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Rozpočty 2025\016_2025 KULTURNÍ CENTRUM STARÁ RADNICE - REKONSTRUKCE, Žďár nad Sázavou\Rozpočty_export\Export_05_02_2025\"/>
    </mc:Choice>
  </mc:AlternateContent>
  <xr:revisionPtr revIDLastSave="0" documentId="8_{3C490699-750E-4C68-B507-B0C4E7300DBE}" xr6:coauthVersionLast="47" xr6:coauthVersionMax="47" xr10:uidLastSave="{00000000-0000-0000-0000-000000000000}"/>
  <bookViews>
    <workbookView xWindow="-28920" yWindow="-1890" windowWidth="29040" windowHeight="15840" activeTab="1" xr2:uid="{00000000-000D-0000-FFFF-FFFF00000000}"/>
  </bookViews>
  <sheets>
    <sheet name="Pokyny pro vyplnění" sheetId="11" r:id="rId1"/>
    <sheet name="Stavba" sheetId="1" r:id="rId2"/>
    <sheet name="VzorPolozky" sheetId="10" state="hidden" r:id="rId3"/>
    <sheet name="099 01 Naklady" sheetId="12" r:id="rId4"/>
    <sheet name="01 01 Pol" sheetId="13" r:id="rId5"/>
    <sheet name="01 02 Pol" sheetId="14" r:id="rId6"/>
    <sheet name="01 03 Pol" sheetId="15" r:id="rId7"/>
    <sheet name="01 04 Pol" sheetId="16" r:id="rId8"/>
    <sheet name="01 05 Pol" sheetId="17" r:id="rId9"/>
    <sheet name="01 06 Pol" sheetId="18" r:id="rId10"/>
    <sheet name="01 07 Pol" sheetId="19" r:id="rId11"/>
    <sheet name="01 08 Pol" sheetId="20" r:id="rId12"/>
    <sheet name="02 01 Pol" sheetId="21" r:id="rId13"/>
  </sheets>
  <externalReferences>
    <externalReference r:id="rId14"/>
  </externalReferences>
  <definedNames>
    <definedName name="CelkemDPHVypocet" localSheetId="1">Stavba!$H$54</definedName>
    <definedName name="CenaCelkem">Stavba!$G$29</definedName>
    <definedName name="CenaCelkemBezDPH">Stavba!$G$28</definedName>
    <definedName name="CenaCelkemVypocet" localSheetId="1">Stavba!$I$54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'01 01 Pol'!$1:$7</definedName>
    <definedName name="_xlnm.Print_Titles" localSheetId="5">'01 02 Pol'!$1:$7</definedName>
    <definedName name="_xlnm.Print_Titles" localSheetId="6">'01 03 Pol'!$1:$7</definedName>
    <definedName name="_xlnm.Print_Titles" localSheetId="7">'01 04 Pol'!$1:$7</definedName>
    <definedName name="_xlnm.Print_Titles" localSheetId="8">'01 05 Pol'!$1:$7</definedName>
    <definedName name="_xlnm.Print_Titles" localSheetId="9">'01 06 Pol'!$1:$7</definedName>
    <definedName name="_xlnm.Print_Titles" localSheetId="10">'01 07 Pol'!$1:$7</definedName>
    <definedName name="_xlnm.Print_Titles" localSheetId="11">'01 08 Pol'!$1:$7</definedName>
    <definedName name="_xlnm.Print_Titles" localSheetId="12">'02 01 Pol'!$1:$7</definedName>
    <definedName name="_xlnm.Print_Titles" localSheetId="3">'099 01 Naklady'!$1:$7</definedName>
    <definedName name="oadresa">Stavba!$D$6</definedName>
    <definedName name="Objednatel" localSheetId="1">Stavba!$D$5</definedName>
    <definedName name="Objekt" localSheetId="1">Stavba!$B$38</definedName>
    <definedName name="_xlnm.Print_Area" localSheetId="4">'01 01 Pol'!$A$1:$Y$1779</definedName>
    <definedName name="_xlnm.Print_Area" localSheetId="5">'01 02 Pol'!$A$1:$Y$133</definedName>
    <definedName name="_xlnm.Print_Area" localSheetId="6">'01 03 Pol'!$A$1:$Y$125</definedName>
    <definedName name="_xlnm.Print_Area" localSheetId="7">'01 04 Pol'!$A$1:$Y$36</definedName>
    <definedName name="_xlnm.Print_Area" localSheetId="8">'01 05 Pol'!$A$1:$Y$109</definedName>
    <definedName name="_xlnm.Print_Area" localSheetId="9">'01 06 Pol'!$A$1:$Y$160</definedName>
    <definedName name="_xlnm.Print_Area" localSheetId="10">'01 07 Pol'!$A$1:$Y$181</definedName>
    <definedName name="_xlnm.Print_Area" localSheetId="11">'01 08 Pol'!$A$1:$Y$105</definedName>
    <definedName name="_xlnm.Print_Area" localSheetId="12">'02 01 Pol'!$A$1:$Y$695</definedName>
    <definedName name="_xlnm.Print_Area" localSheetId="3">'099 01 Naklady'!$A$1:$Y$39</definedName>
    <definedName name="_xlnm.Print_Area" localSheetId="1">Stavba!$A$1:$J$152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Stavba!$F$54</definedName>
    <definedName name="ZakladDPHZakl">Stavba!$G$25</definedName>
    <definedName name="ZakladDPHZaklVypocet" localSheetId="1">Stavba!$G$54</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1" i="1" l="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694" i="21"/>
  <c r="BA618" i="21"/>
  <c r="BA400" i="21"/>
  <c r="BA102" i="21"/>
  <c r="G8" i="21"/>
  <c r="O8" i="21"/>
  <c r="G9" i="21"/>
  <c r="M9" i="21" s="1"/>
  <c r="M8" i="21" s="1"/>
  <c r="I9" i="21"/>
  <c r="I8" i="21" s="1"/>
  <c r="K9" i="21"/>
  <c r="K8" i="21" s="1"/>
  <c r="O9" i="21"/>
  <c r="Q9" i="21"/>
  <c r="Q8" i="21" s="1"/>
  <c r="V9" i="21"/>
  <c r="V8" i="21" s="1"/>
  <c r="G14" i="21"/>
  <c r="I14" i="21"/>
  <c r="K14" i="21"/>
  <c r="M14" i="21"/>
  <c r="O14" i="21"/>
  <c r="Q14" i="21"/>
  <c r="V14" i="21"/>
  <c r="G22" i="21"/>
  <c r="G21" i="21" s="1"/>
  <c r="I22" i="21"/>
  <c r="I21" i="21" s="1"/>
  <c r="K22" i="21"/>
  <c r="O22" i="21"/>
  <c r="O21" i="21" s="1"/>
  <c r="Q22" i="21"/>
  <c r="Q21" i="21" s="1"/>
  <c r="V22" i="21"/>
  <c r="G25" i="21"/>
  <c r="M25" i="21" s="1"/>
  <c r="I25" i="21"/>
  <c r="K25" i="21"/>
  <c r="K21" i="21" s="1"/>
  <c r="O25" i="21"/>
  <c r="Q25" i="21"/>
  <c r="V25" i="21"/>
  <c r="V21" i="21" s="1"/>
  <c r="G101" i="21"/>
  <c r="I101" i="21"/>
  <c r="K101" i="21"/>
  <c r="M101" i="21"/>
  <c r="O101" i="21"/>
  <c r="Q101" i="21"/>
  <c r="V101" i="21"/>
  <c r="G118" i="21"/>
  <c r="M118" i="21" s="1"/>
  <c r="I118" i="21"/>
  <c r="K118" i="21"/>
  <c r="O118" i="21"/>
  <c r="Q118" i="21"/>
  <c r="V118" i="21"/>
  <c r="G123" i="21"/>
  <c r="M123" i="21" s="1"/>
  <c r="I123" i="21"/>
  <c r="K123" i="21"/>
  <c r="O123" i="21"/>
  <c r="Q123" i="21"/>
  <c r="V123" i="21"/>
  <c r="G197" i="21"/>
  <c r="M197" i="21" s="1"/>
  <c r="I197" i="21"/>
  <c r="K197" i="21"/>
  <c r="O197" i="21"/>
  <c r="Q197" i="21"/>
  <c r="V197" i="21"/>
  <c r="G205" i="21"/>
  <c r="I205" i="21"/>
  <c r="K205" i="21"/>
  <c r="M205" i="21"/>
  <c r="O205" i="21"/>
  <c r="Q205" i="21"/>
  <c r="V205" i="21"/>
  <c r="G207" i="21"/>
  <c r="M207" i="21" s="1"/>
  <c r="I207" i="21"/>
  <c r="K207" i="21"/>
  <c r="O207" i="21"/>
  <c r="Q207" i="21"/>
  <c r="V207" i="21"/>
  <c r="G282" i="21"/>
  <c r="M282" i="21" s="1"/>
  <c r="I282" i="21"/>
  <c r="K282" i="21"/>
  <c r="O282" i="21"/>
  <c r="Q282" i="21"/>
  <c r="V282" i="21"/>
  <c r="G358" i="21"/>
  <c r="M358" i="21" s="1"/>
  <c r="I358" i="21"/>
  <c r="K358" i="21"/>
  <c r="O358" i="21"/>
  <c r="Q358" i="21"/>
  <c r="V358" i="21"/>
  <c r="G362" i="21"/>
  <c r="G361" i="21" s="1"/>
  <c r="I362" i="21"/>
  <c r="I361" i="21" s="1"/>
  <c r="K362" i="21"/>
  <c r="O362" i="21"/>
  <c r="O361" i="21" s="1"/>
  <c r="Q362" i="21"/>
  <c r="Q361" i="21" s="1"/>
  <c r="V362" i="21"/>
  <c r="G373" i="21"/>
  <c r="M373" i="21" s="1"/>
  <c r="I373" i="21"/>
  <c r="K373" i="21"/>
  <c r="O373" i="21"/>
  <c r="Q373" i="21"/>
  <c r="V373" i="21"/>
  <c r="G377" i="21"/>
  <c r="I377" i="21"/>
  <c r="K377" i="21"/>
  <c r="K361" i="21" s="1"/>
  <c r="M377" i="21"/>
  <c r="O377" i="21"/>
  <c r="Q377" i="21"/>
  <c r="V377" i="21"/>
  <c r="V361" i="21" s="1"/>
  <c r="G379" i="21"/>
  <c r="I379" i="21"/>
  <c r="K379" i="21"/>
  <c r="M379" i="21"/>
  <c r="O379" i="21"/>
  <c r="Q379" i="21"/>
  <c r="V379" i="21"/>
  <c r="G381" i="21"/>
  <c r="M381" i="21" s="1"/>
  <c r="I381" i="21"/>
  <c r="K381" i="21"/>
  <c r="O381" i="21"/>
  <c r="Q381" i="21"/>
  <c r="V381" i="21"/>
  <c r="G384" i="21"/>
  <c r="M384" i="21" s="1"/>
  <c r="I384" i="21"/>
  <c r="K384" i="21"/>
  <c r="O384" i="21"/>
  <c r="Q384" i="21"/>
  <c r="V384" i="21"/>
  <c r="G387" i="21"/>
  <c r="I387" i="21"/>
  <c r="I386" i="21" s="1"/>
  <c r="K387" i="21"/>
  <c r="M387" i="21"/>
  <c r="O387" i="21"/>
  <c r="Q387" i="21"/>
  <c r="Q386" i="21" s="1"/>
  <c r="V387" i="21"/>
  <c r="G399" i="21"/>
  <c r="G386" i="21" s="1"/>
  <c r="I399" i="21"/>
  <c r="K399" i="21"/>
  <c r="K386" i="21" s="1"/>
  <c r="O399" i="21"/>
  <c r="O386" i="21" s="1"/>
  <c r="Q399" i="21"/>
  <c r="V399" i="21"/>
  <c r="V386" i="21" s="1"/>
  <c r="G402" i="21"/>
  <c r="M402" i="21" s="1"/>
  <c r="I402" i="21"/>
  <c r="K402" i="21"/>
  <c r="K401" i="21" s="1"/>
  <c r="O402" i="21"/>
  <c r="O401" i="21" s="1"/>
  <c r="Q402" i="21"/>
  <c r="V402" i="21"/>
  <c r="V401" i="21" s="1"/>
  <c r="G406" i="21"/>
  <c r="I406" i="21"/>
  <c r="I401" i="21" s="1"/>
  <c r="K406" i="21"/>
  <c r="M406" i="21"/>
  <c r="O406" i="21"/>
  <c r="Q406" i="21"/>
  <c r="Q401" i="21" s="1"/>
  <c r="V406" i="21"/>
  <c r="G409" i="21"/>
  <c r="M409" i="21" s="1"/>
  <c r="I409" i="21"/>
  <c r="K409" i="21"/>
  <c r="O409" i="21"/>
  <c r="Q409" i="21"/>
  <c r="V409" i="21"/>
  <c r="G412" i="21"/>
  <c r="M412" i="21" s="1"/>
  <c r="M411" i="21" s="1"/>
  <c r="I412" i="21"/>
  <c r="I411" i="21" s="1"/>
  <c r="K412" i="21"/>
  <c r="K411" i="21" s="1"/>
  <c r="O412" i="21"/>
  <c r="O411" i="21" s="1"/>
  <c r="Q412" i="21"/>
  <c r="Q411" i="21" s="1"/>
  <c r="V412" i="21"/>
  <c r="V411" i="21" s="1"/>
  <c r="I417" i="21"/>
  <c r="Q417" i="21"/>
  <c r="G418" i="21"/>
  <c r="G417" i="21" s="1"/>
  <c r="I418" i="21"/>
  <c r="K418" i="21"/>
  <c r="K417" i="21" s="1"/>
  <c r="O418" i="21"/>
  <c r="O417" i="21" s="1"/>
  <c r="Q418" i="21"/>
  <c r="V418" i="21"/>
  <c r="V417" i="21" s="1"/>
  <c r="G423" i="21"/>
  <c r="M423" i="21" s="1"/>
  <c r="I423" i="21"/>
  <c r="I422" i="21" s="1"/>
  <c r="K423" i="21"/>
  <c r="K422" i="21" s="1"/>
  <c r="O423" i="21"/>
  <c r="O422" i="21" s="1"/>
  <c r="Q423" i="21"/>
  <c r="Q422" i="21" s="1"/>
  <c r="V423" i="21"/>
  <c r="V422" i="21" s="1"/>
  <c r="G428" i="21"/>
  <c r="I428" i="21"/>
  <c r="K428" i="21"/>
  <c r="M428" i="21"/>
  <c r="O428" i="21"/>
  <c r="Q428" i="21"/>
  <c r="V428" i="21"/>
  <c r="G430" i="21"/>
  <c r="I430" i="21"/>
  <c r="K430" i="21"/>
  <c r="M430" i="21"/>
  <c r="O430" i="21"/>
  <c r="Q430" i="21"/>
  <c r="V430" i="21"/>
  <c r="G436" i="21"/>
  <c r="I436" i="21"/>
  <c r="K436" i="21"/>
  <c r="M436" i="21"/>
  <c r="O436" i="21"/>
  <c r="Q436" i="21"/>
  <c r="V436" i="21"/>
  <c r="G441" i="21"/>
  <c r="M441" i="21" s="1"/>
  <c r="I441" i="21"/>
  <c r="K441" i="21"/>
  <c r="O441" i="21"/>
  <c r="Q441" i="21"/>
  <c r="V441" i="21"/>
  <c r="G448" i="21"/>
  <c r="I448" i="21"/>
  <c r="K448" i="21"/>
  <c r="M448" i="21"/>
  <c r="O448" i="21"/>
  <c r="Q448" i="21"/>
  <c r="V448" i="21"/>
  <c r="G453" i="21"/>
  <c r="M453" i="21" s="1"/>
  <c r="I453" i="21"/>
  <c r="K453" i="21"/>
  <c r="O453" i="21"/>
  <c r="Q453" i="21"/>
  <c r="V453" i="21"/>
  <c r="G454" i="21"/>
  <c r="I454" i="21"/>
  <c r="K454" i="21"/>
  <c r="M454" i="21"/>
  <c r="O454" i="21"/>
  <c r="Q454" i="21"/>
  <c r="V454" i="21"/>
  <c r="G461" i="21"/>
  <c r="M461" i="21" s="1"/>
  <c r="I461" i="21"/>
  <c r="K461" i="21"/>
  <c r="O461" i="21"/>
  <c r="Q461" i="21"/>
  <c r="V461" i="21"/>
  <c r="G468" i="21"/>
  <c r="I468" i="21"/>
  <c r="K468" i="21"/>
  <c r="M468" i="21"/>
  <c r="O468" i="21"/>
  <c r="Q468" i="21"/>
  <c r="V468" i="21"/>
  <c r="G473" i="21"/>
  <c r="O473" i="21"/>
  <c r="G474" i="21"/>
  <c r="I474" i="21"/>
  <c r="I473" i="21" s="1"/>
  <c r="K474" i="21"/>
  <c r="M474" i="21"/>
  <c r="O474" i="21"/>
  <c r="Q474" i="21"/>
  <c r="Q473" i="21" s="1"/>
  <c r="V474" i="21"/>
  <c r="G478" i="21"/>
  <c r="M478" i="21" s="1"/>
  <c r="I478" i="21"/>
  <c r="K478" i="21"/>
  <c r="K473" i="21" s="1"/>
  <c r="O478" i="21"/>
  <c r="Q478" i="21"/>
  <c r="V478" i="21"/>
  <c r="V473" i="21" s="1"/>
  <c r="G484" i="21"/>
  <c r="G483" i="21" s="1"/>
  <c r="I484" i="21"/>
  <c r="K484" i="21"/>
  <c r="K483" i="21" s="1"/>
  <c r="O484" i="21"/>
  <c r="O483" i="21" s="1"/>
  <c r="Q484" i="21"/>
  <c r="V484" i="21"/>
  <c r="V483" i="21" s="1"/>
  <c r="G490" i="21"/>
  <c r="I490" i="21"/>
  <c r="I483" i="21" s="1"/>
  <c r="K490" i="21"/>
  <c r="M490" i="21"/>
  <c r="O490" i="21"/>
  <c r="Q490" i="21"/>
  <c r="Q483" i="21" s="1"/>
  <c r="V490" i="21"/>
  <c r="G495" i="21"/>
  <c r="M495" i="21" s="1"/>
  <c r="I495" i="21"/>
  <c r="K495" i="21"/>
  <c r="O495" i="21"/>
  <c r="Q495" i="21"/>
  <c r="V495" i="21"/>
  <c r="G497" i="21"/>
  <c r="I497" i="21"/>
  <c r="K497" i="21"/>
  <c r="M497" i="21"/>
  <c r="O497" i="21"/>
  <c r="Q497" i="21"/>
  <c r="V497" i="21"/>
  <c r="G505" i="21"/>
  <c r="M505" i="21" s="1"/>
  <c r="I505" i="21"/>
  <c r="K505" i="21"/>
  <c r="O505" i="21"/>
  <c r="Q505" i="21"/>
  <c r="V505" i="21"/>
  <c r="G507" i="21"/>
  <c r="I507" i="21"/>
  <c r="K507" i="21"/>
  <c r="M507" i="21"/>
  <c r="O507" i="21"/>
  <c r="Q507" i="21"/>
  <c r="V507" i="21"/>
  <c r="G524" i="21"/>
  <c r="M524" i="21" s="1"/>
  <c r="I524" i="21"/>
  <c r="K524" i="21"/>
  <c r="O524" i="21"/>
  <c r="Q524" i="21"/>
  <c r="V524" i="21"/>
  <c r="G530" i="21"/>
  <c r="I530" i="21"/>
  <c r="K530" i="21"/>
  <c r="M530" i="21"/>
  <c r="O530" i="21"/>
  <c r="Q530" i="21"/>
  <c r="V530" i="21"/>
  <c r="G533" i="21"/>
  <c r="M533" i="21" s="1"/>
  <c r="I533" i="21"/>
  <c r="K533" i="21"/>
  <c r="O533" i="21"/>
  <c r="Q533" i="21"/>
  <c r="V533" i="21"/>
  <c r="G536" i="21"/>
  <c r="I536" i="21"/>
  <c r="K536" i="21"/>
  <c r="M536" i="21"/>
  <c r="O536" i="21"/>
  <c r="Q536" i="21"/>
  <c r="V536" i="21"/>
  <c r="G542" i="21"/>
  <c r="I542" i="21"/>
  <c r="I541" i="21" s="1"/>
  <c r="K542" i="21"/>
  <c r="M542" i="21"/>
  <c r="O542" i="21"/>
  <c r="Q542" i="21"/>
  <c r="Q541" i="21" s="1"/>
  <c r="V542" i="21"/>
  <c r="G547" i="21"/>
  <c r="G541" i="21" s="1"/>
  <c r="I547" i="21"/>
  <c r="K547" i="21"/>
  <c r="K541" i="21" s="1"/>
  <c r="O547" i="21"/>
  <c r="O541" i="21" s="1"/>
  <c r="Q547" i="21"/>
  <c r="V547" i="21"/>
  <c r="V541" i="21" s="1"/>
  <c r="G548" i="21"/>
  <c r="I548" i="21"/>
  <c r="K548" i="21"/>
  <c r="M548" i="21"/>
  <c r="O548" i="21"/>
  <c r="Q548" i="21"/>
  <c r="V548" i="21"/>
  <c r="G553" i="21"/>
  <c r="M553" i="21" s="1"/>
  <c r="I553" i="21"/>
  <c r="K553" i="21"/>
  <c r="O553" i="21"/>
  <c r="Q553" i="21"/>
  <c r="V553" i="21"/>
  <c r="G559" i="21"/>
  <c r="G558" i="21" s="1"/>
  <c r="I559" i="21"/>
  <c r="K559" i="21"/>
  <c r="K558" i="21" s="1"/>
  <c r="O559" i="21"/>
  <c r="O558" i="21" s="1"/>
  <c r="Q559" i="21"/>
  <c r="V559" i="21"/>
  <c r="V558" i="21" s="1"/>
  <c r="G565" i="21"/>
  <c r="I565" i="21"/>
  <c r="I558" i="21" s="1"/>
  <c r="K565" i="21"/>
  <c r="M565" i="21"/>
  <c r="O565" i="21"/>
  <c r="Q565" i="21"/>
  <c r="Q558" i="21" s="1"/>
  <c r="V565" i="21"/>
  <c r="G571" i="21"/>
  <c r="M571" i="21" s="1"/>
  <c r="I571" i="21"/>
  <c r="K571" i="21"/>
  <c r="O571" i="21"/>
  <c r="Q571" i="21"/>
  <c r="V571" i="21"/>
  <c r="G577" i="21"/>
  <c r="G576" i="21" s="1"/>
  <c r="I577" i="21"/>
  <c r="K577" i="21"/>
  <c r="K576" i="21" s="1"/>
  <c r="O577" i="21"/>
  <c r="O576" i="21" s="1"/>
  <c r="Q577" i="21"/>
  <c r="V577" i="21"/>
  <c r="V576" i="21" s="1"/>
  <c r="G580" i="21"/>
  <c r="I580" i="21"/>
  <c r="I576" i="21" s="1"/>
  <c r="K580" i="21"/>
  <c r="M580" i="21"/>
  <c r="O580" i="21"/>
  <c r="Q580" i="21"/>
  <c r="Q576" i="21" s="1"/>
  <c r="V580" i="21"/>
  <c r="G591" i="21"/>
  <c r="M591" i="21" s="1"/>
  <c r="I591" i="21"/>
  <c r="K591" i="21"/>
  <c r="O591" i="21"/>
  <c r="Q591" i="21"/>
  <c r="V591" i="21"/>
  <c r="G594" i="21"/>
  <c r="I594" i="21"/>
  <c r="K594" i="21"/>
  <c r="M594" i="21"/>
  <c r="O594" i="21"/>
  <c r="Q594" i="21"/>
  <c r="V594" i="21"/>
  <c r="G611" i="21"/>
  <c r="M611" i="21" s="1"/>
  <c r="I611" i="21"/>
  <c r="K611" i="21"/>
  <c r="O611" i="21"/>
  <c r="Q611" i="21"/>
  <c r="V611" i="21"/>
  <c r="G617" i="21"/>
  <c r="I617" i="21"/>
  <c r="K617" i="21"/>
  <c r="M617" i="21"/>
  <c r="O617" i="21"/>
  <c r="Q617" i="21"/>
  <c r="V617" i="21"/>
  <c r="G640" i="21"/>
  <c r="M640" i="21" s="1"/>
  <c r="I640" i="21"/>
  <c r="K640" i="21"/>
  <c r="O640" i="21"/>
  <c r="Q640" i="21"/>
  <c r="V640" i="21"/>
  <c r="G642" i="21"/>
  <c r="I642" i="21"/>
  <c r="K642" i="21"/>
  <c r="M642" i="21"/>
  <c r="O642" i="21"/>
  <c r="Q642" i="21"/>
  <c r="V642" i="21"/>
  <c r="G644" i="21"/>
  <c r="M644" i="21" s="1"/>
  <c r="I644" i="21"/>
  <c r="K644" i="21"/>
  <c r="O644" i="21"/>
  <c r="Q644" i="21"/>
  <c r="V644" i="21"/>
  <c r="G654" i="21"/>
  <c r="I654" i="21"/>
  <c r="K654" i="21"/>
  <c r="M654" i="21"/>
  <c r="O654" i="21"/>
  <c r="Q654" i="21"/>
  <c r="V654" i="21"/>
  <c r="G656" i="21"/>
  <c r="M656" i="21" s="1"/>
  <c r="I656" i="21"/>
  <c r="K656" i="21"/>
  <c r="O656" i="21"/>
  <c r="Q656" i="21"/>
  <c r="V656" i="21"/>
  <c r="I662" i="21"/>
  <c r="Q662" i="21"/>
  <c r="G663" i="21"/>
  <c r="G662" i="21" s="1"/>
  <c r="I663" i="21"/>
  <c r="K663" i="21"/>
  <c r="K662" i="21" s="1"/>
  <c r="O663" i="21"/>
  <c r="O662" i="21" s="1"/>
  <c r="Q663" i="21"/>
  <c r="V663" i="21"/>
  <c r="V662" i="21" s="1"/>
  <c r="I666" i="21"/>
  <c r="Q666" i="21"/>
  <c r="G667" i="21"/>
  <c r="M667" i="21" s="1"/>
  <c r="M666" i="21" s="1"/>
  <c r="I667" i="21"/>
  <c r="K667" i="21"/>
  <c r="K666" i="21" s="1"/>
  <c r="O667" i="21"/>
  <c r="O666" i="21" s="1"/>
  <c r="Q667" i="21"/>
  <c r="V667" i="21"/>
  <c r="V666" i="21" s="1"/>
  <c r="G669" i="21"/>
  <c r="G668" i="21" s="1"/>
  <c r="I669" i="21"/>
  <c r="K669" i="21"/>
  <c r="K668" i="21" s="1"/>
  <c r="O669" i="21"/>
  <c r="O668" i="21" s="1"/>
  <c r="Q669" i="21"/>
  <c r="V669" i="21"/>
  <c r="V668" i="21" s="1"/>
  <c r="G673" i="21"/>
  <c r="I673" i="21"/>
  <c r="I668" i="21" s="1"/>
  <c r="K673" i="21"/>
  <c r="M673" i="21"/>
  <c r="O673" i="21"/>
  <c r="Q673" i="21"/>
  <c r="Q668" i="21" s="1"/>
  <c r="V673" i="21"/>
  <c r="G677" i="21"/>
  <c r="M677" i="21" s="1"/>
  <c r="I677" i="21"/>
  <c r="K677" i="21"/>
  <c r="O677" i="21"/>
  <c r="Q677" i="21"/>
  <c r="V677" i="21"/>
  <c r="G682" i="21"/>
  <c r="I682" i="21"/>
  <c r="K682" i="21"/>
  <c r="M682" i="21"/>
  <c r="O682" i="21"/>
  <c r="Q682" i="21"/>
  <c r="V682" i="21"/>
  <c r="G686" i="21"/>
  <c r="M686" i="21" s="1"/>
  <c r="I686" i="21"/>
  <c r="K686" i="21"/>
  <c r="O686" i="21"/>
  <c r="Q686" i="21"/>
  <c r="V686" i="21"/>
  <c r="I690" i="21"/>
  <c r="Q690" i="21"/>
  <c r="G691" i="21"/>
  <c r="M691" i="21" s="1"/>
  <c r="M690" i="21" s="1"/>
  <c r="I691" i="21"/>
  <c r="K691" i="21"/>
  <c r="K690" i="21" s="1"/>
  <c r="O691" i="21"/>
  <c r="O690" i="21" s="1"/>
  <c r="Q691" i="21"/>
  <c r="V691" i="21"/>
  <c r="V690" i="21" s="1"/>
  <c r="AE694" i="21"/>
  <c r="AF694" i="21"/>
  <c r="G104" i="20"/>
  <c r="BA15" i="20"/>
  <c r="BA10" i="20"/>
  <c r="G8" i="20"/>
  <c r="O8" i="20"/>
  <c r="G9" i="20"/>
  <c r="M9" i="20" s="1"/>
  <c r="M8" i="20" s="1"/>
  <c r="I9" i="20"/>
  <c r="I8" i="20" s="1"/>
  <c r="K9" i="20"/>
  <c r="K8" i="20" s="1"/>
  <c r="O9" i="20"/>
  <c r="Q9" i="20"/>
  <c r="Q8" i="20" s="1"/>
  <c r="V9" i="20"/>
  <c r="V8" i="20" s="1"/>
  <c r="G12" i="20"/>
  <c r="I12" i="20"/>
  <c r="K12" i="20"/>
  <c r="M12" i="20"/>
  <c r="O12" i="20"/>
  <c r="Q12" i="20"/>
  <c r="V12" i="20"/>
  <c r="G14" i="20"/>
  <c r="I14" i="20"/>
  <c r="K14" i="20"/>
  <c r="M14" i="20"/>
  <c r="O14" i="20"/>
  <c r="Q14" i="20"/>
  <c r="V14" i="20"/>
  <c r="G16" i="20"/>
  <c r="O16" i="20"/>
  <c r="G17" i="20"/>
  <c r="M17" i="20" s="1"/>
  <c r="M16" i="20" s="1"/>
  <c r="I17" i="20"/>
  <c r="I16" i="20" s="1"/>
  <c r="K17" i="20"/>
  <c r="K16" i="20" s="1"/>
  <c r="O17" i="20"/>
  <c r="Q17" i="20"/>
  <c r="Q16" i="20" s="1"/>
  <c r="V17" i="20"/>
  <c r="V16" i="20" s="1"/>
  <c r="G20" i="20"/>
  <c r="I20" i="20"/>
  <c r="K20" i="20"/>
  <c r="M20" i="20"/>
  <c r="O20" i="20"/>
  <c r="Q20" i="20"/>
  <c r="V20" i="20"/>
  <c r="G22" i="20"/>
  <c r="I22" i="20"/>
  <c r="K22" i="20"/>
  <c r="M22" i="20"/>
  <c r="O22" i="20"/>
  <c r="Q22" i="20"/>
  <c r="V22" i="20"/>
  <c r="G25" i="20"/>
  <c r="M25" i="20" s="1"/>
  <c r="I25" i="20"/>
  <c r="I24" i="20" s="1"/>
  <c r="K25" i="20"/>
  <c r="K24" i="20" s="1"/>
  <c r="O25" i="20"/>
  <c r="Q25" i="20"/>
  <c r="Q24" i="20" s="1"/>
  <c r="V25" i="20"/>
  <c r="V24" i="20" s="1"/>
  <c r="G26" i="20"/>
  <c r="I26" i="20"/>
  <c r="K26" i="20"/>
  <c r="M26" i="20"/>
  <c r="O26" i="20"/>
  <c r="Q26" i="20"/>
  <c r="V26" i="20"/>
  <c r="G27" i="20"/>
  <c r="I27" i="20"/>
  <c r="K27" i="20"/>
  <c r="M27" i="20"/>
  <c r="O27" i="20"/>
  <c r="Q27" i="20"/>
  <c r="V27" i="20"/>
  <c r="G28" i="20"/>
  <c r="M28" i="20" s="1"/>
  <c r="I28" i="20"/>
  <c r="K28" i="20"/>
  <c r="O28" i="20"/>
  <c r="O24" i="20" s="1"/>
  <c r="Q28" i="20"/>
  <c r="V28" i="20"/>
  <c r="G29" i="20"/>
  <c r="I29" i="20"/>
  <c r="K29" i="20"/>
  <c r="M29" i="20"/>
  <c r="O29" i="20"/>
  <c r="Q29" i="20"/>
  <c r="V29" i="20"/>
  <c r="G30" i="20"/>
  <c r="M30" i="20" s="1"/>
  <c r="I30" i="20"/>
  <c r="K30" i="20"/>
  <c r="O30" i="20"/>
  <c r="Q30" i="20"/>
  <c r="V30" i="20"/>
  <c r="G31" i="20"/>
  <c r="I31" i="20"/>
  <c r="K31" i="20"/>
  <c r="M31" i="20"/>
  <c r="O31" i="20"/>
  <c r="Q31" i="20"/>
  <c r="V31" i="20"/>
  <c r="G32" i="20"/>
  <c r="M32" i="20" s="1"/>
  <c r="I32" i="20"/>
  <c r="K32" i="20"/>
  <c r="O32" i="20"/>
  <c r="Q32" i="20"/>
  <c r="V32" i="20"/>
  <c r="G33" i="20"/>
  <c r="I33" i="20"/>
  <c r="K33" i="20"/>
  <c r="M33" i="20"/>
  <c r="O33" i="20"/>
  <c r="Q33" i="20"/>
  <c r="V33" i="20"/>
  <c r="G34" i="20"/>
  <c r="M34" i="20" s="1"/>
  <c r="I34" i="20"/>
  <c r="K34" i="20"/>
  <c r="O34" i="20"/>
  <c r="Q34" i="20"/>
  <c r="V34" i="20"/>
  <c r="G35" i="20"/>
  <c r="I35" i="20"/>
  <c r="K35" i="20"/>
  <c r="M35" i="20"/>
  <c r="O35" i="20"/>
  <c r="Q35" i="20"/>
  <c r="V35" i="20"/>
  <c r="G36" i="20"/>
  <c r="M36" i="20" s="1"/>
  <c r="I36" i="20"/>
  <c r="K36" i="20"/>
  <c r="O36" i="20"/>
  <c r="Q36" i="20"/>
  <c r="V36" i="20"/>
  <c r="G37" i="20"/>
  <c r="I37" i="20"/>
  <c r="K37" i="20"/>
  <c r="M37" i="20"/>
  <c r="O37" i="20"/>
  <c r="Q37" i="20"/>
  <c r="V37" i="20"/>
  <c r="G38" i="20"/>
  <c r="M38" i="20" s="1"/>
  <c r="I38" i="20"/>
  <c r="K38" i="20"/>
  <c r="O38" i="20"/>
  <c r="Q38" i="20"/>
  <c r="V38" i="20"/>
  <c r="G39" i="20"/>
  <c r="I39" i="20"/>
  <c r="K39" i="20"/>
  <c r="M39" i="20"/>
  <c r="O39" i="20"/>
  <c r="Q39" i="20"/>
  <c r="V39" i="20"/>
  <c r="G40" i="20"/>
  <c r="M40" i="20" s="1"/>
  <c r="I40" i="20"/>
  <c r="K40" i="20"/>
  <c r="O40" i="20"/>
  <c r="Q40" i="20"/>
  <c r="V40" i="20"/>
  <c r="G41" i="20"/>
  <c r="I41" i="20"/>
  <c r="K41" i="20"/>
  <c r="M41" i="20"/>
  <c r="O41" i="20"/>
  <c r="Q41" i="20"/>
  <c r="V41" i="20"/>
  <c r="G43" i="20"/>
  <c r="M43" i="20" s="1"/>
  <c r="I43" i="20"/>
  <c r="K43" i="20"/>
  <c r="O43" i="20"/>
  <c r="Q43" i="20"/>
  <c r="V43" i="20"/>
  <c r="G44" i="20"/>
  <c r="I44" i="20"/>
  <c r="K44" i="20"/>
  <c r="M44" i="20"/>
  <c r="O44" i="20"/>
  <c r="Q44" i="20"/>
  <c r="V44" i="20"/>
  <c r="G45" i="20"/>
  <c r="M45" i="20" s="1"/>
  <c r="I45" i="20"/>
  <c r="K45" i="20"/>
  <c r="O45" i="20"/>
  <c r="Q45" i="20"/>
  <c r="V45" i="20"/>
  <c r="G46" i="20"/>
  <c r="I46" i="20"/>
  <c r="K46" i="20"/>
  <c r="M46" i="20"/>
  <c r="O46" i="20"/>
  <c r="Q46" i="20"/>
  <c r="V46" i="20"/>
  <c r="G47" i="20"/>
  <c r="M47" i="20" s="1"/>
  <c r="I47" i="20"/>
  <c r="K47" i="20"/>
  <c r="O47" i="20"/>
  <c r="Q47" i="20"/>
  <c r="V47" i="20"/>
  <c r="G48" i="20"/>
  <c r="I48" i="20"/>
  <c r="K48" i="20"/>
  <c r="M48" i="20"/>
  <c r="O48" i="20"/>
  <c r="Q48" i="20"/>
  <c r="V48" i="20"/>
  <c r="G49" i="20"/>
  <c r="M49" i="20" s="1"/>
  <c r="I49" i="20"/>
  <c r="K49" i="20"/>
  <c r="O49" i="20"/>
  <c r="Q49" i="20"/>
  <c r="V49" i="20"/>
  <c r="G50" i="20"/>
  <c r="I50" i="20"/>
  <c r="K50" i="20"/>
  <c r="M50" i="20"/>
  <c r="O50" i="20"/>
  <c r="Q50" i="20"/>
  <c r="V50" i="20"/>
  <c r="G51" i="20"/>
  <c r="M51" i="20" s="1"/>
  <c r="I51" i="20"/>
  <c r="K51" i="20"/>
  <c r="O51" i="20"/>
  <c r="Q51" i="20"/>
  <c r="V51" i="20"/>
  <c r="G52" i="20"/>
  <c r="I52" i="20"/>
  <c r="K52" i="20"/>
  <c r="M52" i="20"/>
  <c r="O52" i="20"/>
  <c r="Q52" i="20"/>
  <c r="V52" i="20"/>
  <c r="G54" i="20"/>
  <c r="M54" i="20" s="1"/>
  <c r="I54" i="20"/>
  <c r="K54" i="20"/>
  <c r="O54" i="20"/>
  <c r="Q54" i="20"/>
  <c r="V54" i="20"/>
  <c r="G55" i="20"/>
  <c r="I55" i="20"/>
  <c r="K55" i="20"/>
  <c r="M55" i="20"/>
  <c r="O55" i="20"/>
  <c r="Q55" i="20"/>
  <c r="V55" i="20"/>
  <c r="G56" i="20"/>
  <c r="M56" i="20" s="1"/>
  <c r="I56" i="20"/>
  <c r="K56" i="20"/>
  <c r="O56" i="20"/>
  <c r="Q56" i="20"/>
  <c r="V56" i="20"/>
  <c r="G57" i="20"/>
  <c r="I57" i="20"/>
  <c r="K57" i="20"/>
  <c r="M57" i="20"/>
  <c r="O57" i="20"/>
  <c r="Q57" i="20"/>
  <c r="V57" i="20"/>
  <c r="G58" i="20"/>
  <c r="M58" i="20" s="1"/>
  <c r="I58" i="20"/>
  <c r="K58" i="20"/>
  <c r="O58" i="20"/>
  <c r="Q58" i="20"/>
  <c r="V58" i="20"/>
  <c r="G59" i="20"/>
  <c r="I59" i="20"/>
  <c r="K59" i="20"/>
  <c r="M59" i="20"/>
  <c r="O59" i="20"/>
  <c r="Q59" i="20"/>
  <c r="V59" i="20"/>
  <c r="G60" i="20"/>
  <c r="M60" i="20" s="1"/>
  <c r="I60" i="20"/>
  <c r="K60" i="20"/>
  <c r="O60" i="20"/>
  <c r="Q60" i="20"/>
  <c r="V60" i="20"/>
  <c r="G61" i="20"/>
  <c r="I61" i="20"/>
  <c r="K61" i="20"/>
  <c r="M61" i="20"/>
  <c r="O61" i="20"/>
  <c r="Q61" i="20"/>
  <c r="V61" i="20"/>
  <c r="G62" i="20"/>
  <c r="M62" i="20" s="1"/>
  <c r="I62" i="20"/>
  <c r="K62" i="20"/>
  <c r="O62" i="20"/>
  <c r="Q62" i="20"/>
  <c r="V62" i="20"/>
  <c r="G63" i="20"/>
  <c r="I63" i="20"/>
  <c r="K63" i="20"/>
  <c r="M63" i="20"/>
  <c r="O63" i="20"/>
  <c r="Q63" i="20"/>
  <c r="V63" i="20"/>
  <c r="G64" i="20"/>
  <c r="M64" i="20" s="1"/>
  <c r="I64" i="20"/>
  <c r="K64" i="20"/>
  <c r="O64" i="20"/>
  <c r="Q64" i="20"/>
  <c r="V64" i="20"/>
  <c r="G65" i="20"/>
  <c r="I65" i="20"/>
  <c r="K65" i="20"/>
  <c r="M65" i="20"/>
  <c r="O65" i="20"/>
  <c r="Q65" i="20"/>
  <c r="V65" i="20"/>
  <c r="G66" i="20"/>
  <c r="M66" i="20" s="1"/>
  <c r="I66" i="20"/>
  <c r="K66" i="20"/>
  <c r="O66" i="20"/>
  <c r="Q66" i="20"/>
  <c r="V66" i="20"/>
  <c r="G67" i="20"/>
  <c r="I67" i="20"/>
  <c r="K67" i="20"/>
  <c r="M67" i="20"/>
  <c r="O67" i="20"/>
  <c r="Q67" i="20"/>
  <c r="V67" i="20"/>
  <c r="G68" i="20"/>
  <c r="M68" i="20" s="1"/>
  <c r="I68" i="20"/>
  <c r="K68" i="20"/>
  <c r="O68" i="20"/>
  <c r="Q68" i="20"/>
  <c r="V68" i="20"/>
  <c r="G69" i="20"/>
  <c r="I69" i="20"/>
  <c r="K69" i="20"/>
  <c r="M69" i="20"/>
  <c r="O69" i="20"/>
  <c r="Q69" i="20"/>
  <c r="V69" i="20"/>
  <c r="G71" i="20"/>
  <c r="I71" i="20"/>
  <c r="I70" i="20" s="1"/>
  <c r="K71" i="20"/>
  <c r="M71" i="20"/>
  <c r="O71" i="20"/>
  <c r="Q71" i="20"/>
  <c r="Q70" i="20" s="1"/>
  <c r="V71" i="20"/>
  <c r="G72" i="20"/>
  <c r="M72" i="20" s="1"/>
  <c r="I72" i="20"/>
  <c r="K72" i="20"/>
  <c r="K70" i="20" s="1"/>
  <c r="O72" i="20"/>
  <c r="Q72" i="20"/>
  <c r="V72" i="20"/>
  <c r="V70" i="20" s="1"/>
  <c r="G73" i="20"/>
  <c r="I73" i="20"/>
  <c r="K73" i="20"/>
  <c r="M73" i="20"/>
  <c r="O73" i="20"/>
  <c r="Q73" i="20"/>
  <c r="V73" i="20"/>
  <c r="G74" i="20"/>
  <c r="M74" i="20" s="1"/>
  <c r="I74" i="20"/>
  <c r="K74" i="20"/>
  <c r="O74" i="20"/>
  <c r="O70" i="20" s="1"/>
  <c r="Q74" i="20"/>
  <c r="V74" i="20"/>
  <c r="G75" i="20"/>
  <c r="I75" i="20"/>
  <c r="K75" i="20"/>
  <c r="M75" i="20"/>
  <c r="O75" i="20"/>
  <c r="Q75" i="20"/>
  <c r="V75" i="20"/>
  <c r="G76" i="20"/>
  <c r="M76" i="20" s="1"/>
  <c r="I76" i="20"/>
  <c r="K76" i="20"/>
  <c r="O76" i="20"/>
  <c r="Q76" i="20"/>
  <c r="V76" i="20"/>
  <c r="G77" i="20"/>
  <c r="I77" i="20"/>
  <c r="K77" i="20"/>
  <c r="M77" i="20"/>
  <c r="O77" i="20"/>
  <c r="Q77" i="20"/>
  <c r="V77" i="20"/>
  <c r="G78" i="20"/>
  <c r="M78" i="20" s="1"/>
  <c r="I78" i="20"/>
  <c r="K78" i="20"/>
  <c r="O78" i="20"/>
  <c r="Q78" i="20"/>
  <c r="V78" i="20"/>
  <c r="G79" i="20"/>
  <c r="I79" i="20"/>
  <c r="K79" i="20"/>
  <c r="M79" i="20"/>
  <c r="O79" i="20"/>
  <c r="Q79" i="20"/>
  <c r="V79" i="20"/>
  <c r="G80" i="20"/>
  <c r="M80" i="20" s="1"/>
  <c r="I80" i="20"/>
  <c r="K80" i="20"/>
  <c r="O80" i="20"/>
  <c r="Q80" i="20"/>
  <c r="V80" i="20"/>
  <c r="G81" i="20"/>
  <c r="I81" i="20"/>
  <c r="K81" i="20"/>
  <c r="M81" i="20"/>
  <c r="O81" i="20"/>
  <c r="Q81" i="20"/>
  <c r="V81" i="20"/>
  <c r="G82" i="20"/>
  <c r="M82" i="20" s="1"/>
  <c r="I82" i="20"/>
  <c r="K82" i="20"/>
  <c r="O82" i="20"/>
  <c r="Q82" i="20"/>
  <c r="V82" i="20"/>
  <c r="G83" i="20"/>
  <c r="I83" i="20"/>
  <c r="K83" i="20"/>
  <c r="M83" i="20"/>
  <c r="O83" i="20"/>
  <c r="Q83" i="20"/>
  <c r="V83" i="20"/>
  <c r="G84" i="20"/>
  <c r="M84" i="20" s="1"/>
  <c r="I84" i="20"/>
  <c r="K84" i="20"/>
  <c r="O84" i="20"/>
  <c r="Q84" i="20"/>
  <c r="V84" i="20"/>
  <c r="G85" i="20"/>
  <c r="I85" i="20"/>
  <c r="K85" i="20"/>
  <c r="M85" i="20"/>
  <c r="O85" i="20"/>
  <c r="Q85" i="20"/>
  <c r="V85" i="20"/>
  <c r="G86" i="20"/>
  <c r="M86" i="20" s="1"/>
  <c r="I86" i="20"/>
  <c r="K86" i="20"/>
  <c r="O86" i="20"/>
  <c r="Q86" i="20"/>
  <c r="V86" i="20"/>
  <c r="G87" i="20"/>
  <c r="I87" i="20"/>
  <c r="K87" i="20"/>
  <c r="M87" i="20"/>
  <c r="O87" i="20"/>
  <c r="Q87" i="20"/>
  <c r="V87" i="20"/>
  <c r="G88" i="20"/>
  <c r="M88" i="20" s="1"/>
  <c r="I88" i="20"/>
  <c r="K88" i="20"/>
  <c r="O88" i="20"/>
  <c r="Q88" i="20"/>
  <c r="V88" i="20"/>
  <c r="G89" i="20"/>
  <c r="I89" i="20"/>
  <c r="K89" i="20"/>
  <c r="M89" i="20"/>
  <c r="O89" i="20"/>
  <c r="Q89" i="20"/>
  <c r="V89" i="20"/>
  <c r="G90" i="20"/>
  <c r="M90" i="20" s="1"/>
  <c r="I90" i="20"/>
  <c r="K90" i="20"/>
  <c r="O90" i="20"/>
  <c r="Q90" i="20"/>
  <c r="V90" i="20"/>
  <c r="G91" i="20"/>
  <c r="I91" i="20"/>
  <c r="K91" i="20"/>
  <c r="M91" i="20"/>
  <c r="O91" i="20"/>
  <c r="Q91" i="20"/>
  <c r="V91" i="20"/>
  <c r="G92" i="20"/>
  <c r="M92" i="20" s="1"/>
  <c r="I92" i="20"/>
  <c r="K92" i="20"/>
  <c r="O92" i="20"/>
  <c r="Q92" i="20"/>
  <c r="V92" i="20"/>
  <c r="G93" i="20"/>
  <c r="I93" i="20"/>
  <c r="K93" i="20"/>
  <c r="M93" i="20"/>
  <c r="O93" i="20"/>
  <c r="Q93" i="20"/>
  <c r="V93" i="20"/>
  <c r="G94" i="20"/>
  <c r="M94" i="20" s="1"/>
  <c r="I94" i="20"/>
  <c r="K94" i="20"/>
  <c r="O94" i="20"/>
  <c r="Q94" i="20"/>
  <c r="V94" i="20"/>
  <c r="G95" i="20"/>
  <c r="I95" i="20"/>
  <c r="K95" i="20"/>
  <c r="M95" i="20"/>
  <c r="O95" i="20"/>
  <c r="Q95" i="20"/>
  <c r="V95" i="20"/>
  <c r="G96" i="20"/>
  <c r="M96" i="20" s="1"/>
  <c r="I96" i="20"/>
  <c r="K96" i="20"/>
  <c r="O96" i="20"/>
  <c r="Q96" i="20"/>
  <c r="V96" i="20"/>
  <c r="G97" i="20"/>
  <c r="I97" i="20"/>
  <c r="K97" i="20"/>
  <c r="M97" i="20"/>
  <c r="O97" i="20"/>
  <c r="Q97" i="20"/>
  <c r="V97" i="20"/>
  <c r="G98" i="20"/>
  <c r="M98" i="20" s="1"/>
  <c r="I98" i="20"/>
  <c r="K98" i="20"/>
  <c r="O98" i="20"/>
  <c r="Q98" i="20"/>
  <c r="V98" i="20"/>
  <c r="G100" i="20"/>
  <c r="I100" i="20"/>
  <c r="K100" i="20"/>
  <c r="M100" i="20"/>
  <c r="O100" i="20"/>
  <c r="Q100" i="20"/>
  <c r="V100" i="20"/>
  <c r="G101" i="20"/>
  <c r="M101" i="20" s="1"/>
  <c r="I101" i="20"/>
  <c r="K101" i="20"/>
  <c r="O101" i="20"/>
  <c r="Q101" i="20"/>
  <c r="V101" i="20"/>
  <c r="G102" i="20"/>
  <c r="I102" i="20"/>
  <c r="K102" i="20"/>
  <c r="M102" i="20"/>
  <c r="O102" i="20"/>
  <c r="Q102" i="20"/>
  <c r="V102" i="20"/>
  <c r="AE104" i="20"/>
  <c r="G180" i="19"/>
  <c r="BA17" i="19"/>
  <c r="BA12" i="19"/>
  <c r="G8" i="19"/>
  <c r="O8" i="19"/>
  <c r="G9" i="19"/>
  <c r="M9" i="19" s="1"/>
  <c r="M8" i="19" s="1"/>
  <c r="I9" i="19"/>
  <c r="I8" i="19" s="1"/>
  <c r="K9" i="19"/>
  <c r="K8" i="19" s="1"/>
  <c r="O9" i="19"/>
  <c r="Q9" i="19"/>
  <c r="Q8" i="19" s="1"/>
  <c r="V9" i="19"/>
  <c r="V8" i="19" s="1"/>
  <c r="G11" i="19"/>
  <c r="I11" i="19"/>
  <c r="I10" i="19" s="1"/>
  <c r="K11" i="19"/>
  <c r="M11" i="19"/>
  <c r="O11" i="19"/>
  <c r="Q11" i="19"/>
  <c r="Q10" i="19" s="1"/>
  <c r="V11" i="19"/>
  <c r="G14" i="19"/>
  <c r="G10" i="19" s="1"/>
  <c r="I14" i="19"/>
  <c r="K14" i="19"/>
  <c r="K10" i="19" s="1"/>
  <c r="O14" i="19"/>
  <c r="O10" i="19" s="1"/>
  <c r="Q14" i="19"/>
  <c r="V14" i="19"/>
  <c r="V10" i="19" s="1"/>
  <c r="G16" i="19"/>
  <c r="I16" i="19"/>
  <c r="K16" i="19"/>
  <c r="M16" i="19"/>
  <c r="O16" i="19"/>
  <c r="Q16" i="19"/>
  <c r="V16" i="19"/>
  <c r="G18" i="19"/>
  <c r="K18" i="19"/>
  <c r="O18" i="19"/>
  <c r="V18" i="19"/>
  <c r="G19" i="19"/>
  <c r="I19" i="19"/>
  <c r="I18" i="19" s="1"/>
  <c r="K19" i="19"/>
  <c r="M19" i="19"/>
  <c r="M18" i="19" s="1"/>
  <c r="O19" i="19"/>
  <c r="Q19" i="19"/>
  <c r="Q18" i="19" s="1"/>
  <c r="V19" i="19"/>
  <c r="G20" i="19"/>
  <c r="O20" i="19"/>
  <c r="G21" i="19"/>
  <c r="I21" i="19"/>
  <c r="I20" i="19" s="1"/>
  <c r="K21" i="19"/>
  <c r="M21" i="19"/>
  <c r="O21" i="19"/>
  <c r="Q21" i="19"/>
  <c r="Q20" i="19" s="1"/>
  <c r="V21" i="19"/>
  <c r="G24" i="19"/>
  <c r="M24" i="19" s="1"/>
  <c r="I24" i="19"/>
  <c r="K24" i="19"/>
  <c r="K20" i="19" s="1"/>
  <c r="O24" i="19"/>
  <c r="Q24" i="19"/>
  <c r="V24" i="19"/>
  <c r="V20" i="19" s="1"/>
  <c r="G26" i="19"/>
  <c r="I26" i="19"/>
  <c r="K26" i="19"/>
  <c r="M26" i="19"/>
  <c r="O26" i="19"/>
  <c r="Q26" i="19"/>
  <c r="V26" i="19"/>
  <c r="G29" i="19"/>
  <c r="I29" i="19"/>
  <c r="I28" i="19" s="1"/>
  <c r="K29" i="19"/>
  <c r="M29" i="19"/>
  <c r="O29" i="19"/>
  <c r="Q29" i="19"/>
  <c r="Q28" i="19" s="1"/>
  <c r="V29" i="19"/>
  <c r="G30" i="19"/>
  <c r="M30" i="19" s="1"/>
  <c r="I30" i="19"/>
  <c r="K30" i="19"/>
  <c r="K28" i="19" s="1"/>
  <c r="O30" i="19"/>
  <c r="Q30" i="19"/>
  <c r="V30" i="19"/>
  <c r="V28" i="19" s="1"/>
  <c r="G31" i="19"/>
  <c r="I31" i="19"/>
  <c r="K31" i="19"/>
  <c r="M31" i="19"/>
  <c r="O31" i="19"/>
  <c r="Q31" i="19"/>
  <c r="V31" i="19"/>
  <c r="G32" i="19"/>
  <c r="M32" i="19" s="1"/>
  <c r="I32" i="19"/>
  <c r="K32" i="19"/>
  <c r="O32" i="19"/>
  <c r="O28" i="19" s="1"/>
  <c r="Q32" i="19"/>
  <c r="V32" i="19"/>
  <c r="G33" i="19"/>
  <c r="I33" i="19"/>
  <c r="K33" i="19"/>
  <c r="M33" i="19"/>
  <c r="O33" i="19"/>
  <c r="Q33" i="19"/>
  <c r="V33" i="19"/>
  <c r="G34" i="19"/>
  <c r="M34" i="19" s="1"/>
  <c r="I34" i="19"/>
  <c r="K34" i="19"/>
  <c r="O34" i="19"/>
  <c r="Q34" i="19"/>
  <c r="V34" i="19"/>
  <c r="G35" i="19"/>
  <c r="I35" i="19"/>
  <c r="K35" i="19"/>
  <c r="M35" i="19"/>
  <c r="O35" i="19"/>
  <c r="Q35" i="19"/>
  <c r="V35" i="19"/>
  <c r="G36" i="19"/>
  <c r="M36" i="19" s="1"/>
  <c r="I36" i="19"/>
  <c r="K36" i="19"/>
  <c r="O36" i="19"/>
  <c r="Q36" i="19"/>
  <c r="V36" i="19"/>
  <c r="G37" i="19"/>
  <c r="I37" i="19"/>
  <c r="K37" i="19"/>
  <c r="M37" i="19"/>
  <c r="O37" i="19"/>
  <c r="Q37" i="19"/>
  <c r="V37" i="19"/>
  <c r="G38" i="19"/>
  <c r="M38" i="19" s="1"/>
  <c r="I38" i="19"/>
  <c r="K38" i="19"/>
  <c r="O38" i="19"/>
  <c r="Q38" i="19"/>
  <c r="V38" i="19"/>
  <c r="G39" i="19"/>
  <c r="I39" i="19"/>
  <c r="K39" i="19"/>
  <c r="M39" i="19"/>
  <c r="O39" i="19"/>
  <c r="Q39" i="19"/>
  <c r="V39" i="19"/>
  <c r="G40" i="19"/>
  <c r="M40" i="19" s="1"/>
  <c r="I40" i="19"/>
  <c r="K40" i="19"/>
  <c r="O40" i="19"/>
  <c r="Q40" i="19"/>
  <c r="V40" i="19"/>
  <c r="G41" i="19"/>
  <c r="I41" i="19"/>
  <c r="K41" i="19"/>
  <c r="M41" i="19"/>
  <c r="O41" i="19"/>
  <c r="Q41" i="19"/>
  <c r="V41" i="19"/>
  <c r="G42" i="19"/>
  <c r="M42" i="19" s="1"/>
  <c r="I42" i="19"/>
  <c r="K42" i="19"/>
  <c r="O42" i="19"/>
  <c r="Q42" i="19"/>
  <c r="V42" i="19"/>
  <c r="I43" i="19"/>
  <c r="Q43" i="19"/>
  <c r="G44" i="19"/>
  <c r="M44" i="19" s="1"/>
  <c r="M43" i="19" s="1"/>
  <c r="I44" i="19"/>
  <c r="K44" i="19"/>
  <c r="K43" i="19" s="1"/>
  <c r="O44" i="19"/>
  <c r="O43" i="19" s="1"/>
  <c r="Q44" i="19"/>
  <c r="V44" i="19"/>
  <c r="V43" i="19" s="1"/>
  <c r="I45" i="19"/>
  <c r="Q45" i="19"/>
  <c r="G46" i="19"/>
  <c r="G45" i="19" s="1"/>
  <c r="I46" i="19"/>
  <c r="K46" i="19"/>
  <c r="K45" i="19" s="1"/>
  <c r="O46" i="19"/>
  <c r="O45" i="19" s="1"/>
  <c r="Q46" i="19"/>
  <c r="V46" i="19"/>
  <c r="V45" i="19" s="1"/>
  <c r="G47" i="19"/>
  <c r="I47" i="19"/>
  <c r="K47" i="19"/>
  <c r="M47" i="19"/>
  <c r="O47" i="19"/>
  <c r="Q47" i="19"/>
  <c r="V47" i="19"/>
  <c r="G48" i="19"/>
  <c r="K48" i="19"/>
  <c r="O48" i="19"/>
  <c r="V48" i="19"/>
  <c r="G49" i="19"/>
  <c r="I49" i="19"/>
  <c r="I48" i="19" s="1"/>
  <c r="K49" i="19"/>
  <c r="M49" i="19"/>
  <c r="M48" i="19" s="1"/>
  <c r="O49" i="19"/>
  <c r="Q49" i="19"/>
  <c r="Q48" i="19" s="1"/>
  <c r="V49" i="19"/>
  <c r="G50" i="19"/>
  <c r="K50" i="19"/>
  <c r="O50" i="19"/>
  <c r="V50" i="19"/>
  <c r="G51" i="19"/>
  <c r="I51" i="19"/>
  <c r="I50" i="19" s="1"/>
  <c r="K51" i="19"/>
  <c r="M51" i="19"/>
  <c r="M50" i="19" s="1"/>
  <c r="O51" i="19"/>
  <c r="Q51" i="19"/>
  <c r="Q50" i="19" s="1"/>
  <c r="V51" i="19"/>
  <c r="G52" i="19"/>
  <c r="K52" i="19"/>
  <c r="O52" i="19"/>
  <c r="V52" i="19"/>
  <c r="G53" i="19"/>
  <c r="I53" i="19"/>
  <c r="I52" i="19" s="1"/>
  <c r="K53" i="19"/>
  <c r="M53" i="19"/>
  <c r="M52" i="19" s="1"/>
  <c r="O53" i="19"/>
  <c r="Q53" i="19"/>
  <c r="Q52" i="19" s="1"/>
  <c r="V53" i="19"/>
  <c r="G55" i="19"/>
  <c r="I55" i="19"/>
  <c r="I54" i="19" s="1"/>
  <c r="K55" i="19"/>
  <c r="M55" i="19"/>
  <c r="O55" i="19"/>
  <c r="Q55" i="19"/>
  <c r="Q54" i="19" s="1"/>
  <c r="V55" i="19"/>
  <c r="G56" i="19"/>
  <c r="G54" i="19" s="1"/>
  <c r="I56" i="19"/>
  <c r="K56" i="19"/>
  <c r="O56" i="19"/>
  <c r="O54" i="19" s="1"/>
  <c r="Q56" i="19"/>
  <c r="V56" i="19"/>
  <c r="G57" i="19"/>
  <c r="I57" i="19"/>
  <c r="K57" i="19"/>
  <c r="M57" i="19"/>
  <c r="O57" i="19"/>
  <c r="Q57" i="19"/>
  <c r="V57" i="19"/>
  <c r="G58" i="19"/>
  <c r="M58" i="19" s="1"/>
  <c r="I58" i="19"/>
  <c r="K58" i="19"/>
  <c r="K54" i="19" s="1"/>
  <c r="O58" i="19"/>
  <c r="Q58" i="19"/>
  <c r="V58" i="19"/>
  <c r="V54" i="19" s="1"/>
  <c r="G59" i="19"/>
  <c r="I59" i="19"/>
  <c r="K59" i="19"/>
  <c r="M59" i="19"/>
  <c r="O59" i="19"/>
  <c r="Q59" i="19"/>
  <c r="V59" i="19"/>
  <c r="G60" i="19"/>
  <c r="M60" i="19" s="1"/>
  <c r="I60" i="19"/>
  <c r="K60" i="19"/>
  <c r="O60" i="19"/>
  <c r="Q60" i="19"/>
  <c r="V60" i="19"/>
  <c r="G61" i="19"/>
  <c r="I61" i="19"/>
  <c r="K61" i="19"/>
  <c r="M61" i="19"/>
  <c r="O61" i="19"/>
  <c r="Q61" i="19"/>
  <c r="V61" i="19"/>
  <c r="G62" i="19"/>
  <c r="M62" i="19" s="1"/>
  <c r="I62" i="19"/>
  <c r="K62" i="19"/>
  <c r="O62" i="19"/>
  <c r="Q62" i="19"/>
  <c r="V62" i="19"/>
  <c r="G63" i="19"/>
  <c r="I63" i="19"/>
  <c r="K63" i="19"/>
  <c r="M63" i="19"/>
  <c r="O63" i="19"/>
  <c r="Q63" i="19"/>
  <c r="V63" i="19"/>
  <c r="G64" i="19"/>
  <c r="M64" i="19" s="1"/>
  <c r="I64" i="19"/>
  <c r="K64" i="19"/>
  <c r="O64" i="19"/>
  <c r="Q64" i="19"/>
  <c r="V64" i="19"/>
  <c r="G65" i="19"/>
  <c r="I65" i="19"/>
  <c r="K65" i="19"/>
  <c r="M65" i="19"/>
  <c r="O65" i="19"/>
  <c r="Q65" i="19"/>
  <c r="V65" i="19"/>
  <c r="G66" i="19"/>
  <c r="K66" i="19"/>
  <c r="O66" i="19"/>
  <c r="V66" i="19"/>
  <c r="G67" i="19"/>
  <c r="I67" i="19"/>
  <c r="I66" i="19" s="1"/>
  <c r="K67" i="19"/>
  <c r="M67" i="19"/>
  <c r="M66" i="19" s="1"/>
  <c r="O67" i="19"/>
  <c r="Q67" i="19"/>
  <c r="Q66" i="19" s="1"/>
  <c r="V67" i="19"/>
  <c r="G68" i="19"/>
  <c r="K68" i="19"/>
  <c r="O68" i="19"/>
  <c r="V68" i="19"/>
  <c r="G69" i="19"/>
  <c r="I69" i="19"/>
  <c r="I68" i="19" s="1"/>
  <c r="K69" i="19"/>
  <c r="M69" i="19"/>
  <c r="M68" i="19" s="1"/>
  <c r="O69" i="19"/>
  <c r="Q69" i="19"/>
  <c r="Q68" i="19" s="1"/>
  <c r="V69" i="19"/>
  <c r="G70" i="19"/>
  <c r="K70" i="19"/>
  <c r="O70" i="19"/>
  <c r="V70" i="19"/>
  <c r="G71" i="19"/>
  <c r="I71" i="19"/>
  <c r="I70" i="19" s="1"/>
  <c r="K71" i="19"/>
  <c r="M71" i="19"/>
  <c r="M70" i="19" s="1"/>
  <c r="O71" i="19"/>
  <c r="Q71" i="19"/>
  <c r="Q70" i="19" s="1"/>
  <c r="V71" i="19"/>
  <c r="G72" i="19"/>
  <c r="K72" i="19"/>
  <c r="O72" i="19"/>
  <c r="V72" i="19"/>
  <c r="G73" i="19"/>
  <c r="I73" i="19"/>
  <c r="I72" i="19" s="1"/>
  <c r="K73" i="19"/>
  <c r="M73" i="19"/>
  <c r="M72" i="19" s="1"/>
  <c r="O73" i="19"/>
  <c r="Q73" i="19"/>
  <c r="Q72" i="19" s="1"/>
  <c r="V73" i="19"/>
  <c r="G74" i="19"/>
  <c r="K74" i="19"/>
  <c r="O74" i="19"/>
  <c r="V74" i="19"/>
  <c r="G75" i="19"/>
  <c r="I75" i="19"/>
  <c r="I74" i="19" s="1"/>
  <c r="K75" i="19"/>
  <c r="M75" i="19"/>
  <c r="M74" i="19" s="1"/>
  <c r="O75" i="19"/>
  <c r="Q75" i="19"/>
  <c r="Q74" i="19" s="1"/>
  <c r="V75" i="19"/>
  <c r="G77" i="19"/>
  <c r="I77" i="19"/>
  <c r="I76" i="19" s="1"/>
  <c r="K77" i="19"/>
  <c r="M77" i="19"/>
  <c r="O77" i="19"/>
  <c r="Q77" i="19"/>
  <c r="Q76" i="19" s="1"/>
  <c r="V77" i="19"/>
  <c r="G78" i="19"/>
  <c r="M78" i="19" s="1"/>
  <c r="I78" i="19"/>
  <c r="K78" i="19"/>
  <c r="K76" i="19" s="1"/>
  <c r="O78" i="19"/>
  <c r="Q78" i="19"/>
  <c r="V78" i="19"/>
  <c r="V76" i="19" s="1"/>
  <c r="G79" i="19"/>
  <c r="I79" i="19"/>
  <c r="K79" i="19"/>
  <c r="M79" i="19"/>
  <c r="O79" i="19"/>
  <c r="Q79" i="19"/>
  <c r="V79" i="19"/>
  <c r="G80" i="19"/>
  <c r="M80" i="19" s="1"/>
  <c r="I80" i="19"/>
  <c r="K80" i="19"/>
  <c r="O80" i="19"/>
  <c r="O76" i="19" s="1"/>
  <c r="Q80" i="19"/>
  <c r="V80" i="19"/>
  <c r="G81" i="19"/>
  <c r="I81" i="19"/>
  <c r="K81" i="19"/>
  <c r="M81" i="19"/>
  <c r="O81" i="19"/>
  <c r="Q81" i="19"/>
  <c r="V81" i="19"/>
  <c r="G82" i="19"/>
  <c r="M82" i="19" s="1"/>
  <c r="I82" i="19"/>
  <c r="K82" i="19"/>
  <c r="O82" i="19"/>
  <c r="Q82" i="19"/>
  <c r="V82" i="19"/>
  <c r="G83" i="19"/>
  <c r="I83" i="19"/>
  <c r="K83" i="19"/>
  <c r="M83" i="19"/>
  <c r="O83" i="19"/>
  <c r="Q83" i="19"/>
  <c r="V83" i="19"/>
  <c r="G84" i="19"/>
  <c r="M84" i="19" s="1"/>
  <c r="I84" i="19"/>
  <c r="K84" i="19"/>
  <c r="O84" i="19"/>
  <c r="Q84" i="19"/>
  <c r="V84" i="19"/>
  <c r="I85" i="19"/>
  <c r="Q85" i="19"/>
  <c r="G86" i="19"/>
  <c r="G85" i="19" s="1"/>
  <c r="I86" i="19"/>
  <c r="K86" i="19"/>
  <c r="K85" i="19" s="1"/>
  <c r="O86" i="19"/>
  <c r="O85" i="19" s="1"/>
  <c r="Q86" i="19"/>
  <c r="V86" i="19"/>
  <c r="V85" i="19" s="1"/>
  <c r="I87" i="19"/>
  <c r="Q87" i="19"/>
  <c r="G88" i="19"/>
  <c r="M88" i="19" s="1"/>
  <c r="M87" i="19" s="1"/>
  <c r="I88" i="19"/>
  <c r="K88" i="19"/>
  <c r="K87" i="19" s="1"/>
  <c r="O88" i="19"/>
  <c r="O87" i="19" s="1"/>
  <c r="Q88" i="19"/>
  <c r="V88" i="19"/>
  <c r="V87" i="19" s="1"/>
  <c r="I89" i="19"/>
  <c r="Q89" i="19"/>
  <c r="G90" i="19"/>
  <c r="G89" i="19" s="1"/>
  <c r="I90" i="19"/>
  <c r="K90" i="19"/>
  <c r="K89" i="19" s="1"/>
  <c r="O90" i="19"/>
  <c r="O89" i="19" s="1"/>
  <c r="Q90" i="19"/>
  <c r="V90" i="19"/>
  <c r="V89" i="19" s="1"/>
  <c r="G91" i="19"/>
  <c r="I91" i="19"/>
  <c r="K91" i="19"/>
  <c r="M91" i="19"/>
  <c r="O91" i="19"/>
  <c r="Q91" i="19"/>
  <c r="V91" i="19"/>
  <c r="G92" i="19"/>
  <c r="K92" i="19"/>
  <c r="O92" i="19"/>
  <c r="V92" i="19"/>
  <c r="G93" i="19"/>
  <c r="I93" i="19"/>
  <c r="I92" i="19" s="1"/>
  <c r="K93" i="19"/>
  <c r="M93" i="19"/>
  <c r="M92" i="19" s="1"/>
  <c r="O93" i="19"/>
  <c r="Q93" i="19"/>
  <c r="Q92" i="19" s="1"/>
  <c r="V93" i="19"/>
  <c r="K94" i="19"/>
  <c r="V94" i="19"/>
  <c r="G95" i="19"/>
  <c r="I95" i="19"/>
  <c r="I94" i="19" s="1"/>
  <c r="K95" i="19"/>
  <c r="M95" i="19"/>
  <c r="O95" i="19"/>
  <c r="Q95" i="19"/>
  <c r="Q94" i="19" s="1"/>
  <c r="V95" i="19"/>
  <c r="G96" i="19"/>
  <c r="G94" i="19" s="1"/>
  <c r="I96" i="19"/>
  <c r="K96" i="19"/>
  <c r="O96" i="19"/>
  <c r="O94" i="19" s="1"/>
  <c r="Q96" i="19"/>
  <c r="V96" i="19"/>
  <c r="I97" i="19"/>
  <c r="Q97" i="19"/>
  <c r="G98" i="19"/>
  <c r="G97" i="19" s="1"/>
  <c r="I98" i="19"/>
  <c r="K98" i="19"/>
  <c r="K97" i="19" s="1"/>
  <c r="O98" i="19"/>
  <c r="O97" i="19" s="1"/>
  <c r="Q98" i="19"/>
  <c r="V98" i="19"/>
  <c r="V97" i="19" s="1"/>
  <c r="G100" i="19"/>
  <c r="M100" i="19" s="1"/>
  <c r="I100" i="19"/>
  <c r="K100" i="19"/>
  <c r="K99" i="19" s="1"/>
  <c r="O100" i="19"/>
  <c r="O99" i="19" s="1"/>
  <c r="Q100" i="19"/>
  <c r="V100" i="19"/>
  <c r="V99" i="19" s="1"/>
  <c r="G101" i="19"/>
  <c r="I101" i="19"/>
  <c r="I99" i="19" s="1"/>
  <c r="K101" i="19"/>
  <c r="M101" i="19"/>
  <c r="O101" i="19"/>
  <c r="Q101" i="19"/>
  <c r="Q99" i="19" s="1"/>
  <c r="V101" i="19"/>
  <c r="G102" i="19"/>
  <c r="M102" i="19" s="1"/>
  <c r="I102" i="19"/>
  <c r="K102" i="19"/>
  <c r="O102" i="19"/>
  <c r="Q102" i="19"/>
  <c r="V102" i="19"/>
  <c r="I103" i="19"/>
  <c r="Q103" i="19"/>
  <c r="G104" i="19"/>
  <c r="M104" i="19" s="1"/>
  <c r="M103" i="19" s="1"/>
  <c r="I104" i="19"/>
  <c r="K104" i="19"/>
  <c r="K103" i="19" s="1"/>
  <c r="O104" i="19"/>
  <c r="O103" i="19" s="1"/>
  <c r="Q104" i="19"/>
  <c r="V104" i="19"/>
  <c r="V103" i="19" s="1"/>
  <c r="G106" i="19"/>
  <c r="G105" i="19" s="1"/>
  <c r="I106" i="19"/>
  <c r="K106" i="19"/>
  <c r="K105" i="19" s="1"/>
  <c r="O106" i="19"/>
  <c r="O105" i="19" s="1"/>
  <c r="Q106" i="19"/>
  <c r="V106" i="19"/>
  <c r="V105" i="19" s="1"/>
  <c r="G107" i="19"/>
  <c r="I107" i="19"/>
  <c r="K107" i="19"/>
  <c r="M107" i="19"/>
  <c r="O107" i="19"/>
  <c r="Q107" i="19"/>
  <c r="V107" i="19"/>
  <c r="G108" i="19"/>
  <c r="M108" i="19" s="1"/>
  <c r="I108" i="19"/>
  <c r="K108" i="19"/>
  <c r="O108" i="19"/>
  <c r="Q108" i="19"/>
  <c r="V108" i="19"/>
  <c r="G109" i="19"/>
  <c r="I109" i="19"/>
  <c r="I105" i="19" s="1"/>
  <c r="K109" i="19"/>
  <c r="M109" i="19"/>
  <c r="O109" i="19"/>
  <c r="Q109" i="19"/>
  <c r="Q105" i="19" s="1"/>
  <c r="V109" i="19"/>
  <c r="G110" i="19"/>
  <c r="M110" i="19" s="1"/>
  <c r="I110" i="19"/>
  <c r="K110" i="19"/>
  <c r="O110" i="19"/>
  <c r="Q110" i="19"/>
  <c r="V110" i="19"/>
  <c r="G111" i="19"/>
  <c r="I111" i="19"/>
  <c r="K111" i="19"/>
  <c r="M111" i="19"/>
  <c r="O111" i="19"/>
  <c r="Q111" i="19"/>
  <c r="V111" i="19"/>
  <c r="G112" i="19"/>
  <c r="K112" i="19"/>
  <c r="O112" i="19"/>
  <c r="V112" i="19"/>
  <c r="G113" i="19"/>
  <c r="I113" i="19"/>
  <c r="I112" i="19" s="1"/>
  <c r="K113" i="19"/>
  <c r="M113" i="19"/>
  <c r="M112" i="19" s="1"/>
  <c r="O113" i="19"/>
  <c r="Q113" i="19"/>
  <c r="Q112" i="19" s="1"/>
  <c r="V113" i="19"/>
  <c r="K114" i="19"/>
  <c r="V114" i="19"/>
  <c r="G115" i="19"/>
  <c r="I115" i="19"/>
  <c r="I114" i="19" s="1"/>
  <c r="K115" i="19"/>
  <c r="M115" i="19"/>
  <c r="O115" i="19"/>
  <c r="Q115" i="19"/>
  <c r="Q114" i="19" s="1"/>
  <c r="V115" i="19"/>
  <c r="G116" i="19"/>
  <c r="G114" i="19" s="1"/>
  <c r="I116" i="19"/>
  <c r="K116" i="19"/>
  <c r="O116" i="19"/>
  <c r="O114" i="19" s="1"/>
  <c r="Q116" i="19"/>
  <c r="V116" i="19"/>
  <c r="I117" i="19"/>
  <c r="Q117" i="19"/>
  <c r="G118" i="19"/>
  <c r="G117" i="19" s="1"/>
  <c r="I118" i="19"/>
  <c r="K118" i="19"/>
  <c r="K117" i="19" s="1"/>
  <c r="O118" i="19"/>
  <c r="O117" i="19" s="1"/>
  <c r="Q118" i="19"/>
  <c r="V118" i="19"/>
  <c r="V117" i="19" s="1"/>
  <c r="I119" i="19"/>
  <c r="Q119" i="19"/>
  <c r="G120" i="19"/>
  <c r="I120" i="19"/>
  <c r="K120" i="19"/>
  <c r="K119" i="19" s="1"/>
  <c r="O120" i="19"/>
  <c r="O119" i="19" s="1"/>
  <c r="Q120" i="19"/>
  <c r="V120" i="19"/>
  <c r="V119" i="19" s="1"/>
  <c r="I121" i="19"/>
  <c r="Q121" i="19"/>
  <c r="G122" i="19"/>
  <c r="G121" i="19" s="1"/>
  <c r="I122" i="19"/>
  <c r="K122" i="19"/>
  <c r="K121" i="19" s="1"/>
  <c r="O122" i="19"/>
  <c r="O121" i="19" s="1"/>
  <c r="Q122" i="19"/>
  <c r="V122" i="19"/>
  <c r="V121" i="19" s="1"/>
  <c r="G124" i="19"/>
  <c r="I124" i="19"/>
  <c r="K124" i="19"/>
  <c r="M124" i="19"/>
  <c r="O124" i="19"/>
  <c r="Q124" i="19"/>
  <c r="V124" i="19"/>
  <c r="G125" i="19"/>
  <c r="K125" i="19"/>
  <c r="O125" i="19"/>
  <c r="V125" i="19"/>
  <c r="G126" i="19"/>
  <c r="I126" i="19"/>
  <c r="I125" i="19" s="1"/>
  <c r="K126" i="19"/>
  <c r="M126" i="19"/>
  <c r="M125" i="19" s="1"/>
  <c r="O126" i="19"/>
  <c r="Q126" i="19"/>
  <c r="Q125" i="19" s="1"/>
  <c r="V126" i="19"/>
  <c r="G128" i="19"/>
  <c r="I128" i="19"/>
  <c r="K128" i="19"/>
  <c r="M128" i="19"/>
  <c r="O128" i="19"/>
  <c r="Q128" i="19"/>
  <c r="V128" i="19"/>
  <c r="G129" i="19"/>
  <c r="I129" i="19"/>
  <c r="K129" i="19"/>
  <c r="K127" i="19" s="1"/>
  <c r="O129" i="19"/>
  <c r="O127" i="19" s="1"/>
  <c r="Q129" i="19"/>
  <c r="V129" i="19"/>
  <c r="V127" i="19" s="1"/>
  <c r="G130" i="19"/>
  <c r="I130" i="19"/>
  <c r="K130" i="19"/>
  <c r="M130" i="19"/>
  <c r="O130" i="19"/>
  <c r="Q130" i="19"/>
  <c r="V130" i="19"/>
  <c r="G131" i="19"/>
  <c r="M131" i="19" s="1"/>
  <c r="I131" i="19"/>
  <c r="K131" i="19"/>
  <c r="O131" i="19"/>
  <c r="Q131" i="19"/>
  <c r="V131" i="19"/>
  <c r="G132" i="19"/>
  <c r="I132" i="19"/>
  <c r="K132" i="19"/>
  <c r="M132" i="19"/>
  <c r="O132" i="19"/>
  <c r="Q132" i="19"/>
  <c r="V132" i="19"/>
  <c r="G133" i="19"/>
  <c r="M133" i="19" s="1"/>
  <c r="I133" i="19"/>
  <c r="K133" i="19"/>
  <c r="O133" i="19"/>
  <c r="Q133" i="19"/>
  <c r="V133" i="19"/>
  <c r="G134" i="19"/>
  <c r="I134" i="19"/>
  <c r="K134" i="19"/>
  <c r="M134" i="19"/>
  <c r="O134" i="19"/>
  <c r="Q134" i="19"/>
  <c r="V134" i="19"/>
  <c r="G135" i="19"/>
  <c r="M135" i="19" s="1"/>
  <c r="I135" i="19"/>
  <c r="K135" i="19"/>
  <c r="O135" i="19"/>
  <c r="Q135" i="19"/>
  <c r="V135" i="19"/>
  <c r="G136" i="19"/>
  <c r="I136" i="19"/>
  <c r="K136" i="19"/>
  <c r="M136" i="19"/>
  <c r="O136" i="19"/>
  <c r="Q136" i="19"/>
  <c r="V136" i="19"/>
  <c r="G137" i="19"/>
  <c r="M137" i="19" s="1"/>
  <c r="I137" i="19"/>
  <c r="K137" i="19"/>
  <c r="O137" i="19"/>
  <c r="Q137" i="19"/>
  <c r="V137" i="19"/>
  <c r="G138" i="19"/>
  <c r="I138" i="19"/>
  <c r="K138" i="19"/>
  <c r="M138" i="19"/>
  <c r="O138" i="19"/>
  <c r="Q138" i="19"/>
  <c r="V138" i="19"/>
  <c r="G139" i="19"/>
  <c r="M139" i="19" s="1"/>
  <c r="I139" i="19"/>
  <c r="K139" i="19"/>
  <c r="O139" i="19"/>
  <c r="Q139" i="19"/>
  <c r="V139" i="19"/>
  <c r="G140" i="19"/>
  <c r="I140" i="19"/>
  <c r="K140" i="19"/>
  <c r="M140" i="19"/>
  <c r="O140" i="19"/>
  <c r="Q140" i="19"/>
  <c r="V140" i="19"/>
  <c r="G141" i="19"/>
  <c r="M141" i="19" s="1"/>
  <c r="I141" i="19"/>
  <c r="K141" i="19"/>
  <c r="O141" i="19"/>
  <c r="Q141" i="19"/>
  <c r="V141" i="19"/>
  <c r="G142" i="19"/>
  <c r="I142" i="19"/>
  <c r="K142" i="19"/>
  <c r="M142" i="19"/>
  <c r="O142" i="19"/>
  <c r="Q142" i="19"/>
  <c r="V142" i="19"/>
  <c r="G143" i="19"/>
  <c r="M143" i="19" s="1"/>
  <c r="I143" i="19"/>
  <c r="K143" i="19"/>
  <c r="O143" i="19"/>
  <c r="Q143" i="19"/>
  <c r="V143" i="19"/>
  <c r="I144" i="19"/>
  <c r="Q144" i="19"/>
  <c r="G145" i="19"/>
  <c r="I145" i="19"/>
  <c r="K145" i="19"/>
  <c r="K144" i="19" s="1"/>
  <c r="O145" i="19"/>
  <c r="O144" i="19" s="1"/>
  <c r="Q145" i="19"/>
  <c r="V145" i="19"/>
  <c r="V144" i="19" s="1"/>
  <c r="I146" i="19"/>
  <c r="G147" i="19"/>
  <c r="I147" i="19"/>
  <c r="K147" i="19"/>
  <c r="K146" i="19" s="1"/>
  <c r="O147" i="19"/>
  <c r="O146" i="19" s="1"/>
  <c r="Q147" i="19"/>
  <c r="V147" i="19"/>
  <c r="V146" i="19" s="1"/>
  <c r="G148" i="19"/>
  <c r="I148" i="19"/>
  <c r="K148" i="19"/>
  <c r="M148" i="19"/>
  <c r="O148" i="19"/>
  <c r="Q148" i="19"/>
  <c r="Q146" i="19" s="1"/>
  <c r="V148" i="19"/>
  <c r="G149" i="19"/>
  <c r="K149" i="19"/>
  <c r="O149" i="19"/>
  <c r="V149" i="19"/>
  <c r="G150" i="19"/>
  <c r="I150" i="19"/>
  <c r="I149" i="19" s="1"/>
  <c r="K150" i="19"/>
  <c r="M150" i="19"/>
  <c r="M149" i="19" s="1"/>
  <c r="O150" i="19"/>
  <c r="Q150" i="19"/>
  <c r="Q149" i="19" s="1"/>
  <c r="V150" i="19"/>
  <c r="K151" i="19"/>
  <c r="V151" i="19"/>
  <c r="G152" i="19"/>
  <c r="I152" i="19"/>
  <c r="I151" i="19" s="1"/>
  <c r="K152" i="19"/>
  <c r="M152" i="19"/>
  <c r="O152" i="19"/>
  <c r="Q152" i="19"/>
  <c r="Q151" i="19" s="1"/>
  <c r="V152" i="19"/>
  <c r="G153" i="19"/>
  <c r="G151" i="19" s="1"/>
  <c r="I153" i="19"/>
  <c r="K153" i="19"/>
  <c r="O153" i="19"/>
  <c r="O151" i="19" s="1"/>
  <c r="Q153" i="19"/>
  <c r="V153" i="19"/>
  <c r="G154" i="19"/>
  <c r="I154" i="19"/>
  <c r="K154" i="19"/>
  <c r="M154" i="19"/>
  <c r="O154" i="19"/>
  <c r="Q154" i="19"/>
  <c r="V154" i="19"/>
  <c r="G155" i="19"/>
  <c r="K155" i="19"/>
  <c r="O155" i="19"/>
  <c r="V155" i="19"/>
  <c r="G156" i="19"/>
  <c r="I156" i="19"/>
  <c r="I155" i="19" s="1"/>
  <c r="K156" i="19"/>
  <c r="M156" i="19"/>
  <c r="M155" i="19" s="1"/>
  <c r="O156" i="19"/>
  <c r="Q156" i="19"/>
  <c r="Q155" i="19" s="1"/>
  <c r="V156" i="19"/>
  <c r="G157" i="19"/>
  <c r="K157" i="19"/>
  <c r="O157" i="19"/>
  <c r="V157" i="19"/>
  <c r="G158" i="19"/>
  <c r="I158" i="19"/>
  <c r="I157" i="19" s="1"/>
  <c r="K158" i="19"/>
  <c r="M158" i="19"/>
  <c r="M157" i="19" s="1"/>
  <c r="O158" i="19"/>
  <c r="Q158" i="19"/>
  <c r="Q157" i="19" s="1"/>
  <c r="V158" i="19"/>
  <c r="G159" i="19"/>
  <c r="K159" i="19"/>
  <c r="O159" i="19"/>
  <c r="V159" i="19"/>
  <c r="G160" i="19"/>
  <c r="I160" i="19"/>
  <c r="I159" i="19" s="1"/>
  <c r="K160" i="19"/>
  <c r="M160" i="19"/>
  <c r="M159" i="19" s="1"/>
  <c r="O160" i="19"/>
  <c r="Q160" i="19"/>
  <c r="Q159" i="19" s="1"/>
  <c r="V160" i="19"/>
  <c r="G161" i="19"/>
  <c r="O161" i="19"/>
  <c r="G162" i="19"/>
  <c r="I162" i="19"/>
  <c r="I161" i="19" s="1"/>
  <c r="K162" i="19"/>
  <c r="M162" i="19"/>
  <c r="O162" i="19"/>
  <c r="Q162" i="19"/>
  <c r="Q161" i="19" s="1"/>
  <c r="V162" i="19"/>
  <c r="G163" i="19"/>
  <c r="M163" i="19" s="1"/>
  <c r="I163" i="19"/>
  <c r="K163" i="19"/>
  <c r="K161" i="19" s="1"/>
  <c r="O163" i="19"/>
  <c r="Q163" i="19"/>
  <c r="V163" i="19"/>
  <c r="V161" i="19" s="1"/>
  <c r="I164" i="19"/>
  <c r="Q164" i="19"/>
  <c r="G165" i="19"/>
  <c r="M165" i="19" s="1"/>
  <c r="M164" i="19" s="1"/>
  <c r="I165" i="19"/>
  <c r="K165" i="19"/>
  <c r="K164" i="19" s="1"/>
  <c r="O165" i="19"/>
  <c r="O164" i="19" s="1"/>
  <c r="Q165" i="19"/>
  <c r="V165" i="19"/>
  <c r="V164" i="19" s="1"/>
  <c r="I166" i="19"/>
  <c r="Q166" i="19"/>
  <c r="G167" i="19"/>
  <c r="G166" i="19" s="1"/>
  <c r="I167" i="19"/>
  <c r="K167" i="19"/>
  <c r="K166" i="19" s="1"/>
  <c r="O167" i="19"/>
  <c r="O166" i="19" s="1"/>
  <c r="Q167" i="19"/>
  <c r="V167" i="19"/>
  <c r="V166" i="19" s="1"/>
  <c r="I168" i="19"/>
  <c r="Q168" i="19"/>
  <c r="G169" i="19"/>
  <c r="M169" i="19" s="1"/>
  <c r="M168" i="19" s="1"/>
  <c r="I169" i="19"/>
  <c r="K169" i="19"/>
  <c r="K168" i="19" s="1"/>
  <c r="O169" i="19"/>
  <c r="O168" i="19" s="1"/>
  <c r="Q169" i="19"/>
  <c r="V169" i="19"/>
  <c r="V168" i="19" s="1"/>
  <c r="I170" i="19"/>
  <c r="Q170" i="19"/>
  <c r="G171" i="19"/>
  <c r="G170" i="19" s="1"/>
  <c r="I171" i="19"/>
  <c r="K171" i="19"/>
  <c r="K170" i="19" s="1"/>
  <c r="O171" i="19"/>
  <c r="O170" i="19" s="1"/>
  <c r="Q171" i="19"/>
  <c r="V171" i="19"/>
  <c r="V170" i="19" s="1"/>
  <c r="I172" i="19"/>
  <c r="Q172" i="19"/>
  <c r="G173" i="19"/>
  <c r="M173" i="19" s="1"/>
  <c r="M172" i="19" s="1"/>
  <c r="I173" i="19"/>
  <c r="K173" i="19"/>
  <c r="K172" i="19" s="1"/>
  <c r="O173" i="19"/>
  <c r="O172" i="19" s="1"/>
  <c r="Q173" i="19"/>
  <c r="V173" i="19"/>
  <c r="V172" i="19" s="1"/>
  <c r="G175" i="19"/>
  <c r="G174" i="19" s="1"/>
  <c r="I175" i="19"/>
  <c r="K175" i="19"/>
  <c r="K174" i="19" s="1"/>
  <c r="O175" i="19"/>
  <c r="O174" i="19" s="1"/>
  <c r="Q175" i="19"/>
  <c r="V175" i="19"/>
  <c r="V174" i="19" s="1"/>
  <c r="G176" i="19"/>
  <c r="I176" i="19"/>
  <c r="K176" i="19"/>
  <c r="M176" i="19"/>
  <c r="O176" i="19"/>
  <c r="Q176" i="19"/>
  <c r="V176" i="19"/>
  <c r="G177" i="19"/>
  <c r="M177" i="19" s="1"/>
  <c r="I177" i="19"/>
  <c r="K177" i="19"/>
  <c r="O177" i="19"/>
  <c r="Q177" i="19"/>
  <c r="V177" i="19"/>
  <c r="G178" i="19"/>
  <c r="I178" i="19"/>
  <c r="I174" i="19" s="1"/>
  <c r="K178" i="19"/>
  <c r="M178" i="19"/>
  <c r="O178" i="19"/>
  <c r="Q178" i="19"/>
  <c r="Q174" i="19" s="1"/>
  <c r="V178" i="19"/>
  <c r="AE180" i="19"/>
  <c r="G159" i="18"/>
  <c r="BA136" i="18"/>
  <c r="BA128" i="18"/>
  <c r="BA93" i="18"/>
  <c r="BA86" i="18"/>
  <c r="BA80" i="18"/>
  <c r="BA68" i="18"/>
  <c r="BA43" i="18"/>
  <c r="BA24" i="18"/>
  <c r="BA22" i="18"/>
  <c r="BA20" i="18"/>
  <c r="BA13" i="18"/>
  <c r="BA10" i="18"/>
  <c r="G9" i="18"/>
  <c r="I9" i="18"/>
  <c r="I8" i="18" s="1"/>
  <c r="K9" i="18"/>
  <c r="M9" i="18"/>
  <c r="O9" i="18"/>
  <c r="Q9" i="18"/>
  <c r="Q8" i="18" s="1"/>
  <c r="V9" i="18"/>
  <c r="G11" i="18"/>
  <c r="M11" i="18" s="1"/>
  <c r="I11" i="18"/>
  <c r="K11" i="18"/>
  <c r="K8" i="18" s="1"/>
  <c r="O11" i="18"/>
  <c r="Q11" i="18"/>
  <c r="V11" i="18"/>
  <c r="V8" i="18" s="1"/>
  <c r="G12" i="18"/>
  <c r="I12" i="18"/>
  <c r="K12" i="18"/>
  <c r="M12" i="18"/>
  <c r="O12" i="18"/>
  <c r="Q12" i="18"/>
  <c r="V12" i="18"/>
  <c r="G14" i="18"/>
  <c r="G8" i="18" s="1"/>
  <c r="I14" i="18"/>
  <c r="K14" i="18"/>
  <c r="O14" i="18"/>
  <c r="O8" i="18" s="1"/>
  <c r="Q14" i="18"/>
  <c r="V14" i="18"/>
  <c r="G15" i="18"/>
  <c r="I15" i="18"/>
  <c r="K15" i="18"/>
  <c r="M15" i="18"/>
  <c r="O15" i="18"/>
  <c r="Q15" i="18"/>
  <c r="V15" i="18"/>
  <c r="G16" i="18"/>
  <c r="M16" i="18" s="1"/>
  <c r="I16" i="18"/>
  <c r="K16" i="18"/>
  <c r="O16" i="18"/>
  <c r="Q16" i="18"/>
  <c r="V16" i="18"/>
  <c r="G17" i="18"/>
  <c r="I17" i="18"/>
  <c r="K17" i="18"/>
  <c r="M17" i="18"/>
  <c r="O17" i="18"/>
  <c r="Q17" i="18"/>
  <c r="V17" i="18"/>
  <c r="G18" i="18"/>
  <c r="M18" i="18" s="1"/>
  <c r="I18" i="18"/>
  <c r="K18" i="18"/>
  <c r="O18" i="18"/>
  <c r="Q18" i="18"/>
  <c r="V18" i="18"/>
  <c r="G19" i="18"/>
  <c r="I19" i="18"/>
  <c r="K19" i="18"/>
  <c r="M19" i="18"/>
  <c r="O19" i="18"/>
  <c r="Q19" i="18"/>
  <c r="V19" i="18"/>
  <c r="G21" i="18"/>
  <c r="M21" i="18" s="1"/>
  <c r="I21" i="18"/>
  <c r="K21" i="18"/>
  <c r="O21" i="18"/>
  <c r="Q21" i="18"/>
  <c r="V21" i="18"/>
  <c r="G23" i="18"/>
  <c r="I23" i="18"/>
  <c r="K23" i="18"/>
  <c r="M23" i="18"/>
  <c r="O23" i="18"/>
  <c r="Q23" i="18"/>
  <c r="V23" i="18"/>
  <c r="G25" i="18"/>
  <c r="M25" i="18" s="1"/>
  <c r="I25" i="18"/>
  <c r="K25" i="18"/>
  <c r="O25" i="18"/>
  <c r="Q25" i="18"/>
  <c r="V25" i="18"/>
  <c r="G26" i="18"/>
  <c r="I26" i="18"/>
  <c r="K26" i="18"/>
  <c r="M26" i="18"/>
  <c r="O26" i="18"/>
  <c r="Q26" i="18"/>
  <c r="V26" i="18"/>
  <c r="G27" i="18"/>
  <c r="M27" i="18" s="1"/>
  <c r="I27" i="18"/>
  <c r="K27" i="18"/>
  <c r="O27" i="18"/>
  <c r="Q27" i="18"/>
  <c r="V27" i="18"/>
  <c r="G28" i="18"/>
  <c r="I28" i="18"/>
  <c r="K28" i="18"/>
  <c r="M28" i="18"/>
  <c r="O28" i="18"/>
  <c r="Q28" i="18"/>
  <c r="V28" i="18"/>
  <c r="G29" i="18"/>
  <c r="M29" i="18" s="1"/>
  <c r="I29" i="18"/>
  <c r="K29" i="18"/>
  <c r="O29" i="18"/>
  <c r="Q29" i="18"/>
  <c r="V29" i="18"/>
  <c r="G30" i="18"/>
  <c r="I30" i="18"/>
  <c r="K30" i="18"/>
  <c r="M30" i="18"/>
  <c r="O30" i="18"/>
  <c r="Q30" i="18"/>
  <c r="V30" i="18"/>
  <c r="G31" i="18"/>
  <c r="M31" i="18" s="1"/>
  <c r="I31" i="18"/>
  <c r="K31" i="18"/>
  <c r="O31" i="18"/>
  <c r="Q31" i="18"/>
  <c r="V31" i="18"/>
  <c r="G32" i="18"/>
  <c r="I32" i="18"/>
  <c r="K32" i="18"/>
  <c r="M32" i="18"/>
  <c r="O32" i="18"/>
  <c r="Q32" i="18"/>
  <c r="V32" i="18"/>
  <c r="G33" i="18"/>
  <c r="M33" i="18" s="1"/>
  <c r="I33" i="18"/>
  <c r="K33" i="18"/>
  <c r="O33" i="18"/>
  <c r="Q33" i="18"/>
  <c r="V33" i="18"/>
  <c r="G34" i="18"/>
  <c r="I34" i="18"/>
  <c r="K34" i="18"/>
  <c r="M34" i="18"/>
  <c r="O34" i="18"/>
  <c r="Q34" i="18"/>
  <c r="V34" i="18"/>
  <c r="G35" i="18"/>
  <c r="M35" i="18" s="1"/>
  <c r="I35" i="18"/>
  <c r="K35" i="18"/>
  <c r="O35" i="18"/>
  <c r="Q35" i="18"/>
  <c r="V35" i="18"/>
  <c r="G36" i="18"/>
  <c r="I36" i="18"/>
  <c r="K36" i="18"/>
  <c r="M36" i="18"/>
  <c r="O36" i="18"/>
  <c r="Q36" i="18"/>
  <c r="V36" i="18"/>
  <c r="G37" i="18"/>
  <c r="M37" i="18" s="1"/>
  <c r="I37" i="18"/>
  <c r="K37" i="18"/>
  <c r="O37" i="18"/>
  <c r="Q37" i="18"/>
  <c r="V37" i="18"/>
  <c r="G38" i="18"/>
  <c r="I38" i="18"/>
  <c r="K38" i="18"/>
  <c r="M38" i="18"/>
  <c r="O38" i="18"/>
  <c r="Q38" i="18"/>
  <c r="V38" i="18"/>
  <c r="G39" i="18"/>
  <c r="M39" i="18" s="1"/>
  <c r="I39" i="18"/>
  <c r="K39" i="18"/>
  <c r="O39" i="18"/>
  <c r="Q39" i="18"/>
  <c r="V39" i="18"/>
  <c r="G40" i="18"/>
  <c r="I40" i="18"/>
  <c r="K40" i="18"/>
  <c r="M40" i="18"/>
  <c r="O40" i="18"/>
  <c r="Q40" i="18"/>
  <c r="V40" i="18"/>
  <c r="G41" i="18"/>
  <c r="O41" i="18"/>
  <c r="G42" i="18"/>
  <c r="I42" i="18"/>
  <c r="I41" i="18" s="1"/>
  <c r="K42" i="18"/>
  <c r="M42" i="18"/>
  <c r="O42" i="18"/>
  <c r="Q42" i="18"/>
  <c r="Q41" i="18" s="1"/>
  <c r="V42" i="18"/>
  <c r="G44" i="18"/>
  <c r="M44" i="18" s="1"/>
  <c r="I44" i="18"/>
  <c r="K44" i="18"/>
  <c r="K41" i="18" s="1"/>
  <c r="O44" i="18"/>
  <c r="Q44" i="18"/>
  <c r="V44" i="18"/>
  <c r="V41" i="18" s="1"/>
  <c r="G46" i="18"/>
  <c r="G45" i="18" s="1"/>
  <c r="I46" i="18"/>
  <c r="I45" i="18" s="1"/>
  <c r="K46" i="18"/>
  <c r="K45" i="18" s="1"/>
  <c r="O46" i="18"/>
  <c r="O45" i="18" s="1"/>
  <c r="Q46" i="18"/>
  <c r="Q45" i="18" s="1"/>
  <c r="V46" i="18"/>
  <c r="V45" i="18" s="1"/>
  <c r="G47" i="18"/>
  <c r="I47" i="18"/>
  <c r="K47" i="18"/>
  <c r="M47" i="18"/>
  <c r="O47" i="18"/>
  <c r="Q47" i="18"/>
  <c r="V47" i="18"/>
  <c r="G48" i="18"/>
  <c r="I48" i="18"/>
  <c r="K48" i="18"/>
  <c r="M48" i="18"/>
  <c r="O48" i="18"/>
  <c r="Q48" i="18"/>
  <c r="V48" i="18"/>
  <c r="G49" i="18"/>
  <c r="I49" i="18"/>
  <c r="K49" i="18"/>
  <c r="M49" i="18"/>
  <c r="O49" i="18"/>
  <c r="Q49" i="18"/>
  <c r="V49" i="18"/>
  <c r="G50" i="18"/>
  <c r="M50" i="18" s="1"/>
  <c r="I50" i="18"/>
  <c r="K50" i="18"/>
  <c r="O50" i="18"/>
  <c r="Q50" i="18"/>
  <c r="V50" i="18"/>
  <c r="G51" i="18"/>
  <c r="I51" i="18"/>
  <c r="K51" i="18"/>
  <c r="M51" i="18"/>
  <c r="O51" i="18"/>
  <c r="Q51" i="18"/>
  <c r="V51" i="18"/>
  <c r="G52" i="18"/>
  <c r="I52" i="18"/>
  <c r="K52" i="18"/>
  <c r="M52" i="18"/>
  <c r="O52" i="18"/>
  <c r="Q52" i="18"/>
  <c r="V52" i="18"/>
  <c r="G53" i="18"/>
  <c r="I53" i="18"/>
  <c r="K53" i="18"/>
  <c r="M53" i="18"/>
  <c r="O53" i="18"/>
  <c r="Q53" i="18"/>
  <c r="V53" i="18"/>
  <c r="G54" i="18"/>
  <c r="M54" i="18" s="1"/>
  <c r="I54" i="18"/>
  <c r="K54" i="18"/>
  <c r="O54" i="18"/>
  <c r="Q54" i="18"/>
  <c r="V54" i="18"/>
  <c r="G55" i="18"/>
  <c r="I55" i="18"/>
  <c r="K55" i="18"/>
  <c r="M55" i="18"/>
  <c r="O55" i="18"/>
  <c r="Q55" i="18"/>
  <c r="V55" i="18"/>
  <c r="G56" i="18"/>
  <c r="I56" i="18"/>
  <c r="K56" i="18"/>
  <c r="M56" i="18"/>
  <c r="O56" i="18"/>
  <c r="Q56" i="18"/>
  <c r="V56" i="18"/>
  <c r="G58" i="18"/>
  <c r="G57" i="18" s="1"/>
  <c r="I58" i="18"/>
  <c r="I57" i="18" s="1"/>
  <c r="K58" i="18"/>
  <c r="K57" i="18" s="1"/>
  <c r="O58" i="18"/>
  <c r="O57" i="18" s="1"/>
  <c r="Q58" i="18"/>
  <c r="Q57" i="18" s="1"/>
  <c r="V58" i="18"/>
  <c r="V57" i="18" s="1"/>
  <c r="G59" i="18"/>
  <c r="I59" i="18"/>
  <c r="K59" i="18"/>
  <c r="M59" i="18"/>
  <c r="O59" i="18"/>
  <c r="Q59" i="18"/>
  <c r="V59" i="18"/>
  <c r="G60" i="18"/>
  <c r="I60" i="18"/>
  <c r="K60" i="18"/>
  <c r="M60" i="18"/>
  <c r="O60" i="18"/>
  <c r="Q60" i="18"/>
  <c r="V60" i="18"/>
  <c r="G61" i="18"/>
  <c r="I61" i="18"/>
  <c r="K61" i="18"/>
  <c r="M61" i="18"/>
  <c r="O61" i="18"/>
  <c r="Q61" i="18"/>
  <c r="V61" i="18"/>
  <c r="G62" i="18"/>
  <c r="M62" i="18" s="1"/>
  <c r="I62" i="18"/>
  <c r="K62" i="18"/>
  <c r="O62" i="18"/>
  <c r="Q62" i="18"/>
  <c r="V62" i="18"/>
  <c r="G63" i="18"/>
  <c r="I63" i="18"/>
  <c r="K63" i="18"/>
  <c r="M63" i="18"/>
  <c r="O63" i="18"/>
  <c r="Q63" i="18"/>
  <c r="V63" i="18"/>
  <c r="G64" i="18"/>
  <c r="I64" i="18"/>
  <c r="K64" i="18"/>
  <c r="M64" i="18"/>
  <c r="O64" i="18"/>
  <c r="Q64" i="18"/>
  <c r="V64" i="18"/>
  <c r="G65" i="18"/>
  <c r="I65" i="18"/>
  <c r="K65" i="18"/>
  <c r="M65" i="18"/>
  <c r="O65" i="18"/>
  <c r="Q65" i="18"/>
  <c r="V65" i="18"/>
  <c r="G67" i="18"/>
  <c r="I67" i="18"/>
  <c r="I66" i="18" s="1"/>
  <c r="K67" i="18"/>
  <c r="K66" i="18" s="1"/>
  <c r="M67" i="18"/>
  <c r="O67" i="18"/>
  <c r="Q67" i="18"/>
  <c r="Q66" i="18" s="1"/>
  <c r="V67" i="18"/>
  <c r="V66" i="18" s="1"/>
  <c r="G69" i="18"/>
  <c r="I69" i="18"/>
  <c r="K69" i="18"/>
  <c r="M69" i="18"/>
  <c r="O69" i="18"/>
  <c r="Q69" i="18"/>
  <c r="V69" i="18"/>
  <c r="G71" i="18"/>
  <c r="I71" i="18"/>
  <c r="K71" i="18"/>
  <c r="M71" i="18"/>
  <c r="O71" i="18"/>
  <c r="Q71" i="18"/>
  <c r="V71" i="18"/>
  <c r="G72" i="18"/>
  <c r="G66" i="18" s="1"/>
  <c r="I72" i="18"/>
  <c r="K72" i="18"/>
  <c r="O72" i="18"/>
  <c r="O66" i="18" s="1"/>
  <c r="Q72" i="18"/>
  <c r="V72" i="18"/>
  <c r="G73" i="18"/>
  <c r="I73" i="18"/>
  <c r="K73" i="18"/>
  <c r="M73" i="18"/>
  <c r="O73" i="18"/>
  <c r="Q73" i="18"/>
  <c r="V73" i="18"/>
  <c r="G74" i="18"/>
  <c r="I74" i="18"/>
  <c r="K74" i="18"/>
  <c r="M74" i="18"/>
  <c r="O74" i="18"/>
  <c r="Q74" i="18"/>
  <c r="V74" i="18"/>
  <c r="G76" i="18"/>
  <c r="I76" i="18"/>
  <c r="K76" i="18"/>
  <c r="M76" i="18"/>
  <c r="O76" i="18"/>
  <c r="Q76" i="18"/>
  <c r="V76" i="18"/>
  <c r="G77" i="18"/>
  <c r="M77" i="18" s="1"/>
  <c r="I77" i="18"/>
  <c r="K77" i="18"/>
  <c r="O77" i="18"/>
  <c r="Q77" i="18"/>
  <c r="V77" i="18"/>
  <c r="G79" i="18"/>
  <c r="G78" i="18" s="1"/>
  <c r="I79" i="18"/>
  <c r="K79" i="18"/>
  <c r="K78" i="18" s="1"/>
  <c r="M79" i="18"/>
  <c r="M78" i="18" s="1"/>
  <c r="O79" i="18"/>
  <c r="O78" i="18" s="1"/>
  <c r="Q79" i="18"/>
  <c r="V79" i="18"/>
  <c r="V78" i="18" s="1"/>
  <c r="G81" i="18"/>
  <c r="I81" i="18"/>
  <c r="K81" i="18"/>
  <c r="M81" i="18"/>
  <c r="O81" i="18"/>
  <c r="Q81" i="18"/>
  <c r="V81" i="18"/>
  <c r="G82" i="18"/>
  <c r="M82" i="18" s="1"/>
  <c r="I82" i="18"/>
  <c r="K82" i="18"/>
  <c r="O82" i="18"/>
  <c r="Q82" i="18"/>
  <c r="V82" i="18"/>
  <c r="G83" i="18"/>
  <c r="I83" i="18"/>
  <c r="I78" i="18" s="1"/>
  <c r="K83" i="18"/>
  <c r="M83" i="18"/>
  <c r="O83" i="18"/>
  <c r="Q83" i="18"/>
  <c r="Q78" i="18" s="1"/>
  <c r="V83" i="18"/>
  <c r="G84" i="18"/>
  <c r="I84" i="18"/>
  <c r="K84" i="18"/>
  <c r="M84" i="18"/>
  <c r="O84" i="18"/>
  <c r="Q84" i="18"/>
  <c r="V84" i="18"/>
  <c r="G85" i="18"/>
  <c r="I85" i="18"/>
  <c r="K85" i="18"/>
  <c r="M85" i="18"/>
  <c r="O85" i="18"/>
  <c r="Q85" i="18"/>
  <c r="V85" i="18"/>
  <c r="G87" i="18"/>
  <c r="M87" i="18" s="1"/>
  <c r="I87" i="18"/>
  <c r="K87" i="18"/>
  <c r="O87" i="18"/>
  <c r="Q87" i="18"/>
  <c r="V87" i="18"/>
  <c r="I88" i="18"/>
  <c r="Q88" i="18"/>
  <c r="G89" i="18"/>
  <c r="G88" i="18" s="1"/>
  <c r="I89" i="18"/>
  <c r="K89" i="18"/>
  <c r="K88" i="18" s="1"/>
  <c r="M89" i="18"/>
  <c r="M88" i="18" s="1"/>
  <c r="O89" i="18"/>
  <c r="O88" i="18" s="1"/>
  <c r="Q89" i="18"/>
  <c r="V89" i="18"/>
  <c r="V88" i="18" s="1"/>
  <c r="G90" i="18"/>
  <c r="I90" i="18"/>
  <c r="K90" i="18"/>
  <c r="M90" i="18"/>
  <c r="O90" i="18"/>
  <c r="Q90" i="18"/>
  <c r="V90" i="18"/>
  <c r="G92" i="18"/>
  <c r="M92" i="18" s="1"/>
  <c r="I92" i="18"/>
  <c r="I91" i="18" s="1"/>
  <c r="K92" i="18"/>
  <c r="K91" i="18" s="1"/>
  <c r="O92" i="18"/>
  <c r="Q92" i="18"/>
  <c r="Q91" i="18" s="1"/>
  <c r="V92" i="18"/>
  <c r="V91" i="18" s="1"/>
  <c r="G94" i="18"/>
  <c r="I94" i="18"/>
  <c r="K94" i="18"/>
  <c r="M94" i="18"/>
  <c r="O94" i="18"/>
  <c r="Q94" i="18"/>
  <c r="V94" i="18"/>
  <c r="G95" i="18"/>
  <c r="I95" i="18"/>
  <c r="K95" i="18"/>
  <c r="M95" i="18"/>
  <c r="O95" i="18"/>
  <c r="Q95" i="18"/>
  <c r="V95" i="18"/>
  <c r="G96" i="18"/>
  <c r="G91" i="18" s="1"/>
  <c r="I96" i="18"/>
  <c r="K96" i="18"/>
  <c r="O96" i="18"/>
  <c r="O91" i="18" s="1"/>
  <c r="Q96" i="18"/>
  <c r="V96" i="18"/>
  <c r="G97" i="18"/>
  <c r="M97" i="18" s="1"/>
  <c r="I97" i="18"/>
  <c r="K97" i="18"/>
  <c r="O97" i="18"/>
  <c r="Q97" i="18"/>
  <c r="V97" i="18"/>
  <c r="G98" i="18"/>
  <c r="I98" i="18"/>
  <c r="K98" i="18"/>
  <c r="M98" i="18"/>
  <c r="O98" i="18"/>
  <c r="Q98" i="18"/>
  <c r="V98" i="18"/>
  <c r="G99" i="18"/>
  <c r="I99" i="18"/>
  <c r="K99" i="18"/>
  <c r="M99" i="18"/>
  <c r="O99" i="18"/>
  <c r="Q99" i="18"/>
  <c r="V99" i="18"/>
  <c r="G100" i="18"/>
  <c r="M100" i="18" s="1"/>
  <c r="I100" i="18"/>
  <c r="K100" i="18"/>
  <c r="O100" i="18"/>
  <c r="Q100" i="18"/>
  <c r="V100" i="18"/>
  <c r="G101" i="18"/>
  <c r="I101" i="18"/>
  <c r="K101" i="18"/>
  <c r="M101" i="18"/>
  <c r="O101" i="18"/>
  <c r="Q101" i="18"/>
  <c r="V101" i="18"/>
  <c r="G102" i="18"/>
  <c r="I102" i="18"/>
  <c r="K102" i="18"/>
  <c r="M102" i="18"/>
  <c r="O102" i="18"/>
  <c r="Q102" i="18"/>
  <c r="V102" i="18"/>
  <c r="G103" i="18"/>
  <c r="I103" i="18"/>
  <c r="K103" i="18"/>
  <c r="M103" i="18"/>
  <c r="O103" i="18"/>
  <c r="Q103" i="18"/>
  <c r="V103" i="18"/>
  <c r="G105" i="18"/>
  <c r="M105" i="18" s="1"/>
  <c r="I105" i="18"/>
  <c r="K105" i="18"/>
  <c r="O105" i="18"/>
  <c r="Q105" i="18"/>
  <c r="V105" i="18"/>
  <c r="G107" i="18"/>
  <c r="I107" i="18"/>
  <c r="K107" i="18"/>
  <c r="M107" i="18"/>
  <c r="O107" i="18"/>
  <c r="Q107" i="18"/>
  <c r="V107" i="18"/>
  <c r="G109" i="18"/>
  <c r="I109" i="18"/>
  <c r="K109" i="18"/>
  <c r="M109" i="18"/>
  <c r="O109" i="18"/>
  <c r="Q109" i="18"/>
  <c r="V109" i="18"/>
  <c r="G110" i="18"/>
  <c r="I110" i="18"/>
  <c r="K110" i="18"/>
  <c r="M110" i="18"/>
  <c r="O110" i="18"/>
  <c r="Q110" i="18"/>
  <c r="V110" i="18"/>
  <c r="G111" i="18"/>
  <c r="M111" i="18" s="1"/>
  <c r="I111" i="18"/>
  <c r="K111" i="18"/>
  <c r="O111" i="18"/>
  <c r="Q111" i="18"/>
  <c r="V111" i="18"/>
  <c r="G112" i="18"/>
  <c r="I112" i="18"/>
  <c r="K112" i="18"/>
  <c r="M112" i="18"/>
  <c r="O112" i="18"/>
  <c r="Q112" i="18"/>
  <c r="V112" i="18"/>
  <c r="G113" i="18"/>
  <c r="M113" i="18" s="1"/>
  <c r="I113" i="18"/>
  <c r="K113" i="18"/>
  <c r="O113" i="18"/>
  <c r="Q113" i="18"/>
  <c r="V113" i="18"/>
  <c r="G114" i="18"/>
  <c r="I114" i="18"/>
  <c r="K114" i="18"/>
  <c r="M114" i="18"/>
  <c r="O114" i="18"/>
  <c r="Q114" i="18"/>
  <c r="V114" i="18"/>
  <c r="G115" i="18"/>
  <c r="M115" i="18" s="1"/>
  <c r="I115" i="18"/>
  <c r="K115" i="18"/>
  <c r="O115" i="18"/>
  <c r="Q115" i="18"/>
  <c r="V115" i="18"/>
  <c r="G116" i="18"/>
  <c r="I116" i="18"/>
  <c r="K116" i="18"/>
  <c r="M116" i="18"/>
  <c r="O116" i="18"/>
  <c r="Q116" i="18"/>
  <c r="V116" i="18"/>
  <c r="G117" i="18"/>
  <c r="M117" i="18" s="1"/>
  <c r="I117" i="18"/>
  <c r="K117" i="18"/>
  <c r="O117" i="18"/>
  <c r="Q117" i="18"/>
  <c r="V117" i="18"/>
  <c r="G118" i="18"/>
  <c r="I118" i="18"/>
  <c r="K118" i="18"/>
  <c r="M118" i="18"/>
  <c r="O118" i="18"/>
  <c r="Q118" i="18"/>
  <c r="V118" i="18"/>
  <c r="G120" i="18"/>
  <c r="I120" i="18"/>
  <c r="I119" i="18" s="1"/>
  <c r="K120" i="18"/>
  <c r="K119" i="18" s="1"/>
  <c r="M120" i="18"/>
  <c r="O120" i="18"/>
  <c r="Q120" i="18"/>
  <c r="Q119" i="18" s="1"/>
  <c r="V120" i="18"/>
  <c r="V119" i="18" s="1"/>
  <c r="G121" i="18"/>
  <c r="M121" i="18" s="1"/>
  <c r="I121" i="18"/>
  <c r="K121" i="18"/>
  <c r="O121" i="18"/>
  <c r="Q121" i="18"/>
  <c r="V121" i="18"/>
  <c r="G122" i="18"/>
  <c r="I122" i="18"/>
  <c r="K122" i="18"/>
  <c r="M122" i="18"/>
  <c r="O122" i="18"/>
  <c r="Q122" i="18"/>
  <c r="V122" i="18"/>
  <c r="G123" i="18"/>
  <c r="G119" i="18" s="1"/>
  <c r="I123" i="18"/>
  <c r="K123" i="18"/>
  <c r="O123" i="18"/>
  <c r="O119" i="18" s="1"/>
  <c r="Q123" i="18"/>
  <c r="V123" i="18"/>
  <c r="G124" i="18"/>
  <c r="I124" i="18"/>
  <c r="K124" i="18"/>
  <c r="M124" i="18"/>
  <c r="O124" i="18"/>
  <c r="Q124" i="18"/>
  <c r="V124" i="18"/>
  <c r="G125" i="18"/>
  <c r="M125" i="18" s="1"/>
  <c r="I125" i="18"/>
  <c r="K125" i="18"/>
  <c r="O125" i="18"/>
  <c r="Q125" i="18"/>
  <c r="V125" i="18"/>
  <c r="G127" i="18"/>
  <c r="G126" i="18" s="1"/>
  <c r="I127" i="18"/>
  <c r="I126" i="18" s="1"/>
  <c r="K127" i="18"/>
  <c r="K126" i="18" s="1"/>
  <c r="O127" i="18"/>
  <c r="O126" i="18" s="1"/>
  <c r="Q127" i="18"/>
  <c r="Q126" i="18" s="1"/>
  <c r="V127" i="18"/>
  <c r="V126" i="18" s="1"/>
  <c r="G129" i="18"/>
  <c r="I129" i="18"/>
  <c r="K129" i="18"/>
  <c r="M129" i="18"/>
  <c r="O129" i="18"/>
  <c r="Q129" i="18"/>
  <c r="V129" i="18"/>
  <c r="G130" i="18"/>
  <c r="I130" i="18"/>
  <c r="K130" i="18"/>
  <c r="M130" i="18"/>
  <c r="O130" i="18"/>
  <c r="Q130" i="18"/>
  <c r="V130" i="18"/>
  <c r="G131" i="18"/>
  <c r="I131" i="18"/>
  <c r="K131" i="18"/>
  <c r="M131" i="18"/>
  <c r="O131" i="18"/>
  <c r="Q131" i="18"/>
  <c r="V131" i="18"/>
  <c r="G132" i="18"/>
  <c r="M132" i="18" s="1"/>
  <c r="I132" i="18"/>
  <c r="K132" i="18"/>
  <c r="O132" i="18"/>
  <c r="Q132" i="18"/>
  <c r="V132" i="18"/>
  <c r="G133" i="18"/>
  <c r="I133" i="18"/>
  <c r="K133" i="18"/>
  <c r="M133" i="18"/>
  <c r="O133" i="18"/>
  <c r="Q133" i="18"/>
  <c r="V133" i="18"/>
  <c r="G135" i="18"/>
  <c r="I135" i="18"/>
  <c r="I134" i="18" s="1"/>
  <c r="K135" i="18"/>
  <c r="M135" i="18"/>
  <c r="O135" i="18"/>
  <c r="Q135" i="18"/>
  <c r="Q134" i="18" s="1"/>
  <c r="V135" i="18"/>
  <c r="G137" i="18"/>
  <c r="G134" i="18" s="1"/>
  <c r="I137" i="18"/>
  <c r="K137" i="18"/>
  <c r="O137" i="18"/>
  <c r="O134" i="18" s="1"/>
  <c r="Q137" i="18"/>
  <c r="V137" i="18"/>
  <c r="G138" i="18"/>
  <c r="I138" i="18"/>
  <c r="K138" i="18"/>
  <c r="M138" i="18"/>
  <c r="O138" i="18"/>
  <c r="Q138" i="18"/>
  <c r="V138" i="18"/>
  <c r="G139" i="18"/>
  <c r="M139" i="18" s="1"/>
  <c r="I139" i="18"/>
  <c r="K139" i="18"/>
  <c r="K134" i="18" s="1"/>
  <c r="O139" i="18"/>
  <c r="Q139" i="18"/>
  <c r="V139" i="18"/>
  <c r="V134" i="18" s="1"/>
  <c r="G140" i="18"/>
  <c r="I140" i="18"/>
  <c r="K140" i="18"/>
  <c r="M140" i="18"/>
  <c r="O140" i="18"/>
  <c r="Q140" i="18"/>
  <c r="V140" i="18"/>
  <c r="G141" i="18"/>
  <c r="M141" i="18" s="1"/>
  <c r="I141" i="18"/>
  <c r="K141" i="18"/>
  <c r="O141" i="18"/>
  <c r="Q141" i="18"/>
  <c r="V141" i="18"/>
  <c r="G143" i="18"/>
  <c r="M143" i="18" s="1"/>
  <c r="I143" i="18"/>
  <c r="K143" i="18"/>
  <c r="K142" i="18" s="1"/>
  <c r="O143" i="18"/>
  <c r="O142" i="18" s="1"/>
  <c r="Q143" i="18"/>
  <c r="V143" i="18"/>
  <c r="V142" i="18" s="1"/>
  <c r="G144" i="18"/>
  <c r="I144" i="18"/>
  <c r="K144" i="18"/>
  <c r="M144" i="18"/>
  <c r="O144" i="18"/>
  <c r="Q144" i="18"/>
  <c r="V144" i="18"/>
  <c r="G145" i="18"/>
  <c r="M145" i="18" s="1"/>
  <c r="I145" i="18"/>
  <c r="K145" i="18"/>
  <c r="O145" i="18"/>
  <c r="Q145" i="18"/>
  <c r="V145" i="18"/>
  <c r="G146" i="18"/>
  <c r="I146" i="18"/>
  <c r="I142" i="18" s="1"/>
  <c r="K146" i="18"/>
  <c r="M146" i="18"/>
  <c r="O146" i="18"/>
  <c r="Q146" i="18"/>
  <c r="Q142" i="18" s="1"/>
  <c r="V146" i="18"/>
  <c r="G147" i="18"/>
  <c r="M147" i="18" s="1"/>
  <c r="I147" i="18"/>
  <c r="K147" i="18"/>
  <c r="O147" i="18"/>
  <c r="Q147" i="18"/>
  <c r="V147" i="18"/>
  <c r="G148" i="18"/>
  <c r="I148" i="18"/>
  <c r="K148" i="18"/>
  <c r="M148" i="18"/>
  <c r="O148" i="18"/>
  <c r="Q148" i="18"/>
  <c r="V148" i="18"/>
  <c r="G149" i="18"/>
  <c r="M149" i="18" s="1"/>
  <c r="I149" i="18"/>
  <c r="K149" i="18"/>
  <c r="O149" i="18"/>
  <c r="Q149" i="18"/>
  <c r="V149" i="18"/>
  <c r="G150" i="18"/>
  <c r="I150" i="18"/>
  <c r="K150" i="18"/>
  <c r="M150" i="18"/>
  <c r="O150" i="18"/>
  <c r="Q150" i="18"/>
  <c r="V150" i="18"/>
  <c r="G151" i="18"/>
  <c r="M151" i="18" s="1"/>
  <c r="I151" i="18"/>
  <c r="K151" i="18"/>
  <c r="O151" i="18"/>
  <c r="Q151" i="18"/>
  <c r="V151" i="18"/>
  <c r="G152" i="18"/>
  <c r="I152" i="18"/>
  <c r="K152" i="18"/>
  <c r="M152" i="18"/>
  <c r="O152" i="18"/>
  <c r="Q152" i="18"/>
  <c r="V152" i="18"/>
  <c r="G154" i="18"/>
  <c r="I154" i="18"/>
  <c r="I153" i="18" s="1"/>
  <c r="K154" i="18"/>
  <c r="M154" i="18"/>
  <c r="O154" i="18"/>
  <c r="Q154" i="18"/>
  <c r="Q153" i="18" s="1"/>
  <c r="V154" i="18"/>
  <c r="G155" i="18"/>
  <c r="M155" i="18" s="1"/>
  <c r="I155" i="18"/>
  <c r="K155" i="18"/>
  <c r="K153" i="18" s="1"/>
  <c r="O155" i="18"/>
  <c r="Q155" i="18"/>
  <c r="V155" i="18"/>
  <c r="V153" i="18" s="1"/>
  <c r="G156" i="18"/>
  <c r="I156" i="18"/>
  <c r="K156" i="18"/>
  <c r="M156" i="18"/>
  <c r="O156" i="18"/>
  <c r="Q156" i="18"/>
  <c r="V156" i="18"/>
  <c r="G157" i="18"/>
  <c r="G153" i="18" s="1"/>
  <c r="I157" i="18"/>
  <c r="K157" i="18"/>
  <c r="O157" i="18"/>
  <c r="O153" i="18" s="1"/>
  <c r="Q157" i="18"/>
  <c r="V157" i="18"/>
  <c r="AE159" i="18"/>
  <c r="AF159" i="18"/>
  <c r="G108" i="17"/>
  <c r="BA40" i="17"/>
  <c r="BA38" i="17"/>
  <c r="G8" i="17"/>
  <c r="O8" i="17"/>
  <c r="G9" i="17"/>
  <c r="M9" i="17" s="1"/>
  <c r="M8" i="17" s="1"/>
  <c r="I9" i="17"/>
  <c r="I8" i="17" s="1"/>
  <c r="K9" i="17"/>
  <c r="K8" i="17" s="1"/>
  <c r="O9" i="17"/>
  <c r="Q9" i="17"/>
  <c r="Q8" i="17" s="1"/>
  <c r="V9" i="17"/>
  <c r="V8" i="17" s="1"/>
  <c r="G10" i="17"/>
  <c r="I10" i="17"/>
  <c r="K10" i="17"/>
  <c r="M10" i="17"/>
  <c r="O10" i="17"/>
  <c r="Q10" i="17"/>
  <c r="V10" i="17"/>
  <c r="G12" i="17"/>
  <c r="M12" i="17" s="1"/>
  <c r="I12" i="17"/>
  <c r="I11" i="17" s="1"/>
  <c r="K12" i="17"/>
  <c r="O12" i="17"/>
  <c r="O11" i="17" s="1"/>
  <c r="Q12" i="17"/>
  <c r="Q11" i="17" s="1"/>
  <c r="V12" i="17"/>
  <c r="G13" i="17"/>
  <c r="M13" i="17" s="1"/>
  <c r="I13" i="17"/>
  <c r="K13" i="17"/>
  <c r="K11" i="17" s="1"/>
  <c r="O13" i="17"/>
  <c r="Q13" i="17"/>
  <c r="V13" i="17"/>
  <c r="V11" i="17" s="1"/>
  <c r="G14" i="17"/>
  <c r="I14" i="17"/>
  <c r="K14" i="17"/>
  <c r="M14" i="17"/>
  <c r="O14" i="17"/>
  <c r="Q14" i="17"/>
  <c r="V14" i="17"/>
  <c r="G15" i="17"/>
  <c r="I15" i="17"/>
  <c r="K15" i="17"/>
  <c r="M15" i="17"/>
  <c r="O15" i="17"/>
  <c r="Q15" i="17"/>
  <c r="V15" i="17"/>
  <c r="G16" i="17"/>
  <c r="M16" i="17" s="1"/>
  <c r="I16" i="17"/>
  <c r="K16" i="17"/>
  <c r="O16" i="17"/>
  <c r="Q16" i="17"/>
  <c r="V16" i="17"/>
  <c r="G17" i="17"/>
  <c r="M17" i="17" s="1"/>
  <c r="I17" i="17"/>
  <c r="K17" i="17"/>
  <c r="O17" i="17"/>
  <c r="Q17" i="17"/>
  <c r="V17" i="17"/>
  <c r="G18" i="17"/>
  <c r="I18" i="17"/>
  <c r="K18" i="17"/>
  <c r="M18" i="17"/>
  <c r="O18" i="17"/>
  <c r="Q18" i="17"/>
  <c r="V18" i="17"/>
  <c r="G19" i="17"/>
  <c r="I19" i="17"/>
  <c r="K19" i="17"/>
  <c r="M19" i="17"/>
  <c r="O19" i="17"/>
  <c r="Q19" i="17"/>
  <c r="V19" i="17"/>
  <c r="G20" i="17"/>
  <c r="M20" i="17" s="1"/>
  <c r="I20" i="17"/>
  <c r="K20" i="17"/>
  <c r="O20" i="17"/>
  <c r="Q20" i="17"/>
  <c r="V20" i="17"/>
  <c r="G21" i="17"/>
  <c r="M21" i="17" s="1"/>
  <c r="I21" i="17"/>
  <c r="K21" i="17"/>
  <c r="O21" i="17"/>
  <c r="Q21" i="17"/>
  <c r="V21" i="17"/>
  <c r="G22" i="17"/>
  <c r="I22" i="17"/>
  <c r="K22" i="17"/>
  <c r="M22" i="17"/>
  <c r="O22" i="17"/>
  <c r="Q22" i="17"/>
  <c r="V22" i="17"/>
  <c r="G25" i="17"/>
  <c r="M25" i="17" s="1"/>
  <c r="I25" i="17"/>
  <c r="I24" i="17" s="1"/>
  <c r="K25" i="17"/>
  <c r="O25" i="17"/>
  <c r="O24" i="17" s="1"/>
  <c r="Q25" i="17"/>
  <c r="Q24" i="17" s="1"/>
  <c r="V25" i="17"/>
  <c r="G26" i="17"/>
  <c r="M26" i="17" s="1"/>
  <c r="I26" i="17"/>
  <c r="K26" i="17"/>
  <c r="K24" i="17" s="1"/>
  <c r="O26" i="17"/>
  <c r="Q26" i="17"/>
  <c r="V26" i="17"/>
  <c r="V24" i="17" s="1"/>
  <c r="G27" i="17"/>
  <c r="I27" i="17"/>
  <c r="K27" i="17"/>
  <c r="M27" i="17"/>
  <c r="O27" i="17"/>
  <c r="Q27" i="17"/>
  <c r="V27" i="17"/>
  <c r="G28" i="17"/>
  <c r="I28" i="17"/>
  <c r="K28" i="17"/>
  <c r="M28" i="17"/>
  <c r="O28" i="17"/>
  <c r="Q28" i="17"/>
  <c r="V28" i="17"/>
  <c r="G29" i="17"/>
  <c r="M29" i="17" s="1"/>
  <c r="I29" i="17"/>
  <c r="K29" i="17"/>
  <c r="O29" i="17"/>
  <c r="Q29" i="17"/>
  <c r="V29" i="17"/>
  <c r="G30" i="17"/>
  <c r="M30" i="17" s="1"/>
  <c r="I30" i="17"/>
  <c r="K30" i="17"/>
  <c r="O30" i="17"/>
  <c r="Q30" i="17"/>
  <c r="V30" i="17"/>
  <c r="G31" i="17"/>
  <c r="I31" i="17"/>
  <c r="K31" i="17"/>
  <c r="M31" i="17"/>
  <c r="O31" i="17"/>
  <c r="Q31" i="17"/>
  <c r="V31" i="17"/>
  <c r="G32" i="17"/>
  <c r="I32" i="17"/>
  <c r="K32" i="17"/>
  <c r="M32" i="17"/>
  <c r="O32" i="17"/>
  <c r="Q32" i="17"/>
  <c r="V32" i="17"/>
  <c r="G33" i="17"/>
  <c r="M33" i="17" s="1"/>
  <c r="I33" i="17"/>
  <c r="K33" i="17"/>
  <c r="O33" i="17"/>
  <c r="Q33" i="17"/>
  <c r="V33" i="17"/>
  <c r="G35" i="17"/>
  <c r="I35" i="17"/>
  <c r="K35" i="17"/>
  <c r="K34" i="17" s="1"/>
  <c r="M35" i="17"/>
  <c r="O35" i="17"/>
  <c r="Q35" i="17"/>
  <c r="V35" i="17"/>
  <c r="V34" i="17" s="1"/>
  <c r="G36" i="17"/>
  <c r="G34" i="17" s="1"/>
  <c r="I36" i="17"/>
  <c r="K36" i="17"/>
  <c r="M36" i="17"/>
  <c r="O36" i="17"/>
  <c r="O34" i="17" s="1"/>
  <c r="Q36" i="17"/>
  <c r="V36" i="17"/>
  <c r="G37" i="17"/>
  <c r="M37" i="17" s="1"/>
  <c r="I37" i="17"/>
  <c r="K37" i="17"/>
  <c r="O37" i="17"/>
  <c r="Q37" i="17"/>
  <c r="V37" i="17"/>
  <c r="G39" i="17"/>
  <c r="M39" i="17" s="1"/>
  <c r="I39" i="17"/>
  <c r="I34" i="17" s="1"/>
  <c r="K39" i="17"/>
  <c r="O39" i="17"/>
  <c r="Q39" i="17"/>
  <c r="Q34" i="17" s="1"/>
  <c r="V39" i="17"/>
  <c r="G42" i="17"/>
  <c r="G41" i="17" s="1"/>
  <c r="I42" i="17"/>
  <c r="K42" i="17"/>
  <c r="M42" i="17"/>
  <c r="O42" i="17"/>
  <c r="O41" i="17" s="1"/>
  <c r="Q42" i="17"/>
  <c r="V42" i="17"/>
  <c r="G43" i="17"/>
  <c r="M43" i="17" s="1"/>
  <c r="I43" i="17"/>
  <c r="I41" i="17" s="1"/>
  <c r="K43" i="17"/>
  <c r="O43" i="17"/>
  <c r="Q43" i="17"/>
  <c r="Q41" i="17" s="1"/>
  <c r="V43" i="17"/>
  <c r="G44" i="17"/>
  <c r="M44" i="17" s="1"/>
  <c r="I44" i="17"/>
  <c r="K44" i="17"/>
  <c r="O44" i="17"/>
  <c r="Q44" i="17"/>
  <c r="V44" i="17"/>
  <c r="G45" i="17"/>
  <c r="I45" i="17"/>
  <c r="K45" i="17"/>
  <c r="K41" i="17" s="1"/>
  <c r="M45" i="17"/>
  <c r="O45" i="17"/>
  <c r="Q45" i="17"/>
  <c r="V45" i="17"/>
  <c r="V41" i="17" s="1"/>
  <c r="G46" i="17"/>
  <c r="I46" i="17"/>
  <c r="K46" i="17"/>
  <c r="M46" i="17"/>
  <c r="O46" i="17"/>
  <c r="Q46" i="17"/>
  <c r="V46" i="17"/>
  <c r="G47" i="17"/>
  <c r="M47" i="17" s="1"/>
  <c r="I47" i="17"/>
  <c r="K47" i="17"/>
  <c r="O47" i="17"/>
  <c r="Q47" i="17"/>
  <c r="V47" i="17"/>
  <c r="G49" i="17"/>
  <c r="I49" i="17"/>
  <c r="K49" i="17"/>
  <c r="K48" i="17" s="1"/>
  <c r="M49" i="17"/>
  <c r="O49" i="17"/>
  <c r="Q49" i="17"/>
  <c r="V49" i="17"/>
  <c r="V48" i="17" s="1"/>
  <c r="G50" i="17"/>
  <c r="I50" i="17"/>
  <c r="K50" i="17"/>
  <c r="M50" i="17"/>
  <c r="O50" i="17"/>
  <c r="Q50" i="17"/>
  <c r="V50" i="17"/>
  <c r="G51" i="17"/>
  <c r="G48" i="17" s="1"/>
  <c r="I51" i="17"/>
  <c r="K51" i="17"/>
  <c r="O51" i="17"/>
  <c r="O48" i="17" s="1"/>
  <c r="Q51" i="17"/>
  <c r="V51" i="17"/>
  <c r="G52" i="17"/>
  <c r="M52" i="17" s="1"/>
  <c r="I52" i="17"/>
  <c r="I48" i="17" s="1"/>
  <c r="K52" i="17"/>
  <c r="O52" i="17"/>
  <c r="Q52" i="17"/>
  <c r="Q48" i="17" s="1"/>
  <c r="V52" i="17"/>
  <c r="G53" i="17"/>
  <c r="I53" i="17"/>
  <c r="K53" i="17"/>
  <c r="M53" i="17"/>
  <c r="O53" i="17"/>
  <c r="Q53" i="17"/>
  <c r="V53" i="17"/>
  <c r="G54" i="17"/>
  <c r="I54" i="17"/>
  <c r="K54" i="17"/>
  <c r="M54" i="17"/>
  <c r="O54" i="17"/>
  <c r="Q54" i="17"/>
  <c r="V54" i="17"/>
  <c r="G55" i="17"/>
  <c r="M55" i="17" s="1"/>
  <c r="I55" i="17"/>
  <c r="K55" i="17"/>
  <c r="O55" i="17"/>
  <c r="Q55" i="17"/>
  <c r="V55" i="17"/>
  <c r="G56" i="17"/>
  <c r="M56" i="17" s="1"/>
  <c r="I56" i="17"/>
  <c r="K56" i="17"/>
  <c r="O56" i="17"/>
  <c r="Q56" i="17"/>
  <c r="V56" i="17"/>
  <c r="G57" i="17"/>
  <c r="I57" i="17"/>
  <c r="K57" i="17"/>
  <c r="M57" i="17"/>
  <c r="O57" i="17"/>
  <c r="Q57" i="17"/>
  <c r="V57" i="17"/>
  <c r="G59" i="17"/>
  <c r="M59" i="17" s="1"/>
  <c r="I59" i="17"/>
  <c r="I58" i="17" s="1"/>
  <c r="K59" i="17"/>
  <c r="O59" i="17"/>
  <c r="O58" i="17" s="1"/>
  <c r="Q59" i="17"/>
  <c r="Q58" i="17" s="1"/>
  <c r="V59" i="17"/>
  <c r="G61" i="17"/>
  <c r="M61" i="17" s="1"/>
  <c r="I61" i="17"/>
  <c r="K61" i="17"/>
  <c r="O61" i="17"/>
  <c r="Q61" i="17"/>
  <c r="V61" i="17"/>
  <c r="G63" i="17"/>
  <c r="I63" i="17"/>
  <c r="K63" i="17"/>
  <c r="K58" i="17" s="1"/>
  <c r="M63" i="17"/>
  <c r="O63" i="17"/>
  <c r="Q63" i="17"/>
  <c r="V63" i="17"/>
  <c r="V58" i="17" s="1"/>
  <c r="G65" i="17"/>
  <c r="I65" i="17"/>
  <c r="K65" i="17"/>
  <c r="M65" i="17"/>
  <c r="O65" i="17"/>
  <c r="Q65" i="17"/>
  <c r="V65" i="17"/>
  <c r="G67" i="17"/>
  <c r="M67" i="17" s="1"/>
  <c r="I67" i="17"/>
  <c r="K67" i="17"/>
  <c r="O67" i="17"/>
  <c r="Q67" i="17"/>
  <c r="V67" i="17"/>
  <c r="G69" i="17"/>
  <c r="M69" i="17" s="1"/>
  <c r="I69" i="17"/>
  <c r="K69" i="17"/>
  <c r="O69" i="17"/>
  <c r="Q69" i="17"/>
  <c r="V69" i="17"/>
  <c r="G71" i="17"/>
  <c r="I71" i="17"/>
  <c r="K71" i="17"/>
  <c r="M71" i="17"/>
  <c r="O71" i="17"/>
  <c r="Q71" i="17"/>
  <c r="V71" i="17"/>
  <c r="G73" i="17"/>
  <c r="I73" i="17"/>
  <c r="K73" i="17"/>
  <c r="M73" i="17"/>
  <c r="O73" i="17"/>
  <c r="Q73" i="17"/>
  <c r="V73" i="17"/>
  <c r="G75" i="17"/>
  <c r="M75" i="17" s="1"/>
  <c r="I75" i="17"/>
  <c r="K75" i="17"/>
  <c r="O75" i="17"/>
  <c r="Q75" i="17"/>
  <c r="V75" i="17"/>
  <c r="G77" i="17"/>
  <c r="M77" i="17" s="1"/>
  <c r="I77" i="17"/>
  <c r="K77" i="17"/>
  <c r="O77" i="17"/>
  <c r="Q77" i="17"/>
  <c r="V77" i="17"/>
  <c r="G79" i="17"/>
  <c r="I79" i="17"/>
  <c r="K79" i="17"/>
  <c r="M79" i="17"/>
  <c r="O79" i="17"/>
  <c r="Q79" i="17"/>
  <c r="V79" i="17"/>
  <c r="G81" i="17"/>
  <c r="I81" i="17"/>
  <c r="K81" i="17"/>
  <c r="M81" i="17"/>
  <c r="O81" i="17"/>
  <c r="Q81" i="17"/>
  <c r="V81" i="17"/>
  <c r="G83" i="17"/>
  <c r="M83" i="17" s="1"/>
  <c r="I83" i="17"/>
  <c r="K83" i="17"/>
  <c r="O83" i="17"/>
  <c r="Q83" i="17"/>
  <c r="V83" i="17"/>
  <c r="G85" i="17"/>
  <c r="M85" i="17" s="1"/>
  <c r="I85" i="17"/>
  <c r="K85" i="17"/>
  <c r="O85" i="17"/>
  <c r="Q85" i="17"/>
  <c r="V85" i="17"/>
  <c r="G87" i="17"/>
  <c r="I87" i="17"/>
  <c r="K87" i="17"/>
  <c r="M87" i="17"/>
  <c r="O87" i="17"/>
  <c r="Q87" i="17"/>
  <c r="V87" i="17"/>
  <c r="G89" i="17"/>
  <c r="I89" i="17"/>
  <c r="K89" i="17"/>
  <c r="M89" i="17"/>
  <c r="O89" i="17"/>
  <c r="Q89" i="17"/>
  <c r="V89" i="17"/>
  <c r="G90" i="17"/>
  <c r="M90" i="17" s="1"/>
  <c r="I90" i="17"/>
  <c r="K90" i="17"/>
  <c r="O90" i="17"/>
  <c r="Q90" i="17"/>
  <c r="V90" i="17"/>
  <c r="G92" i="17"/>
  <c r="I92" i="17"/>
  <c r="I91" i="17" s="1"/>
  <c r="K92" i="17"/>
  <c r="K91" i="17" s="1"/>
  <c r="M92" i="17"/>
  <c r="O92" i="17"/>
  <c r="Q92" i="17"/>
  <c r="Q91" i="17" s="1"/>
  <c r="V92" i="17"/>
  <c r="V91" i="17" s="1"/>
  <c r="G93" i="17"/>
  <c r="I93" i="17"/>
  <c r="K93" i="17"/>
  <c r="M93" i="17"/>
  <c r="O93" i="17"/>
  <c r="Q93" i="17"/>
  <c r="V93" i="17"/>
  <c r="G94" i="17"/>
  <c r="G91" i="17" s="1"/>
  <c r="I94" i="17"/>
  <c r="K94" i="17"/>
  <c r="O94" i="17"/>
  <c r="O91" i="17" s="1"/>
  <c r="Q94" i="17"/>
  <c r="V94" i="17"/>
  <c r="G95" i="17"/>
  <c r="M95" i="17" s="1"/>
  <c r="I95" i="17"/>
  <c r="K95" i="17"/>
  <c r="O95" i="17"/>
  <c r="Q95" i="17"/>
  <c r="V95" i="17"/>
  <c r="G96" i="17"/>
  <c r="I96" i="17"/>
  <c r="K96" i="17"/>
  <c r="M96" i="17"/>
  <c r="O96" i="17"/>
  <c r="Q96" i="17"/>
  <c r="V96" i="17"/>
  <c r="G97" i="17"/>
  <c r="I97" i="17"/>
  <c r="K97" i="17"/>
  <c r="M97" i="17"/>
  <c r="O97" i="17"/>
  <c r="Q97" i="17"/>
  <c r="V97" i="17"/>
  <c r="G98" i="17"/>
  <c r="M98" i="17" s="1"/>
  <c r="I98" i="17"/>
  <c r="K98" i="17"/>
  <c r="O98" i="17"/>
  <c r="Q98" i="17"/>
  <c r="V98" i="17"/>
  <c r="G99" i="17"/>
  <c r="M99" i="17" s="1"/>
  <c r="I99" i="17"/>
  <c r="K99" i="17"/>
  <c r="O99" i="17"/>
  <c r="Q99" i="17"/>
  <c r="V99" i="17"/>
  <c r="G100" i="17"/>
  <c r="I100" i="17"/>
  <c r="K100" i="17"/>
  <c r="M100" i="17"/>
  <c r="O100" i="17"/>
  <c r="Q100" i="17"/>
  <c r="V100" i="17"/>
  <c r="G101" i="17"/>
  <c r="I101" i="17"/>
  <c r="K101" i="17"/>
  <c r="M101" i="17"/>
  <c r="O101" i="17"/>
  <c r="Q101" i="17"/>
  <c r="V101" i="17"/>
  <c r="G102" i="17"/>
  <c r="M102" i="17" s="1"/>
  <c r="I102" i="17"/>
  <c r="K102" i="17"/>
  <c r="O102" i="17"/>
  <c r="Q102" i="17"/>
  <c r="V102" i="17"/>
  <c r="G103" i="17"/>
  <c r="M103" i="17" s="1"/>
  <c r="I103" i="17"/>
  <c r="K103" i="17"/>
  <c r="O103" i="17"/>
  <c r="Q103" i="17"/>
  <c r="V103" i="17"/>
  <c r="G104" i="17"/>
  <c r="I104" i="17"/>
  <c r="K104" i="17"/>
  <c r="M104" i="17"/>
  <c r="O104" i="17"/>
  <c r="Q104" i="17"/>
  <c r="V104" i="17"/>
  <c r="G105" i="17"/>
  <c r="I105" i="17"/>
  <c r="K105" i="17"/>
  <c r="M105" i="17"/>
  <c r="O105" i="17"/>
  <c r="Q105" i="17"/>
  <c r="V105" i="17"/>
  <c r="G106" i="17"/>
  <c r="M106" i="17" s="1"/>
  <c r="I106" i="17"/>
  <c r="K106" i="17"/>
  <c r="O106" i="17"/>
  <c r="Q106" i="17"/>
  <c r="V106" i="17"/>
  <c r="AE108" i="17"/>
  <c r="AF108" i="17"/>
  <c r="G35" i="16"/>
  <c r="G9" i="16"/>
  <c r="M9" i="16" s="1"/>
  <c r="I9" i="16"/>
  <c r="I8" i="16" s="1"/>
  <c r="K9" i="16"/>
  <c r="K8" i="16" s="1"/>
  <c r="O9" i="16"/>
  <c r="Q9" i="16"/>
  <c r="Q8" i="16" s="1"/>
  <c r="V9" i="16"/>
  <c r="V8" i="16" s="1"/>
  <c r="G11" i="16"/>
  <c r="I11" i="16"/>
  <c r="K11" i="16"/>
  <c r="M11" i="16"/>
  <c r="O11" i="16"/>
  <c r="Q11" i="16"/>
  <c r="V11" i="16"/>
  <c r="G12" i="16"/>
  <c r="I12" i="16"/>
  <c r="K12" i="16"/>
  <c r="M12" i="16"/>
  <c r="O12" i="16"/>
  <c r="Q12" i="16"/>
  <c r="V12" i="16"/>
  <c r="G13" i="16"/>
  <c r="G8" i="16" s="1"/>
  <c r="I13" i="16"/>
  <c r="K13" i="16"/>
  <c r="O13" i="16"/>
  <c r="O8" i="16" s="1"/>
  <c r="Q13" i="16"/>
  <c r="V13" i="16"/>
  <c r="G18" i="16"/>
  <c r="M18" i="16" s="1"/>
  <c r="I18" i="16"/>
  <c r="K18" i="16"/>
  <c r="O18" i="16"/>
  <c r="Q18" i="16"/>
  <c r="V18" i="16"/>
  <c r="G19" i="16"/>
  <c r="K19" i="16"/>
  <c r="O19" i="16"/>
  <c r="V19" i="16"/>
  <c r="G20" i="16"/>
  <c r="I20" i="16"/>
  <c r="I19" i="16" s="1"/>
  <c r="K20" i="16"/>
  <c r="M20" i="16"/>
  <c r="M19" i="16" s="1"/>
  <c r="O20" i="16"/>
  <c r="Q20" i="16"/>
  <c r="Q19" i="16" s="1"/>
  <c r="V20" i="16"/>
  <c r="G21" i="16"/>
  <c r="K21" i="16"/>
  <c r="O21" i="16"/>
  <c r="V21" i="16"/>
  <c r="G22" i="16"/>
  <c r="I22" i="16"/>
  <c r="I21" i="16" s="1"/>
  <c r="K22" i="16"/>
  <c r="M22" i="16"/>
  <c r="M21" i="16" s="1"/>
  <c r="O22" i="16"/>
  <c r="Q22" i="16"/>
  <c r="Q21" i="16" s="1"/>
  <c r="V22" i="16"/>
  <c r="G23" i="16"/>
  <c r="K23" i="16"/>
  <c r="O23" i="16"/>
  <c r="V23" i="16"/>
  <c r="G24" i="16"/>
  <c r="I24" i="16"/>
  <c r="I23" i="16" s="1"/>
  <c r="K24" i="16"/>
  <c r="M24" i="16"/>
  <c r="M23" i="16" s="1"/>
  <c r="O24" i="16"/>
  <c r="Q24" i="16"/>
  <c r="Q23" i="16" s="1"/>
  <c r="V24" i="16"/>
  <c r="G28" i="16"/>
  <c r="K28" i="16"/>
  <c r="O28" i="16"/>
  <c r="V28" i="16"/>
  <c r="G29" i="16"/>
  <c r="I29" i="16"/>
  <c r="I28" i="16" s="1"/>
  <c r="K29" i="16"/>
  <c r="M29" i="16"/>
  <c r="M28" i="16" s="1"/>
  <c r="O29" i="16"/>
  <c r="Q29" i="16"/>
  <c r="Q28" i="16" s="1"/>
  <c r="V29" i="16"/>
  <c r="G31" i="16"/>
  <c r="K31" i="16"/>
  <c r="O31" i="16"/>
  <c r="V31" i="16"/>
  <c r="G32" i="16"/>
  <c r="I32" i="16"/>
  <c r="I31" i="16" s="1"/>
  <c r="K32" i="16"/>
  <c r="M32" i="16"/>
  <c r="M31" i="16" s="1"/>
  <c r="O32" i="16"/>
  <c r="Q32" i="16"/>
  <c r="Q31" i="16" s="1"/>
  <c r="V32" i="16"/>
  <c r="AE35" i="16"/>
  <c r="AF35" i="16"/>
  <c r="G124" i="15"/>
  <c r="G9" i="15"/>
  <c r="M9" i="15" s="1"/>
  <c r="I9" i="15"/>
  <c r="I8" i="15" s="1"/>
  <c r="K9" i="15"/>
  <c r="K8" i="15" s="1"/>
  <c r="O9" i="15"/>
  <c r="Q9" i="15"/>
  <c r="Q8" i="15" s="1"/>
  <c r="V9" i="15"/>
  <c r="V8" i="15" s="1"/>
  <c r="G13" i="15"/>
  <c r="I13" i="15"/>
  <c r="K13" i="15"/>
  <c r="M13" i="15"/>
  <c r="O13" i="15"/>
  <c r="Q13" i="15"/>
  <c r="V13" i="15"/>
  <c r="G17" i="15"/>
  <c r="I17" i="15"/>
  <c r="K17" i="15"/>
  <c r="M17" i="15"/>
  <c r="O17" i="15"/>
  <c r="Q17" i="15"/>
  <c r="V17" i="15"/>
  <c r="G21" i="15"/>
  <c r="G8" i="15" s="1"/>
  <c r="I21" i="15"/>
  <c r="K21" i="15"/>
  <c r="O21" i="15"/>
  <c r="O8" i="15" s="1"/>
  <c r="Q21" i="15"/>
  <c r="V21" i="15"/>
  <c r="G27" i="15"/>
  <c r="M27" i="15" s="1"/>
  <c r="I27" i="15"/>
  <c r="K27" i="15"/>
  <c r="O27" i="15"/>
  <c r="Q27" i="15"/>
  <c r="V27" i="15"/>
  <c r="G29" i="15"/>
  <c r="I29" i="15"/>
  <c r="K29" i="15"/>
  <c r="M29" i="15"/>
  <c r="O29" i="15"/>
  <c r="Q29" i="15"/>
  <c r="V29" i="15"/>
  <c r="G31" i="15"/>
  <c r="I31" i="15"/>
  <c r="K31" i="15"/>
  <c r="M31" i="15"/>
  <c r="O31" i="15"/>
  <c r="Q31" i="15"/>
  <c r="V31" i="15"/>
  <c r="G33" i="15"/>
  <c r="M33" i="15" s="1"/>
  <c r="I33" i="15"/>
  <c r="K33" i="15"/>
  <c r="O33" i="15"/>
  <c r="Q33" i="15"/>
  <c r="V33" i="15"/>
  <c r="G35" i="15"/>
  <c r="M35" i="15" s="1"/>
  <c r="I35" i="15"/>
  <c r="K35" i="15"/>
  <c r="O35" i="15"/>
  <c r="Q35" i="15"/>
  <c r="V35" i="15"/>
  <c r="G37" i="15"/>
  <c r="I37" i="15"/>
  <c r="K37" i="15"/>
  <c r="M37" i="15"/>
  <c r="O37" i="15"/>
  <c r="Q37" i="15"/>
  <c r="V37" i="15"/>
  <c r="G39" i="15"/>
  <c r="I39" i="15"/>
  <c r="K39" i="15"/>
  <c r="M39" i="15"/>
  <c r="O39" i="15"/>
  <c r="Q39" i="15"/>
  <c r="V39" i="15"/>
  <c r="G41" i="15"/>
  <c r="M41" i="15" s="1"/>
  <c r="I41" i="15"/>
  <c r="K41" i="15"/>
  <c r="O41" i="15"/>
  <c r="Q41" i="15"/>
  <c r="V41" i="15"/>
  <c r="G43" i="15"/>
  <c r="M43" i="15" s="1"/>
  <c r="I43" i="15"/>
  <c r="K43" i="15"/>
  <c r="O43" i="15"/>
  <c r="Q43" i="15"/>
  <c r="V43" i="15"/>
  <c r="G45" i="15"/>
  <c r="I45" i="15"/>
  <c r="K45" i="15"/>
  <c r="M45" i="15"/>
  <c r="O45" i="15"/>
  <c r="Q45" i="15"/>
  <c r="V45" i="15"/>
  <c r="G46" i="15"/>
  <c r="I46" i="15"/>
  <c r="K46" i="15"/>
  <c r="M46" i="15"/>
  <c r="O46" i="15"/>
  <c r="Q46" i="15"/>
  <c r="V46" i="15"/>
  <c r="G53" i="15"/>
  <c r="M53" i="15" s="1"/>
  <c r="I53" i="15"/>
  <c r="I52" i="15" s="1"/>
  <c r="K53" i="15"/>
  <c r="K52" i="15" s="1"/>
  <c r="O53" i="15"/>
  <c r="Q53" i="15"/>
  <c r="Q52" i="15" s="1"/>
  <c r="V53" i="15"/>
  <c r="V52" i="15" s="1"/>
  <c r="G54" i="15"/>
  <c r="I54" i="15"/>
  <c r="K54" i="15"/>
  <c r="M54" i="15"/>
  <c r="O54" i="15"/>
  <c r="Q54" i="15"/>
  <c r="V54" i="15"/>
  <c r="G55" i="15"/>
  <c r="I55" i="15"/>
  <c r="K55" i="15"/>
  <c r="M55" i="15"/>
  <c r="O55" i="15"/>
  <c r="Q55" i="15"/>
  <c r="V55" i="15"/>
  <c r="G56" i="15"/>
  <c r="G52" i="15" s="1"/>
  <c r="I56" i="15"/>
  <c r="K56" i="15"/>
  <c r="O56" i="15"/>
  <c r="O52" i="15" s="1"/>
  <c r="Q56" i="15"/>
  <c r="V56" i="15"/>
  <c r="G57" i="15"/>
  <c r="M57" i="15" s="1"/>
  <c r="I57" i="15"/>
  <c r="K57" i="15"/>
  <c r="O57" i="15"/>
  <c r="Q57" i="15"/>
  <c r="V57" i="15"/>
  <c r="G64" i="15"/>
  <c r="I64" i="15"/>
  <c r="I63" i="15" s="1"/>
  <c r="K64" i="15"/>
  <c r="M64" i="15"/>
  <c r="O64" i="15"/>
  <c r="Q64" i="15"/>
  <c r="Q63" i="15" s="1"/>
  <c r="V64" i="15"/>
  <c r="G65" i="15"/>
  <c r="G63" i="15" s="1"/>
  <c r="I65" i="15"/>
  <c r="K65" i="15"/>
  <c r="O65" i="15"/>
  <c r="O63" i="15" s="1"/>
  <c r="Q65" i="15"/>
  <c r="V65" i="15"/>
  <c r="G66" i="15"/>
  <c r="I66" i="15"/>
  <c r="K66" i="15"/>
  <c r="M66" i="15"/>
  <c r="O66" i="15"/>
  <c r="Q66" i="15"/>
  <c r="V66" i="15"/>
  <c r="G67" i="15"/>
  <c r="M67" i="15" s="1"/>
  <c r="I67" i="15"/>
  <c r="K67" i="15"/>
  <c r="K63" i="15" s="1"/>
  <c r="O67" i="15"/>
  <c r="Q67" i="15"/>
  <c r="V67" i="15"/>
  <c r="V63" i="15" s="1"/>
  <c r="G68" i="15"/>
  <c r="I68" i="15"/>
  <c r="K68" i="15"/>
  <c r="M68" i="15"/>
  <c r="O68" i="15"/>
  <c r="Q68" i="15"/>
  <c r="V68" i="15"/>
  <c r="G69" i="15"/>
  <c r="M69" i="15" s="1"/>
  <c r="I69" i="15"/>
  <c r="K69" i="15"/>
  <c r="O69" i="15"/>
  <c r="Q69" i="15"/>
  <c r="V69" i="15"/>
  <c r="G70" i="15"/>
  <c r="I70" i="15"/>
  <c r="K70" i="15"/>
  <c r="M70" i="15"/>
  <c r="O70" i="15"/>
  <c r="Q70" i="15"/>
  <c r="V70" i="15"/>
  <c r="G71" i="15"/>
  <c r="M71" i="15" s="1"/>
  <c r="I71" i="15"/>
  <c r="K71" i="15"/>
  <c r="O71" i="15"/>
  <c r="Q71" i="15"/>
  <c r="V71" i="15"/>
  <c r="G72" i="15"/>
  <c r="I72" i="15"/>
  <c r="K72" i="15"/>
  <c r="M72" i="15"/>
  <c r="O72" i="15"/>
  <c r="Q72" i="15"/>
  <c r="V72" i="15"/>
  <c r="G73" i="15"/>
  <c r="M73" i="15" s="1"/>
  <c r="I73" i="15"/>
  <c r="K73" i="15"/>
  <c r="O73" i="15"/>
  <c r="Q73" i="15"/>
  <c r="V73" i="15"/>
  <c r="G74" i="15"/>
  <c r="I74" i="15"/>
  <c r="K74" i="15"/>
  <c r="M74" i="15"/>
  <c r="O74" i="15"/>
  <c r="Q74" i="15"/>
  <c r="V74" i="15"/>
  <c r="G76" i="15"/>
  <c r="M76" i="15" s="1"/>
  <c r="I76" i="15"/>
  <c r="K76" i="15"/>
  <c r="O76" i="15"/>
  <c r="Q76" i="15"/>
  <c r="V76" i="15"/>
  <c r="G81" i="15"/>
  <c r="G80" i="15" s="1"/>
  <c r="I81" i="15"/>
  <c r="I80" i="15" s="1"/>
  <c r="K81" i="15"/>
  <c r="K80" i="15" s="1"/>
  <c r="O81" i="15"/>
  <c r="O80" i="15" s="1"/>
  <c r="Q81" i="15"/>
  <c r="Q80" i="15" s="1"/>
  <c r="V81" i="15"/>
  <c r="V80" i="15" s="1"/>
  <c r="G83" i="15"/>
  <c r="I83" i="15"/>
  <c r="K83" i="15"/>
  <c r="M83" i="15"/>
  <c r="O83" i="15"/>
  <c r="Q83" i="15"/>
  <c r="V83" i="15"/>
  <c r="G85" i="15"/>
  <c r="I85" i="15"/>
  <c r="K85" i="15"/>
  <c r="M85" i="15"/>
  <c r="O85" i="15"/>
  <c r="Q85" i="15"/>
  <c r="V85" i="15"/>
  <c r="G87" i="15"/>
  <c r="I87" i="15"/>
  <c r="K87" i="15"/>
  <c r="M87" i="15"/>
  <c r="O87" i="15"/>
  <c r="Q87" i="15"/>
  <c r="V87" i="15"/>
  <c r="G89" i="15"/>
  <c r="M89" i="15" s="1"/>
  <c r="I89" i="15"/>
  <c r="K89" i="15"/>
  <c r="O89" i="15"/>
  <c r="Q89" i="15"/>
  <c r="V89" i="15"/>
  <c r="G91" i="15"/>
  <c r="I91" i="15"/>
  <c r="K91" i="15"/>
  <c r="M91" i="15"/>
  <c r="O91" i="15"/>
  <c r="Q91" i="15"/>
  <c r="V91" i="15"/>
  <c r="G93" i="15"/>
  <c r="I93" i="15"/>
  <c r="K93" i="15"/>
  <c r="M93" i="15"/>
  <c r="O93" i="15"/>
  <c r="Q93" i="15"/>
  <c r="V93" i="15"/>
  <c r="G100" i="15"/>
  <c r="G99" i="15" s="1"/>
  <c r="I100" i="15"/>
  <c r="I99" i="15" s="1"/>
  <c r="K100" i="15"/>
  <c r="K99" i="15" s="1"/>
  <c r="O100" i="15"/>
  <c r="O99" i="15" s="1"/>
  <c r="Q100" i="15"/>
  <c r="Q99" i="15" s="1"/>
  <c r="V100" i="15"/>
  <c r="V99" i="15" s="1"/>
  <c r="G109" i="15"/>
  <c r="I109" i="15"/>
  <c r="K109" i="15"/>
  <c r="M109" i="15"/>
  <c r="O109" i="15"/>
  <c r="Q109" i="15"/>
  <c r="V109" i="15"/>
  <c r="G115" i="15"/>
  <c r="I115" i="15"/>
  <c r="K115" i="15"/>
  <c r="M115" i="15"/>
  <c r="O115" i="15"/>
  <c r="Q115" i="15"/>
  <c r="V115" i="15"/>
  <c r="G120" i="15"/>
  <c r="I120" i="15"/>
  <c r="K120" i="15"/>
  <c r="M120" i="15"/>
  <c r="O120" i="15"/>
  <c r="Q120" i="15"/>
  <c r="V120" i="15"/>
  <c r="AE124" i="15"/>
  <c r="AF124" i="15"/>
  <c r="G132" i="14"/>
  <c r="BA83" i="14"/>
  <c r="G9" i="14"/>
  <c r="I9" i="14"/>
  <c r="K9" i="14"/>
  <c r="M9" i="14"/>
  <c r="O9" i="14"/>
  <c r="Q9" i="14"/>
  <c r="V9" i="14"/>
  <c r="G11" i="14"/>
  <c r="G8" i="14" s="1"/>
  <c r="I11" i="14"/>
  <c r="K11" i="14"/>
  <c r="O11" i="14"/>
  <c r="O8" i="14" s="1"/>
  <c r="Q11" i="14"/>
  <c r="V11" i="14"/>
  <c r="G13" i="14"/>
  <c r="M13" i="14" s="1"/>
  <c r="I13" i="14"/>
  <c r="I8" i="14" s="1"/>
  <c r="K13" i="14"/>
  <c r="O13" i="14"/>
  <c r="Q13" i="14"/>
  <c r="Q8" i="14" s="1"/>
  <c r="V13" i="14"/>
  <c r="G17" i="14"/>
  <c r="M17" i="14" s="1"/>
  <c r="I17" i="14"/>
  <c r="K17" i="14"/>
  <c r="K8" i="14" s="1"/>
  <c r="O17" i="14"/>
  <c r="Q17" i="14"/>
  <c r="V17" i="14"/>
  <c r="V8" i="14" s="1"/>
  <c r="G21" i="14"/>
  <c r="I21" i="14"/>
  <c r="K21" i="14"/>
  <c r="M21" i="14"/>
  <c r="O21" i="14"/>
  <c r="Q21" i="14"/>
  <c r="V21" i="14"/>
  <c r="G25" i="14"/>
  <c r="M25" i="14" s="1"/>
  <c r="I25" i="14"/>
  <c r="K25" i="14"/>
  <c r="O25" i="14"/>
  <c r="Q25" i="14"/>
  <c r="V25" i="14"/>
  <c r="G27" i="14"/>
  <c r="M27" i="14" s="1"/>
  <c r="I27" i="14"/>
  <c r="K27" i="14"/>
  <c r="O27" i="14"/>
  <c r="Q27" i="14"/>
  <c r="V27" i="14"/>
  <c r="G29" i="14"/>
  <c r="M29" i="14" s="1"/>
  <c r="I29" i="14"/>
  <c r="K29" i="14"/>
  <c r="O29" i="14"/>
  <c r="Q29" i="14"/>
  <c r="V29" i="14"/>
  <c r="G31" i="14"/>
  <c r="I31" i="14"/>
  <c r="K31" i="14"/>
  <c r="M31" i="14"/>
  <c r="O31" i="14"/>
  <c r="Q31" i="14"/>
  <c r="V31" i="14"/>
  <c r="G32" i="14"/>
  <c r="M32" i="14" s="1"/>
  <c r="I32" i="14"/>
  <c r="K32" i="14"/>
  <c r="O32" i="14"/>
  <c r="Q32" i="14"/>
  <c r="V32" i="14"/>
  <c r="G33" i="14"/>
  <c r="M33" i="14" s="1"/>
  <c r="I33" i="14"/>
  <c r="K33" i="14"/>
  <c r="O33" i="14"/>
  <c r="Q33" i="14"/>
  <c r="V33" i="14"/>
  <c r="G34" i="14"/>
  <c r="M34" i="14" s="1"/>
  <c r="I34" i="14"/>
  <c r="K34" i="14"/>
  <c r="O34" i="14"/>
  <c r="Q34" i="14"/>
  <c r="V34" i="14"/>
  <c r="G35" i="14"/>
  <c r="I35" i="14"/>
  <c r="K35" i="14"/>
  <c r="M35" i="14"/>
  <c r="O35" i="14"/>
  <c r="Q35" i="14"/>
  <c r="V35" i="14"/>
  <c r="G36" i="14"/>
  <c r="M36" i="14" s="1"/>
  <c r="I36" i="14"/>
  <c r="K36" i="14"/>
  <c r="O36" i="14"/>
  <c r="Q36" i="14"/>
  <c r="V36" i="14"/>
  <c r="G37" i="14"/>
  <c r="M37" i="14" s="1"/>
  <c r="I37" i="14"/>
  <c r="K37" i="14"/>
  <c r="O37" i="14"/>
  <c r="Q37" i="14"/>
  <c r="V37" i="14"/>
  <c r="G41" i="14"/>
  <c r="M41" i="14" s="1"/>
  <c r="I41" i="14"/>
  <c r="K41" i="14"/>
  <c r="O41" i="14"/>
  <c r="Q41" i="14"/>
  <c r="V41" i="14"/>
  <c r="G48" i="14"/>
  <c r="G47" i="14" s="1"/>
  <c r="I48" i="14"/>
  <c r="I47" i="14" s="1"/>
  <c r="K48" i="14"/>
  <c r="O48" i="14"/>
  <c r="O47" i="14" s="1"/>
  <c r="Q48" i="14"/>
  <c r="Q47" i="14" s="1"/>
  <c r="V48" i="14"/>
  <c r="G50" i="14"/>
  <c r="M50" i="14" s="1"/>
  <c r="I50" i="14"/>
  <c r="K50" i="14"/>
  <c r="O50" i="14"/>
  <c r="Q50" i="14"/>
  <c r="V50" i="14"/>
  <c r="G52" i="14"/>
  <c r="I52" i="14"/>
  <c r="K52" i="14"/>
  <c r="K47" i="14" s="1"/>
  <c r="M52" i="14"/>
  <c r="O52" i="14"/>
  <c r="Q52" i="14"/>
  <c r="V52" i="14"/>
  <c r="V47" i="14" s="1"/>
  <c r="G53" i="14"/>
  <c r="I53" i="14"/>
  <c r="K53" i="14"/>
  <c r="M53" i="14"/>
  <c r="O53" i="14"/>
  <c r="Q53" i="14"/>
  <c r="V53" i="14"/>
  <c r="G54" i="14"/>
  <c r="M54" i="14" s="1"/>
  <c r="I54" i="14"/>
  <c r="K54" i="14"/>
  <c r="O54" i="14"/>
  <c r="Q54" i="14"/>
  <c r="V54" i="14"/>
  <c r="G55" i="14"/>
  <c r="M55" i="14" s="1"/>
  <c r="I55" i="14"/>
  <c r="K55" i="14"/>
  <c r="O55" i="14"/>
  <c r="Q55" i="14"/>
  <c r="V55" i="14"/>
  <c r="G56" i="14"/>
  <c r="I56" i="14"/>
  <c r="K56" i="14"/>
  <c r="M56" i="14"/>
  <c r="O56" i="14"/>
  <c r="Q56" i="14"/>
  <c r="V56" i="14"/>
  <c r="G58" i="14"/>
  <c r="I58" i="14"/>
  <c r="K58" i="14"/>
  <c r="M58" i="14"/>
  <c r="O58" i="14"/>
  <c r="Q58" i="14"/>
  <c r="V58" i="14"/>
  <c r="G60" i="14"/>
  <c r="M60" i="14" s="1"/>
  <c r="I60" i="14"/>
  <c r="K60" i="14"/>
  <c r="O60" i="14"/>
  <c r="Q60" i="14"/>
  <c r="V60" i="14"/>
  <c r="G61" i="14"/>
  <c r="M61" i="14" s="1"/>
  <c r="I61" i="14"/>
  <c r="K61" i="14"/>
  <c r="O61" i="14"/>
  <c r="Q61" i="14"/>
  <c r="V61" i="14"/>
  <c r="G63" i="14"/>
  <c r="I63" i="14"/>
  <c r="K63" i="14"/>
  <c r="M63" i="14"/>
  <c r="O63" i="14"/>
  <c r="Q63" i="14"/>
  <c r="V63" i="14"/>
  <c r="G65" i="14"/>
  <c r="I65" i="14"/>
  <c r="K65" i="14"/>
  <c r="M65" i="14"/>
  <c r="O65" i="14"/>
  <c r="Q65" i="14"/>
  <c r="V65" i="14"/>
  <c r="G67" i="14"/>
  <c r="M67" i="14" s="1"/>
  <c r="I67" i="14"/>
  <c r="K67" i="14"/>
  <c r="O67" i="14"/>
  <c r="Q67" i="14"/>
  <c r="V67" i="14"/>
  <c r="G68" i="14"/>
  <c r="M68" i="14" s="1"/>
  <c r="I68" i="14"/>
  <c r="K68" i="14"/>
  <c r="O68" i="14"/>
  <c r="Q68" i="14"/>
  <c r="V68" i="14"/>
  <c r="G69" i="14"/>
  <c r="I69" i="14"/>
  <c r="K69" i="14"/>
  <c r="M69" i="14"/>
  <c r="O69" i="14"/>
  <c r="Q69" i="14"/>
  <c r="V69" i="14"/>
  <c r="G70" i="14"/>
  <c r="I70" i="14"/>
  <c r="K70" i="14"/>
  <c r="M70" i="14"/>
  <c r="O70" i="14"/>
  <c r="Q70" i="14"/>
  <c r="V70" i="14"/>
  <c r="G71" i="14"/>
  <c r="M71" i="14" s="1"/>
  <c r="I71" i="14"/>
  <c r="K71" i="14"/>
  <c r="O71" i="14"/>
  <c r="Q71" i="14"/>
  <c r="V71" i="14"/>
  <c r="G72" i="14"/>
  <c r="M72" i="14" s="1"/>
  <c r="I72" i="14"/>
  <c r="K72" i="14"/>
  <c r="O72" i="14"/>
  <c r="Q72" i="14"/>
  <c r="V72" i="14"/>
  <c r="G73" i="14"/>
  <c r="I73" i="14"/>
  <c r="K73" i="14"/>
  <c r="M73" i="14"/>
  <c r="O73" i="14"/>
  <c r="Q73" i="14"/>
  <c r="V73" i="14"/>
  <c r="G74" i="14"/>
  <c r="I74" i="14"/>
  <c r="K74" i="14"/>
  <c r="M74" i="14"/>
  <c r="O74" i="14"/>
  <c r="Q74" i="14"/>
  <c r="V74" i="14"/>
  <c r="G75" i="14"/>
  <c r="M75" i="14" s="1"/>
  <c r="I75" i="14"/>
  <c r="K75" i="14"/>
  <c r="O75" i="14"/>
  <c r="Q75" i="14"/>
  <c r="V75" i="14"/>
  <c r="G77" i="14"/>
  <c r="M77" i="14" s="1"/>
  <c r="I77" i="14"/>
  <c r="K77" i="14"/>
  <c r="O77" i="14"/>
  <c r="Q77" i="14"/>
  <c r="V77" i="14"/>
  <c r="G78" i="14"/>
  <c r="I78" i="14"/>
  <c r="K78" i="14"/>
  <c r="M78" i="14"/>
  <c r="O78" i="14"/>
  <c r="Q78" i="14"/>
  <c r="V78" i="14"/>
  <c r="G79" i="14"/>
  <c r="I79" i="14"/>
  <c r="K79" i="14"/>
  <c r="M79" i="14"/>
  <c r="O79" i="14"/>
  <c r="Q79" i="14"/>
  <c r="V79" i="14"/>
  <c r="G81" i="14"/>
  <c r="M81" i="14" s="1"/>
  <c r="I81" i="14"/>
  <c r="K81" i="14"/>
  <c r="O81" i="14"/>
  <c r="Q81" i="14"/>
  <c r="V81" i="14"/>
  <c r="G82" i="14"/>
  <c r="M82" i="14" s="1"/>
  <c r="I82" i="14"/>
  <c r="K82" i="14"/>
  <c r="O82" i="14"/>
  <c r="Q82" i="14"/>
  <c r="V82" i="14"/>
  <c r="G84" i="14"/>
  <c r="I84" i="14"/>
  <c r="K84" i="14"/>
  <c r="M84" i="14"/>
  <c r="O84" i="14"/>
  <c r="Q84" i="14"/>
  <c r="V84" i="14"/>
  <c r="G86" i="14"/>
  <c r="I86" i="14"/>
  <c r="K86" i="14"/>
  <c r="M86" i="14"/>
  <c r="O86" i="14"/>
  <c r="Q86" i="14"/>
  <c r="V86" i="14"/>
  <c r="G91" i="14"/>
  <c r="M91" i="14" s="1"/>
  <c r="I91" i="14"/>
  <c r="K91" i="14"/>
  <c r="O91" i="14"/>
  <c r="Q91" i="14"/>
  <c r="V91" i="14"/>
  <c r="G92" i="14"/>
  <c r="M92" i="14" s="1"/>
  <c r="I92" i="14"/>
  <c r="K92" i="14"/>
  <c r="O92" i="14"/>
  <c r="Q92" i="14"/>
  <c r="V92" i="14"/>
  <c r="G95" i="14"/>
  <c r="I95" i="14"/>
  <c r="K95" i="14"/>
  <c r="M95" i="14"/>
  <c r="O95" i="14"/>
  <c r="Q95" i="14"/>
  <c r="V95" i="14"/>
  <c r="G102" i="14"/>
  <c r="G101" i="14" s="1"/>
  <c r="I102" i="14"/>
  <c r="I101" i="14" s="1"/>
  <c r="K102" i="14"/>
  <c r="O102" i="14"/>
  <c r="O101" i="14" s="1"/>
  <c r="Q102" i="14"/>
  <c r="Q101" i="14" s="1"/>
  <c r="V102" i="14"/>
  <c r="G104" i="14"/>
  <c r="M104" i="14" s="1"/>
  <c r="I104" i="14"/>
  <c r="K104" i="14"/>
  <c r="O104" i="14"/>
  <c r="Q104" i="14"/>
  <c r="V104" i="14"/>
  <c r="G106" i="14"/>
  <c r="I106" i="14"/>
  <c r="K106" i="14"/>
  <c r="K101" i="14" s="1"/>
  <c r="M106" i="14"/>
  <c r="O106" i="14"/>
  <c r="Q106" i="14"/>
  <c r="V106" i="14"/>
  <c r="V101" i="14" s="1"/>
  <c r="G107" i="14"/>
  <c r="I107" i="14"/>
  <c r="K107" i="14"/>
  <c r="M107" i="14"/>
  <c r="O107" i="14"/>
  <c r="Q107" i="14"/>
  <c r="V107" i="14"/>
  <c r="G108" i="14"/>
  <c r="M108" i="14" s="1"/>
  <c r="I108" i="14"/>
  <c r="K108" i="14"/>
  <c r="O108" i="14"/>
  <c r="Q108" i="14"/>
  <c r="V108" i="14"/>
  <c r="G114" i="14"/>
  <c r="I114" i="14"/>
  <c r="O114" i="14"/>
  <c r="Q114" i="14"/>
  <c r="G115" i="14"/>
  <c r="I115" i="14"/>
  <c r="K115" i="14"/>
  <c r="K114" i="14" s="1"/>
  <c r="M115" i="14"/>
  <c r="M114" i="14" s="1"/>
  <c r="O115" i="14"/>
  <c r="Q115" i="14"/>
  <c r="V115" i="14"/>
  <c r="V114" i="14" s="1"/>
  <c r="G116" i="14"/>
  <c r="I116" i="14"/>
  <c r="K116" i="14"/>
  <c r="M116" i="14"/>
  <c r="O116" i="14"/>
  <c r="Q116" i="14"/>
  <c r="V116" i="14"/>
  <c r="G120" i="14"/>
  <c r="O120" i="14"/>
  <c r="G121" i="14"/>
  <c r="M121" i="14" s="1"/>
  <c r="M120" i="14" s="1"/>
  <c r="I121" i="14"/>
  <c r="I120" i="14" s="1"/>
  <c r="K121" i="14"/>
  <c r="K120" i="14" s="1"/>
  <c r="O121" i="14"/>
  <c r="Q121" i="14"/>
  <c r="Q120" i="14" s="1"/>
  <c r="V121" i="14"/>
  <c r="V120" i="14" s="1"/>
  <c r="G126" i="14"/>
  <c r="I126" i="14"/>
  <c r="K126" i="14"/>
  <c r="M126" i="14"/>
  <c r="O126" i="14"/>
  <c r="Q126" i="14"/>
  <c r="V126" i="14"/>
  <c r="AE132" i="14"/>
  <c r="G1778" i="13"/>
  <c r="BA1572" i="13"/>
  <c r="BA976" i="13"/>
  <c r="BA917" i="13"/>
  <c r="BA685" i="13"/>
  <c r="BA682" i="13"/>
  <c r="BA673" i="13"/>
  <c r="BA665" i="13"/>
  <c r="BA578" i="13"/>
  <c r="BA476" i="13"/>
  <c r="BA469" i="13"/>
  <c r="BA464" i="13"/>
  <c r="BA426" i="13"/>
  <c r="BA336" i="13"/>
  <c r="BA305" i="13"/>
  <c r="BA301" i="13"/>
  <c r="BA264" i="13"/>
  <c r="BA261" i="13"/>
  <c r="BA250" i="13"/>
  <c r="BA244" i="13"/>
  <c r="BA234" i="13"/>
  <c r="BA118" i="13"/>
  <c r="BA113" i="13"/>
  <c r="BA104" i="13"/>
  <c r="BA100" i="13"/>
  <c r="BA69" i="13"/>
  <c r="BA66" i="13"/>
  <c r="BA25" i="13"/>
  <c r="G9" i="13"/>
  <c r="M9" i="13" s="1"/>
  <c r="I9" i="13"/>
  <c r="I8" i="13" s="1"/>
  <c r="K9" i="13"/>
  <c r="K8" i="13" s="1"/>
  <c r="O9" i="13"/>
  <c r="Q9" i="13"/>
  <c r="Q8" i="13" s="1"/>
  <c r="V9" i="13"/>
  <c r="V8" i="13" s="1"/>
  <c r="G12" i="13"/>
  <c r="I12" i="13"/>
  <c r="K12" i="13"/>
  <c r="M12" i="13"/>
  <c r="O12" i="13"/>
  <c r="Q12" i="13"/>
  <c r="V12" i="13"/>
  <c r="G14" i="13"/>
  <c r="I14" i="13"/>
  <c r="K14" i="13"/>
  <c r="M14" i="13"/>
  <c r="O14" i="13"/>
  <c r="Q14" i="13"/>
  <c r="V14" i="13"/>
  <c r="G20" i="13"/>
  <c r="M20" i="13" s="1"/>
  <c r="I20" i="13"/>
  <c r="K20" i="13"/>
  <c r="O20" i="13"/>
  <c r="O8" i="13" s="1"/>
  <c r="Q20" i="13"/>
  <c r="V20" i="13"/>
  <c r="G24" i="13"/>
  <c r="M24" i="13" s="1"/>
  <c r="I24" i="13"/>
  <c r="K24" i="13"/>
  <c r="O24" i="13"/>
  <c r="Q24" i="13"/>
  <c r="V24" i="13"/>
  <c r="G27" i="13"/>
  <c r="I27" i="13"/>
  <c r="K27" i="13"/>
  <c r="M27" i="13"/>
  <c r="O27" i="13"/>
  <c r="Q27" i="13"/>
  <c r="V27" i="13"/>
  <c r="G33" i="13"/>
  <c r="I33" i="13"/>
  <c r="K33" i="13"/>
  <c r="M33" i="13"/>
  <c r="O33" i="13"/>
  <c r="Q33" i="13"/>
  <c r="V33" i="13"/>
  <c r="G37" i="13"/>
  <c r="M37" i="13" s="1"/>
  <c r="I37" i="13"/>
  <c r="K37" i="13"/>
  <c r="O37" i="13"/>
  <c r="Q37" i="13"/>
  <c r="V37" i="13"/>
  <c r="G40" i="13"/>
  <c r="M40" i="13" s="1"/>
  <c r="I40" i="13"/>
  <c r="K40" i="13"/>
  <c r="O40" i="13"/>
  <c r="Q40" i="13"/>
  <c r="V40" i="13"/>
  <c r="G43" i="13"/>
  <c r="I43" i="13"/>
  <c r="K43" i="13"/>
  <c r="M43" i="13"/>
  <c r="O43" i="13"/>
  <c r="Q43" i="13"/>
  <c r="V43" i="13"/>
  <c r="G48" i="13"/>
  <c r="I48" i="13"/>
  <c r="K48" i="13"/>
  <c r="M48" i="13"/>
  <c r="O48" i="13"/>
  <c r="Q48" i="13"/>
  <c r="V48" i="13"/>
  <c r="G52" i="13"/>
  <c r="M52" i="13" s="1"/>
  <c r="I52" i="13"/>
  <c r="I51" i="13" s="1"/>
  <c r="K52" i="13"/>
  <c r="K51" i="13" s="1"/>
  <c r="O52" i="13"/>
  <c r="Q52" i="13"/>
  <c r="Q51" i="13" s="1"/>
  <c r="V52" i="13"/>
  <c r="V51" i="13" s="1"/>
  <c r="G55" i="13"/>
  <c r="I55" i="13"/>
  <c r="K55" i="13"/>
  <c r="M55" i="13"/>
  <c r="O55" i="13"/>
  <c r="Q55" i="13"/>
  <c r="V55" i="13"/>
  <c r="G58" i="13"/>
  <c r="I58" i="13"/>
  <c r="K58" i="13"/>
  <c r="M58" i="13"/>
  <c r="O58" i="13"/>
  <c r="Q58" i="13"/>
  <c r="V58" i="13"/>
  <c r="G62" i="13"/>
  <c r="M62" i="13" s="1"/>
  <c r="I62" i="13"/>
  <c r="K62" i="13"/>
  <c r="O62" i="13"/>
  <c r="O51" i="13" s="1"/>
  <c r="Q62" i="13"/>
  <c r="V62" i="13"/>
  <c r="G65" i="13"/>
  <c r="M65" i="13" s="1"/>
  <c r="I65" i="13"/>
  <c r="K65" i="13"/>
  <c r="O65" i="13"/>
  <c r="Q65" i="13"/>
  <c r="V65" i="13"/>
  <c r="G68" i="13"/>
  <c r="I68" i="13"/>
  <c r="K68" i="13"/>
  <c r="M68" i="13"/>
  <c r="O68" i="13"/>
  <c r="Q68" i="13"/>
  <c r="V68" i="13"/>
  <c r="G72" i="13"/>
  <c r="I72" i="13"/>
  <c r="K72" i="13"/>
  <c r="M72" i="13"/>
  <c r="O72" i="13"/>
  <c r="Q72" i="13"/>
  <c r="V72" i="13"/>
  <c r="G75" i="13"/>
  <c r="M75" i="13" s="1"/>
  <c r="I75" i="13"/>
  <c r="K75" i="13"/>
  <c r="O75" i="13"/>
  <c r="Q75" i="13"/>
  <c r="V75" i="13"/>
  <c r="G78" i="13"/>
  <c r="I78" i="13"/>
  <c r="K78" i="13"/>
  <c r="M78" i="13"/>
  <c r="O78" i="13"/>
  <c r="Q78" i="13"/>
  <c r="V78" i="13"/>
  <c r="G82" i="13"/>
  <c r="I82" i="13"/>
  <c r="K82" i="13"/>
  <c r="M82" i="13"/>
  <c r="O82" i="13"/>
  <c r="Q82" i="13"/>
  <c r="V82" i="13"/>
  <c r="G85" i="13"/>
  <c r="I85" i="13"/>
  <c r="K85" i="13"/>
  <c r="M85" i="13"/>
  <c r="O85" i="13"/>
  <c r="Q85" i="13"/>
  <c r="V85" i="13"/>
  <c r="G88" i="13"/>
  <c r="M88" i="13" s="1"/>
  <c r="I88" i="13"/>
  <c r="K88" i="13"/>
  <c r="O88" i="13"/>
  <c r="Q88" i="13"/>
  <c r="V88" i="13"/>
  <c r="G93" i="13"/>
  <c r="I93" i="13"/>
  <c r="K93" i="13"/>
  <c r="M93" i="13"/>
  <c r="O93" i="13"/>
  <c r="Q93" i="13"/>
  <c r="V93" i="13"/>
  <c r="G99" i="13"/>
  <c r="I99" i="13"/>
  <c r="K99" i="13"/>
  <c r="M99" i="13"/>
  <c r="O99" i="13"/>
  <c r="Q99" i="13"/>
  <c r="V99" i="13"/>
  <c r="G103" i="13"/>
  <c r="I103" i="13"/>
  <c r="K103" i="13"/>
  <c r="M103" i="13"/>
  <c r="O103" i="13"/>
  <c r="Q103" i="13"/>
  <c r="V103" i="13"/>
  <c r="G107" i="13"/>
  <c r="M107" i="13" s="1"/>
  <c r="I107" i="13"/>
  <c r="K107" i="13"/>
  <c r="O107" i="13"/>
  <c r="Q107" i="13"/>
  <c r="V107" i="13"/>
  <c r="G112" i="13"/>
  <c r="I112" i="13"/>
  <c r="K112" i="13"/>
  <c r="M112" i="13"/>
  <c r="O112" i="13"/>
  <c r="Q112" i="13"/>
  <c r="V112" i="13"/>
  <c r="G117" i="13"/>
  <c r="M117" i="13" s="1"/>
  <c r="I117" i="13"/>
  <c r="K117" i="13"/>
  <c r="O117" i="13"/>
  <c r="Q117" i="13"/>
  <c r="V117" i="13"/>
  <c r="G120" i="13"/>
  <c r="I120" i="13"/>
  <c r="K120" i="13"/>
  <c r="M120" i="13"/>
  <c r="O120" i="13"/>
  <c r="Q120" i="13"/>
  <c r="V120" i="13"/>
  <c r="G122" i="13"/>
  <c r="I122" i="13"/>
  <c r="I121" i="13" s="1"/>
  <c r="K122" i="13"/>
  <c r="K121" i="13" s="1"/>
  <c r="M122" i="13"/>
  <c r="O122" i="13"/>
  <c r="Q122" i="13"/>
  <c r="Q121" i="13" s="1"/>
  <c r="V122" i="13"/>
  <c r="V121" i="13" s="1"/>
  <c r="G125" i="13"/>
  <c r="I125" i="13"/>
  <c r="K125" i="13"/>
  <c r="M125" i="13"/>
  <c r="O125" i="13"/>
  <c r="Q125" i="13"/>
  <c r="V125" i="13"/>
  <c r="G131" i="13"/>
  <c r="I131" i="13"/>
  <c r="K131" i="13"/>
  <c r="M131" i="13"/>
  <c r="O131" i="13"/>
  <c r="Q131" i="13"/>
  <c r="V131" i="13"/>
  <c r="G136" i="13"/>
  <c r="M136" i="13" s="1"/>
  <c r="I136" i="13"/>
  <c r="K136" i="13"/>
  <c r="O136" i="13"/>
  <c r="O121" i="13" s="1"/>
  <c r="Q136" i="13"/>
  <c r="V136" i="13"/>
  <c r="G141" i="13"/>
  <c r="I141" i="13"/>
  <c r="K141" i="13"/>
  <c r="M141" i="13"/>
  <c r="O141" i="13"/>
  <c r="Q141" i="13"/>
  <c r="V141" i="13"/>
  <c r="G145" i="13"/>
  <c r="M145" i="13" s="1"/>
  <c r="I145" i="13"/>
  <c r="K145" i="13"/>
  <c r="O145" i="13"/>
  <c r="Q145" i="13"/>
  <c r="V145" i="13"/>
  <c r="G156" i="13"/>
  <c r="I156" i="13"/>
  <c r="K156" i="13"/>
  <c r="M156" i="13"/>
  <c r="O156" i="13"/>
  <c r="Q156" i="13"/>
  <c r="V156" i="13"/>
  <c r="G168" i="13"/>
  <c r="M168" i="13" s="1"/>
  <c r="I168" i="13"/>
  <c r="K168" i="13"/>
  <c r="O168" i="13"/>
  <c r="Q168" i="13"/>
  <c r="V168" i="13"/>
  <c r="G172" i="13"/>
  <c r="I172" i="13"/>
  <c r="K172" i="13"/>
  <c r="M172" i="13"/>
  <c r="O172" i="13"/>
  <c r="Q172" i="13"/>
  <c r="V172" i="13"/>
  <c r="G176" i="13"/>
  <c r="M176" i="13" s="1"/>
  <c r="I176" i="13"/>
  <c r="K176" i="13"/>
  <c r="O176" i="13"/>
  <c r="Q176" i="13"/>
  <c r="V176" i="13"/>
  <c r="G180" i="13"/>
  <c r="I180" i="13"/>
  <c r="K180" i="13"/>
  <c r="M180" i="13"/>
  <c r="O180" i="13"/>
  <c r="Q180" i="13"/>
  <c r="V180" i="13"/>
  <c r="G186" i="13"/>
  <c r="M186" i="13" s="1"/>
  <c r="I186" i="13"/>
  <c r="K186" i="13"/>
  <c r="O186" i="13"/>
  <c r="Q186" i="13"/>
  <c r="V186" i="13"/>
  <c r="G194" i="13"/>
  <c r="I194" i="13"/>
  <c r="K194" i="13"/>
  <c r="M194" i="13"/>
  <c r="O194" i="13"/>
  <c r="Q194" i="13"/>
  <c r="V194" i="13"/>
  <c r="G197" i="13"/>
  <c r="M197" i="13" s="1"/>
  <c r="I197" i="13"/>
  <c r="K197" i="13"/>
  <c r="O197" i="13"/>
  <c r="Q197" i="13"/>
  <c r="V197" i="13"/>
  <c r="G211" i="13"/>
  <c r="I211" i="13"/>
  <c r="K211" i="13"/>
  <c r="M211" i="13"/>
  <c r="O211" i="13"/>
  <c r="Q211" i="13"/>
  <c r="V211" i="13"/>
  <c r="G216" i="13"/>
  <c r="M216" i="13" s="1"/>
  <c r="I216" i="13"/>
  <c r="K216" i="13"/>
  <c r="O216" i="13"/>
  <c r="Q216" i="13"/>
  <c r="V216" i="13"/>
  <c r="G228" i="13"/>
  <c r="I228" i="13"/>
  <c r="K228" i="13"/>
  <c r="M228" i="13"/>
  <c r="O228" i="13"/>
  <c r="Q228" i="13"/>
  <c r="V228" i="13"/>
  <c r="K232" i="13"/>
  <c r="V232" i="13"/>
  <c r="G233" i="13"/>
  <c r="I233" i="13"/>
  <c r="I232" i="13" s="1"/>
  <c r="K233" i="13"/>
  <c r="M233" i="13"/>
  <c r="O233" i="13"/>
  <c r="Q233" i="13"/>
  <c r="Q232" i="13" s="1"/>
  <c r="V233" i="13"/>
  <c r="G240" i="13"/>
  <c r="G232" i="13" s="1"/>
  <c r="I240" i="13"/>
  <c r="K240" i="13"/>
  <c r="O240" i="13"/>
  <c r="O232" i="13" s="1"/>
  <c r="Q240" i="13"/>
  <c r="V240" i="13"/>
  <c r="G246" i="13"/>
  <c r="I246" i="13"/>
  <c r="K246" i="13"/>
  <c r="M246" i="13"/>
  <c r="O246" i="13"/>
  <c r="Q246" i="13"/>
  <c r="V246" i="13"/>
  <c r="K259" i="13"/>
  <c r="V259" i="13"/>
  <c r="G260" i="13"/>
  <c r="I260" i="13"/>
  <c r="I259" i="13" s="1"/>
  <c r="K260" i="13"/>
  <c r="M260" i="13"/>
  <c r="O260" i="13"/>
  <c r="Q260" i="13"/>
  <c r="Q259" i="13" s="1"/>
  <c r="V260" i="13"/>
  <c r="G263" i="13"/>
  <c r="G259" i="13" s="1"/>
  <c r="I263" i="13"/>
  <c r="K263" i="13"/>
  <c r="O263" i="13"/>
  <c r="O259" i="13" s="1"/>
  <c r="Q263" i="13"/>
  <c r="V263" i="13"/>
  <c r="G267" i="13"/>
  <c r="M267" i="13" s="1"/>
  <c r="M266" i="13" s="1"/>
  <c r="I267" i="13"/>
  <c r="K267" i="13"/>
  <c r="K266" i="13" s="1"/>
  <c r="O267" i="13"/>
  <c r="O266" i="13" s="1"/>
  <c r="Q267" i="13"/>
  <c r="V267" i="13"/>
  <c r="V266" i="13" s="1"/>
  <c r="G274" i="13"/>
  <c r="I274" i="13"/>
  <c r="K274" i="13"/>
  <c r="M274" i="13"/>
  <c r="O274" i="13"/>
  <c r="Q274" i="13"/>
  <c r="V274" i="13"/>
  <c r="G285" i="13"/>
  <c r="M285" i="13" s="1"/>
  <c r="I285" i="13"/>
  <c r="K285" i="13"/>
  <c r="O285" i="13"/>
  <c r="Q285" i="13"/>
  <c r="V285" i="13"/>
  <c r="G290" i="13"/>
  <c r="I290" i="13"/>
  <c r="I266" i="13" s="1"/>
  <c r="K290" i="13"/>
  <c r="M290" i="13"/>
  <c r="O290" i="13"/>
  <c r="Q290" i="13"/>
  <c r="Q266" i="13" s="1"/>
  <c r="V290" i="13"/>
  <c r="G295" i="13"/>
  <c r="M295" i="13" s="1"/>
  <c r="I295" i="13"/>
  <c r="K295" i="13"/>
  <c r="O295" i="13"/>
  <c r="Q295" i="13"/>
  <c r="V295" i="13"/>
  <c r="I299" i="13"/>
  <c r="Q299" i="13"/>
  <c r="G300" i="13"/>
  <c r="G299" i="13" s="1"/>
  <c r="I300" i="13"/>
  <c r="K300" i="13"/>
  <c r="K299" i="13" s="1"/>
  <c r="O300" i="13"/>
  <c r="O299" i="13" s="1"/>
  <c r="Q300" i="13"/>
  <c r="V300" i="13"/>
  <c r="V299" i="13" s="1"/>
  <c r="G304" i="13"/>
  <c r="M304" i="13" s="1"/>
  <c r="I304" i="13"/>
  <c r="K304" i="13"/>
  <c r="K303" i="13" s="1"/>
  <c r="O304" i="13"/>
  <c r="O303" i="13" s="1"/>
  <c r="Q304" i="13"/>
  <c r="V304" i="13"/>
  <c r="V303" i="13" s="1"/>
  <c r="G321" i="13"/>
  <c r="I321" i="13"/>
  <c r="K321" i="13"/>
  <c r="M321" i="13"/>
  <c r="O321" i="13"/>
  <c r="Q321" i="13"/>
  <c r="V321" i="13"/>
  <c r="G335" i="13"/>
  <c r="M335" i="13" s="1"/>
  <c r="I335" i="13"/>
  <c r="K335" i="13"/>
  <c r="O335" i="13"/>
  <c r="Q335" i="13"/>
  <c r="V335" i="13"/>
  <c r="G338" i="13"/>
  <c r="I338" i="13"/>
  <c r="I303" i="13" s="1"/>
  <c r="K338" i="13"/>
  <c r="M338" i="13"/>
  <c r="O338" i="13"/>
  <c r="Q338" i="13"/>
  <c r="Q303" i="13" s="1"/>
  <c r="V338" i="13"/>
  <c r="G341" i="13"/>
  <c r="M341" i="13" s="1"/>
  <c r="I341" i="13"/>
  <c r="K341" i="13"/>
  <c r="O341" i="13"/>
  <c r="Q341" i="13"/>
  <c r="V341" i="13"/>
  <c r="G346" i="13"/>
  <c r="I346" i="13"/>
  <c r="K346" i="13"/>
  <c r="M346" i="13"/>
  <c r="O346" i="13"/>
  <c r="Q346" i="13"/>
  <c r="V346" i="13"/>
  <c r="G348" i="13"/>
  <c r="M348" i="13" s="1"/>
  <c r="I348" i="13"/>
  <c r="K348" i="13"/>
  <c r="O348" i="13"/>
  <c r="Q348" i="13"/>
  <c r="V348" i="13"/>
  <c r="G410" i="13"/>
  <c r="I410" i="13"/>
  <c r="K410" i="13"/>
  <c r="M410" i="13"/>
  <c r="O410" i="13"/>
  <c r="Q410" i="13"/>
  <c r="V410" i="13"/>
  <c r="G425" i="13"/>
  <c r="M425" i="13" s="1"/>
  <c r="I425" i="13"/>
  <c r="K425" i="13"/>
  <c r="O425" i="13"/>
  <c r="Q425" i="13"/>
  <c r="V425" i="13"/>
  <c r="G432" i="13"/>
  <c r="I432" i="13"/>
  <c r="K432" i="13"/>
  <c r="M432" i="13"/>
  <c r="O432" i="13"/>
  <c r="Q432" i="13"/>
  <c r="V432" i="13"/>
  <c r="G463" i="13"/>
  <c r="M463" i="13" s="1"/>
  <c r="I463" i="13"/>
  <c r="K463" i="13"/>
  <c r="O463" i="13"/>
  <c r="Q463" i="13"/>
  <c r="V463" i="13"/>
  <c r="G468" i="13"/>
  <c r="I468" i="13"/>
  <c r="K468" i="13"/>
  <c r="M468" i="13"/>
  <c r="O468" i="13"/>
  <c r="Q468" i="13"/>
  <c r="V468" i="13"/>
  <c r="G475" i="13"/>
  <c r="M475" i="13" s="1"/>
  <c r="I475" i="13"/>
  <c r="K475" i="13"/>
  <c r="O475" i="13"/>
  <c r="Q475" i="13"/>
  <c r="V475" i="13"/>
  <c r="G501" i="13"/>
  <c r="G500" i="13" s="1"/>
  <c r="I501" i="13"/>
  <c r="K501" i="13"/>
  <c r="K500" i="13" s="1"/>
  <c r="O501" i="13"/>
  <c r="O500" i="13" s="1"/>
  <c r="Q501" i="13"/>
  <c r="V501" i="13"/>
  <c r="V500" i="13" s="1"/>
  <c r="G509" i="13"/>
  <c r="I509" i="13"/>
  <c r="I500" i="13" s="1"/>
  <c r="K509" i="13"/>
  <c r="M509" i="13"/>
  <c r="O509" i="13"/>
  <c r="Q509" i="13"/>
  <c r="Q500" i="13" s="1"/>
  <c r="V509" i="13"/>
  <c r="G513" i="13"/>
  <c r="M513" i="13" s="1"/>
  <c r="I513" i="13"/>
  <c r="K513" i="13"/>
  <c r="O513" i="13"/>
  <c r="Q513" i="13"/>
  <c r="V513" i="13"/>
  <c r="G516" i="13"/>
  <c r="I516" i="13"/>
  <c r="K516" i="13"/>
  <c r="M516" i="13"/>
  <c r="O516" i="13"/>
  <c r="Q516" i="13"/>
  <c r="V516" i="13"/>
  <c r="G519" i="13"/>
  <c r="M519" i="13" s="1"/>
  <c r="I519" i="13"/>
  <c r="K519" i="13"/>
  <c r="O519" i="13"/>
  <c r="Q519" i="13"/>
  <c r="V519" i="13"/>
  <c r="G526" i="13"/>
  <c r="I526" i="13"/>
  <c r="K526" i="13"/>
  <c r="M526" i="13"/>
  <c r="O526" i="13"/>
  <c r="Q526" i="13"/>
  <c r="V526" i="13"/>
  <c r="G529" i="13"/>
  <c r="M529" i="13" s="1"/>
  <c r="I529" i="13"/>
  <c r="K529" i="13"/>
  <c r="O529" i="13"/>
  <c r="Q529" i="13"/>
  <c r="V529" i="13"/>
  <c r="G532" i="13"/>
  <c r="I532" i="13"/>
  <c r="K532" i="13"/>
  <c r="M532" i="13"/>
  <c r="O532" i="13"/>
  <c r="Q532" i="13"/>
  <c r="V532" i="13"/>
  <c r="G553" i="13"/>
  <c r="M553" i="13" s="1"/>
  <c r="I553" i="13"/>
  <c r="K553" i="13"/>
  <c r="O553" i="13"/>
  <c r="Q553" i="13"/>
  <c r="V553" i="13"/>
  <c r="G574" i="13"/>
  <c r="I574" i="13"/>
  <c r="K574" i="13"/>
  <c r="M574" i="13"/>
  <c r="O574" i="13"/>
  <c r="Q574" i="13"/>
  <c r="V574" i="13"/>
  <c r="K576" i="13"/>
  <c r="V576" i="13"/>
  <c r="G577" i="13"/>
  <c r="I577" i="13"/>
  <c r="I576" i="13" s="1"/>
  <c r="K577" i="13"/>
  <c r="M577" i="13"/>
  <c r="O577" i="13"/>
  <c r="Q577" i="13"/>
  <c r="Q576" i="13" s="1"/>
  <c r="V577" i="13"/>
  <c r="G582" i="13"/>
  <c r="G576" i="13" s="1"/>
  <c r="I582" i="13"/>
  <c r="K582" i="13"/>
  <c r="O582" i="13"/>
  <c r="O576" i="13" s="1"/>
  <c r="Q582" i="13"/>
  <c r="V582" i="13"/>
  <c r="G587" i="13"/>
  <c r="I587" i="13"/>
  <c r="K587" i="13"/>
  <c r="M587" i="13"/>
  <c r="O587" i="13"/>
  <c r="Q587" i="13"/>
  <c r="V587" i="13"/>
  <c r="G592" i="13"/>
  <c r="I592" i="13"/>
  <c r="I591" i="13" s="1"/>
  <c r="K592" i="13"/>
  <c r="M592" i="13"/>
  <c r="O592" i="13"/>
  <c r="Q592" i="13"/>
  <c r="Q591" i="13" s="1"/>
  <c r="V592" i="13"/>
  <c r="G593" i="13"/>
  <c r="G591" i="13" s="1"/>
  <c r="I593" i="13"/>
  <c r="K593" i="13"/>
  <c r="O593" i="13"/>
  <c r="O591" i="13" s="1"/>
  <c r="Q593" i="13"/>
  <c r="V593" i="13"/>
  <c r="G594" i="13"/>
  <c r="I594" i="13"/>
  <c r="K594" i="13"/>
  <c r="M594" i="13"/>
  <c r="O594" i="13"/>
  <c r="Q594" i="13"/>
  <c r="V594" i="13"/>
  <c r="G595" i="13"/>
  <c r="M595" i="13" s="1"/>
  <c r="I595" i="13"/>
  <c r="K595" i="13"/>
  <c r="K591" i="13" s="1"/>
  <c r="O595" i="13"/>
  <c r="Q595" i="13"/>
  <c r="V595" i="13"/>
  <c r="V591" i="13" s="1"/>
  <c r="G596" i="13"/>
  <c r="I596" i="13"/>
  <c r="K596" i="13"/>
  <c r="M596" i="13"/>
  <c r="O596" i="13"/>
  <c r="Q596" i="13"/>
  <c r="V596" i="13"/>
  <c r="G597" i="13"/>
  <c r="M597" i="13" s="1"/>
  <c r="I597" i="13"/>
  <c r="K597" i="13"/>
  <c r="O597" i="13"/>
  <c r="Q597" i="13"/>
  <c r="V597" i="13"/>
  <c r="I598" i="13"/>
  <c r="Q598" i="13"/>
  <c r="G599" i="13"/>
  <c r="M599" i="13" s="1"/>
  <c r="M598" i="13" s="1"/>
  <c r="I599" i="13"/>
  <c r="K599" i="13"/>
  <c r="K598" i="13" s="1"/>
  <c r="O599" i="13"/>
  <c r="O598" i="13" s="1"/>
  <c r="Q599" i="13"/>
  <c r="V599" i="13"/>
  <c r="V598" i="13" s="1"/>
  <c r="G624" i="13"/>
  <c r="I624" i="13"/>
  <c r="K624" i="13"/>
  <c r="M624" i="13"/>
  <c r="O624" i="13"/>
  <c r="Q624" i="13"/>
  <c r="V624" i="13"/>
  <c r="G629" i="13"/>
  <c r="O629" i="13"/>
  <c r="G630" i="13"/>
  <c r="I630" i="13"/>
  <c r="I629" i="13" s="1"/>
  <c r="K630" i="13"/>
  <c r="M630" i="13"/>
  <c r="O630" i="13"/>
  <c r="Q630" i="13"/>
  <c r="Q629" i="13" s="1"/>
  <c r="V630" i="13"/>
  <c r="G657" i="13"/>
  <c r="M657" i="13" s="1"/>
  <c r="I657" i="13"/>
  <c r="K657" i="13"/>
  <c r="K629" i="13" s="1"/>
  <c r="O657" i="13"/>
  <c r="Q657" i="13"/>
  <c r="V657" i="13"/>
  <c r="V629" i="13" s="1"/>
  <c r="G659" i="13"/>
  <c r="I659" i="13"/>
  <c r="K659" i="13"/>
  <c r="M659" i="13"/>
  <c r="O659" i="13"/>
  <c r="Q659" i="13"/>
  <c r="V659" i="13"/>
  <c r="G660" i="13"/>
  <c r="O660" i="13"/>
  <c r="G661" i="13"/>
  <c r="I661" i="13"/>
  <c r="I660" i="13" s="1"/>
  <c r="K661" i="13"/>
  <c r="M661" i="13"/>
  <c r="O661" i="13"/>
  <c r="Q661" i="13"/>
  <c r="Q660" i="13" s="1"/>
  <c r="V661" i="13"/>
  <c r="G669" i="13"/>
  <c r="M669" i="13" s="1"/>
  <c r="I669" i="13"/>
  <c r="K669" i="13"/>
  <c r="K660" i="13" s="1"/>
  <c r="O669" i="13"/>
  <c r="Q669" i="13"/>
  <c r="V669" i="13"/>
  <c r="V660" i="13" s="1"/>
  <c r="G678" i="13"/>
  <c r="G677" i="13" s="1"/>
  <c r="I678" i="13"/>
  <c r="K678" i="13"/>
  <c r="K677" i="13" s="1"/>
  <c r="O678" i="13"/>
  <c r="O677" i="13" s="1"/>
  <c r="Q678" i="13"/>
  <c r="V678" i="13"/>
  <c r="V677" i="13" s="1"/>
  <c r="G681" i="13"/>
  <c r="I681" i="13"/>
  <c r="I677" i="13" s="1"/>
  <c r="K681" i="13"/>
  <c r="M681" i="13"/>
  <c r="O681" i="13"/>
  <c r="Q681" i="13"/>
  <c r="Q677" i="13" s="1"/>
  <c r="V681" i="13"/>
  <c r="G684" i="13"/>
  <c r="M684" i="13" s="1"/>
  <c r="I684" i="13"/>
  <c r="K684" i="13"/>
  <c r="O684" i="13"/>
  <c r="Q684" i="13"/>
  <c r="V684" i="13"/>
  <c r="G689" i="13"/>
  <c r="I689" i="13"/>
  <c r="K689" i="13"/>
  <c r="M689" i="13"/>
  <c r="O689" i="13"/>
  <c r="Q689" i="13"/>
  <c r="V689" i="13"/>
  <c r="G691" i="13"/>
  <c r="M691" i="13" s="1"/>
  <c r="I691" i="13"/>
  <c r="K691" i="13"/>
  <c r="O691" i="13"/>
  <c r="Q691" i="13"/>
  <c r="V691" i="13"/>
  <c r="G694" i="13"/>
  <c r="I694" i="13"/>
  <c r="K694" i="13"/>
  <c r="M694" i="13"/>
  <c r="O694" i="13"/>
  <c r="Q694" i="13"/>
  <c r="V694" i="13"/>
  <c r="G697" i="13"/>
  <c r="M697" i="13" s="1"/>
  <c r="I697" i="13"/>
  <c r="K697" i="13"/>
  <c r="O697" i="13"/>
  <c r="Q697" i="13"/>
  <c r="V697" i="13"/>
  <c r="G703" i="13"/>
  <c r="I703" i="13"/>
  <c r="K703" i="13"/>
  <c r="M703" i="13"/>
  <c r="O703" i="13"/>
  <c r="Q703" i="13"/>
  <c r="V703" i="13"/>
  <c r="G713" i="13"/>
  <c r="M713" i="13" s="1"/>
  <c r="I713" i="13"/>
  <c r="K713" i="13"/>
  <c r="O713" i="13"/>
  <c r="Q713" i="13"/>
  <c r="V713" i="13"/>
  <c r="G716" i="13"/>
  <c r="I716" i="13"/>
  <c r="K716" i="13"/>
  <c r="M716" i="13"/>
  <c r="O716" i="13"/>
  <c r="Q716" i="13"/>
  <c r="V716" i="13"/>
  <c r="G720" i="13"/>
  <c r="M720" i="13" s="1"/>
  <c r="I720" i="13"/>
  <c r="K720" i="13"/>
  <c r="O720" i="13"/>
  <c r="Q720" i="13"/>
  <c r="V720" i="13"/>
  <c r="G724" i="13"/>
  <c r="I724" i="13"/>
  <c r="K724" i="13"/>
  <c r="M724" i="13"/>
  <c r="O724" i="13"/>
  <c r="Q724" i="13"/>
  <c r="V724" i="13"/>
  <c r="G728" i="13"/>
  <c r="M728" i="13" s="1"/>
  <c r="I728" i="13"/>
  <c r="K728" i="13"/>
  <c r="O728" i="13"/>
  <c r="Q728" i="13"/>
  <c r="V728" i="13"/>
  <c r="G736" i="13"/>
  <c r="I736" i="13"/>
  <c r="K736" i="13"/>
  <c r="M736" i="13"/>
  <c r="O736" i="13"/>
  <c r="Q736" i="13"/>
  <c r="V736" i="13"/>
  <c r="G740" i="13"/>
  <c r="M740" i="13" s="1"/>
  <c r="I740" i="13"/>
  <c r="K740" i="13"/>
  <c r="O740" i="13"/>
  <c r="Q740" i="13"/>
  <c r="V740" i="13"/>
  <c r="G742" i="13"/>
  <c r="I742" i="13"/>
  <c r="K742" i="13"/>
  <c r="M742" i="13"/>
  <c r="O742" i="13"/>
  <c r="Q742" i="13"/>
  <c r="V742" i="13"/>
  <c r="G748" i="13"/>
  <c r="M748" i="13" s="1"/>
  <c r="I748" i="13"/>
  <c r="K748" i="13"/>
  <c r="O748" i="13"/>
  <c r="Q748" i="13"/>
  <c r="V748" i="13"/>
  <c r="G750" i="13"/>
  <c r="I750" i="13"/>
  <c r="K750" i="13"/>
  <c r="M750" i="13"/>
  <c r="O750" i="13"/>
  <c r="Q750" i="13"/>
  <c r="V750" i="13"/>
  <c r="G756" i="13"/>
  <c r="M756" i="13" s="1"/>
  <c r="I756" i="13"/>
  <c r="K756" i="13"/>
  <c r="O756" i="13"/>
  <c r="Q756" i="13"/>
  <c r="V756" i="13"/>
  <c r="G760" i="13"/>
  <c r="I760" i="13"/>
  <c r="K760" i="13"/>
  <c r="M760" i="13"/>
  <c r="O760" i="13"/>
  <c r="Q760" i="13"/>
  <c r="V760" i="13"/>
  <c r="G763" i="13"/>
  <c r="M763" i="13" s="1"/>
  <c r="I763" i="13"/>
  <c r="K763" i="13"/>
  <c r="O763" i="13"/>
  <c r="Q763" i="13"/>
  <c r="V763" i="13"/>
  <c r="G766" i="13"/>
  <c r="I766" i="13"/>
  <c r="K766" i="13"/>
  <c r="M766" i="13"/>
  <c r="O766" i="13"/>
  <c r="Q766" i="13"/>
  <c r="V766" i="13"/>
  <c r="G769" i="13"/>
  <c r="M769" i="13" s="1"/>
  <c r="I769" i="13"/>
  <c r="K769" i="13"/>
  <c r="O769" i="13"/>
  <c r="Q769" i="13"/>
  <c r="V769" i="13"/>
  <c r="G772" i="13"/>
  <c r="I772" i="13"/>
  <c r="K772" i="13"/>
  <c r="M772" i="13"/>
  <c r="O772" i="13"/>
  <c r="Q772" i="13"/>
  <c r="V772" i="13"/>
  <c r="G780" i="13"/>
  <c r="M780" i="13" s="1"/>
  <c r="I780" i="13"/>
  <c r="K780" i="13"/>
  <c r="O780" i="13"/>
  <c r="Q780" i="13"/>
  <c r="V780" i="13"/>
  <c r="G787" i="13"/>
  <c r="I787" i="13"/>
  <c r="K787" i="13"/>
  <c r="M787" i="13"/>
  <c r="O787" i="13"/>
  <c r="Q787" i="13"/>
  <c r="V787" i="13"/>
  <c r="G797" i="13"/>
  <c r="M797" i="13" s="1"/>
  <c r="I797" i="13"/>
  <c r="K797" i="13"/>
  <c r="O797" i="13"/>
  <c r="Q797" i="13"/>
  <c r="V797" i="13"/>
  <c r="G802" i="13"/>
  <c r="I802" i="13"/>
  <c r="K802" i="13"/>
  <c r="M802" i="13"/>
  <c r="O802" i="13"/>
  <c r="Q802" i="13"/>
  <c r="V802" i="13"/>
  <c r="G807" i="13"/>
  <c r="M807" i="13" s="1"/>
  <c r="I807" i="13"/>
  <c r="K807" i="13"/>
  <c r="O807" i="13"/>
  <c r="Q807" i="13"/>
  <c r="V807" i="13"/>
  <c r="G813" i="13"/>
  <c r="I813" i="13"/>
  <c r="K813" i="13"/>
  <c r="M813" i="13"/>
  <c r="O813" i="13"/>
  <c r="Q813" i="13"/>
  <c r="V813" i="13"/>
  <c r="G817" i="13"/>
  <c r="M817" i="13" s="1"/>
  <c r="I817" i="13"/>
  <c r="K817" i="13"/>
  <c r="O817" i="13"/>
  <c r="Q817" i="13"/>
  <c r="V817" i="13"/>
  <c r="G822" i="13"/>
  <c r="I822" i="13"/>
  <c r="K822" i="13"/>
  <c r="M822" i="13"/>
  <c r="O822" i="13"/>
  <c r="Q822" i="13"/>
  <c r="V822" i="13"/>
  <c r="G826" i="13"/>
  <c r="M826" i="13" s="1"/>
  <c r="I826" i="13"/>
  <c r="K826" i="13"/>
  <c r="O826" i="13"/>
  <c r="Q826" i="13"/>
  <c r="V826" i="13"/>
  <c r="G832" i="13"/>
  <c r="I832" i="13"/>
  <c r="K832" i="13"/>
  <c r="M832" i="13"/>
  <c r="O832" i="13"/>
  <c r="Q832" i="13"/>
  <c r="V832" i="13"/>
  <c r="G838" i="13"/>
  <c r="M838" i="13" s="1"/>
  <c r="I838" i="13"/>
  <c r="K838" i="13"/>
  <c r="O838" i="13"/>
  <c r="Q838" i="13"/>
  <c r="V838" i="13"/>
  <c r="G841" i="13"/>
  <c r="I841" i="13"/>
  <c r="K841" i="13"/>
  <c r="M841" i="13"/>
  <c r="O841" i="13"/>
  <c r="Q841" i="13"/>
  <c r="V841" i="13"/>
  <c r="G845" i="13"/>
  <c r="M845" i="13" s="1"/>
  <c r="I845" i="13"/>
  <c r="K845" i="13"/>
  <c r="O845" i="13"/>
  <c r="Q845" i="13"/>
  <c r="V845" i="13"/>
  <c r="G848" i="13"/>
  <c r="I848" i="13"/>
  <c r="K848" i="13"/>
  <c r="M848" i="13"/>
  <c r="O848" i="13"/>
  <c r="Q848" i="13"/>
  <c r="V848" i="13"/>
  <c r="G856" i="13"/>
  <c r="M856" i="13" s="1"/>
  <c r="I856" i="13"/>
  <c r="K856" i="13"/>
  <c r="O856" i="13"/>
  <c r="Q856" i="13"/>
  <c r="V856" i="13"/>
  <c r="G860" i="13"/>
  <c r="I860" i="13"/>
  <c r="K860" i="13"/>
  <c r="M860" i="13"/>
  <c r="O860" i="13"/>
  <c r="Q860" i="13"/>
  <c r="V860" i="13"/>
  <c r="G873" i="13"/>
  <c r="M873" i="13" s="1"/>
  <c r="I873" i="13"/>
  <c r="K873" i="13"/>
  <c r="O873" i="13"/>
  <c r="Q873" i="13"/>
  <c r="V873" i="13"/>
  <c r="G878" i="13"/>
  <c r="I878" i="13"/>
  <c r="K878" i="13"/>
  <c r="M878" i="13"/>
  <c r="O878" i="13"/>
  <c r="Q878" i="13"/>
  <c r="V878" i="13"/>
  <c r="G882" i="13"/>
  <c r="M882" i="13" s="1"/>
  <c r="I882" i="13"/>
  <c r="K882" i="13"/>
  <c r="O882" i="13"/>
  <c r="Q882" i="13"/>
  <c r="V882" i="13"/>
  <c r="G885" i="13"/>
  <c r="I885" i="13"/>
  <c r="K885" i="13"/>
  <c r="M885" i="13"/>
  <c r="O885" i="13"/>
  <c r="Q885" i="13"/>
  <c r="V885" i="13"/>
  <c r="G888" i="13"/>
  <c r="M888" i="13" s="1"/>
  <c r="I888" i="13"/>
  <c r="K888" i="13"/>
  <c r="O888" i="13"/>
  <c r="Q888" i="13"/>
  <c r="V888" i="13"/>
  <c r="G898" i="13"/>
  <c r="I898" i="13"/>
  <c r="K898" i="13"/>
  <c r="M898" i="13"/>
  <c r="O898" i="13"/>
  <c r="Q898" i="13"/>
  <c r="V898" i="13"/>
  <c r="G903" i="13"/>
  <c r="M903" i="13" s="1"/>
  <c r="I903" i="13"/>
  <c r="K903" i="13"/>
  <c r="O903" i="13"/>
  <c r="Q903" i="13"/>
  <c r="V903" i="13"/>
  <c r="G906" i="13"/>
  <c r="I906" i="13"/>
  <c r="K906" i="13"/>
  <c r="M906" i="13"/>
  <c r="O906" i="13"/>
  <c r="Q906" i="13"/>
  <c r="V906" i="13"/>
  <c r="G916" i="13"/>
  <c r="M916" i="13" s="1"/>
  <c r="I916" i="13"/>
  <c r="K916" i="13"/>
  <c r="O916" i="13"/>
  <c r="Q916" i="13"/>
  <c r="V916" i="13"/>
  <c r="I919" i="13"/>
  <c r="Q919" i="13"/>
  <c r="G920" i="13"/>
  <c r="M920" i="13" s="1"/>
  <c r="M919" i="13" s="1"/>
  <c r="I920" i="13"/>
  <c r="K920" i="13"/>
  <c r="K919" i="13" s="1"/>
  <c r="O920" i="13"/>
  <c r="O919" i="13" s="1"/>
  <c r="Q920" i="13"/>
  <c r="V920" i="13"/>
  <c r="V919" i="13" s="1"/>
  <c r="G929" i="13"/>
  <c r="G928" i="13" s="1"/>
  <c r="I929" i="13"/>
  <c r="K929" i="13"/>
  <c r="K928" i="13" s="1"/>
  <c r="O929" i="13"/>
  <c r="O928" i="13" s="1"/>
  <c r="Q929" i="13"/>
  <c r="V929" i="13"/>
  <c r="V928" i="13" s="1"/>
  <c r="G931" i="13"/>
  <c r="I931" i="13"/>
  <c r="I928" i="13" s="1"/>
  <c r="K931" i="13"/>
  <c r="M931" i="13"/>
  <c r="O931" i="13"/>
  <c r="Q931" i="13"/>
  <c r="Q928" i="13" s="1"/>
  <c r="V931" i="13"/>
  <c r="G933" i="13"/>
  <c r="M933" i="13" s="1"/>
  <c r="I933" i="13"/>
  <c r="K933" i="13"/>
  <c r="O933" i="13"/>
  <c r="Q933" i="13"/>
  <c r="V933" i="13"/>
  <c r="G936" i="13"/>
  <c r="I936" i="13"/>
  <c r="K936" i="13"/>
  <c r="M936" i="13"/>
  <c r="O936" i="13"/>
  <c r="Q936" i="13"/>
  <c r="V936" i="13"/>
  <c r="G946" i="13"/>
  <c r="M946" i="13" s="1"/>
  <c r="I946" i="13"/>
  <c r="K946" i="13"/>
  <c r="O946" i="13"/>
  <c r="Q946" i="13"/>
  <c r="V946" i="13"/>
  <c r="G950" i="13"/>
  <c r="I950" i="13"/>
  <c r="K950" i="13"/>
  <c r="M950" i="13"/>
  <c r="O950" i="13"/>
  <c r="Q950" i="13"/>
  <c r="V950" i="13"/>
  <c r="G953" i="13"/>
  <c r="M953" i="13" s="1"/>
  <c r="I953" i="13"/>
  <c r="K953" i="13"/>
  <c r="O953" i="13"/>
  <c r="Q953" i="13"/>
  <c r="V953" i="13"/>
  <c r="G956" i="13"/>
  <c r="I956" i="13"/>
  <c r="K956" i="13"/>
  <c r="M956" i="13"/>
  <c r="O956" i="13"/>
  <c r="Q956" i="13"/>
  <c r="V956" i="13"/>
  <c r="G959" i="13"/>
  <c r="M959" i="13" s="1"/>
  <c r="I959" i="13"/>
  <c r="K959" i="13"/>
  <c r="O959" i="13"/>
  <c r="Q959" i="13"/>
  <c r="V959" i="13"/>
  <c r="G965" i="13"/>
  <c r="M965" i="13" s="1"/>
  <c r="I965" i="13"/>
  <c r="K965" i="13"/>
  <c r="O965" i="13"/>
  <c r="Q965" i="13"/>
  <c r="V965" i="13"/>
  <c r="G968" i="13"/>
  <c r="I968" i="13"/>
  <c r="K968" i="13"/>
  <c r="M968" i="13"/>
  <c r="O968" i="13"/>
  <c r="Q968" i="13"/>
  <c r="V968" i="13"/>
  <c r="G970" i="13"/>
  <c r="M970" i="13" s="1"/>
  <c r="I970" i="13"/>
  <c r="K970" i="13"/>
  <c r="O970" i="13"/>
  <c r="Q970" i="13"/>
  <c r="V970" i="13"/>
  <c r="G972" i="13"/>
  <c r="I972" i="13"/>
  <c r="K972" i="13"/>
  <c r="M972" i="13"/>
  <c r="O972" i="13"/>
  <c r="Q972" i="13"/>
  <c r="V972" i="13"/>
  <c r="G974" i="13"/>
  <c r="M974" i="13" s="1"/>
  <c r="I974" i="13"/>
  <c r="K974" i="13"/>
  <c r="O974" i="13"/>
  <c r="Q974" i="13"/>
  <c r="V974" i="13"/>
  <c r="G978" i="13"/>
  <c r="I978" i="13"/>
  <c r="K978" i="13"/>
  <c r="M978" i="13"/>
  <c r="O978" i="13"/>
  <c r="Q978" i="13"/>
  <c r="V978" i="13"/>
  <c r="G981" i="13"/>
  <c r="M981" i="13" s="1"/>
  <c r="I981" i="13"/>
  <c r="K981" i="13"/>
  <c r="O981" i="13"/>
  <c r="Q981" i="13"/>
  <c r="V981" i="13"/>
  <c r="G985" i="13"/>
  <c r="I985" i="13"/>
  <c r="K985" i="13"/>
  <c r="M985" i="13"/>
  <c r="O985" i="13"/>
  <c r="Q985" i="13"/>
  <c r="V985" i="13"/>
  <c r="G989" i="13"/>
  <c r="M989" i="13" s="1"/>
  <c r="I989" i="13"/>
  <c r="K989" i="13"/>
  <c r="O989" i="13"/>
  <c r="Q989" i="13"/>
  <c r="V989" i="13"/>
  <c r="G993" i="13"/>
  <c r="I993" i="13"/>
  <c r="K993" i="13"/>
  <c r="M993" i="13"/>
  <c r="O993" i="13"/>
  <c r="Q993" i="13"/>
  <c r="V993" i="13"/>
  <c r="G997" i="13"/>
  <c r="M997" i="13" s="1"/>
  <c r="I997" i="13"/>
  <c r="K997" i="13"/>
  <c r="O997" i="13"/>
  <c r="Q997" i="13"/>
  <c r="V997" i="13"/>
  <c r="G1001" i="13"/>
  <c r="I1001" i="13"/>
  <c r="K1001" i="13"/>
  <c r="M1001" i="13"/>
  <c r="O1001" i="13"/>
  <c r="Q1001" i="13"/>
  <c r="V1001" i="13"/>
  <c r="G1003" i="13"/>
  <c r="M1003" i="13" s="1"/>
  <c r="I1003" i="13"/>
  <c r="K1003" i="13"/>
  <c r="O1003" i="13"/>
  <c r="Q1003" i="13"/>
  <c r="V1003" i="13"/>
  <c r="G1006" i="13"/>
  <c r="I1006" i="13"/>
  <c r="K1006" i="13"/>
  <c r="M1006" i="13"/>
  <c r="O1006" i="13"/>
  <c r="Q1006" i="13"/>
  <c r="V1006" i="13"/>
  <c r="G1010" i="13"/>
  <c r="M1010" i="13" s="1"/>
  <c r="I1010" i="13"/>
  <c r="K1010" i="13"/>
  <c r="O1010" i="13"/>
  <c r="Q1010" i="13"/>
  <c r="V1010" i="13"/>
  <c r="G1014" i="13"/>
  <c r="I1014" i="13"/>
  <c r="K1014" i="13"/>
  <c r="M1014" i="13"/>
  <c r="O1014" i="13"/>
  <c r="Q1014" i="13"/>
  <c r="V1014" i="13"/>
  <c r="G1016" i="13"/>
  <c r="M1016" i="13" s="1"/>
  <c r="I1016" i="13"/>
  <c r="K1016" i="13"/>
  <c r="O1016" i="13"/>
  <c r="Q1016" i="13"/>
  <c r="V1016" i="13"/>
  <c r="G1020" i="13"/>
  <c r="I1020" i="13"/>
  <c r="K1020" i="13"/>
  <c r="M1020" i="13"/>
  <c r="O1020" i="13"/>
  <c r="Q1020" i="13"/>
  <c r="V1020" i="13"/>
  <c r="G1024" i="13"/>
  <c r="M1024" i="13" s="1"/>
  <c r="I1024" i="13"/>
  <c r="K1024" i="13"/>
  <c r="O1024" i="13"/>
  <c r="Q1024" i="13"/>
  <c r="V1024" i="13"/>
  <c r="G1028" i="13"/>
  <c r="I1028" i="13"/>
  <c r="K1028" i="13"/>
  <c r="M1028" i="13"/>
  <c r="O1028" i="13"/>
  <c r="Q1028" i="13"/>
  <c r="V1028" i="13"/>
  <c r="G1034" i="13"/>
  <c r="I1034" i="13"/>
  <c r="K1034" i="13"/>
  <c r="M1034" i="13"/>
  <c r="O1034" i="13"/>
  <c r="Q1034" i="13"/>
  <c r="V1034" i="13"/>
  <c r="G1036" i="13"/>
  <c r="I1036" i="13"/>
  <c r="K1036" i="13"/>
  <c r="O1036" i="13"/>
  <c r="Q1036" i="13"/>
  <c r="V1036" i="13"/>
  <c r="G1045" i="13"/>
  <c r="I1045" i="13"/>
  <c r="K1045" i="13"/>
  <c r="M1045" i="13"/>
  <c r="O1045" i="13"/>
  <c r="Q1045" i="13"/>
  <c r="V1045" i="13"/>
  <c r="G1054" i="13"/>
  <c r="M1054" i="13" s="1"/>
  <c r="I1054" i="13"/>
  <c r="K1054" i="13"/>
  <c r="K1033" i="13" s="1"/>
  <c r="O1054" i="13"/>
  <c r="Q1054" i="13"/>
  <c r="V1054" i="13"/>
  <c r="G1070" i="13"/>
  <c r="I1070" i="13"/>
  <c r="K1070" i="13"/>
  <c r="M1070" i="13"/>
  <c r="O1070" i="13"/>
  <c r="Q1070" i="13"/>
  <c r="V1070" i="13"/>
  <c r="G1072" i="13"/>
  <c r="M1072" i="13" s="1"/>
  <c r="I1072" i="13"/>
  <c r="K1072" i="13"/>
  <c r="O1072" i="13"/>
  <c r="Q1072" i="13"/>
  <c r="V1072" i="13"/>
  <c r="G1074" i="13"/>
  <c r="I1074" i="13"/>
  <c r="K1074" i="13"/>
  <c r="M1074" i="13"/>
  <c r="O1074" i="13"/>
  <c r="Q1074" i="13"/>
  <c r="V1074" i="13"/>
  <c r="G1077" i="13"/>
  <c r="M1077" i="13" s="1"/>
  <c r="I1077" i="13"/>
  <c r="K1077" i="13"/>
  <c r="O1077" i="13"/>
  <c r="Q1077" i="13"/>
  <c r="V1077" i="13"/>
  <c r="V1033" i="13" s="1"/>
  <c r="G1080" i="13"/>
  <c r="I1080" i="13"/>
  <c r="K1080" i="13"/>
  <c r="M1080" i="13"/>
  <c r="O1080" i="13"/>
  <c r="Q1080" i="13"/>
  <c r="V1080" i="13"/>
  <c r="G1083" i="13"/>
  <c r="M1083" i="13" s="1"/>
  <c r="I1083" i="13"/>
  <c r="K1083" i="13"/>
  <c r="O1083" i="13"/>
  <c r="Q1083" i="13"/>
  <c r="V1083" i="13"/>
  <c r="G1086" i="13"/>
  <c r="I1086" i="13"/>
  <c r="K1086" i="13"/>
  <c r="M1086" i="13"/>
  <c r="O1086" i="13"/>
  <c r="Q1086" i="13"/>
  <c r="V1086" i="13"/>
  <c r="G1103" i="13"/>
  <c r="M1103" i="13" s="1"/>
  <c r="I1103" i="13"/>
  <c r="K1103" i="13"/>
  <c r="O1103" i="13"/>
  <c r="Q1103" i="13"/>
  <c r="V1103" i="13"/>
  <c r="G1110" i="13"/>
  <c r="I1110" i="13"/>
  <c r="K1110" i="13"/>
  <c r="M1110" i="13"/>
  <c r="O1110" i="13"/>
  <c r="Q1110" i="13"/>
  <c r="V1110" i="13"/>
  <c r="G1117" i="13"/>
  <c r="M1117" i="13" s="1"/>
  <c r="I1117" i="13"/>
  <c r="K1117" i="13"/>
  <c r="O1117" i="13"/>
  <c r="Q1117" i="13"/>
  <c r="V1117" i="13"/>
  <c r="G1120" i="13"/>
  <c r="I1120" i="13"/>
  <c r="K1120" i="13"/>
  <c r="M1120" i="13"/>
  <c r="O1120" i="13"/>
  <c r="Q1120" i="13"/>
  <c r="V1120" i="13"/>
  <c r="G1123" i="13"/>
  <c r="M1123" i="13" s="1"/>
  <c r="I1123" i="13"/>
  <c r="K1123" i="13"/>
  <c r="O1123" i="13"/>
  <c r="Q1123" i="13"/>
  <c r="V1123" i="13"/>
  <c r="G1129" i="13"/>
  <c r="I1129" i="13"/>
  <c r="K1129" i="13"/>
  <c r="O1129" i="13"/>
  <c r="O1128" i="13" s="1"/>
  <c r="Q1129" i="13"/>
  <c r="V1129" i="13"/>
  <c r="G1131" i="13"/>
  <c r="I1131" i="13"/>
  <c r="I1128" i="13" s="1"/>
  <c r="K1131" i="13"/>
  <c r="M1131" i="13"/>
  <c r="O1131" i="13"/>
  <c r="Q1131" i="13"/>
  <c r="Q1128" i="13" s="1"/>
  <c r="V1131" i="13"/>
  <c r="G1132" i="13"/>
  <c r="M1132" i="13" s="1"/>
  <c r="I1132" i="13"/>
  <c r="K1132" i="13"/>
  <c r="O1132" i="13"/>
  <c r="Q1132" i="13"/>
  <c r="V1132" i="13"/>
  <c r="G1138" i="13"/>
  <c r="I1138" i="13"/>
  <c r="I1137" i="13" s="1"/>
  <c r="K1138" i="13"/>
  <c r="M1138" i="13"/>
  <c r="O1138" i="13"/>
  <c r="Q1138" i="13"/>
  <c r="Q1137" i="13" s="1"/>
  <c r="V1138" i="13"/>
  <c r="G1141" i="13"/>
  <c r="G1137" i="13" s="1"/>
  <c r="I1141" i="13"/>
  <c r="K1141" i="13"/>
  <c r="O1141" i="13"/>
  <c r="Q1141" i="13"/>
  <c r="V1141" i="13"/>
  <c r="V1137" i="13" s="1"/>
  <c r="G1143" i="13"/>
  <c r="I1143" i="13"/>
  <c r="K1143" i="13"/>
  <c r="M1143" i="13"/>
  <c r="O1143" i="13"/>
  <c r="Q1143" i="13"/>
  <c r="V1143" i="13"/>
  <c r="G1145" i="13"/>
  <c r="M1145" i="13" s="1"/>
  <c r="I1145" i="13"/>
  <c r="K1145" i="13"/>
  <c r="O1145" i="13"/>
  <c r="O1137" i="13" s="1"/>
  <c r="Q1145" i="13"/>
  <c r="V1145" i="13"/>
  <c r="G1148" i="13"/>
  <c r="I1148" i="13"/>
  <c r="K1148" i="13"/>
  <c r="M1148" i="13"/>
  <c r="O1148" i="13"/>
  <c r="Q1148" i="13"/>
  <c r="V1148" i="13"/>
  <c r="G1149" i="13"/>
  <c r="M1149" i="13" s="1"/>
  <c r="I1149" i="13"/>
  <c r="K1149" i="13"/>
  <c r="O1149" i="13"/>
  <c r="Q1149" i="13"/>
  <c r="V1149" i="13"/>
  <c r="G1150" i="13"/>
  <c r="I1150" i="13"/>
  <c r="K1150" i="13"/>
  <c r="M1150" i="13"/>
  <c r="O1150" i="13"/>
  <c r="Q1150" i="13"/>
  <c r="V1150" i="13"/>
  <c r="G1151" i="13"/>
  <c r="M1151" i="13" s="1"/>
  <c r="I1151" i="13"/>
  <c r="K1151" i="13"/>
  <c r="O1151" i="13"/>
  <c r="Q1151" i="13"/>
  <c r="V1151" i="13"/>
  <c r="G1152" i="13"/>
  <c r="I1152" i="13"/>
  <c r="K1152" i="13"/>
  <c r="M1152" i="13"/>
  <c r="O1152" i="13"/>
  <c r="Q1152" i="13"/>
  <c r="V1152" i="13"/>
  <c r="G1153" i="13"/>
  <c r="M1153" i="13" s="1"/>
  <c r="I1153" i="13"/>
  <c r="K1153" i="13"/>
  <c r="O1153" i="13"/>
  <c r="Q1153" i="13"/>
  <c r="V1153" i="13"/>
  <c r="G1154" i="13"/>
  <c r="I1154" i="13"/>
  <c r="K1154" i="13"/>
  <c r="M1154" i="13"/>
  <c r="O1154" i="13"/>
  <c r="Q1154" i="13"/>
  <c r="V1154" i="13"/>
  <c r="G1155" i="13"/>
  <c r="M1155" i="13" s="1"/>
  <c r="I1155" i="13"/>
  <c r="K1155" i="13"/>
  <c r="O1155" i="13"/>
  <c r="Q1155" i="13"/>
  <c r="V1155" i="13"/>
  <c r="G1156" i="13"/>
  <c r="I1156" i="13"/>
  <c r="K1156" i="13"/>
  <c r="M1156" i="13"/>
  <c r="O1156" i="13"/>
  <c r="Q1156" i="13"/>
  <c r="V1156" i="13"/>
  <c r="G1157" i="13"/>
  <c r="M1157" i="13" s="1"/>
  <c r="I1157" i="13"/>
  <c r="K1157" i="13"/>
  <c r="O1157" i="13"/>
  <c r="Q1157" i="13"/>
  <c r="V1157" i="13"/>
  <c r="G1158" i="13"/>
  <c r="I1158" i="13"/>
  <c r="K1158" i="13"/>
  <c r="M1158" i="13"/>
  <c r="O1158" i="13"/>
  <c r="Q1158" i="13"/>
  <c r="V1158" i="13"/>
  <c r="G1159" i="13"/>
  <c r="M1159" i="13" s="1"/>
  <c r="I1159" i="13"/>
  <c r="K1159" i="13"/>
  <c r="O1159" i="13"/>
  <c r="Q1159" i="13"/>
  <c r="V1159" i="13"/>
  <c r="G1161" i="13"/>
  <c r="I1161" i="13"/>
  <c r="K1161" i="13"/>
  <c r="M1161" i="13"/>
  <c r="O1161" i="13"/>
  <c r="Q1161" i="13"/>
  <c r="V1161" i="13"/>
  <c r="G1162" i="13"/>
  <c r="M1162" i="13" s="1"/>
  <c r="I1162" i="13"/>
  <c r="K1162" i="13"/>
  <c r="O1162" i="13"/>
  <c r="Q1162" i="13"/>
  <c r="V1162" i="13"/>
  <c r="G1163" i="13"/>
  <c r="I1163" i="13"/>
  <c r="K1163" i="13"/>
  <c r="M1163" i="13"/>
  <c r="O1163" i="13"/>
  <c r="Q1163" i="13"/>
  <c r="V1163" i="13"/>
  <c r="G1164" i="13"/>
  <c r="M1164" i="13" s="1"/>
  <c r="I1164" i="13"/>
  <c r="K1164" i="13"/>
  <c r="O1164" i="13"/>
  <c r="Q1164" i="13"/>
  <c r="V1164" i="13"/>
  <c r="G1165" i="13"/>
  <c r="I1165" i="13"/>
  <c r="K1165" i="13"/>
  <c r="M1165" i="13"/>
  <c r="O1165" i="13"/>
  <c r="Q1165" i="13"/>
  <c r="V1165" i="13"/>
  <c r="G1166" i="13"/>
  <c r="M1166" i="13" s="1"/>
  <c r="I1166" i="13"/>
  <c r="K1166" i="13"/>
  <c r="O1166" i="13"/>
  <c r="Q1166" i="13"/>
  <c r="V1166" i="13"/>
  <c r="G1167" i="13"/>
  <c r="I1167" i="13"/>
  <c r="K1167" i="13"/>
  <c r="M1167" i="13"/>
  <c r="O1167" i="13"/>
  <c r="Q1167" i="13"/>
  <c r="V1167" i="13"/>
  <c r="G1168" i="13"/>
  <c r="M1168" i="13" s="1"/>
  <c r="I1168" i="13"/>
  <c r="K1168" i="13"/>
  <c r="O1168" i="13"/>
  <c r="Q1168" i="13"/>
  <c r="V1168" i="13"/>
  <c r="G1174" i="13"/>
  <c r="G1173" i="13" s="1"/>
  <c r="I1174" i="13"/>
  <c r="K1174" i="13"/>
  <c r="K1173" i="13" s="1"/>
  <c r="O1174" i="13"/>
  <c r="O1173" i="13" s="1"/>
  <c r="Q1174" i="13"/>
  <c r="V1174" i="13"/>
  <c r="V1173" i="13" s="1"/>
  <c r="G1178" i="13"/>
  <c r="I1178" i="13"/>
  <c r="K1178" i="13"/>
  <c r="M1178" i="13"/>
  <c r="O1178" i="13"/>
  <c r="Q1178" i="13"/>
  <c r="V1178" i="13"/>
  <c r="G1180" i="13"/>
  <c r="M1180" i="13" s="1"/>
  <c r="I1180" i="13"/>
  <c r="K1180" i="13"/>
  <c r="O1180" i="13"/>
  <c r="Q1180" i="13"/>
  <c r="V1180" i="13"/>
  <c r="G1187" i="13"/>
  <c r="I1187" i="13"/>
  <c r="I1173" i="13" s="1"/>
  <c r="K1187" i="13"/>
  <c r="M1187" i="13"/>
  <c r="O1187" i="13"/>
  <c r="Q1187" i="13"/>
  <c r="Q1173" i="13" s="1"/>
  <c r="V1187" i="13"/>
  <c r="G1189" i="13"/>
  <c r="M1189" i="13" s="1"/>
  <c r="I1189" i="13"/>
  <c r="K1189" i="13"/>
  <c r="O1189" i="13"/>
  <c r="Q1189" i="13"/>
  <c r="V1189" i="13"/>
  <c r="G1192" i="13"/>
  <c r="I1192" i="13"/>
  <c r="K1192" i="13"/>
  <c r="M1192" i="13"/>
  <c r="O1192" i="13"/>
  <c r="Q1192" i="13"/>
  <c r="V1192" i="13"/>
  <c r="G1194" i="13"/>
  <c r="M1194" i="13" s="1"/>
  <c r="I1194" i="13"/>
  <c r="K1194" i="13"/>
  <c r="O1194" i="13"/>
  <c r="Q1194" i="13"/>
  <c r="V1194" i="13"/>
  <c r="G1196" i="13"/>
  <c r="I1196" i="13"/>
  <c r="K1196" i="13"/>
  <c r="M1196" i="13"/>
  <c r="O1196" i="13"/>
  <c r="Q1196" i="13"/>
  <c r="V1196" i="13"/>
  <c r="G1198" i="13"/>
  <c r="M1198" i="13" s="1"/>
  <c r="I1198" i="13"/>
  <c r="K1198" i="13"/>
  <c r="O1198" i="13"/>
  <c r="Q1198" i="13"/>
  <c r="V1198" i="13"/>
  <c r="G1201" i="13"/>
  <c r="I1201" i="13"/>
  <c r="K1201" i="13"/>
  <c r="M1201" i="13"/>
  <c r="O1201" i="13"/>
  <c r="Q1201" i="13"/>
  <c r="V1201" i="13"/>
  <c r="G1203" i="13"/>
  <c r="M1203" i="13" s="1"/>
  <c r="I1203" i="13"/>
  <c r="K1203" i="13"/>
  <c r="O1203" i="13"/>
  <c r="Q1203" i="13"/>
  <c r="V1203" i="13"/>
  <c r="G1206" i="13"/>
  <c r="I1206" i="13"/>
  <c r="K1206" i="13"/>
  <c r="M1206" i="13"/>
  <c r="O1206" i="13"/>
  <c r="Q1206" i="13"/>
  <c r="V1206" i="13"/>
  <c r="G1210" i="13"/>
  <c r="M1210" i="13" s="1"/>
  <c r="I1210" i="13"/>
  <c r="K1210" i="13"/>
  <c r="O1210" i="13"/>
  <c r="Q1210" i="13"/>
  <c r="V1210" i="13"/>
  <c r="G1215" i="13"/>
  <c r="I1215" i="13"/>
  <c r="K1215" i="13"/>
  <c r="M1215" i="13"/>
  <c r="O1215" i="13"/>
  <c r="Q1215" i="13"/>
  <c r="V1215" i="13"/>
  <c r="G1223" i="13"/>
  <c r="M1223" i="13" s="1"/>
  <c r="I1223" i="13"/>
  <c r="K1223" i="13"/>
  <c r="O1223" i="13"/>
  <c r="Q1223" i="13"/>
  <c r="V1223" i="13"/>
  <c r="G1227" i="13"/>
  <c r="I1227" i="13"/>
  <c r="K1227" i="13"/>
  <c r="M1227" i="13"/>
  <c r="O1227" i="13"/>
  <c r="Q1227" i="13"/>
  <c r="V1227" i="13"/>
  <c r="G1230" i="13"/>
  <c r="M1230" i="13" s="1"/>
  <c r="I1230" i="13"/>
  <c r="K1230" i="13"/>
  <c r="O1230" i="13"/>
  <c r="Q1230" i="13"/>
  <c r="V1230" i="13"/>
  <c r="G1236" i="13"/>
  <c r="M1236" i="13" s="1"/>
  <c r="M1235" i="13" s="1"/>
  <c r="I1236" i="13"/>
  <c r="K1236" i="13"/>
  <c r="K1235" i="13" s="1"/>
  <c r="O1236" i="13"/>
  <c r="O1235" i="13" s="1"/>
  <c r="Q1236" i="13"/>
  <c r="V1236" i="13"/>
  <c r="V1235" i="13" s="1"/>
  <c r="G1240" i="13"/>
  <c r="I1240" i="13"/>
  <c r="I1235" i="13" s="1"/>
  <c r="K1240" i="13"/>
  <c r="M1240" i="13"/>
  <c r="O1240" i="13"/>
  <c r="Q1240" i="13"/>
  <c r="Q1235" i="13" s="1"/>
  <c r="V1240" i="13"/>
  <c r="G1243" i="13"/>
  <c r="M1243" i="13" s="1"/>
  <c r="I1243" i="13"/>
  <c r="K1243" i="13"/>
  <c r="O1243" i="13"/>
  <c r="Q1243" i="13"/>
  <c r="V1243" i="13"/>
  <c r="G1249" i="13"/>
  <c r="M1249" i="13" s="1"/>
  <c r="I1249" i="13"/>
  <c r="K1249" i="13"/>
  <c r="K1248" i="13" s="1"/>
  <c r="O1249" i="13"/>
  <c r="O1248" i="13" s="1"/>
  <c r="Q1249" i="13"/>
  <c r="V1249" i="13"/>
  <c r="V1248" i="13" s="1"/>
  <c r="G1251" i="13"/>
  <c r="I1251" i="13"/>
  <c r="I1248" i="13" s="1"/>
  <c r="K1251" i="13"/>
  <c r="M1251" i="13"/>
  <c r="O1251" i="13"/>
  <c r="Q1251" i="13"/>
  <c r="Q1248" i="13" s="1"/>
  <c r="V1251" i="13"/>
  <c r="G1254" i="13"/>
  <c r="M1254" i="13" s="1"/>
  <c r="I1254" i="13"/>
  <c r="K1254" i="13"/>
  <c r="O1254" i="13"/>
  <c r="Q1254" i="13"/>
  <c r="V1254" i="13"/>
  <c r="G1256" i="13"/>
  <c r="I1256" i="13"/>
  <c r="K1256" i="13"/>
  <c r="M1256" i="13"/>
  <c r="O1256" i="13"/>
  <c r="Q1256" i="13"/>
  <c r="V1256" i="13"/>
  <c r="G1258" i="13"/>
  <c r="M1258" i="13" s="1"/>
  <c r="I1258" i="13"/>
  <c r="K1258" i="13"/>
  <c r="O1258" i="13"/>
  <c r="Q1258" i="13"/>
  <c r="V1258" i="13"/>
  <c r="G1261" i="13"/>
  <c r="I1261" i="13"/>
  <c r="K1261" i="13"/>
  <c r="M1261" i="13"/>
  <c r="O1261" i="13"/>
  <c r="Q1261" i="13"/>
  <c r="V1261" i="13"/>
  <c r="G1264" i="13"/>
  <c r="M1264" i="13" s="1"/>
  <c r="I1264" i="13"/>
  <c r="K1264" i="13"/>
  <c r="O1264" i="13"/>
  <c r="Q1264" i="13"/>
  <c r="V1264" i="13"/>
  <c r="G1267" i="13"/>
  <c r="I1267" i="13"/>
  <c r="K1267" i="13"/>
  <c r="M1267" i="13"/>
  <c r="O1267" i="13"/>
  <c r="Q1267" i="13"/>
  <c r="V1267" i="13"/>
  <c r="G1270" i="13"/>
  <c r="M1270" i="13" s="1"/>
  <c r="I1270" i="13"/>
  <c r="K1270" i="13"/>
  <c r="O1270" i="13"/>
  <c r="Q1270" i="13"/>
  <c r="V1270" i="13"/>
  <c r="G1273" i="13"/>
  <c r="I1273" i="13"/>
  <c r="K1273" i="13"/>
  <c r="M1273" i="13"/>
  <c r="O1273" i="13"/>
  <c r="Q1273" i="13"/>
  <c r="V1273" i="13"/>
  <c r="G1276" i="13"/>
  <c r="M1276" i="13" s="1"/>
  <c r="I1276" i="13"/>
  <c r="K1276" i="13"/>
  <c r="O1276" i="13"/>
  <c r="Q1276" i="13"/>
  <c r="V1276" i="13"/>
  <c r="G1278" i="13"/>
  <c r="I1278" i="13"/>
  <c r="K1278" i="13"/>
  <c r="M1278" i="13"/>
  <c r="O1278" i="13"/>
  <c r="Q1278" i="13"/>
  <c r="V1278" i="13"/>
  <c r="G1280" i="13"/>
  <c r="M1280" i="13" s="1"/>
  <c r="I1280" i="13"/>
  <c r="K1280" i="13"/>
  <c r="O1280" i="13"/>
  <c r="Q1280" i="13"/>
  <c r="V1280" i="13"/>
  <c r="G1281" i="13"/>
  <c r="I1281" i="13"/>
  <c r="K1281" i="13"/>
  <c r="M1281" i="13"/>
  <c r="O1281" i="13"/>
  <c r="Q1281" i="13"/>
  <c r="V1281" i="13"/>
  <c r="G1287" i="13"/>
  <c r="I1287" i="13"/>
  <c r="I1286" i="13" s="1"/>
  <c r="K1287" i="13"/>
  <c r="M1287" i="13"/>
  <c r="O1287" i="13"/>
  <c r="Q1287" i="13"/>
  <c r="Q1286" i="13" s="1"/>
  <c r="V1287" i="13"/>
  <c r="G1291" i="13"/>
  <c r="G1286" i="13" s="1"/>
  <c r="I1291" i="13"/>
  <c r="K1291" i="13"/>
  <c r="O1291" i="13"/>
  <c r="O1286" i="13" s="1"/>
  <c r="Q1291" i="13"/>
  <c r="V1291" i="13"/>
  <c r="G1307" i="13"/>
  <c r="I1307" i="13"/>
  <c r="K1307" i="13"/>
  <c r="M1307" i="13"/>
  <c r="O1307" i="13"/>
  <c r="Q1307" i="13"/>
  <c r="V1307" i="13"/>
  <c r="G1309" i="13"/>
  <c r="M1309" i="13" s="1"/>
  <c r="I1309" i="13"/>
  <c r="K1309" i="13"/>
  <c r="K1286" i="13" s="1"/>
  <c r="O1309" i="13"/>
  <c r="Q1309" i="13"/>
  <c r="V1309" i="13"/>
  <c r="V1286" i="13" s="1"/>
  <c r="G1315" i="13"/>
  <c r="I1315" i="13"/>
  <c r="K1315" i="13"/>
  <c r="M1315" i="13"/>
  <c r="O1315" i="13"/>
  <c r="Q1315" i="13"/>
  <c r="V1315" i="13"/>
  <c r="G1317" i="13"/>
  <c r="M1317" i="13" s="1"/>
  <c r="I1317" i="13"/>
  <c r="K1317" i="13"/>
  <c r="O1317" i="13"/>
  <c r="Q1317" i="13"/>
  <c r="V1317" i="13"/>
  <c r="G1321" i="13"/>
  <c r="I1321" i="13"/>
  <c r="K1321" i="13"/>
  <c r="M1321" i="13"/>
  <c r="O1321" i="13"/>
  <c r="Q1321" i="13"/>
  <c r="V1321" i="13"/>
  <c r="G1322" i="13"/>
  <c r="M1322" i="13" s="1"/>
  <c r="I1322" i="13"/>
  <c r="K1322" i="13"/>
  <c r="O1322" i="13"/>
  <c r="Q1322" i="13"/>
  <c r="V1322" i="13"/>
  <c r="G1323" i="13"/>
  <c r="I1323" i="13"/>
  <c r="K1323" i="13"/>
  <c r="M1323" i="13"/>
  <c r="O1323" i="13"/>
  <c r="Q1323" i="13"/>
  <c r="V1323" i="13"/>
  <c r="G1324" i="13"/>
  <c r="M1324" i="13" s="1"/>
  <c r="I1324" i="13"/>
  <c r="K1324" i="13"/>
  <c r="O1324" i="13"/>
  <c r="Q1324" i="13"/>
  <c r="V1324" i="13"/>
  <c r="G1330" i="13"/>
  <c r="G1329" i="13" s="1"/>
  <c r="I1330" i="13"/>
  <c r="K1330" i="13"/>
  <c r="K1329" i="13" s="1"/>
  <c r="O1330" i="13"/>
  <c r="O1329" i="13" s="1"/>
  <c r="Q1330" i="13"/>
  <c r="V1330" i="13"/>
  <c r="V1329" i="13" s="1"/>
  <c r="G1331" i="13"/>
  <c r="I1331" i="13"/>
  <c r="K1331" i="13"/>
  <c r="M1331" i="13"/>
  <c r="O1331" i="13"/>
  <c r="Q1331" i="13"/>
  <c r="V1331" i="13"/>
  <c r="G1332" i="13"/>
  <c r="M1332" i="13" s="1"/>
  <c r="I1332" i="13"/>
  <c r="K1332" i="13"/>
  <c r="O1332" i="13"/>
  <c r="Q1332" i="13"/>
  <c r="V1332" i="13"/>
  <c r="G1333" i="13"/>
  <c r="I1333" i="13"/>
  <c r="I1329" i="13" s="1"/>
  <c r="K1333" i="13"/>
  <c r="M1333" i="13"/>
  <c r="O1333" i="13"/>
  <c r="Q1333" i="13"/>
  <c r="Q1329" i="13" s="1"/>
  <c r="V1333" i="13"/>
  <c r="G1334" i="13"/>
  <c r="M1334" i="13" s="1"/>
  <c r="I1334" i="13"/>
  <c r="K1334" i="13"/>
  <c r="O1334" i="13"/>
  <c r="Q1334" i="13"/>
  <c r="V1334" i="13"/>
  <c r="G1335" i="13"/>
  <c r="I1335" i="13"/>
  <c r="K1335" i="13"/>
  <c r="M1335" i="13"/>
  <c r="O1335" i="13"/>
  <c r="Q1335" i="13"/>
  <c r="V1335" i="13"/>
  <c r="G1336" i="13"/>
  <c r="M1336" i="13" s="1"/>
  <c r="I1336" i="13"/>
  <c r="K1336" i="13"/>
  <c r="O1336" i="13"/>
  <c r="Q1336" i="13"/>
  <c r="V1336" i="13"/>
  <c r="G1337" i="13"/>
  <c r="I1337" i="13"/>
  <c r="K1337" i="13"/>
  <c r="M1337" i="13"/>
  <c r="O1337" i="13"/>
  <c r="Q1337" i="13"/>
  <c r="V1337" i="13"/>
  <c r="G1338" i="13"/>
  <c r="M1338" i="13" s="1"/>
  <c r="I1338" i="13"/>
  <c r="K1338" i="13"/>
  <c r="O1338" i="13"/>
  <c r="Q1338" i="13"/>
  <c r="V1338" i="13"/>
  <c r="G1339" i="13"/>
  <c r="I1339" i="13"/>
  <c r="K1339" i="13"/>
  <c r="M1339" i="13"/>
  <c r="O1339" i="13"/>
  <c r="Q1339" i="13"/>
  <c r="V1339" i="13"/>
  <c r="G1340" i="13"/>
  <c r="M1340" i="13" s="1"/>
  <c r="I1340" i="13"/>
  <c r="K1340" i="13"/>
  <c r="O1340" i="13"/>
  <c r="Q1340" i="13"/>
  <c r="V1340" i="13"/>
  <c r="G1341" i="13"/>
  <c r="I1341" i="13"/>
  <c r="K1341" i="13"/>
  <c r="M1341" i="13"/>
  <c r="O1341" i="13"/>
  <c r="Q1341" i="13"/>
  <c r="V1341" i="13"/>
  <c r="G1342" i="13"/>
  <c r="M1342" i="13" s="1"/>
  <c r="I1342" i="13"/>
  <c r="K1342" i="13"/>
  <c r="O1342" i="13"/>
  <c r="Q1342" i="13"/>
  <c r="V1342" i="13"/>
  <c r="G1343" i="13"/>
  <c r="I1343" i="13"/>
  <c r="K1343" i="13"/>
  <c r="M1343" i="13"/>
  <c r="O1343" i="13"/>
  <c r="Q1343" i="13"/>
  <c r="V1343" i="13"/>
  <c r="G1344" i="13"/>
  <c r="M1344" i="13" s="1"/>
  <c r="I1344" i="13"/>
  <c r="K1344" i="13"/>
  <c r="O1344" i="13"/>
  <c r="Q1344" i="13"/>
  <c r="V1344" i="13"/>
  <c r="G1345" i="13"/>
  <c r="I1345" i="13"/>
  <c r="K1345" i="13"/>
  <c r="M1345" i="13"/>
  <c r="O1345" i="13"/>
  <c r="Q1345" i="13"/>
  <c r="V1345" i="13"/>
  <c r="G1346" i="13"/>
  <c r="M1346" i="13" s="1"/>
  <c r="I1346" i="13"/>
  <c r="K1346" i="13"/>
  <c r="O1346" i="13"/>
  <c r="Q1346" i="13"/>
  <c r="V1346" i="13"/>
  <c r="G1352" i="13"/>
  <c r="M1352" i="13" s="1"/>
  <c r="I1352" i="13"/>
  <c r="K1352" i="13"/>
  <c r="K1351" i="13" s="1"/>
  <c r="O1352" i="13"/>
  <c r="O1351" i="13" s="1"/>
  <c r="Q1352" i="13"/>
  <c r="V1352" i="13"/>
  <c r="V1351" i="13" s="1"/>
  <c r="G1354" i="13"/>
  <c r="I1354" i="13"/>
  <c r="I1351" i="13" s="1"/>
  <c r="K1354" i="13"/>
  <c r="M1354" i="13"/>
  <c r="O1354" i="13"/>
  <c r="Q1354" i="13"/>
  <c r="Q1351" i="13" s="1"/>
  <c r="V1354" i="13"/>
  <c r="G1357" i="13"/>
  <c r="M1357" i="13" s="1"/>
  <c r="I1357" i="13"/>
  <c r="K1357" i="13"/>
  <c r="O1357" i="13"/>
  <c r="Q1357" i="13"/>
  <c r="V1357" i="13"/>
  <c r="G1359" i="13"/>
  <c r="I1359" i="13"/>
  <c r="K1359" i="13"/>
  <c r="M1359" i="13"/>
  <c r="O1359" i="13"/>
  <c r="Q1359" i="13"/>
  <c r="V1359" i="13"/>
  <c r="G1362" i="13"/>
  <c r="M1362" i="13" s="1"/>
  <c r="I1362" i="13"/>
  <c r="K1362" i="13"/>
  <c r="O1362" i="13"/>
  <c r="Q1362" i="13"/>
  <c r="V1362" i="13"/>
  <c r="G1369" i="13"/>
  <c r="I1369" i="13"/>
  <c r="K1369" i="13"/>
  <c r="M1369" i="13"/>
  <c r="O1369" i="13"/>
  <c r="Q1369" i="13"/>
  <c r="V1369" i="13"/>
  <c r="G1371" i="13"/>
  <c r="M1371" i="13" s="1"/>
  <c r="I1371" i="13"/>
  <c r="K1371" i="13"/>
  <c r="O1371" i="13"/>
  <c r="Q1371" i="13"/>
  <c r="V1371" i="13"/>
  <c r="G1372" i="13"/>
  <c r="I1372" i="13"/>
  <c r="K1372" i="13"/>
  <c r="M1372" i="13"/>
  <c r="O1372" i="13"/>
  <c r="Q1372" i="13"/>
  <c r="V1372" i="13"/>
  <c r="G1373" i="13"/>
  <c r="M1373" i="13" s="1"/>
  <c r="I1373" i="13"/>
  <c r="K1373" i="13"/>
  <c r="O1373" i="13"/>
  <c r="Q1373" i="13"/>
  <c r="V1373" i="13"/>
  <c r="G1374" i="13"/>
  <c r="I1374" i="13"/>
  <c r="K1374" i="13"/>
  <c r="M1374" i="13"/>
  <c r="O1374" i="13"/>
  <c r="Q1374" i="13"/>
  <c r="V1374" i="13"/>
  <c r="G1375" i="13"/>
  <c r="M1375" i="13" s="1"/>
  <c r="I1375" i="13"/>
  <c r="K1375" i="13"/>
  <c r="O1375" i="13"/>
  <c r="Q1375" i="13"/>
  <c r="V1375" i="13"/>
  <c r="G1376" i="13"/>
  <c r="I1376" i="13"/>
  <c r="K1376" i="13"/>
  <c r="M1376" i="13"/>
  <c r="O1376" i="13"/>
  <c r="Q1376" i="13"/>
  <c r="V1376" i="13"/>
  <c r="G1377" i="13"/>
  <c r="M1377" i="13" s="1"/>
  <c r="I1377" i="13"/>
  <c r="K1377" i="13"/>
  <c r="O1377" i="13"/>
  <c r="Q1377" i="13"/>
  <c r="V1377" i="13"/>
  <c r="G1378" i="13"/>
  <c r="I1378" i="13"/>
  <c r="K1378" i="13"/>
  <c r="M1378" i="13"/>
  <c r="O1378" i="13"/>
  <c r="Q1378" i="13"/>
  <c r="V1378" i="13"/>
  <c r="G1379" i="13"/>
  <c r="M1379" i="13" s="1"/>
  <c r="I1379" i="13"/>
  <c r="K1379" i="13"/>
  <c r="O1379" i="13"/>
  <c r="Q1379" i="13"/>
  <c r="V1379" i="13"/>
  <c r="G1380" i="13"/>
  <c r="I1380" i="13"/>
  <c r="K1380" i="13"/>
  <c r="M1380" i="13"/>
  <c r="O1380" i="13"/>
  <c r="Q1380" i="13"/>
  <c r="V1380" i="13"/>
  <c r="G1381" i="13"/>
  <c r="M1381" i="13" s="1"/>
  <c r="I1381" i="13"/>
  <c r="K1381" i="13"/>
  <c r="O1381" i="13"/>
  <c r="Q1381" i="13"/>
  <c r="V1381" i="13"/>
  <c r="G1382" i="13"/>
  <c r="I1382" i="13"/>
  <c r="K1382" i="13"/>
  <c r="M1382" i="13"/>
  <c r="O1382" i="13"/>
  <c r="Q1382" i="13"/>
  <c r="V1382" i="13"/>
  <c r="G1383" i="13"/>
  <c r="M1383" i="13" s="1"/>
  <c r="I1383" i="13"/>
  <c r="K1383" i="13"/>
  <c r="O1383" i="13"/>
  <c r="Q1383" i="13"/>
  <c r="V1383" i="13"/>
  <c r="G1384" i="13"/>
  <c r="I1384" i="13"/>
  <c r="K1384" i="13"/>
  <c r="M1384" i="13"/>
  <c r="O1384" i="13"/>
  <c r="Q1384" i="13"/>
  <c r="V1384" i="13"/>
  <c r="G1385" i="13"/>
  <c r="M1385" i="13" s="1"/>
  <c r="I1385" i="13"/>
  <c r="K1385" i="13"/>
  <c r="O1385" i="13"/>
  <c r="Q1385" i="13"/>
  <c r="V1385" i="13"/>
  <c r="G1386" i="13"/>
  <c r="I1386" i="13"/>
  <c r="K1386" i="13"/>
  <c r="M1386" i="13"/>
  <c r="O1386" i="13"/>
  <c r="Q1386" i="13"/>
  <c r="V1386" i="13"/>
  <c r="G1387" i="13"/>
  <c r="M1387" i="13" s="1"/>
  <c r="I1387" i="13"/>
  <c r="K1387" i="13"/>
  <c r="O1387" i="13"/>
  <c r="Q1387" i="13"/>
  <c r="V1387" i="13"/>
  <c r="G1388" i="13"/>
  <c r="I1388" i="13"/>
  <c r="K1388" i="13"/>
  <c r="M1388" i="13"/>
  <c r="O1388" i="13"/>
  <c r="Q1388" i="13"/>
  <c r="V1388" i="13"/>
  <c r="G1392" i="13"/>
  <c r="M1392" i="13" s="1"/>
  <c r="I1392" i="13"/>
  <c r="K1392" i="13"/>
  <c r="O1392" i="13"/>
  <c r="Q1392" i="13"/>
  <c r="V1392" i="13"/>
  <c r="G1396" i="13"/>
  <c r="I1396" i="13"/>
  <c r="K1396" i="13"/>
  <c r="M1396" i="13"/>
  <c r="O1396" i="13"/>
  <c r="Q1396" i="13"/>
  <c r="V1396" i="13"/>
  <c r="G1400" i="13"/>
  <c r="M1400" i="13" s="1"/>
  <c r="I1400" i="13"/>
  <c r="K1400" i="13"/>
  <c r="O1400" i="13"/>
  <c r="Q1400" i="13"/>
  <c r="V1400" i="13"/>
  <c r="G1404" i="13"/>
  <c r="I1404" i="13"/>
  <c r="K1404" i="13"/>
  <c r="M1404" i="13"/>
  <c r="O1404" i="13"/>
  <c r="Q1404" i="13"/>
  <c r="V1404" i="13"/>
  <c r="G1408" i="13"/>
  <c r="M1408" i="13" s="1"/>
  <c r="I1408" i="13"/>
  <c r="K1408" i="13"/>
  <c r="O1408" i="13"/>
  <c r="Q1408" i="13"/>
  <c r="V1408" i="13"/>
  <c r="G1412" i="13"/>
  <c r="I1412" i="13"/>
  <c r="K1412" i="13"/>
  <c r="M1412" i="13"/>
  <c r="O1412" i="13"/>
  <c r="Q1412" i="13"/>
  <c r="V1412" i="13"/>
  <c r="G1415" i="13"/>
  <c r="M1415" i="13" s="1"/>
  <c r="I1415" i="13"/>
  <c r="K1415" i="13"/>
  <c r="O1415" i="13"/>
  <c r="Q1415" i="13"/>
  <c r="V1415" i="13"/>
  <c r="G1422" i="13"/>
  <c r="M1422" i="13" s="1"/>
  <c r="I1422" i="13"/>
  <c r="K1422" i="13"/>
  <c r="K1421" i="13" s="1"/>
  <c r="O1422" i="13"/>
  <c r="O1421" i="13" s="1"/>
  <c r="Q1422" i="13"/>
  <c r="V1422" i="13"/>
  <c r="V1421" i="13" s="1"/>
  <c r="G1427" i="13"/>
  <c r="I1427" i="13"/>
  <c r="I1421" i="13" s="1"/>
  <c r="K1427" i="13"/>
  <c r="M1427" i="13"/>
  <c r="O1427" i="13"/>
  <c r="Q1427" i="13"/>
  <c r="Q1421" i="13" s="1"/>
  <c r="V1427" i="13"/>
  <c r="G1458" i="13"/>
  <c r="M1458" i="13" s="1"/>
  <c r="I1458" i="13"/>
  <c r="K1458" i="13"/>
  <c r="O1458" i="13"/>
  <c r="Q1458" i="13"/>
  <c r="V1458" i="13"/>
  <c r="G1479" i="13"/>
  <c r="I1479" i="13"/>
  <c r="K1479" i="13"/>
  <c r="M1479" i="13"/>
  <c r="O1479" i="13"/>
  <c r="Q1479" i="13"/>
  <c r="V1479" i="13"/>
  <c r="G1481" i="13"/>
  <c r="M1481" i="13" s="1"/>
  <c r="I1481" i="13"/>
  <c r="K1481" i="13"/>
  <c r="O1481" i="13"/>
  <c r="Q1481" i="13"/>
  <c r="V1481" i="13"/>
  <c r="G1487" i="13"/>
  <c r="G1486" i="13" s="1"/>
  <c r="I1487" i="13"/>
  <c r="K1487" i="13"/>
  <c r="K1486" i="13" s="1"/>
  <c r="O1487" i="13"/>
  <c r="O1486" i="13" s="1"/>
  <c r="Q1487" i="13"/>
  <c r="V1487" i="13"/>
  <c r="V1486" i="13" s="1"/>
  <c r="G1489" i="13"/>
  <c r="I1489" i="13"/>
  <c r="K1489" i="13"/>
  <c r="M1489" i="13"/>
  <c r="O1489" i="13"/>
  <c r="Q1489" i="13"/>
  <c r="V1489" i="13"/>
  <c r="G1494" i="13"/>
  <c r="M1494" i="13" s="1"/>
  <c r="I1494" i="13"/>
  <c r="K1494" i="13"/>
  <c r="O1494" i="13"/>
  <c r="Q1494" i="13"/>
  <c r="V1494" i="13"/>
  <c r="G1496" i="13"/>
  <c r="I1496" i="13"/>
  <c r="I1486" i="13" s="1"/>
  <c r="K1496" i="13"/>
  <c r="M1496" i="13"/>
  <c r="O1496" i="13"/>
  <c r="Q1496" i="13"/>
  <c r="Q1486" i="13" s="1"/>
  <c r="V1496" i="13"/>
  <c r="G1499" i="13"/>
  <c r="M1499" i="13" s="1"/>
  <c r="I1499" i="13"/>
  <c r="K1499" i="13"/>
  <c r="O1499" i="13"/>
  <c r="Q1499" i="13"/>
  <c r="V1499" i="13"/>
  <c r="G1505" i="13"/>
  <c r="M1505" i="13" s="1"/>
  <c r="M1504" i="13" s="1"/>
  <c r="I1505" i="13"/>
  <c r="K1505" i="13"/>
  <c r="K1504" i="13" s="1"/>
  <c r="O1505" i="13"/>
  <c r="O1504" i="13" s="1"/>
  <c r="Q1505" i="13"/>
  <c r="V1505" i="13"/>
  <c r="V1504" i="13" s="1"/>
  <c r="G1510" i="13"/>
  <c r="I1510" i="13"/>
  <c r="I1504" i="13" s="1"/>
  <c r="K1510" i="13"/>
  <c r="M1510" i="13"/>
  <c r="O1510" i="13"/>
  <c r="Q1510" i="13"/>
  <c r="Q1504" i="13" s="1"/>
  <c r="V1510" i="13"/>
  <c r="G1513" i="13"/>
  <c r="M1513" i="13" s="1"/>
  <c r="I1513" i="13"/>
  <c r="K1513" i="13"/>
  <c r="O1513" i="13"/>
  <c r="Q1513" i="13"/>
  <c r="V1513" i="13"/>
  <c r="G1516" i="13"/>
  <c r="I1516" i="13"/>
  <c r="K1516" i="13"/>
  <c r="M1516" i="13"/>
  <c r="O1516" i="13"/>
  <c r="Q1516" i="13"/>
  <c r="V1516" i="13"/>
  <c r="G1521" i="13"/>
  <c r="G1522" i="13"/>
  <c r="I1522" i="13"/>
  <c r="I1521" i="13" s="1"/>
  <c r="K1522" i="13"/>
  <c r="M1522" i="13"/>
  <c r="O1522" i="13"/>
  <c r="Q1522" i="13"/>
  <c r="Q1521" i="13" s="1"/>
  <c r="V1522" i="13"/>
  <c r="G1531" i="13"/>
  <c r="M1531" i="13" s="1"/>
  <c r="I1531" i="13"/>
  <c r="K1531" i="13"/>
  <c r="K1521" i="13" s="1"/>
  <c r="O1531" i="13"/>
  <c r="Q1531" i="13"/>
  <c r="V1531" i="13"/>
  <c r="V1521" i="13" s="1"/>
  <c r="G1534" i="13"/>
  <c r="I1534" i="13"/>
  <c r="K1534" i="13"/>
  <c r="M1534" i="13"/>
  <c r="O1534" i="13"/>
  <c r="Q1534" i="13"/>
  <c r="V1534" i="13"/>
  <c r="G1552" i="13"/>
  <c r="M1552" i="13" s="1"/>
  <c r="I1552" i="13"/>
  <c r="K1552" i="13"/>
  <c r="O1552" i="13"/>
  <c r="O1521" i="13" s="1"/>
  <c r="Q1552" i="13"/>
  <c r="V1552" i="13"/>
  <c r="G1556" i="13"/>
  <c r="I1556" i="13"/>
  <c r="K1556" i="13"/>
  <c r="M1556" i="13"/>
  <c r="O1556" i="13"/>
  <c r="Q1556" i="13"/>
  <c r="V1556" i="13"/>
  <c r="G1559" i="13"/>
  <c r="M1559" i="13" s="1"/>
  <c r="I1559" i="13"/>
  <c r="K1559" i="13"/>
  <c r="O1559" i="13"/>
  <c r="Q1559" i="13"/>
  <c r="V1559" i="13"/>
  <c r="G1564" i="13"/>
  <c r="M1564" i="13" s="1"/>
  <c r="I1564" i="13"/>
  <c r="K1564" i="13"/>
  <c r="K1563" i="13" s="1"/>
  <c r="O1564" i="13"/>
  <c r="O1563" i="13" s="1"/>
  <c r="Q1564" i="13"/>
  <c r="V1564" i="13"/>
  <c r="V1563" i="13" s="1"/>
  <c r="G1567" i="13"/>
  <c r="I1567" i="13"/>
  <c r="I1563" i="13" s="1"/>
  <c r="K1567" i="13"/>
  <c r="M1567" i="13"/>
  <c r="O1567" i="13"/>
  <c r="Q1567" i="13"/>
  <c r="Q1563" i="13" s="1"/>
  <c r="V1567" i="13"/>
  <c r="G1569" i="13"/>
  <c r="M1569" i="13" s="1"/>
  <c r="I1569" i="13"/>
  <c r="K1569" i="13"/>
  <c r="O1569" i="13"/>
  <c r="Q1569" i="13"/>
  <c r="V1569" i="13"/>
  <c r="G1571" i="13"/>
  <c r="I1571" i="13"/>
  <c r="K1571" i="13"/>
  <c r="M1571" i="13"/>
  <c r="O1571" i="13"/>
  <c r="Q1571" i="13"/>
  <c r="V1571" i="13"/>
  <c r="G1574" i="13"/>
  <c r="M1574" i="13" s="1"/>
  <c r="I1574" i="13"/>
  <c r="K1574" i="13"/>
  <c r="O1574" i="13"/>
  <c r="Q1574" i="13"/>
  <c r="V1574" i="13"/>
  <c r="G1589" i="13"/>
  <c r="I1589" i="13"/>
  <c r="K1589" i="13"/>
  <c r="M1589" i="13"/>
  <c r="O1589" i="13"/>
  <c r="Q1589" i="13"/>
  <c r="V1589" i="13"/>
  <c r="G1593" i="13"/>
  <c r="I1593" i="13"/>
  <c r="I1592" i="13" s="1"/>
  <c r="K1593" i="13"/>
  <c r="M1593" i="13"/>
  <c r="O1593" i="13"/>
  <c r="Q1593" i="13"/>
  <c r="Q1592" i="13" s="1"/>
  <c r="V1593" i="13"/>
  <c r="G1596" i="13"/>
  <c r="M1596" i="13" s="1"/>
  <c r="I1596" i="13"/>
  <c r="K1596" i="13"/>
  <c r="O1596" i="13"/>
  <c r="O1592" i="13" s="1"/>
  <c r="Q1596" i="13"/>
  <c r="V1596" i="13"/>
  <c r="G1598" i="13"/>
  <c r="I1598" i="13"/>
  <c r="K1598" i="13"/>
  <c r="M1598" i="13"/>
  <c r="O1598" i="13"/>
  <c r="Q1598" i="13"/>
  <c r="V1598" i="13"/>
  <c r="G1649" i="13"/>
  <c r="M1649" i="13" s="1"/>
  <c r="I1649" i="13"/>
  <c r="K1649" i="13"/>
  <c r="K1592" i="13" s="1"/>
  <c r="O1649" i="13"/>
  <c r="Q1649" i="13"/>
  <c r="V1649" i="13"/>
  <c r="V1592" i="13" s="1"/>
  <c r="G1677" i="13"/>
  <c r="I1677" i="13"/>
  <c r="K1677" i="13"/>
  <c r="M1677" i="13"/>
  <c r="O1677" i="13"/>
  <c r="Q1677" i="13"/>
  <c r="V1677" i="13"/>
  <c r="G1704" i="13"/>
  <c r="K1704" i="13"/>
  <c r="O1704" i="13"/>
  <c r="V1704" i="13"/>
  <c r="G1705" i="13"/>
  <c r="I1705" i="13"/>
  <c r="I1704" i="13" s="1"/>
  <c r="K1705" i="13"/>
  <c r="M1705" i="13"/>
  <c r="M1704" i="13" s="1"/>
  <c r="O1705" i="13"/>
  <c r="Q1705" i="13"/>
  <c r="Q1704" i="13" s="1"/>
  <c r="V1705" i="13"/>
  <c r="G1707" i="13"/>
  <c r="I1707" i="13"/>
  <c r="I1706" i="13" s="1"/>
  <c r="K1707" i="13"/>
  <c r="M1707" i="13"/>
  <c r="O1707" i="13"/>
  <c r="Q1707" i="13"/>
  <c r="Q1706" i="13" s="1"/>
  <c r="V1707" i="13"/>
  <c r="G1710" i="13"/>
  <c r="M1710" i="13" s="1"/>
  <c r="I1710" i="13"/>
  <c r="K1710" i="13"/>
  <c r="O1710" i="13"/>
  <c r="O1706" i="13" s="1"/>
  <c r="Q1710" i="13"/>
  <c r="V1710" i="13"/>
  <c r="G1716" i="13"/>
  <c r="I1716" i="13"/>
  <c r="K1716" i="13"/>
  <c r="M1716" i="13"/>
  <c r="O1716" i="13"/>
  <c r="Q1716" i="13"/>
  <c r="V1716" i="13"/>
  <c r="G1719" i="13"/>
  <c r="M1719" i="13" s="1"/>
  <c r="I1719" i="13"/>
  <c r="K1719" i="13"/>
  <c r="K1706" i="13" s="1"/>
  <c r="O1719" i="13"/>
  <c r="Q1719" i="13"/>
  <c r="V1719" i="13"/>
  <c r="V1706" i="13" s="1"/>
  <c r="G1721" i="13"/>
  <c r="I1721" i="13"/>
  <c r="K1721" i="13"/>
  <c r="M1721" i="13"/>
  <c r="O1721" i="13"/>
  <c r="Q1721" i="13"/>
  <c r="V1721" i="13"/>
  <c r="G1735" i="13"/>
  <c r="M1735" i="13" s="1"/>
  <c r="I1735" i="13"/>
  <c r="K1735" i="13"/>
  <c r="O1735" i="13"/>
  <c r="Q1735" i="13"/>
  <c r="V1735" i="13"/>
  <c r="G1746" i="13"/>
  <c r="I1746" i="13"/>
  <c r="K1746" i="13"/>
  <c r="M1746" i="13"/>
  <c r="O1746" i="13"/>
  <c r="Q1746" i="13"/>
  <c r="V1746" i="13"/>
  <c r="G1752" i="13"/>
  <c r="M1752" i="13" s="1"/>
  <c r="I1752" i="13"/>
  <c r="K1752" i="13"/>
  <c r="O1752" i="13"/>
  <c r="Q1752" i="13"/>
  <c r="V1752" i="13"/>
  <c r="G1759" i="13"/>
  <c r="I1759" i="13"/>
  <c r="K1759" i="13"/>
  <c r="M1759" i="13"/>
  <c r="O1759" i="13"/>
  <c r="Q1759" i="13"/>
  <c r="V1759" i="13"/>
  <c r="G1765" i="13"/>
  <c r="M1765" i="13" s="1"/>
  <c r="I1765" i="13"/>
  <c r="K1765" i="13"/>
  <c r="O1765" i="13"/>
  <c r="Q1765" i="13"/>
  <c r="V1765" i="13"/>
  <c r="G1771" i="13"/>
  <c r="I1771" i="13"/>
  <c r="K1771" i="13"/>
  <c r="M1771" i="13"/>
  <c r="O1771" i="13"/>
  <c r="Q1771" i="13"/>
  <c r="V1771" i="13"/>
  <c r="AE1778" i="13"/>
  <c r="G38" i="12"/>
  <c r="BA32" i="12"/>
  <c r="BA30" i="12"/>
  <c r="BA26" i="12"/>
  <c r="BA24" i="12"/>
  <c r="BA17" i="12"/>
  <c r="BA15" i="12"/>
  <c r="BA12" i="12"/>
  <c r="BA10" i="12"/>
  <c r="G9" i="12"/>
  <c r="M9" i="12" s="1"/>
  <c r="I9" i="12"/>
  <c r="I8" i="12" s="1"/>
  <c r="K9" i="12"/>
  <c r="K8" i="12" s="1"/>
  <c r="O9" i="12"/>
  <c r="Q9" i="12"/>
  <c r="Q8" i="12" s="1"/>
  <c r="V9" i="12"/>
  <c r="V8" i="12" s="1"/>
  <c r="G11" i="12"/>
  <c r="M11" i="12" s="1"/>
  <c r="I11" i="12"/>
  <c r="K11" i="12"/>
  <c r="O11" i="12"/>
  <c r="Q11" i="12"/>
  <c r="V11" i="12"/>
  <c r="G14" i="12"/>
  <c r="I14" i="12"/>
  <c r="K14" i="12"/>
  <c r="M14" i="12"/>
  <c r="O14" i="12"/>
  <c r="Q14" i="12"/>
  <c r="V14" i="12"/>
  <c r="G16" i="12"/>
  <c r="G8" i="12" s="1"/>
  <c r="I16" i="12"/>
  <c r="K16" i="12"/>
  <c r="O16" i="12"/>
  <c r="O8" i="12" s="1"/>
  <c r="Q16" i="12"/>
  <c r="V16" i="12"/>
  <c r="G18" i="12"/>
  <c r="I18" i="12"/>
  <c r="K18" i="12"/>
  <c r="M18" i="12"/>
  <c r="O18" i="12"/>
  <c r="Q18" i="12"/>
  <c r="V18" i="12"/>
  <c r="G20" i="12"/>
  <c r="M20" i="12" s="1"/>
  <c r="I20" i="12"/>
  <c r="K20" i="12"/>
  <c r="O20" i="12"/>
  <c r="Q20" i="12"/>
  <c r="V20" i="12"/>
  <c r="G23" i="12"/>
  <c r="G22" i="12" s="1"/>
  <c r="I23" i="12"/>
  <c r="I22" i="12" s="1"/>
  <c r="K23" i="12"/>
  <c r="K22" i="12" s="1"/>
  <c r="O23" i="12"/>
  <c r="O22" i="12" s="1"/>
  <c r="Q23" i="12"/>
  <c r="Q22" i="12" s="1"/>
  <c r="V23" i="12"/>
  <c r="V22" i="12" s="1"/>
  <c r="G25" i="12"/>
  <c r="I25" i="12"/>
  <c r="K25" i="12"/>
  <c r="M25" i="12"/>
  <c r="O25" i="12"/>
  <c r="Q25" i="12"/>
  <c r="V25" i="12"/>
  <c r="G29" i="12"/>
  <c r="I29" i="12"/>
  <c r="K29" i="12"/>
  <c r="M29" i="12"/>
  <c r="O29" i="12"/>
  <c r="Q29" i="12"/>
  <c r="V29" i="12"/>
  <c r="G31" i="12"/>
  <c r="I31" i="12"/>
  <c r="K31" i="12"/>
  <c r="M31" i="12"/>
  <c r="O31" i="12"/>
  <c r="Q31" i="12"/>
  <c r="V31" i="12"/>
  <c r="G33" i="12"/>
  <c r="M33" i="12" s="1"/>
  <c r="I33" i="12"/>
  <c r="K33" i="12"/>
  <c r="O33" i="12"/>
  <c r="Q33" i="12"/>
  <c r="V33" i="12"/>
  <c r="G34" i="12"/>
  <c r="I34" i="12"/>
  <c r="K34" i="12"/>
  <c r="M34" i="12"/>
  <c r="O34" i="12"/>
  <c r="Q34" i="12"/>
  <c r="V34" i="12"/>
  <c r="G35" i="12"/>
  <c r="I35" i="12"/>
  <c r="K35" i="12"/>
  <c r="M35" i="12"/>
  <c r="O35" i="12"/>
  <c r="Q35" i="12"/>
  <c r="V35" i="12"/>
  <c r="G36" i="12"/>
  <c r="I36" i="12"/>
  <c r="K36" i="12"/>
  <c r="M36" i="12"/>
  <c r="O36" i="12"/>
  <c r="Q36" i="12"/>
  <c r="V36" i="12"/>
  <c r="AE38" i="12"/>
  <c r="AF38" i="12"/>
  <c r="I20" i="1"/>
  <c r="I19" i="1"/>
  <c r="I18" i="1"/>
  <c r="I17" i="1"/>
  <c r="I16" i="1"/>
  <c r="I152" i="1"/>
  <c r="J151" i="1" s="1"/>
  <c r="J143" i="1"/>
  <c r="J133" i="1"/>
  <c r="J129" i="1"/>
  <c r="J128" i="1"/>
  <c r="J125" i="1"/>
  <c r="J123" i="1"/>
  <c r="J122" i="1"/>
  <c r="J121" i="1"/>
  <c r="J119" i="1"/>
  <c r="J116" i="1"/>
  <c r="J113" i="1"/>
  <c r="J112" i="1"/>
  <c r="J111" i="1"/>
  <c r="J110" i="1"/>
  <c r="J109" i="1"/>
  <c r="J108" i="1"/>
  <c r="J107" i="1"/>
  <c r="J105" i="1"/>
  <c r="J104" i="1"/>
  <c r="J103" i="1"/>
  <c r="J102" i="1"/>
  <c r="J101" i="1"/>
  <c r="J99" i="1"/>
  <c r="J98" i="1"/>
  <c r="J96" i="1"/>
  <c r="J95" i="1"/>
  <c r="J94" i="1"/>
  <c r="J93" i="1"/>
  <c r="J92" i="1"/>
  <c r="J91" i="1"/>
  <c r="J90" i="1"/>
  <c r="J89" i="1"/>
  <c r="J88" i="1"/>
  <c r="J87" i="1"/>
  <c r="J86" i="1"/>
  <c r="J85" i="1"/>
  <c r="J84" i="1"/>
  <c r="J83" i="1"/>
  <c r="J82" i="1"/>
  <c r="J81" i="1"/>
  <c r="J80" i="1"/>
  <c r="J79" i="1"/>
  <c r="J78" i="1"/>
  <c r="J77" i="1"/>
  <c r="J76" i="1"/>
  <c r="AZ61" i="1"/>
  <c r="F54" i="1"/>
  <c r="G54" i="1"/>
  <c r="G25" i="1" s="1"/>
  <c r="A25"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54" i="1" s="1"/>
  <c r="J28" i="1"/>
  <c r="J26" i="1"/>
  <c r="G38" i="1"/>
  <c r="F38" i="1"/>
  <c r="J23" i="1"/>
  <c r="J24" i="1"/>
  <c r="J25" i="1"/>
  <c r="J27" i="1"/>
  <c r="E24" i="1"/>
  <c r="E26" i="1"/>
  <c r="J150" i="1" l="1"/>
  <c r="J131" i="1"/>
  <c r="J137" i="1"/>
  <c r="J146" i="1"/>
  <c r="J136" i="1"/>
  <c r="J141" i="1"/>
  <c r="J144" i="1"/>
  <c r="J139" i="1"/>
  <c r="J142" i="1"/>
  <c r="J140" i="1"/>
  <c r="J138" i="1"/>
  <c r="J135" i="1"/>
  <c r="J134" i="1"/>
  <c r="J130" i="1"/>
  <c r="J132" i="1"/>
  <c r="J127" i="1"/>
  <c r="J126" i="1"/>
  <c r="J124" i="1"/>
  <c r="J117" i="1"/>
  <c r="J120" i="1"/>
  <c r="J118" i="1"/>
  <c r="J115" i="1"/>
  <c r="J114" i="1"/>
  <c r="J106" i="1"/>
  <c r="J100" i="1"/>
  <c r="J97" i="1"/>
  <c r="J148" i="1"/>
  <c r="A26" i="1"/>
  <c r="G26" i="1"/>
  <c r="G28" i="1"/>
  <c r="G23" i="1"/>
  <c r="M473" i="21"/>
  <c r="M401" i="21"/>
  <c r="M422" i="21"/>
  <c r="G690" i="21"/>
  <c r="M669" i="21"/>
  <c r="M668" i="21" s="1"/>
  <c r="G666" i="21"/>
  <c r="M663" i="21"/>
  <c r="M662" i="21" s="1"/>
  <c r="M577" i="21"/>
  <c r="M576" i="21" s="1"/>
  <c r="M559" i="21"/>
  <c r="M558" i="21" s="1"/>
  <c r="M547" i="21"/>
  <c r="M541" i="21" s="1"/>
  <c r="M484" i="21"/>
  <c r="M483" i="21" s="1"/>
  <c r="G422" i="21"/>
  <c r="M418" i="21"/>
  <c r="M417" i="21" s="1"/>
  <c r="G411" i="21"/>
  <c r="G401" i="21"/>
  <c r="M399" i="21"/>
  <c r="M386" i="21" s="1"/>
  <c r="M362" i="21"/>
  <c r="M361" i="21" s="1"/>
  <c r="M22" i="21"/>
  <c r="M21" i="21" s="1"/>
  <c r="M24" i="20"/>
  <c r="M70" i="20"/>
  <c r="AF104" i="20"/>
  <c r="G70" i="20"/>
  <c r="G24" i="20"/>
  <c r="M161" i="19"/>
  <c r="M175" i="19"/>
  <c r="M174" i="19" s="1"/>
  <c r="G172" i="19"/>
  <c r="M171" i="19"/>
  <c r="M170" i="19" s="1"/>
  <c r="G168" i="19"/>
  <c r="M167" i="19"/>
  <c r="M166" i="19" s="1"/>
  <c r="G164" i="19"/>
  <c r="M145" i="19"/>
  <c r="M144" i="19" s="1"/>
  <c r="G144" i="19"/>
  <c r="G127" i="19"/>
  <c r="M129" i="19"/>
  <c r="M127" i="19" s="1"/>
  <c r="M99" i="19"/>
  <c r="M28" i="19"/>
  <c r="M20" i="19"/>
  <c r="AF180" i="19"/>
  <c r="M153" i="19"/>
  <c r="M151" i="19" s="1"/>
  <c r="Q127" i="19"/>
  <c r="I127" i="19"/>
  <c r="M120" i="19"/>
  <c r="M119" i="19" s="1"/>
  <c r="G119" i="19"/>
  <c r="G146" i="19"/>
  <c r="M147" i="19"/>
  <c r="M146" i="19" s="1"/>
  <c r="M76" i="19"/>
  <c r="M122" i="19"/>
  <c r="M121" i="19" s="1"/>
  <c r="M118" i="19"/>
  <c r="M117" i="19" s="1"/>
  <c r="M106" i="19"/>
  <c r="M105" i="19" s="1"/>
  <c r="G103" i="19"/>
  <c r="G99" i="19"/>
  <c r="M98" i="19"/>
  <c r="M97" i="19" s="1"/>
  <c r="M90" i="19"/>
  <c r="M89" i="19" s="1"/>
  <c r="G87" i="19"/>
  <c r="M86" i="19"/>
  <c r="M85" i="19" s="1"/>
  <c r="M46" i="19"/>
  <c r="M45" i="19" s="1"/>
  <c r="G43" i="19"/>
  <c r="G76" i="19"/>
  <c r="G28" i="19"/>
  <c r="M116" i="19"/>
  <c r="M114" i="19" s="1"/>
  <c r="M96" i="19"/>
  <c r="M94" i="19" s="1"/>
  <c r="M56" i="19"/>
  <c r="M54" i="19" s="1"/>
  <c r="M14" i="19"/>
  <c r="M10" i="19" s="1"/>
  <c r="M142" i="18"/>
  <c r="M41" i="18"/>
  <c r="M157" i="18"/>
  <c r="M153" i="18" s="1"/>
  <c r="G142" i="18"/>
  <c r="M137" i="18"/>
  <c r="M134" i="18" s="1"/>
  <c r="M127" i="18"/>
  <c r="M126" i="18" s="1"/>
  <c r="M123" i="18"/>
  <c r="M119" i="18" s="1"/>
  <c r="M96" i="18"/>
  <c r="M91" i="18" s="1"/>
  <c r="M72" i="18"/>
  <c r="M66" i="18" s="1"/>
  <c r="M58" i="18"/>
  <c r="M57" i="18" s="1"/>
  <c r="M46" i="18"/>
  <c r="M45" i="18" s="1"/>
  <c r="M14" i="18"/>
  <c r="M8" i="18" s="1"/>
  <c r="M41" i="17"/>
  <c r="M58" i="17"/>
  <c r="M34" i="17"/>
  <c r="M11" i="17"/>
  <c r="M24" i="17"/>
  <c r="G58" i="17"/>
  <c r="G24" i="17"/>
  <c r="G11" i="17"/>
  <c r="M94" i="17"/>
  <c r="M91" i="17" s="1"/>
  <c r="M51" i="17"/>
  <c r="M48" i="17" s="1"/>
  <c r="M13" i="16"/>
  <c r="M8" i="16" s="1"/>
  <c r="M100" i="15"/>
  <c r="M99" i="15" s="1"/>
  <c r="M81" i="15"/>
  <c r="M80" i="15" s="1"/>
  <c r="M65" i="15"/>
  <c r="M63" i="15" s="1"/>
  <c r="M56" i="15"/>
  <c r="M52" i="15" s="1"/>
  <c r="M21" i="15"/>
  <c r="M8" i="15" s="1"/>
  <c r="M102" i="14"/>
  <c r="M101" i="14" s="1"/>
  <c r="M48" i="14"/>
  <c r="M47" i="14" s="1"/>
  <c r="M11" i="14"/>
  <c r="M8" i="14" s="1"/>
  <c r="AF132" i="14"/>
  <c r="M1351" i="13"/>
  <c r="M1248" i="13"/>
  <c r="M1563" i="13"/>
  <c r="M1521" i="13"/>
  <c r="M1706" i="13"/>
  <c r="M1592" i="13"/>
  <c r="M1421" i="13"/>
  <c r="M1286" i="13"/>
  <c r="G1706" i="13"/>
  <c r="G1592" i="13"/>
  <c r="G1563" i="13"/>
  <c r="G1504" i="13"/>
  <c r="M1487" i="13"/>
  <c r="M1486" i="13" s="1"/>
  <c r="G1421" i="13"/>
  <c r="G1351" i="13"/>
  <c r="M1330" i="13"/>
  <c r="M1329" i="13" s="1"/>
  <c r="G1248" i="13"/>
  <c r="G1235" i="13"/>
  <c r="M1174" i="13"/>
  <c r="M1173" i="13" s="1"/>
  <c r="M1141" i="13"/>
  <c r="M1137" i="13" s="1"/>
  <c r="K1137" i="13"/>
  <c r="G1128" i="13"/>
  <c r="M1129" i="13"/>
  <c r="M1128" i="13" s="1"/>
  <c r="G1033" i="13"/>
  <c r="M1036" i="13"/>
  <c r="M1033" i="13"/>
  <c r="O964" i="13"/>
  <c r="M51" i="13"/>
  <c r="M8" i="13"/>
  <c r="O1033" i="13"/>
  <c r="K964" i="13"/>
  <c r="M660" i="13"/>
  <c r="M303" i="13"/>
  <c r="M232" i="13"/>
  <c r="AF1778" i="13"/>
  <c r="M1291" i="13"/>
  <c r="K1128" i="13"/>
  <c r="Q1033" i="13"/>
  <c r="I1033" i="13"/>
  <c r="V964" i="13"/>
  <c r="V1128" i="13"/>
  <c r="Q964" i="13"/>
  <c r="I964" i="13"/>
  <c r="M964" i="13"/>
  <c r="M629" i="13"/>
  <c r="M121" i="13"/>
  <c r="G121" i="13"/>
  <c r="G51" i="13"/>
  <c r="G8" i="13"/>
  <c r="G964" i="13"/>
  <c r="M929" i="13"/>
  <c r="M928" i="13" s="1"/>
  <c r="G919" i="13"/>
  <c r="M678" i="13"/>
  <c r="M677" i="13" s="1"/>
  <c r="G598" i="13"/>
  <c r="M593" i="13"/>
  <c r="M591" i="13" s="1"/>
  <c r="M582" i="13"/>
  <c r="M576" i="13" s="1"/>
  <c r="M501" i="13"/>
  <c r="M500" i="13" s="1"/>
  <c r="G303" i="13"/>
  <c r="M300" i="13"/>
  <c r="M299" i="13" s="1"/>
  <c r="G266" i="13"/>
  <c r="M263" i="13"/>
  <c r="M259" i="13" s="1"/>
  <c r="M240" i="13"/>
  <c r="M23" i="12"/>
  <c r="M22" i="12" s="1"/>
  <c r="M16" i="12"/>
  <c r="M8" i="12" s="1"/>
  <c r="I21" i="1"/>
  <c r="J145" i="1"/>
  <c r="J147" i="1"/>
  <c r="J149" i="1"/>
  <c r="J53" i="1"/>
  <c r="J49" i="1"/>
  <c r="J45" i="1"/>
  <c r="J39" i="1"/>
  <c r="J54" i="1" s="1"/>
  <c r="J50" i="1"/>
  <c r="J46" i="1"/>
  <c r="J40" i="1"/>
  <c r="J51" i="1"/>
  <c r="J47" i="1"/>
  <c r="J43" i="1"/>
  <c r="J41" i="1"/>
  <c r="J52" i="1"/>
  <c r="J48" i="1"/>
  <c r="J44" i="1"/>
  <c r="H54" i="1"/>
  <c r="J152" i="1" l="1"/>
  <c r="A23" i="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4B51BD9-316C-4382-8277-AA1A4C35CCEC}">
      <text>
        <r>
          <rPr>
            <sz val="9"/>
            <color indexed="81"/>
            <rFont val="Tahoma"/>
            <family val="2"/>
            <charset val="238"/>
          </rPr>
          <t>Jedná se o informaci, zda se jedná o položku, která je do rozpočtu zadána z cenové soustavy RTS, nebo vlastní.</t>
        </r>
      </text>
    </comment>
    <comment ref="T6" authorId="0" shapeId="0" xr:uid="{AD1D40AC-C3EB-44D8-8886-D4FB018196D6}">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303C209-929F-4CB5-AF91-93CFF67B5059}">
      <text>
        <r>
          <rPr>
            <sz val="9"/>
            <color indexed="81"/>
            <rFont val="Tahoma"/>
            <family val="2"/>
            <charset val="238"/>
          </rPr>
          <t>Jedná se o informaci, zda se jedná o položku, která je do rozpočtu zadána z cenové soustavy RTS, nebo vlastní.</t>
        </r>
      </text>
    </comment>
    <comment ref="T6" authorId="0" shapeId="0" xr:uid="{5410109B-5A51-48D9-BAD7-C78F7B66E7F7}">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C5B9C31-7C47-47DF-A7C0-299CD571E36A}">
      <text>
        <r>
          <rPr>
            <sz val="9"/>
            <color indexed="81"/>
            <rFont val="Tahoma"/>
            <family val="2"/>
            <charset val="238"/>
          </rPr>
          <t>Jedná se o informaci, zda se jedná o položku, která je do rozpočtu zadána z cenové soustavy RTS, nebo vlastní.</t>
        </r>
      </text>
    </comment>
    <comment ref="T6" authorId="0" shapeId="0" xr:uid="{40EA891A-291D-40D1-8944-5894283F7EBE}">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549537E8-7FE7-4890-BD6A-FAB0D2BABD98}">
      <text>
        <r>
          <rPr>
            <sz val="9"/>
            <color indexed="81"/>
            <rFont val="Tahoma"/>
            <family val="2"/>
            <charset val="238"/>
          </rPr>
          <t>Jedná se o informaci, zda se jedná o položku, která je do rozpočtu zadána z cenové soustavy RTS, nebo vlastní.</t>
        </r>
      </text>
    </comment>
    <comment ref="T6" authorId="0" shapeId="0" xr:uid="{4AA36942-C5DD-4B9E-A1C0-AFBD7A0FAA73}">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4E302F04-C04C-4E8F-81F5-FCE41A64C784}">
      <text>
        <r>
          <rPr>
            <sz val="9"/>
            <color indexed="81"/>
            <rFont val="Tahoma"/>
            <family val="2"/>
            <charset val="238"/>
          </rPr>
          <t>Jedná se o informaci, zda se jedná o položku, která je do rozpočtu zadána z cenové soustavy RTS, nebo vlastní.</t>
        </r>
      </text>
    </comment>
    <comment ref="T6" authorId="0" shapeId="0" xr:uid="{3572D439-FED6-4467-84D3-7D7488D26C29}">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16C2EC6-50A3-49E1-8874-A55DF6888FA0}">
      <text>
        <r>
          <rPr>
            <sz val="9"/>
            <color indexed="81"/>
            <rFont val="Tahoma"/>
            <family val="2"/>
            <charset val="238"/>
          </rPr>
          <t>Jedná se o informaci, zda se jedná o položku, která je do rozpočtu zadána z cenové soustavy RTS, nebo vlastní.</t>
        </r>
      </text>
    </comment>
    <comment ref="T6" authorId="0" shapeId="0" xr:uid="{353C4270-6645-4D99-8362-C7053CBE52D3}">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843B477C-DF91-47A6-9C63-E9D63A69E385}">
      <text>
        <r>
          <rPr>
            <sz val="9"/>
            <color indexed="81"/>
            <rFont val="Tahoma"/>
            <family val="2"/>
            <charset val="238"/>
          </rPr>
          <t>Jedná se o informaci, zda se jedná o položku, která je do rozpočtu zadána z cenové soustavy RTS, nebo vlastní.</t>
        </r>
      </text>
    </comment>
    <comment ref="T6" authorId="0" shapeId="0" xr:uid="{0535A5EE-3C99-4188-9DC6-394EDB0877C2}">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F3B468C-3147-4CA7-B62F-F14A61644C19}">
      <text>
        <r>
          <rPr>
            <sz val="9"/>
            <color indexed="81"/>
            <rFont val="Tahoma"/>
            <family val="2"/>
            <charset val="238"/>
          </rPr>
          <t>Jedná se o informaci, zda se jedná o položku, která je do rozpočtu zadána z cenové soustavy RTS, nebo vlastní.</t>
        </r>
      </text>
    </comment>
    <comment ref="T6" authorId="0" shapeId="0" xr:uid="{142843F7-5E1D-468D-8E34-4DC270E538B2}">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DA414BE6-C5EC-4BB4-BE0F-EEBA3BA4EFA8}">
      <text>
        <r>
          <rPr>
            <sz val="9"/>
            <color indexed="81"/>
            <rFont val="Tahoma"/>
            <family val="2"/>
            <charset val="238"/>
          </rPr>
          <t>Jedná se o informaci, zda se jedná o položku, která je do rozpočtu zadána z cenové soustavy RTS, nebo vlastní.</t>
        </r>
      </text>
    </comment>
    <comment ref="T6" authorId="0" shapeId="0" xr:uid="{405D86B4-FE00-44D3-A497-AD548FEDD42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5CBDB268-D0DE-48D4-B8A8-CBD12D7AAC06}">
      <text>
        <r>
          <rPr>
            <sz val="9"/>
            <color indexed="81"/>
            <rFont val="Tahoma"/>
            <family val="2"/>
            <charset val="238"/>
          </rPr>
          <t>Jedná se o informaci, zda se jedná o položku, která je do rozpočtu zadána z cenové soustavy RTS, nebo vlastní.</t>
        </r>
      </text>
    </comment>
    <comment ref="T6" authorId="0" shapeId="0" xr:uid="{A4B565A5-1143-4580-9149-F28F0BD76D9F}">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<sst xmlns="http://schemas.openxmlformats.org/spreadsheetml/2006/main" count="13738" uniqueCount="3286">
  <si>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</si>
  <si>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</si>
  <si>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</si>
  <si>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</si>
  <si>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</si>
  <si>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</si>
  <si>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</si>
  <si>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</si>
  <si>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</si>
  <si>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</si>
  <si>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</si>
  <si>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</si>
  <si>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</si>
  <si>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</si>
  <si>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</si>
  <si>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</si>
  <si>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</si>
  <si>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</si>
  <si>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</si>
  <si>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</si>
  <si>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</si>
  <si>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</si>
  <si>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</si>
  <si>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</si>
  <si>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</si>
  <si>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</si>
  <si>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</si>
  <si>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</si>
  <si>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</si>
  <si>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</si>
  <si>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</si>
  <si>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</si>
  <si>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</si>
  <si>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</si>
  <si>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</si>
  <si>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</si>
  <si>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</si>
  <si>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</si>
  <si>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</si>
  <si>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</si>
  <si>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</si>
  <si>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</si>
  <si>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</si>
  <si>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rozpocet-stavby.cz</t>
  </si>
  <si>
    <t>016_2025</t>
  </si>
  <si>
    <t>KULTURNÍ CENTRUM STARÁ RADNICE - REKONSTRUKCE, Žďár nad Sázavou</t>
  </si>
  <si>
    <t>Město Žďár nad Sázavou</t>
  </si>
  <si>
    <t>Žižkova 227/1</t>
  </si>
  <si>
    <t>Žďár nad Sázavou-Žďár nad Sázavou 1</t>
  </si>
  <si>
    <t>59101</t>
  </si>
  <si>
    <t>00295841</t>
  </si>
  <si>
    <t>CZ00295841</t>
  </si>
  <si>
    <t>Stavba</t>
  </si>
  <si>
    <t>Ostatní a vedlejší náklady</t>
  </si>
  <si>
    <t>01</t>
  </si>
  <si>
    <t>ON, VN</t>
  </si>
  <si>
    <t>Stavební objekt</t>
  </si>
  <si>
    <t>KULTURNÍ CENTRUM</t>
  </si>
  <si>
    <t>ASŘ, SKŘ, PBŘ</t>
  </si>
  <si>
    <t>02</t>
  </si>
  <si>
    <t>ZTI - Vnitřní kanalizace</t>
  </si>
  <si>
    <t>03</t>
  </si>
  <si>
    <t>ZTI - Vnitřní vodovod</t>
  </si>
  <si>
    <t>04</t>
  </si>
  <si>
    <t>ZTI - Požární vodovod</t>
  </si>
  <si>
    <t>05</t>
  </si>
  <si>
    <t>Vytápění</t>
  </si>
  <si>
    <t>06</t>
  </si>
  <si>
    <t>Vzduchotechnika a chlazení</t>
  </si>
  <si>
    <t>07</t>
  </si>
  <si>
    <t>Elektroinstalace</t>
  </si>
  <si>
    <t>08</t>
  </si>
  <si>
    <t>Slaboproud</t>
  </si>
  <si>
    <t>REKONSTRUKCE FASÁDY</t>
  </si>
  <si>
    <t>ASŘ</t>
  </si>
  <si>
    <t>Celkem za stavbu</t>
  </si>
  <si>
    <t>CZK</t>
  </si>
  <si>
    <t>#POPS</t>
  </si>
  <si>
    <t>Popis stavby: 016_2025 - KULTURNÍ CENTRUM STARÁ RADNICE - REKONSTRUKCE, Žďár nad Sázavou</t>
  </si>
  <si>
    <t>#POPO</t>
  </si>
  <si>
    <t>Popis objektu: 01 - KULTURNÍ CENTRUM</t>
  </si>
  <si>
    <t>#POPR</t>
  </si>
  <si>
    <t>Popis rozpočtu: 01 - ASŘ, SKŘ, PBŘ</t>
  </si>
  <si>
    <t>Popis rozpočtu: 02 - ZTI - Vnitřní kanalizace</t>
  </si>
  <si>
    <t>Popis rozpočtu: 03 - ZTI - Vnitřní vodovod</t>
  </si>
  <si>
    <t>Popis rozpočtu: 3 - Požární vodovod</t>
  </si>
  <si>
    <t>Popis rozpočtu: 04 - ZTI - Požární vodovod</t>
  </si>
  <si>
    <t>Popis rozpočtu: 05 - Vytápění</t>
  </si>
  <si>
    <t>Popis rozpočtu: 06 - Vzduchotechnika a chlazení</t>
  </si>
  <si>
    <t>Popis rozpočtu: 07 - Elektroinstalace</t>
  </si>
  <si>
    <t>Popis rozpočtu: 08 - Slaboproud</t>
  </si>
  <si>
    <t>Popis objektu: 02 - REKONSTRUKCE FASÁDY</t>
  </si>
  <si>
    <t>Popis rozpočtu: 01 - ASŘ</t>
  </si>
  <si>
    <t>Popis objektu: 099 - OSTATNÍ A VEDLEJŠÍ NÁKLADY</t>
  </si>
  <si>
    <t>Popis rozpočtu: 01 - ON, VN</t>
  </si>
  <si>
    <t>Rekapitulace dílů</t>
  </si>
  <si>
    <t>Typ dílu</t>
  </si>
  <si>
    <t>1</t>
  </si>
  <si>
    <t>Zemní práce</t>
  </si>
  <si>
    <t>2</t>
  </si>
  <si>
    <t>Základy a zvláštní zakládání</t>
  </si>
  <si>
    <t>3</t>
  </si>
  <si>
    <t>Svislé a kompletní konstrukce</t>
  </si>
  <si>
    <t>342</t>
  </si>
  <si>
    <t>Stěny a příčky montované lehké</t>
  </si>
  <si>
    <t>4</t>
  </si>
  <si>
    <t>Vodorovné konstrukce</t>
  </si>
  <si>
    <t>416</t>
  </si>
  <si>
    <t>Podhledy a mezistropy montované lehké</t>
  </si>
  <si>
    <t>5</t>
  </si>
  <si>
    <t>Komunikace</t>
  </si>
  <si>
    <t>61</t>
  </si>
  <si>
    <t>Úpravy povrchů vnitřní</t>
  </si>
  <si>
    <t>62</t>
  </si>
  <si>
    <t>Úpravy povrchů vnější</t>
  </si>
  <si>
    <t>63</t>
  </si>
  <si>
    <t>Podlahy a podlahové konstrukce</t>
  </si>
  <si>
    <t>64</t>
  </si>
  <si>
    <t>Výplně otvorů</t>
  </si>
  <si>
    <t>64 - A</t>
  </si>
  <si>
    <t>Atypické dveře</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</si>
  <si>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</si>
  <si>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</si>
  <si>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</si>
  <si>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</si>
  <si>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</si>
  <si>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</si>
  <si>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</si>
  <si>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</si>
  <si>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</si>
  <si>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</si>
  <si>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M23</t>
  </si>
  <si>
    <t>Montáže potrubí</t>
  </si>
  <si>
    <t>OBĚHOVÁ ČERPADLA</t>
  </si>
  <si>
    <t>Zařízení VZT1 - Větrání 1.NP, chlazení  a vlhčení galerií</t>
  </si>
  <si>
    <t>ARMATURY ZÁVITOVÉ (vč. šroubení a vsuvek)</t>
  </si>
  <si>
    <t>Zařízení CHV1 - Chladicí jednotka - chlazení k VZT1</t>
  </si>
  <si>
    <t>ARMATURY MĚŘÍCÍ</t>
  </si>
  <si>
    <t>Zařízení VZT WC1 - Větrání zázemí 1.NP</t>
  </si>
  <si>
    <t>POTRUBÍ</t>
  </si>
  <si>
    <t>Zařízení VZT UK - Větrání úklidové místnosti</t>
  </si>
  <si>
    <t>IZOLACE TEPELNÉ</t>
  </si>
  <si>
    <t>Zařízení CHR - Chlazení respiria</t>
  </si>
  <si>
    <t>OTOPNÉ PLOCHY</t>
  </si>
  <si>
    <t>Zařízení CHG - Chlazení galerie a TIC</t>
  </si>
  <si>
    <t>OSTATNÍ</t>
  </si>
  <si>
    <t>Zařízení VYT - Větrání výtahu</t>
  </si>
  <si>
    <t>PŘELOŽENÍ VÝMĚNÍKOVÉ STANICE DO 1.PP</t>
  </si>
  <si>
    <t>Zařízení VZT 2 - Větrání sálu a zasedací místnosti na 2.NP</t>
  </si>
  <si>
    <t>09</t>
  </si>
  <si>
    <t>Zařízení VZT WC2  - Větrání zázemí 2.NP</t>
  </si>
  <si>
    <t>10</t>
  </si>
  <si>
    <t>Zařízení CHS - Chlazení sálu</t>
  </si>
  <si>
    <t>11</t>
  </si>
  <si>
    <t>Zařízení CHZ - Chlazení zasedací místnosti</t>
  </si>
  <si>
    <t>12</t>
  </si>
  <si>
    <t>Ostatní</t>
  </si>
  <si>
    <t>13</t>
  </si>
  <si>
    <t>Zařízení VZT VS - Provětrání m.č. 0.01 - VÝMĚNÍK</t>
  </si>
  <si>
    <t>711</t>
  </si>
  <si>
    <t>Izolace proti vodě</t>
  </si>
  <si>
    <t>712</t>
  </si>
  <si>
    <t>Povlakové krytiny</t>
  </si>
  <si>
    <t>713</t>
  </si>
  <si>
    <t>Izolace tepelné</t>
  </si>
  <si>
    <t>721</t>
  </si>
  <si>
    <t>Vnitřní kanalizace</t>
  </si>
  <si>
    <t>722</t>
  </si>
  <si>
    <t>Vnitřní vodovod</t>
  </si>
  <si>
    <t>725</t>
  </si>
  <si>
    <t>Zařizovací předměty</t>
  </si>
  <si>
    <t>726</t>
  </si>
  <si>
    <t>Předstěnové systémy</t>
  </si>
  <si>
    <t>728</t>
  </si>
  <si>
    <t>Vzduchotechnika</t>
  </si>
  <si>
    <t>734</t>
  </si>
  <si>
    <t>Armatury</t>
  </si>
  <si>
    <t>762</t>
  </si>
  <si>
    <t>Konstrukce tesařské</t>
  </si>
  <si>
    <t>763</t>
  </si>
  <si>
    <t>Dřevostavby</t>
  </si>
  <si>
    <t>764</t>
  </si>
  <si>
    <t>Konstrukce klempířské</t>
  </si>
  <si>
    <t>765</t>
  </si>
  <si>
    <t>Krytiny tvrdé</t>
  </si>
  <si>
    <t>766</t>
  </si>
  <si>
    <t>Konstrukce truhlářské</t>
  </si>
  <si>
    <t>Konstrukce truhlářské, okna a dveře</t>
  </si>
  <si>
    <t>766A</t>
  </si>
  <si>
    <t>Interiérové dveře</t>
  </si>
  <si>
    <t>767</t>
  </si>
  <si>
    <t>Konstrukce zámečnické</t>
  </si>
  <si>
    <t>773</t>
  </si>
  <si>
    <t>Podlahy teracové</t>
  </si>
  <si>
    <t>775</t>
  </si>
  <si>
    <t>Podlahy vlysové a parketové</t>
  </si>
  <si>
    <t>776</t>
  </si>
  <si>
    <t>Podlahy povlakové</t>
  </si>
  <si>
    <t>781</t>
  </si>
  <si>
    <t>Obklady keramické</t>
  </si>
  <si>
    <t>782</t>
  </si>
  <si>
    <t>Konstrukce z přírodního kamene</t>
  </si>
  <si>
    <t>783</t>
  </si>
  <si>
    <t>Nátěry</t>
  </si>
  <si>
    <t>784</t>
  </si>
  <si>
    <t>Malby</t>
  </si>
  <si>
    <t>901</t>
  </si>
  <si>
    <t>Vnitřní vodovod - ostatní</t>
  </si>
  <si>
    <t>M21</t>
  </si>
  <si>
    <t>Elektromontáže</t>
  </si>
  <si>
    <t>M2101</t>
  </si>
  <si>
    <t>Rozvaděč RH</t>
  </si>
  <si>
    <t>M2102</t>
  </si>
  <si>
    <t>Řídící systém</t>
  </si>
  <si>
    <t>M2103</t>
  </si>
  <si>
    <t>Svítidla</t>
  </si>
  <si>
    <t>M2106</t>
  </si>
  <si>
    <t>Elektromontáže - Vyhřívání rampy</t>
  </si>
  <si>
    <t>M22</t>
  </si>
  <si>
    <t>Montáž sdělovací a zabezp. techniky</t>
  </si>
  <si>
    <t>M33</t>
  </si>
  <si>
    <t>Montáže dopravních zařízení a vah-výtahy</t>
  </si>
  <si>
    <t>M65</t>
  </si>
  <si>
    <t>Elektroinstalace a veřejné osvětlení</t>
  </si>
  <si>
    <t>D96</t>
  </si>
  <si>
    <t>Přesuny suti a vybouraných hmot</t>
  </si>
  <si>
    <t>PSU</t>
  </si>
  <si>
    <t>VN</t>
  </si>
  <si>
    <t>ON</t>
  </si>
  <si>
    <t>Soupis vedlejších a ostatních nákladů</t>
  </si>
  <si>
    <t>#TypZaznamu#</t>
  </si>
  <si>
    <t>STA</t>
  </si>
  <si>
    <t>099</t>
  </si>
  <si>
    <t>OSTATNÍ A VEDLEJŠÍ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</si>
  <si>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</si>
  <si>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</si>
  <si>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</si>
  <si>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</si>
  <si>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</si>
  <si>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</si>
  <si>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</si>
  <si>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</si>
  <si>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</si>
  <si>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</si>
  <si>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</si>
  <si>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</si>
  <si>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</si>
  <si>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</si>
  <si>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</si>
  <si>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</si>
  <si>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</si>
  <si>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</si>
  <si>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</si>
  <si>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</si>
  <si>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</si>
  <si>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</si>
  <si>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</si>
  <si>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</si>
  <si>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</si>
  <si>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</si>
  <si>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</si>
  <si>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005111021R</t>
  </si>
  <si>
    <t>Vytyčení inženýrských sítí</t>
  </si>
  <si>
    <t>Soubor</t>
  </si>
  <si>
    <t>RTS 25/ I</t>
  </si>
  <si>
    <t>Indiv</t>
  </si>
  <si>
    <t>VRN</t>
  </si>
  <si>
    <t>Běžná</t>
  </si>
  <si>
    <t>POL99_8</t>
  </si>
  <si>
    <t>Zaměření a vytýčení stávajících inženýrských sítí v místě stavby z hlediska jejich ochrany při provádění stavby.</t>
  </si>
  <si>
    <t>POP</t>
  </si>
  <si>
    <t>005121010R</t>
  </si>
  <si>
    <t>Vybudování zařízení staveniště</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</si>
  <si>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</si>
  <si>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</si>
  <si>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dle výkresu C.04 "Situace - zařízení staveniště" : 1</t>
  </si>
  <si>
    <t>VV</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</si>
  <si>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</si>
  <si>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</si>
  <si>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</si>
  <si>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</si>
  <si>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</si>
  <si>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</si>
  <si>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</si>
  <si>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</si>
  <si>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</si>
  <si>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0051210101</t>
  </si>
  <si>
    <t>Oplocení staveniště a zařízení staveniště</t>
  </si>
  <si>
    <t>Vlastní</t>
  </si>
  <si>
    <t>Včetně oplocení dle dle výkresu C.04 "Situace - zařízení staveniště" : 1</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</si>
  <si>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</si>
  <si>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</si>
  <si>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</si>
  <si>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</si>
  <si>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</si>
  <si>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</si>
  <si>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 xml:space="preserve">zábor veřejného prostranství : </t>
  </si>
  <si>
    <t>dle výkresu č. F.1.2 : 1</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</si>
  <si>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</si>
  <si>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</si>
  <si>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</si>
  <si>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</si>
  <si>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</si>
  <si>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</si>
  <si>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004111020x</t>
  </si>
  <si>
    <t>Vypracování dílenské ( dodavatelské ) dokumentace</t>
  </si>
  <si>
    <t>004111020xx</t>
  </si>
  <si>
    <t>Vzorkování výrobků, povrchů, barev, ..., spolupráce s architektem</t>
  </si>
  <si>
    <t>0052410201</t>
  </si>
  <si>
    <t>Zaměření a zpracování pro změny základní prostorové situace ( ZPS )</t>
  </si>
  <si>
    <t>0052410202</t>
  </si>
  <si>
    <t>Zaměření a zpracování pro změny dopravní a technické infrastruktury ( DTI )</t>
  </si>
  <si>
    <t>SUM</t>
  </si>
  <si>
    <t>END</t>
  </si>
  <si>
    <t>Položkový soupis prací a dodávek</t>
  </si>
  <si>
    <t>113106221R00</t>
  </si>
  <si>
    <t>Rozebrání vozovek a ploch s jakoukoliv výplní spár   v ploše jednotlivě do 200 m2, z drobných kostek nebo odseků, kladených do lože z kameniva těženého, škváry nebo strusky</t>
  </si>
  <si>
    <t>m2</t>
  </si>
  <si>
    <t>822-1</t>
  </si>
  <si>
    <t>RTS 24/ I</t>
  </si>
  <si>
    <t>Práce</t>
  </si>
  <si>
    <t>POL1_</t>
  </si>
  <si>
    <t>s přemístěním hmot na skládku na vzdálenost do 3 m nebo s naložením na dopravní prostředek</t>
  </si>
  <si>
    <t>SPI</t>
  </si>
  <si>
    <t>vnější prostor nové rampy (dlažba bude očištěna a uskladněna pro zpětné zadláždění) : 24,56</t>
  </si>
  <si>
    <t>113107520R00</t>
  </si>
  <si>
    <t>Odstranění podkladů nebo krytů z kameniva hrubého drceného, v ploše jednotlivě do 50 m2, tloušťka vrstvy 200 mm</t>
  </si>
  <si>
    <t>Odkaz na mn. položky pořadí 1 : 24,56000</t>
  </si>
  <si>
    <t>139601102R00</t>
  </si>
  <si>
    <t>Ruční výkop jam, rýh a šachet v hornině 3</t>
  </si>
  <si>
    <t>m3</t>
  </si>
  <si>
    <t>800-1</t>
  </si>
  <si>
    <t>s přehozením na vzdálenost do 5 m nebo s naložením na ruční dopravní prostředek</t>
  </si>
  <si>
    <t>základ pro opěrnou zeď rampy : 1,19*0,3*0,65</t>
  </si>
  <si>
    <t>6,84*0,5*0,65</t>
  </si>
  <si>
    <t>rozšíření výkopu : 1,19*1*0,25</t>
  </si>
  <si>
    <t>6,84*1*0,25</t>
  </si>
  <si>
    <t>139711101R00</t>
  </si>
  <si>
    <t>Vykopávka v uzavřených prostorách v hornině 1-4</t>
  </si>
  <si>
    <t>s naložením výkopku na dopravní prostředek</t>
  </si>
  <si>
    <t>výkop pro výtahovou šachtu (dle výkresu bouracích prací) : 5,9</t>
  </si>
  <si>
    <t>1.PP nová výměníková stanice- výkop pro jímku : 0,9*0,9*0,75</t>
  </si>
  <si>
    <t>161101601R00</t>
  </si>
  <si>
    <t>Vytažení výkopku z prostoru pod základy z horniny 1 až 4, z hloubky přes 1 do 2 m</t>
  </si>
  <si>
    <t>nebo z pracovních šachet při podchycování základového zdiva, bez naložení, avšak s vyprázdněním nádoby na hromady nebo do dopravního prostředku,</t>
  </si>
  <si>
    <t>Odkaz na mn. položky pořadí 4 : 6,50750</t>
  </si>
  <si>
    <t>162701105R00</t>
  </si>
  <si>
    <t>Vodorovné přemístění výkopku z horniny 1 až 4, na vzdálenost přes 9 000  do 10 000 m</t>
  </si>
  <si>
    <t>po suchu, bez naložení výkopku, avšak se složením bez rozhrnutí, zpáteční cesta vozidla.</t>
  </si>
  <si>
    <t>Odkaz na mn. položky pořadí 3 : 4,46255</t>
  </si>
  <si>
    <t xml:space="preserve">- zásyp : </t>
  </si>
  <si>
    <t>Odkaz na mn. položky pořadí 10 : 2,00750*-1</t>
  </si>
  <si>
    <t>162701109R00</t>
  </si>
  <si>
    <t>Vodorovné přemístění výkopku příplatek k ceně za každých dalších i započatých 1 000 m přes 10 000 m  z horniny 1 až 4</t>
  </si>
  <si>
    <t>Odkaz na mn. položky pořadí 6 : 8,96255</t>
  </si>
  <si>
    <t>Koeficient : 4</t>
  </si>
  <si>
    <t>162201203R00</t>
  </si>
  <si>
    <t>Vodorovné přemístění výkopku nošením z horniny 1 až 4, kolečkem, na vzdálenost do 10 m</t>
  </si>
  <si>
    <t>bez naložení, avšak s vyprázdněním nádoby na hromadu nebo do dopravního prostředku,</t>
  </si>
  <si>
    <t>162201210R00</t>
  </si>
  <si>
    <t>Vodorovné přemístění výkopku nošením příplatek za každých dalších 10 m  z horniny 1 až 4, kolečkem</t>
  </si>
  <si>
    <t>Odkaz na mn. položky pořadí 8 : 6,50750</t>
  </si>
  <si>
    <t>174101102R00</t>
  </si>
  <si>
    <t>Zásyp sypaninou se zhutněním v uzavřených prostorách s urovnáním povrchu zásypu s ručním zhutněním</t>
  </si>
  <si>
    <t>z jakékoliv horniny s uložením výkopku po vrstvách,</t>
  </si>
  <si>
    <t xml:space="preserve">základ pro opěrnou zeď rampy : </t>
  </si>
  <si>
    <t>199000002R00</t>
  </si>
  <si>
    <t>Poplatky za skládku horniny 1- 4, skupina 17 05 04 z Katalogu odpadů</t>
  </si>
  <si>
    <t>Cena dle Pískovny Černovice. www.piskovna-cernovice.cz</t>
  </si>
  <si>
    <t>271571111R00</t>
  </si>
  <si>
    <t xml:space="preserve">Polštáře zhutněné pod základy štěrkopísek tříděný,  </t>
  </si>
  <si>
    <t>800-2</t>
  </si>
  <si>
    <t>fr. 0-32</t>
  </si>
  <si>
    <t>venkovní rampa : 6,26*1,14*0,2</t>
  </si>
  <si>
    <t>273313511R00</t>
  </si>
  <si>
    <t>Beton základových desek prostý třídy C 12/15</t>
  </si>
  <si>
    <t>801-1</t>
  </si>
  <si>
    <t>dodávka a uložení betonu do připravené konstrukce,</t>
  </si>
  <si>
    <t>venkovní rampa - podkladní beton : 6,85*1,14*0,1</t>
  </si>
  <si>
    <t>273321321R00</t>
  </si>
  <si>
    <t>Beton základových desek železový třídy C 20/25</t>
  </si>
  <si>
    <t>bez dodávky a uložení výztuže</t>
  </si>
  <si>
    <t>dojezd výtahu : 2,32*2*0,1</t>
  </si>
  <si>
    <t>2,2*2*0,2</t>
  </si>
  <si>
    <t>273323611RV1</t>
  </si>
  <si>
    <t>Beton základových desek železový vodostavební třídy C 30/37, stupeň chemické odolnosti  X0,XC1-4,XD1-2,XF1,XA1-2</t>
  </si>
  <si>
    <t>venkovní rampa : 6,85*1,14*0,15</t>
  </si>
  <si>
    <t>273351215R00</t>
  </si>
  <si>
    <t>Bednění stěn základových desek zřízení</t>
  </si>
  <si>
    <t>svislé nebo šikmé (odkloněné) , půdorysně přímé nebo zalomené, stěn základových desek ve volných nebo zapažených jámách, rýhách, šachtách, včetně případných vzpěr,</t>
  </si>
  <si>
    <t>105 bok rampy : 7,04*0,5</t>
  </si>
  <si>
    <t>273351216R00</t>
  </si>
  <si>
    <t>Bednění stěn základových desek odstranění</t>
  </si>
  <si>
    <t>Včetně očištění, vytřídění a uložení bednicího materiálu.</t>
  </si>
  <si>
    <t>Odkaz na mn. položky pořadí 16 : 3,52000</t>
  </si>
  <si>
    <t>273361921RT5</t>
  </si>
  <si>
    <t>Výztuž základových desek ze svařovaných sítí průměr drátu 6 mm, velikost oka 150/150 mm</t>
  </si>
  <si>
    <t>t</t>
  </si>
  <si>
    <t>včetně distančních prvků</t>
  </si>
  <si>
    <t>dojezd výtahu : 2,2*2*1,2*3,03/1000</t>
  </si>
  <si>
    <t>273361921RT9</t>
  </si>
  <si>
    <t>Výztuž základových desek ze svařovaných sítí průměr drátu 8 mm, velikost oka 150/150 mm</t>
  </si>
  <si>
    <t>venkovní rampa dle statiky : 38/1000</t>
  </si>
  <si>
    <t>274313511R00</t>
  </si>
  <si>
    <t>Beton základových pasů prostý třídy C 12/15</t>
  </si>
  <si>
    <t>Včetně dodávky a uložení betonu a kamene.</t>
  </si>
  <si>
    <t>základ pro opěrnou zeď rampy : 1,19*0,3*0,1</t>
  </si>
  <si>
    <t>6,84*0,5*0,1</t>
  </si>
  <si>
    <t>275321411R00</t>
  </si>
  <si>
    <t>Beton základových patek železový třídy C 25/30</t>
  </si>
  <si>
    <t>vnitřní schodiště : 0,5*0,5*0,25</t>
  </si>
  <si>
    <t>279321312R00</t>
  </si>
  <si>
    <t>Beton základových zdí železový třídy C 20/25</t>
  </si>
  <si>
    <t>RTS 23/ II</t>
  </si>
  <si>
    <t>bez výztuže</t>
  </si>
  <si>
    <t>1.PP nová výměníková stanice s těny jímky : (0,9+0,9)*2*0,6*0,15</t>
  </si>
  <si>
    <t>279321411R00</t>
  </si>
  <si>
    <t>Beton základových zdí železový třídy C 25/30</t>
  </si>
  <si>
    <t>dojezd výtahu : 2*0,9*0,2*2</t>
  </si>
  <si>
    <t>2,2*0,9*0,15</t>
  </si>
  <si>
    <t>2,2*0,9*0,25</t>
  </si>
  <si>
    <t>279323511RV1</t>
  </si>
  <si>
    <t>vodostavební třídy C 30/37, stupeň chemické odolnosti  X0,XC1-4,XD1-2,XF1,XA1-2</t>
  </si>
  <si>
    <t>pohledovost betonu PB3</t>
  </si>
  <si>
    <t>základ pro opěrnou zeď rampy : 1,19*0,3*0,6</t>
  </si>
  <si>
    <t>6,84*0,5*0,3</t>
  </si>
  <si>
    <t>opěrná stěna : 6,84*1,85*0,15</t>
  </si>
  <si>
    <t>lavice : 6,84*0,4*0,1</t>
  </si>
  <si>
    <t>279351101R00</t>
  </si>
  <si>
    <t>Bednění základových zdí jednostranné, zřízení</t>
  </si>
  <si>
    <t>bednění svislé nebo šikmé (odkloněné), půdorysně přímé nebo zalomené základových zdí ve volných nebo zapažených jámách, rýhách, šachtách, včetně případných vzpěr,</t>
  </si>
  <si>
    <t>dojezd výtahu : (1,6+1,8)*2*0,9</t>
  </si>
  <si>
    <t>1.PP nová výměníková stanice - jmka : 0,6*4*0,8</t>
  </si>
  <si>
    <t>279351102R00</t>
  </si>
  <si>
    <t>Bednění základových zdí jednostranné, odstranění</t>
  </si>
  <si>
    <t>Včetně  očištění, vytřídění a uložení bednicího materiálu.</t>
  </si>
  <si>
    <t>Odkaz na mn. položky pořadí 25 : 8,04000</t>
  </si>
  <si>
    <t>279361821R00</t>
  </si>
  <si>
    <t>Výztuž základových zdí z betonářské oceli 10 505(R)</t>
  </si>
  <si>
    <t xml:space="preserve">opěrná zeď venkovní rampy : </t>
  </si>
  <si>
    <t>dle statiky : 317/1000</t>
  </si>
  <si>
    <t>1.PP nová výměníková stanice stěny jímky : (0,9+0,9)*2*0,6*0,15*30/1000</t>
  </si>
  <si>
    <t>311351805R00</t>
  </si>
  <si>
    <t>Bednění nadzákladových zdí oboustranné za každou stranu pro beton pohledový,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</si>
  <si>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</si>
  <si>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opěrná zeď venkovní rampy : (6,84+0,285)*2*2</t>
  </si>
  <si>
    <t>lavice : 6,84*0,4</t>
  </si>
  <si>
    <t>(0,4+6,84+0,4)*0,1</t>
  </si>
  <si>
    <t>311351806R00</t>
  </si>
  <si>
    <t>Bednění nadzákladových zdí oboustranné za každou stranu pro beton pohledový, odstranění</t>
  </si>
  <si>
    <t>Odkaz na mn. položky pořadí 28 : 32,00000</t>
  </si>
  <si>
    <t>20001</t>
  </si>
  <si>
    <t>Kotevní výztuž rampa - lavice, techn. specifikace dle statiky v.č. 05, D+ M</t>
  </si>
  <si>
    <t xml:space="preserve">ks    </t>
  </si>
  <si>
    <t>310238211RT1</t>
  </si>
  <si>
    <t>Zazdívka otvorů o ploše přes 0,25 m2 do 1 m2 ve zdivu nadzákladovém cihlami pálenými pro jakoukoliv maltu vápenocementovou</t>
  </si>
  <si>
    <t>801-4</t>
  </si>
  <si>
    <t>včetně pomocného pracovního lešení</t>
  </si>
  <si>
    <t>prostupy po instalacích (odhad) : 2</t>
  </si>
  <si>
    <t>311112120RT4</t>
  </si>
  <si>
    <t>Stěny z betonových bednicích tvárnic a betonu šířky 200 mm, zálivka betonem C25/30</t>
  </si>
  <si>
    <t>(ztracené bednění) z betonových tvárnic a zálivka betonem,</t>
  </si>
  <si>
    <t xml:space="preserve">výtahová šachta : </t>
  </si>
  <si>
    <t>1.NP : 2,01*4,15</t>
  </si>
  <si>
    <t>2.NP : (2,3+2,07)*3,53</t>
  </si>
  <si>
    <t>-1,14*2,12</t>
  </si>
  <si>
    <t>311112125RT4</t>
  </si>
  <si>
    <t>Stěny z betonových bednicích tvárnic a betonu šířky 250 mm, zálivka betonem C25/30</t>
  </si>
  <si>
    <t>1.NP : 1,8*4,15</t>
  </si>
  <si>
    <t>2.NP : 1,8*3,53</t>
  </si>
  <si>
    <t>311112315RT4</t>
  </si>
  <si>
    <t>Stěny z betonových bednicích tvárnic a betonu šířky 150 mm, zálivka betonem C25/30</t>
  </si>
  <si>
    <t>311361821R00</t>
  </si>
  <si>
    <t>Výztuž nadzákladových zdí z betonářské oceli 10 505(R)</t>
  </si>
  <si>
    <t xml:space="preserve">dle statiky : </t>
  </si>
  <si>
    <t>výtahová šachta v.č.06 : 717/1000</t>
  </si>
  <si>
    <t>317234410RT2</t>
  </si>
  <si>
    <t>Vyzdívka mezi nosníky cementovou</t>
  </si>
  <si>
    <t>jakýmikoliv cihlami pálenými na jakoukoliv maltu,</t>
  </si>
  <si>
    <t xml:space="preserve">1.NP překlady : </t>
  </si>
  <si>
    <t>I 100 : 1,55*0,1*0,89</t>
  </si>
  <si>
    <t>1,35*0,1*0,35</t>
  </si>
  <si>
    <t>1,2*0,1*1</t>
  </si>
  <si>
    <t>0,8*0,1*0,45</t>
  </si>
  <si>
    <t>1,35*0,1*0,47</t>
  </si>
  <si>
    <t>0,9*0,1*0,47</t>
  </si>
  <si>
    <t>1,85*0,1*0,47</t>
  </si>
  <si>
    <t>2. NP v.č. 04   I200 : 5,7*0,2*0,3</t>
  </si>
  <si>
    <t>317941121R00</t>
  </si>
  <si>
    <t>Osazení ocelových válcovaných nosníků na zdivu bez dodávky materiálu, výšky do 120 mm</t>
  </si>
  <si>
    <t>profilu I, nebo IE, nebo U, nebo UE, nebo L</t>
  </si>
  <si>
    <t>I 100 : 1,55*5*8,34/1000</t>
  </si>
  <si>
    <t>1,35*2*8,34/1000</t>
  </si>
  <si>
    <t>1,2*5*8,34/1000</t>
  </si>
  <si>
    <t>0,8*4*8,34/1000</t>
  </si>
  <si>
    <t>1,55*1*8,34/1000</t>
  </si>
  <si>
    <t>1,35*3*8,34/1000</t>
  </si>
  <si>
    <t>0,9*4*8,34/1000</t>
  </si>
  <si>
    <t>2,8*1*8,34/1000</t>
  </si>
  <si>
    <t>1,85*4*8,34/1000</t>
  </si>
  <si>
    <t>317941123R00</t>
  </si>
  <si>
    <t>Osazení ocelových válcovaných nosníků na zdivu bez dodávky materiálu, výšky od 140 do 220 mm</t>
  </si>
  <si>
    <t>2. NP v.č. 04   I200 : 15*26,2/1000</t>
  </si>
  <si>
    <t>340271610R00</t>
  </si>
  <si>
    <t>Zazdívka otvorů příček z pórobetonových tvárnic plochy od 1 m2  do 4 m2, tloušťka zdiva 100 mm</t>
  </si>
  <si>
    <t xml:space="preserve">1.NP : </t>
  </si>
  <si>
    <t>115 : 1,3*2*0,1*2</t>
  </si>
  <si>
    <t>340271615R00</t>
  </si>
  <si>
    <t>Zazdívka otvorů příček z pórobetonových tvárnic plochy od 1 m2  do 4 m2, tloušťka zdiva 150 mm</t>
  </si>
  <si>
    <t>106/107 : 0,8*2,4*0,15</t>
  </si>
  <si>
    <t>342255024R00</t>
  </si>
  <si>
    <t>Příčky z cihel a tvárnic nepálených příčky z příčkovek pórobetonových tloušťky 100 mm</t>
  </si>
  <si>
    <t>včetně pomocného lešení</t>
  </si>
  <si>
    <t>116 : (1,76+2,91)*3,28</t>
  </si>
  <si>
    <t xml:space="preserve">2.NP : </t>
  </si>
  <si>
    <t>205 : 0,5*3,52</t>
  </si>
  <si>
    <t>342255028R00</t>
  </si>
  <si>
    <t>Příčky z cihel a tvárnic nepálených příčky z příčkovek pórobetonových tloušťky 150 mm</t>
  </si>
  <si>
    <t>109-110 : (5,68+1,97)*4,32</t>
  </si>
  <si>
    <t>-2,41*2,4</t>
  </si>
  <si>
    <t>-1*2,4</t>
  </si>
  <si>
    <t>111-112 : (3,99+3,24+1,82)*4,32</t>
  </si>
  <si>
    <t>-0,8*2*2</t>
  </si>
  <si>
    <t>345321515R00</t>
  </si>
  <si>
    <t>Beton zídek železový třídy C 20/25</t>
  </si>
  <si>
    <t>zídek parapetních, atikových, schodišťových a zábradelních železový (bez výztuže),</t>
  </si>
  <si>
    <t>105 boční stěna rampy : 7,04*0,4*0,22</t>
  </si>
  <si>
    <t>346244381RT2</t>
  </si>
  <si>
    <t>Plentování ocelových nosníků jednostranné výšky do 200 mm</t>
  </si>
  <si>
    <t>jakýmikoliv cihlami,</t>
  </si>
  <si>
    <t>I 100 : 1,55*0,1*2</t>
  </si>
  <si>
    <t>1,35*0,1*2</t>
  </si>
  <si>
    <t>1,2*0,1*2</t>
  </si>
  <si>
    <t>0,8*0,1*2</t>
  </si>
  <si>
    <t>1,55*0,1*2</t>
  </si>
  <si>
    <t>0,9*0,1*2</t>
  </si>
  <si>
    <t>2,8*0,1*2</t>
  </si>
  <si>
    <t>1,85*0,1*2</t>
  </si>
  <si>
    <t>I200 : 5,7*0,2*2</t>
  </si>
  <si>
    <t>346275115R00</t>
  </si>
  <si>
    <t>Přizdívky a obezdívky z desek pórobetonových tloušťky 150 mm</t>
  </si>
  <si>
    <t>s pomocným lešením o výšce podlahy do 1900 mm a pro zatížení do 1,5 kPa.</t>
  </si>
  <si>
    <t>111 : 1,83*1,5*3</t>
  </si>
  <si>
    <t>112 : 2,12*1,5</t>
  </si>
  <si>
    <t>13380515R</t>
  </si>
  <si>
    <t>Tyč ocelová válcovaná za tepla průřez: I; značka: S235JR (1.0038); h = 100 mm; b = 50 mm; s = 4,5 mm; t = 6,8 mm</t>
  </si>
  <si>
    <t>SPCM</t>
  </si>
  <si>
    <t>Specifikace</t>
  </si>
  <si>
    <t>POL3_</t>
  </si>
  <si>
    <t>Koeficient řezání a prořez: 0,08</t>
  </si>
  <si>
    <t>13480915R</t>
  </si>
  <si>
    <t>Tyč ocelová válcovaná za tepla průřez: I; značka: S235JR (1.0038); h = 200 mm; b = 90 mm; s = 7,3 mm; t = 11,3 mm</t>
  </si>
  <si>
    <t>RTS 24/ II</t>
  </si>
  <si>
    <t>342013121R00</t>
  </si>
  <si>
    <t>Příčky z desek sádrokartonových dvojité opláštění, jednoduchá konstrukce CW 50  tloušťka příčky 100 mm, desky standard, tloušťky 12,5 mm, tloušťka izolace 50 mm, požární odolnost EI 60</t>
  </si>
  <si>
    <t>zřízení nosné konstrukce příčky, vložení tepelné izolace tl. do 5 cm, montáž desek, tmelení spár Q2 a úprava rohů. Včetně dodávek materiálu.</t>
  </si>
  <si>
    <t>113 : (5,3+0,1)*2,5</t>
  </si>
  <si>
    <t>115 : (4,52+0,1)*2,5</t>
  </si>
  <si>
    <t>203 : (3,55+0,1)*2,2</t>
  </si>
  <si>
    <t>347016111R00</t>
  </si>
  <si>
    <t>Předstěny opláštěné sádrokartonovými deskami volně stojící, bez izolace 1x nosná ocelová konstrukce CW 50, jednoduše opláštěná, desky standard, tloušťky 12,5 mm, tloušťka stěny 65 mm, požární odolnost EI 15, Deska sádrokartonová stavební; A; tl = 12,5 mm</t>
  </si>
  <si>
    <t>- nezbytné úpravy desek na příslušný rozměr</t>
  </si>
  <si>
    <t>- úpravy rohů, koutů a hran konstrukcí ze sádrokartonu</t>
  </si>
  <si>
    <t>- standardního tmelení Q2, to je: základní tmelení Q1+ dodatečné tmelení (tmelení najemno) a případné přebroušení.</t>
  </si>
  <si>
    <t>1.PP dočasné SDK příčky : (1,65+1,7+1,94+2,6+4,05)*2,65</t>
  </si>
  <si>
    <t>347016211R00</t>
  </si>
  <si>
    <t>Předstěny opláštěné sádrokartonovými deskami volně stojící, bez izolace 1x nosná ocelová konstrukce CW 50, dvojité opláštění, desky standard, tloušťky 12,5 mm, tloušťka stěny 75 mm, požární odolnost EI 45</t>
  </si>
  <si>
    <t>110 : 3,09*4,12</t>
  </si>
  <si>
    <t>111 kastlík pro vyvíječ páry : (2,5+0,22)*2,7</t>
  </si>
  <si>
    <t>204 : (2,38+0,77)*3,4</t>
  </si>
  <si>
    <t>-1,28*1,91</t>
  </si>
  <si>
    <t>205 : 3,7*3,4</t>
  </si>
  <si>
    <t>-1,37*1,91</t>
  </si>
  <si>
    <t>411354171R00</t>
  </si>
  <si>
    <t>Podpěrná konstrukce bednění stropů do 5 kPa, zřízení</t>
  </si>
  <si>
    <t>výšky do 4 m se zesílením dna bednění podle hodnoty zatížení betonovou směsí a výztuží. Bez pomocného lešení.</t>
  </si>
  <si>
    <t>1.PP před bouráním v 1.NP dle TZ (area) : 38+52+127</t>
  </si>
  <si>
    <t>411354172R00</t>
  </si>
  <si>
    <t>Podpěrná konstrukce bednění stropů do 5 kPa, odstranění</t>
  </si>
  <si>
    <t>Odkaz na mn. položky pořadí 51 : 217,00000</t>
  </si>
  <si>
    <t>416021121R00</t>
  </si>
  <si>
    <t>Podhledy na kovové konstrukci opláštěné deskami sádrokartonovými nosná konstrukce z profilů CD s přímým uchycením 1x deska, tloušťky 12,5 mm, standard, bez izolace</t>
  </si>
  <si>
    <t>s úpravou rohů, koutů a hran konstrukcí, přebroušení a tmelení spár,</t>
  </si>
  <si>
    <t xml:space="preserve">dle výkresu podhledů : </t>
  </si>
  <si>
    <t>114 : 15,32</t>
  </si>
  <si>
    <t>115 : 41,56</t>
  </si>
  <si>
    <t>203 : 41,85+2,9</t>
  </si>
  <si>
    <t>205 : 11,32</t>
  </si>
  <si>
    <t>416022121R00</t>
  </si>
  <si>
    <t>Podhledy na kovové konstrukci opláštěné deskami sádrokartonovými dvouúrovňový křížový rošt z profilů CD zavěšený 1x deska, tloušťky 12,5 mm, standard,  , bez izolace</t>
  </si>
  <si>
    <t xml:space="preserve">1.NP  dle výkresu podhledů : </t>
  </si>
  <si>
    <t>104 : 67,5</t>
  </si>
  <si>
    <t>109 : 5,11</t>
  </si>
  <si>
    <t>110 : 5,23</t>
  </si>
  <si>
    <t>111 : 6,71+2,68</t>
  </si>
  <si>
    <t>112 : 2,61+7,73</t>
  </si>
  <si>
    <t>113 : 40,59</t>
  </si>
  <si>
    <t>202 : 40,63</t>
  </si>
  <si>
    <t>416072122R00</t>
  </si>
  <si>
    <t>Podhledy na kovové konstrukci opláštěné deskami sádrokartonovými dvouúrovňový křížový rošt z profilů CD zavěšený 1x deska, tloušťky 12,5 mm, akustická protipožární impregnovaná, požární odolnost REI 30 a u stropů z železobetonových desek tl. 60 mm REI 45, tl. 80 mm REI 60 a tl. 100 m REI 90, s minerální izolací tl. 40 mm</t>
  </si>
  <si>
    <t>202 : 99,52</t>
  </si>
  <si>
    <t>416093121R00</t>
  </si>
  <si>
    <t>Doplňkové práce čelo podhledu SDK výšky od 200 do 500 mm, z desek standard, tloušťky 12,5 mm</t>
  </si>
  <si>
    <t>bez dodávky izolace</t>
  </si>
  <si>
    <t>202 nika : 5,7</t>
  </si>
  <si>
    <t>416093141R00</t>
  </si>
  <si>
    <t>Doplňkové práce čelo podhledu SDK výšky od 800 do 1250 mm, z desek standard, tloušťky 12,5 mm</t>
  </si>
  <si>
    <t>203 výška cca 1310 mm : 4,77*1,31</t>
  </si>
  <si>
    <t>591211111R00</t>
  </si>
  <si>
    <t>Kladení dlažby z kostek drobných z kamene, do lože z kameniva těženého tloušťky 50 mm</t>
  </si>
  <si>
    <t>s provedením lože do 50 mm, s vyplněním spár, s dvojím beraněním a se smetením přebytečného materiálu na krajnici</t>
  </si>
  <si>
    <t>vnější prostor nové rampy - zpětné zadláždění : 24,56-9,73</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</si>
  <si>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</si>
  <si>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</si>
  <si>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</si>
  <si>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JV : 1,12*1,68*6</t>
  </si>
  <si>
    <t>1,12*1,88*4</t>
  </si>
  <si>
    <t>JZ : 1,13*1,81*8</t>
  </si>
  <si>
    <t>SZ : 1,23*1,94*2</t>
  </si>
  <si>
    <t>1,23*1,28*2</t>
  </si>
  <si>
    <t>1,23*1,73*2</t>
  </si>
  <si>
    <t>1,23*1,97*2</t>
  </si>
  <si>
    <t>0,93*0,89</t>
  </si>
  <si>
    <t>1,23*0,68</t>
  </si>
  <si>
    <t>SV : 1,21*1,79*5</t>
  </si>
  <si>
    <t>1,13*059*2</t>
  </si>
  <si>
    <t>1,13*1,81*6</t>
  </si>
  <si>
    <t>1,23*1,87*2</t>
  </si>
  <si>
    <t>1,23*0,59</t>
  </si>
  <si>
    <t>0,87*0,59*2</t>
  </si>
  <si>
    <t>611421431RT2</t>
  </si>
  <si>
    <t>Oprava vnitřních vápenných omítek stropů železobetonových rovných tvárnicových a kleneb v množství opravované plochy  v množství opravované plochy přes 30 do 50 %, štukových</t>
  </si>
  <si>
    <t>Včetně pomocného pracovního lešení o výšce podlahy do 1900 mm a pro zatížení do 1,5 kPa.</t>
  </si>
  <si>
    <t>102 : 4,22</t>
  </si>
  <si>
    <t>106 : 107,32</t>
  </si>
  <si>
    <t>107 : 3,92</t>
  </si>
  <si>
    <t>108 : 3,22</t>
  </si>
  <si>
    <t>116 : 24,86</t>
  </si>
  <si>
    <t>117 : 5,39</t>
  </si>
  <si>
    <t>201 : 48,26</t>
  </si>
  <si>
    <t>204 : 10,51</t>
  </si>
  <si>
    <t>206 : 17,20</t>
  </si>
  <si>
    <t>207 : 1,6*1,8</t>
  </si>
  <si>
    <t>612401391RT2</t>
  </si>
  <si>
    <t>Omítky malých ploch vnitřních stěn přes 0,25 do 1 m2, vápennou štukovou omítkou</t>
  </si>
  <si>
    <t>kus</t>
  </si>
  <si>
    <t>jakoukoliv maltou, z pomocného pracovního lešení o výšce podlahy do 1900 mm a pro zatížení do 1,5 kPa,</t>
  </si>
  <si>
    <t>překlady a pod. (odhad) : 20</t>
  </si>
  <si>
    <t>612403386R00</t>
  </si>
  <si>
    <t>Hrubá výplň rýh ve stěnách, jakoukoliv maltou maltou ze suchých směsí  100 x 100 mm</t>
  </si>
  <si>
    <t>m</t>
  </si>
  <si>
    <t>jakékoliv šířky rýhy,</t>
  </si>
  <si>
    <t>Odkaz na mn. položky pořadí 135 : 57,30000</t>
  </si>
  <si>
    <t>612403388R00</t>
  </si>
  <si>
    <t>Hrubá výplň rýh ve stěnách, jakoukoliv maltou maltou ze suchých směsí  150 x 150 mm</t>
  </si>
  <si>
    <t>Odkaz na mn. položky pořadí 137 : 58,20000</t>
  </si>
  <si>
    <t>Odkaz na mn. položky pořadí 136 : 4,00000</t>
  </si>
  <si>
    <t>Odkaz na mn. položky pořadí 138 : 168,00000</t>
  </si>
  <si>
    <t>612409991RT2</t>
  </si>
  <si>
    <t>Začištění omítek kolem oken, dveří a obkladů apod. s použitím suché maltové směsi</t>
  </si>
  <si>
    <t>odhad : 50</t>
  </si>
  <si>
    <t>612421431RT2</t>
  </si>
  <si>
    <t>Oprava vnitřních vápenných omítek stěn v množství opravované plochy přes 30 do 50 %,  štukových</t>
  </si>
  <si>
    <t>102 : (2,01+2,2)*2*4,25</t>
  </si>
  <si>
    <t>-1,09*1,9</t>
  </si>
  <si>
    <t>ostění : (1,9+1,09+1,9)*0,23</t>
  </si>
  <si>
    <t>104 : (10,19+8,32+10,42+7,68)*3,59</t>
  </si>
  <si>
    <t>-1,11*2,1</t>
  </si>
  <si>
    <t>-0,9*2,3</t>
  </si>
  <si>
    <t>-1,11*1,9*3</t>
  </si>
  <si>
    <t>-2,01*2,32</t>
  </si>
  <si>
    <t>ostění : (2,3+0,9+2,3)*1,04</t>
  </si>
  <si>
    <t>(2,1+1,7+2,1)*0,75</t>
  </si>
  <si>
    <t>(2,75+1,45+2,75)*0,55*3</t>
  </si>
  <si>
    <t>106 : (4,85+9,53+10,14+3,55+7,6)*4,22</t>
  </si>
  <si>
    <t>107 : (2,31+1,7)*2*4,22</t>
  </si>
  <si>
    <t>-0,8*2,1</t>
  </si>
  <si>
    <t>-0,8*2,4</t>
  </si>
  <si>
    <t>108 : (1,76+1,7)*2*4,22</t>
  </si>
  <si>
    <t>-1*2,1</t>
  </si>
  <si>
    <t>-1,2*2,1</t>
  </si>
  <si>
    <t>109 : (0,6+1,7+3,01)*4,22</t>
  </si>
  <si>
    <t>110 : (3,09+1,7)*4,22</t>
  </si>
  <si>
    <t>113+114 : (5,03+6,9+5,27+10,1+2+11,61+4,06)*4,22</t>
  </si>
  <si>
    <t>-3,02*3,36</t>
  </si>
  <si>
    <t>-1,25*1,9*2</t>
  </si>
  <si>
    <t>-1,21*2</t>
  </si>
  <si>
    <t>ostění : (1,9+1,25+1,9)*0,16*2</t>
  </si>
  <si>
    <t>(2+1,21+2)*0,48</t>
  </si>
  <si>
    <t>(3,36+3,02+3,36)*0,47</t>
  </si>
  <si>
    <t>115 : (5,48+7,58)*2*4,22</t>
  </si>
  <si>
    <t>-3,03*2,97</t>
  </si>
  <si>
    <t>ostění : (2,97+3,03+2,97)*0,45</t>
  </si>
  <si>
    <t>116+117 : (4,12+7,59+3,73+7,6)*4,22</t>
  </si>
  <si>
    <t>-1,45*4,22</t>
  </si>
  <si>
    <t>ostění : (2,1+1,2+2,1)*0,35</t>
  </si>
  <si>
    <t>118 : (4,96+4+4,29+0,74+0,6)*4,25</t>
  </si>
  <si>
    <t>-1,15*1,9</t>
  </si>
  <si>
    <t>ostění : (1,9+1,55+1,9)*0,49</t>
  </si>
  <si>
    <t>202 : (16,35+8,9+16,1+8,22)*4,6</t>
  </si>
  <si>
    <t>-2,15*2,1</t>
  </si>
  <si>
    <t>-1,1*1,58*8</t>
  </si>
  <si>
    <t>ostění : (3+1,25+3)*0,43*8</t>
  </si>
  <si>
    <t>(2,1+1+2,1)*0,45</t>
  </si>
  <si>
    <t>(2,1+2,15+2,1)*0,45</t>
  </si>
  <si>
    <t>203 : (4,75+8,79)*2*3,54</t>
  </si>
  <si>
    <t>-1,15*1,7*3</t>
  </si>
  <si>
    <t>-1,2*1,7</t>
  </si>
  <si>
    <t>ostění : (3,14+1,44+3,14)*0,44*3</t>
  </si>
  <si>
    <t>(3,14+1,45+3,14)*0,4</t>
  </si>
  <si>
    <t>204 : (2,38+4,32)*2*3,54</t>
  </si>
  <si>
    <t>-0,7*2*2</t>
  </si>
  <si>
    <t>-0,9*2</t>
  </si>
  <si>
    <t>-1,17*1,6</t>
  </si>
  <si>
    <t>ostění : (3,14+1,34+3,14)*0,42</t>
  </si>
  <si>
    <t>206 : (4,48+4,01+4,48)*3,54</t>
  </si>
  <si>
    <t>-1,15*1,6*2</t>
  </si>
  <si>
    <t>ostění : (1,6+1,15+1,6)*0,55*2</t>
  </si>
  <si>
    <t>612423631RT2</t>
  </si>
  <si>
    <t xml:space="preserve">Omítka rýh ve stěnách maltou vápennou štuková, šířky rýhy přes 150 do 300 mm,  </t>
  </si>
  <si>
    <t>z pomocného pracovního lešení o výšce podlahy do 1900 mm a pro zatížení do 1,5 kPa,</t>
  </si>
  <si>
    <t xml:space="preserve">kanalizace : </t>
  </si>
  <si>
    <t>100/100 : (8+5,8)*0,1</t>
  </si>
  <si>
    <t xml:space="preserve">vodovod : </t>
  </si>
  <si>
    <t>75/100 : (26+5,5)*0,1</t>
  </si>
  <si>
    <t xml:space="preserve">chlazení : </t>
  </si>
  <si>
    <t>100/100 : 12*01</t>
  </si>
  <si>
    <t>100/300 : 4*0,3</t>
  </si>
  <si>
    <t>150/150 : (3,2+8,5)*0,15</t>
  </si>
  <si>
    <t xml:space="preserve">vytápění : </t>
  </si>
  <si>
    <t>125/200 : (114+46,5)*0,2</t>
  </si>
  <si>
    <t>150/200 : (4+3,5)*0,2</t>
  </si>
  <si>
    <t>612425931R00</t>
  </si>
  <si>
    <t>Omítka vápenná vnitřního ostění omítkou štukovou</t>
  </si>
  <si>
    <t>okenního nebo dveřního, z pomocného pracovního lešení o výšce podlahy do 1900 mm a pro zatížení do 1,5 kPa,</t>
  </si>
  <si>
    <t>103 : (2,12+1,14+2,12)*0,89</t>
  </si>
  <si>
    <t>104 : (2,3+0,9+2,3)*1,04</t>
  </si>
  <si>
    <t>201 : (2,12+1,14+2,12)*0,5</t>
  </si>
  <si>
    <t>612475111RT3</t>
  </si>
  <si>
    <t>Omítky vnitřních stěn ze suché směsi bez postřiku, vápenocementové, tloušťka vrstvy 15 mm</t>
  </si>
  <si>
    <t>v podlaží i ve schodišti, kompletní souvrství</t>
  </si>
  <si>
    <t xml:space="preserve">nové zdivo + pod obklady : </t>
  </si>
  <si>
    <t>102 : 2,01*4,14</t>
  </si>
  <si>
    <t>106 : 0,8*2,1</t>
  </si>
  <si>
    <t>5,67*4,32</t>
  </si>
  <si>
    <t>107 : 0,8*2,1</t>
  </si>
  <si>
    <t>109 : (2,4+1,87)*4,32</t>
  </si>
  <si>
    <t>110 : (1,7+3,09)*2*4,32</t>
  </si>
  <si>
    <t>111 : (1,82+1,48)*2*4,32</t>
  </si>
  <si>
    <t>-1*2,45</t>
  </si>
  <si>
    <t>ostění : (2,45+1+2,45)*0,37</t>
  </si>
  <si>
    <t>(3,39+1,92+3,96+1,83)*4,32</t>
  </si>
  <si>
    <t>112 : (1,8+1,45)*2*4,32</t>
  </si>
  <si>
    <t>(2,08+3,17+3,03+3,03)*4,32</t>
  </si>
  <si>
    <t>115 : 1,3*2*2</t>
  </si>
  <si>
    <t>116 : (2,9+1,76)*3,27</t>
  </si>
  <si>
    <t>117 : (2,82+1,66)*3,27</t>
  </si>
  <si>
    <t>205 : (0,78+2,12+2,2+0,5+0,1+0,7+0,23+2)*2,52</t>
  </si>
  <si>
    <t>622315135RV1</t>
  </si>
  <si>
    <t>Zateplení fasády  , expandovaným polystyrénem, tloušťky 160 mm, zakončené stěrkou s výztužnou tkaninou,  , Výrobek izolační pro budovy z pěnového polystyrenu (EPS) tvar: deska; typ: F; OH = 20 kg/m3; lambda = 0,037 W/(m.K); pevnost v tlaku = 100 kPa</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</si>
  <si>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</si>
  <si>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Položka neobsahuje kontaktní nátěr a povrchovou úpravu omítkou.</t>
  </si>
  <si>
    <t>Součinitel tepelné vodivosti izolantu je 0,039 W/mK.</t>
  </si>
  <si>
    <t>zateplení stěny v půdním prostoru v místě změny výškové úrovně stropu : 16,35*1,16</t>
  </si>
  <si>
    <t>611421431RTx</t>
  </si>
  <si>
    <t>Oprava váp.omítek stropů do 50% plochy - armovaným štukem, s použitím suché maltové směsi</t>
  </si>
  <si>
    <t>Opravy omítek a zapravení po elektroinstalaci provést omítkou podobné granulometrie - armovaný štuk 0,6 mm</t>
  </si>
  <si>
    <t>101  (koeficient na klenby) : 42,23*1,4</t>
  </si>
  <si>
    <t>103  (koeficient na klenby) : 71,76*1,2</t>
  </si>
  <si>
    <t>105  (koeficient na klenby) : 37,78*1,2</t>
  </si>
  <si>
    <t>612421431RTx</t>
  </si>
  <si>
    <t>Oprava vápen.omítek stěn do 50 % pl. - armovaným štukem, s použitím suché maltové směsi</t>
  </si>
  <si>
    <t>101 : (4,27+9,52+4,27)*2,04</t>
  </si>
  <si>
    <t>sloup : 0,18*3,79*8</t>
  </si>
  <si>
    <t>-1*2,07</t>
  </si>
  <si>
    <t>-1,12*1,9</t>
  </si>
  <si>
    <t>-1,2*1,9*2</t>
  </si>
  <si>
    <t>ostění : (2,75+1,57+2,75)*0,63</t>
  </si>
  <si>
    <t>ostění : (2,75+1,63+2,75)*0,57*2</t>
  </si>
  <si>
    <t>103 : (4,01+16,18+3,75+6,64+0,65)*2,04</t>
  </si>
  <si>
    <t>-9,2</t>
  </si>
  <si>
    <t>-2,01*2,04</t>
  </si>
  <si>
    <t>-1,8*2,04</t>
  </si>
  <si>
    <t>-3*2,04</t>
  </si>
  <si>
    <t>-1,14*2,04</t>
  </si>
  <si>
    <t>ostění : (3,31+3,21+3,31)*0,3</t>
  </si>
  <si>
    <t>(2,32+2,01+2,32)*0,4</t>
  </si>
  <si>
    <t>(2,3+1,8+2,3)*0,83</t>
  </si>
  <si>
    <t>105 : (4,49+8,23+4,24+8,37)*3,37</t>
  </si>
  <si>
    <t>-1,8*2,3</t>
  </si>
  <si>
    <t>-1,11*1,9</t>
  </si>
  <si>
    <t>ostění : (2,75+1,65+2,75)*0,77</t>
  </si>
  <si>
    <t>631313621R00</t>
  </si>
  <si>
    <t xml:space="preserve">Mazanina z betonu prostého tl. přes 80 do 120 mm třídy C 20/25,  </t>
  </si>
  <si>
    <t>(z kameniva) hlazená dřevěným hladítkem</t>
  </si>
  <si>
    <t>Včetně vytvoření dilatačních spár, bez zaplnění.</t>
  </si>
  <si>
    <t>1.NP skl.P01, 04  (area) : (88+181)*0,1</t>
  </si>
  <si>
    <t xml:space="preserve">1.NP skl.02 : </t>
  </si>
  <si>
    <t>103 : 27,3*0,1</t>
  </si>
  <si>
    <t>105 : 37,78*0,1</t>
  </si>
  <si>
    <t>118 : 19,29*0,1</t>
  </si>
  <si>
    <t>631315621R00</t>
  </si>
  <si>
    <t xml:space="preserve">Mazanina z betonu prostého tl. přes 120 do 240 mm třídy C 20/25,  </t>
  </si>
  <si>
    <t>1.PP nová výměníková stanice : 22,5*0,15</t>
  </si>
  <si>
    <t>631319291R00</t>
  </si>
  <si>
    <t xml:space="preserve">Mazanina z betonu prostého speciální povrchové úpravy mazanin kartáčování povrchu,  </t>
  </si>
  <si>
    <t>venkovní rampa : 6,87*1,14</t>
  </si>
  <si>
    <t>631319165R00</t>
  </si>
  <si>
    <t>Příplatek za přehlazení povrchu tloušťka mazaniny od 120 mm do 240 mm</t>
  </si>
  <si>
    <t>betonové mazaniny min. B 10 ocelovým hladítkem s poprášením cementem pro konečnou úpravu mazaniny</t>
  </si>
  <si>
    <t>Odkaz na mn. položky pořadí 73 : 3,37500</t>
  </si>
  <si>
    <t>631361921RT4</t>
  </si>
  <si>
    <t>Výztuž mazanin z betonů a z lehkých betonů ze svařovaných sítí průměr drátu 6 mm, velikost oka 100/100 mm</t>
  </si>
  <si>
    <t>1.NP skl.P01, 04  (area) : (88+181)*1,2*4,44/1000</t>
  </si>
  <si>
    <t>103 : 27,3*1,2*4,44/1000</t>
  </si>
  <si>
    <t>105 : 37,78*1,2*4,44/1000</t>
  </si>
  <si>
    <t>118 : 19,29*1,2*4,44/1000</t>
  </si>
  <si>
    <t>631361921RT5</t>
  </si>
  <si>
    <t>Výztuž mazanin z betonů a z lehkých betonů ze svařovaných sítí průměr drátu 6 mm, velikost oka 150/150 mm</t>
  </si>
  <si>
    <t>1.PP nová výměníková stanice : 22,5*1,2*3,03/1000</t>
  </si>
  <si>
    <t>632411906R00</t>
  </si>
  <si>
    <t>Potěr ze suchých směsí nátěr velmi savých podkladů penetrační,  , Penetrace funkce: zpevnění povrchu, úprava savosti, adhezní můstek; ředidlo: voda (disperzní)</t>
  </si>
  <si>
    <t>s rozprostřením a uhlazením</t>
  </si>
  <si>
    <t>Odkaz na mn. položky pořadí 314 : 475,99000</t>
  </si>
  <si>
    <t>632443231R00</t>
  </si>
  <si>
    <t>Potěr litý cementový pevnost v tlaku 25 MPa, pokládaná plocha přes 500 m2, tloušťky 50 mm</t>
  </si>
  <si>
    <t>dovoz směsi, doprava pomocí šnekového čerpadla, lití hadicí na plochu, srovnání latí do roviny</t>
  </si>
  <si>
    <t xml:space="preserve">1.NP skl. P01, 02, 04, 05, 11, 12, 13 : </t>
  </si>
  <si>
    <t>101 : 42,23</t>
  </si>
  <si>
    <t>103 : 71,76</t>
  </si>
  <si>
    <t>109 : 5,52</t>
  </si>
  <si>
    <t>110 : 5,4</t>
  </si>
  <si>
    <t>111 : 9,11</t>
  </si>
  <si>
    <t>112 : 10,81</t>
  </si>
  <si>
    <t>113 : 36,35</t>
  </si>
  <si>
    <t>114 : 21,0</t>
  </si>
  <si>
    <t>202 : 144,39</t>
  </si>
  <si>
    <t>203 : 43,66</t>
  </si>
  <si>
    <t>205 : 11,8</t>
  </si>
  <si>
    <t>632443232R00</t>
  </si>
  <si>
    <t>Potěr litý cementový pevnost v tlaku 25 MPa, pokládaná plocha přes 500 m2, příplatek za každých 5 mm tloušťky</t>
  </si>
  <si>
    <t xml:space="preserve">1.NP skl. P01, 04, 05, 11, 12, 13 : </t>
  </si>
  <si>
    <t>101 : 42,23*4</t>
  </si>
  <si>
    <t>102 : 4,22*4</t>
  </si>
  <si>
    <t>103 : 40,88*4</t>
  </si>
  <si>
    <t>106 : 107,32*4</t>
  </si>
  <si>
    <t>108 : 3,22*4</t>
  </si>
  <si>
    <t>109 : 5,52*4</t>
  </si>
  <si>
    <t>110 : 5,4*4</t>
  </si>
  <si>
    <t>111 : 9,11*4</t>
  </si>
  <si>
    <t>112 : 10,81*4</t>
  </si>
  <si>
    <t>113 : 36,35*4</t>
  </si>
  <si>
    <t>114 : 21,0*4</t>
  </si>
  <si>
    <t>115 : 41,56*4</t>
  </si>
  <si>
    <t>201 : 48,26*2</t>
  </si>
  <si>
    <t>202 : 144,39*3</t>
  </si>
  <si>
    <t>203 : 43,66*3</t>
  </si>
  <si>
    <t>204 : 10,51*2</t>
  </si>
  <si>
    <t>205 : 11,8*2</t>
  </si>
  <si>
    <t>28356150.AR</t>
  </si>
  <si>
    <t>plnivo do betonu; proti trhlinám; PP vlákno-12 mm; bílé; balení 25 kg</t>
  </si>
  <si>
    <t>kg</t>
  </si>
  <si>
    <t>cca 0,6kg/03 potěru : 617,12*0,07*0,6</t>
  </si>
  <si>
    <t>648991113R00</t>
  </si>
  <si>
    <t>Osazení parapetních desek z plastických hmot šířky nad 200 mm</t>
  </si>
  <si>
    <t>a poloplastických hmot na montážní pěnu, zapravení omítky pod parapetem, těsnění spáry mezi parapetem a rámem okna, dodávka silikonu.</t>
  </si>
  <si>
    <t>5a/T : 1,35</t>
  </si>
  <si>
    <t>5b/T : 1,26</t>
  </si>
  <si>
    <t>5c/T : 1,2</t>
  </si>
  <si>
    <t>60775435R</t>
  </si>
  <si>
    <t>parapet vnitřní š = 400 mm; materiál - povrch laminátová fólie; materiál - jádro voděodolá DTD; dekor bílý, mramor, imitace dřeva</t>
  </si>
  <si>
    <t>Koeficient řezání a prořez: 0,1</t>
  </si>
  <si>
    <t>60775453R</t>
  </si>
  <si>
    <t>krytka parapetu plast; boční, oboustranná; rozměr 600 mm; barva bílá, imitace dřeva</t>
  </si>
  <si>
    <t>5a/T : 1</t>
  </si>
  <si>
    <t>5b/T : 1</t>
  </si>
  <si>
    <t>5c/T : 1</t>
  </si>
  <si>
    <t>1/D</t>
  </si>
  <si>
    <t>Hlavní vstupní dveře 3205x3400 mm, techn. specifikace a přísl.ušenství. dle výpisu dveří, D+M</t>
  </si>
  <si>
    <t>2/D</t>
  </si>
  <si>
    <t>Boční vstupní dveře 1180x2217 mm, techn. specifikace a přísl.ušenství. dle výpisu dveří, D+M</t>
  </si>
  <si>
    <t>3/D</t>
  </si>
  <si>
    <t>Prosklené stěny interiérové 4531x3460 mm, techn. specifikace a přísl.ušenství. dle výpisu dveří, včetně dveřního křídla, D+M</t>
  </si>
  <si>
    <t>4/D</t>
  </si>
  <si>
    <t>Pivotové dveře 2410x2400 mm, techn. specifikace a přísl.ušenství. dle výpisu dveří, D+M</t>
  </si>
  <si>
    <t>5/D</t>
  </si>
  <si>
    <t>Pivotové dveře 3015x2330 mm, techn. specifikace a přísl.ušenství. dle výpisu dveří, D+M</t>
  </si>
  <si>
    <t>6/D</t>
  </si>
  <si>
    <t>Pivotové dveře 3025x1980 mm, techn. specifikace a přísl.ušenství. dle výpisu dveří, D+M</t>
  </si>
  <si>
    <t>941955002R00</t>
  </si>
  <si>
    <t>Lešení lehké pracovní pomocné pomocné, o výšce lešeňové podlahy přes 1,2 do 1,9 m</t>
  </si>
  <si>
    <t>800-3</t>
  </si>
  <si>
    <t>104 : 84,44</t>
  </si>
  <si>
    <t>105 : 37,78</t>
  </si>
  <si>
    <t>117 : 8,71</t>
  </si>
  <si>
    <t>118 : 19,29</t>
  </si>
  <si>
    <t>941955003R00</t>
  </si>
  <si>
    <t>Lešení lehké pracovní pomocné pomocné, o výšce lešeňové podlahy přes 1,9 do 2,5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</si>
  <si>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</si>
  <si>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</si>
  <si>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</si>
  <si>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</si>
  <si>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Odkaz na mn. položky pořadí 95 : 4,00000</t>
  </si>
  <si>
    <t>449841141</t>
  </si>
  <si>
    <t>Přístroj hasicí práškový, 6 kg, hasební schopnost : 21A</t>
  </si>
  <si>
    <t>954312201R00</t>
  </si>
  <si>
    <t>Obklady konstrukcí sádrokartonovými deskami opláštění vodorovných konstrukcí dvoustranné od 200x200 mm do 500x500 mm, deskami standard tl. 12,5 mm</t>
  </si>
  <si>
    <t>- nezbytné úpravy desek na příslušný rozměr,</t>
  </si>
  <si>
    <t>- úpravy rohů, koutů a hran konstrukcí ze sádrokartonu,</t>
  </si>
  <si>
    <t xml:space="preserve">trámy dle výkresu podhledů : </t>
  </si>
  <si>
    <t>104 : 7,7+8,3</t>
  </si>
  <si>
    <t>954313201R00</t>
  </si>
  <si>
    <t>Obklady konstrukcí sádrokartonovými deskami opláštění vodorovných konstrukcí třístranné od 200x200 mm do 500x500 mm, deskami standard tl. 12,5 mm</t>
  </si>
  <si>
    <t>104 : 7,7+7,9+8,05+8,2</t>
  </si>
  <si>
    <t>961055111R00</t>
  </si>
  <si>
    <t>Bourání základů železobetonových</t>
  </si>
  <si>
    <t>801-3</t>
  </si>
  <si>
    <t>nebo vybourání otvorů průřezové plochy přes 4 m2 v základech</t>
  </si>
  <si>
    <t>vnitřní schodiště - patka : 0,5*0,5*0,25</t>
  </si>
  <si>
    <t>962031113R00</t>
  </si>
  <si>
    <t>Bourání příček z cihel pálených plných, tloušťky 65 mm</t>
  </si>
  <si>
    <t>nebo vybourání otvorů průřezové plochy přes 4 m2 v příčkách, včetně pomocného lešení o výšce podlahy do 1900 mm a pro zatížení do 1,5 kPa  (150 kg/m2),</t>
  </si>
  <si>
    <t>114/115 : 2,02*3,23</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</si>
  <si>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</si>
  <si>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</si>
  <si>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</si>
  <si>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113/114 : 2,03*3,3*0,45</t>
  </si>
  <si>
    <t>-1,55*2,3*0,45</t>
  </si>
  <si>
    <t>případné další nespecifikované bourací práce (odhad) : 5</t>
  </si>
  <si>
    <t>962036412R00</t>
  </si>
  <si>
    <t>Demontáž sádrokartonových, sádrovláknitých příček a předstěn předstěna, sádrokartonová bez minerální izolace, jednoduchá ocelová konstrukce, 1xopláštěná deskou tl. 12,5 mm</t>
  </si>
  <si>
    <t>963011510R00</t>
  </si>
  <si>
    <t>Bourání stropů z tvárnic pálených do nosníků ocelových, bez jejich vybourání a odklizení  tloušťky do 80 mm</t>
  </si>
  <si>
    <t>včetně pomocného lešení o výšce podlahy do 1900 mm a pro zatížení do 1,5 kPa  (150 kg/m2),</t>
  </si>
  <si>
    <t>střecha nad respiriem skl. ST01 : 10,6</t>
  </si>
  <si>
    <t>963022819R00</t>
  </si>
  <si>
    <t>Bourání kamenných schodišťových stupňů zhotovených na místě</t>
  </si>
  <si>
    <t>oblých, rovných nebo kosých zhotovených na místě,</t>
  </si>
  <si>
    <t>venkovní schodiště v prostoru rampy : 1,42</t>
  </si>
  <si>
    <t>965042141R00</t>
  </si>
  <si>
    <t>Bourání podkladů pod dlažby nebo litých celistvých dlažeb a mazanin  betonových nebo z litého asfaltu, tloušťky do 100 mm, plochy přes 4 m2</t>
  </si>
  <si>
    <t>P11 : (48,49+10,51+5,54+10,43)*0,06</t>
  </si>
  <si>
    <t>P12 : 142*0,1</t>
  </si>
  <si>
    <t>P13 : 42,19*0,06</t>
  </si>
  <si>
    <t>střecha nad respiriem skl. ST01 ( spádová + ochranná vrstva) : 183,5*0,085</t>
  </si>
  <si>
    <t>965042241R00</t>
  </si>
  <si>
    <t>Bourání podkladů pod dlažby nebo litých celistvých dlažeb a mazanin  betonových nebo z litého asfaltu, tloušťky přes 100 mm, plochy přes 4 m2</t>
  </si>
  <si>
    <t>1.PP nová výměníková stanice : 22,5*0,2</t>
  </si>
  <si>
    <t xml:space="preserve">včetně mramorové dlažby : </t>
  </si>
  <si>
    <t>skl. P01 : 81,7*0,15</t>
  </si>
  <si>
    <t>P02 : 95,3*0,15</t>
  </si>
  <si>
    <t>P04 : 182,5*0,195</t>
  </si>
  <si>
    <t>P05 : 56,9*0,11</t>
  </si>
  <si>
    <t>zvýšená podlaha (area) : 122,5*0,18</t>
  </si>
  <si>
    <t>16,59*0,3</t>
  </si>
  <si>
    <t>965081702R00</t>
  </si>
  <si>
    <t>Soklíků z dlažeb keramických tloušťky do 10 mm, výšky do 100 mm</t>
  </si>
  <si>
    <t>schodiště do 1.PP : 4,43+2,1+0,5+3,26</t>
  </si>
  <si>
    <t>0,165*36</t>
  </si>
  <si>
    <t>965082933R00</t>
  </si>
  <si>
    <t>Odstranění násypu pod podlahami a ochranného na střechách tloušťky do 200 mm, plochy přes 2 m2</t>
  </si>
  <si>
    <t>P05 : 56,9*0,05</t>
  </si>
  <si>
    <t>968061125R00</t>
  </si>
  <si>
    <t>Vyvěšení nebo zavěšení dřevěných křídel dveří, plochy do 2 m2</t>
  </si>
  <si>
    <t>oken, dveří a vrat, s uložením a opětovným zavěšením po provedení stavebních změn,</t>
  </si>
  <si>
    <t>1.NP : 23</t>
  </si>
  <si>
    <t>2.NP : 14</t>
  </si>
  <si>
    <t>968062455R00</t>
  </si>
  <si>
    <t>Vybourání dřevěných rámů dveřních zárubní, plochy do 2 m2</t>
  </si>
  <si>
    <t>1.NP : 0,8*2,4*13</t>
  </si>
  <si>
    <t>2.NP : 0,8*2*9</t>
  </si>
  <si>
    <t>968062456R00</t>
  </si>
  <si>
    <t>Vybourání dřevěných rámů dveřních zárubní, plochy přes 2 m2</t>
  </si>
  <si>
    <t>1.NP : 3,22*2,4</t>
  </si>
  <si>
    <t>1,8*2,12</t>
  </si>
  <si>
    <t>3*2,4</t>
  </si>
  <si>
    <t>3*2,97</t>
  </si>
  <si>
    <t>3*3,36</t>
  </si>
  <si>
    <t>2.NP : 2,15*2,2*2</t>
  </si>
  <si>
    <t>968095002R00</t>
  </si>
  <si>
    <t xml:space="preserve">Vybourání vnitřních parapetů dřevěných, šířky do 50 cm,  </t>
  </si>
  <si>
    <t>105 : 1,35</t>
  </si>
  <si>
    <t>204 : 1,26</t>
  </si>
  <si>
    <t>205 : 1,2</t>
  </si>
  <si>
    <t>970031060R00</t>
  </si>
  <si>
    <t>Jádrové vrtání, kruhové prostupy v cihelném zdivu jádrové vrtání, do D 60 mm</t>
  </si>
  <si>
    <t>vodovod : 0,3*8</t>
  </si>
  <si>
    <t>970031100R00</t>
  </si>
  <si>
    <t>Jádrové vrtání, kruhové prostupy v cihelném zdivu jádrové vrtání, do D 100 mm</t>
  </si>
  <si>
    <t>kanalizace : 0,15*1</t>
  </si>
  <si>
    <t>0,1*2</t>
  </si>
  <si>
    <t>chlazení : 0,1*1</t>
  </si>
  <si>
    <t>0,45*1</t>
  </si>
  <si>
    <t>0,3*1</t>
  </si>
  <si>
    <t>970031160R00</t>
  </si>
  <si>
    <t>Jádrové vrtání, kruhové prostupy v cihelném zdivu jádrové vrtání, do D 160 mm</t>
  </si>
  <si>
    <t>kanalizace : 0,45*1</t>
  </si>
  <si>
    <t>970031250R00</t>
  </si>
  <si>
    <t>Jádrové vrtání, kruhové prostupy v cihelném zdivu jádrové vrtání, do D 250 mm</t>
  </si>
  <si>
    <t>vzt : 0,1*1</t>
  </si>
  <si>
    <t>0,45*2</t>
  </si>
  <si>
    <t>1,3*1</t>
  </si>
  <si>
    <t>970051060R00</t>
  </si>
  <si>
    <t>Jádrové vrtání, kruhové prostupy v železobetonu jádrové vrtání , do D 60 mm</t>
  </si>
  <si>
    <t xml:space="preserve">strop : </t>
  </si>
  <si>
    <t>vodovod : 0,3*2</t>
  </si>
  <si>
    <t>kanalizace : 0,3*3</t>
  </si>
  <si>
    <t>970051100R00</t>
  </si>
  <si>
    <t>Jádrové vrtání, kruhové prostupy v železobetonu jádrové vrtání , do D 100 mm</t>
  </si>
  <si>
    <t>chlazení : 0,3*5</t>
  </si>
  <si>
    <t>970051160R00</t>
  </si>
  <si>
    <t>Jádrové vrtání, kruhové prostupy v železobetonu jádrové vrtání , do D 160 mm</t>
  </si>
  <si>
    <t>kanalizace : 0,3*4</t>
  </si>
  <si>
    <t>970051200R00</t>
  </si>
  <si>
    <t>Jádrové vrtání, kruhové prostupy v železobetonu jádrové vrtání , do D 200 mm</t>
  </si>
  <si>
    <t>970051300R00</t>
  </si>
  <si>
    <t>Jádrové vrtání, kruhové prostupy v železobetonu jádrové vrtání , do D 300 mm</t>
  </si>
  <si>
    <t>vzt : 0,3*18</t>
  </si>
  <si>
    <t>971033341R00</t>
  </si>
  <si>
    <t>Vybourání otvorů ve zdivu cihelném z jakýchkoliv cihel pálených  na jakoukoliv maltu vápenou nebo vápenocementovou, plochy do 0,09 m2, tloušťky do 300 mm</t>
  </si>
  <si>
    <t>základovém nebo nadzákladovém,</t>
  </si>
  <si>
    <t>Včetně pomocného lešení o výšce podlahy do 1900 mm a pro zatížení do 1,5 kPa  (150 kg/m2).</t>
  </si>
  <si>
    <t>125/200 : 2</t>
  </si>
  <si>
    <t xml:space="preserve">vzt : </t>
  </si>
  <si>
    <t>300/225 : 1</t>
  </si>
  <si>
    <t>400/200 : 1</t>
  </si>
  <si>
    <t>971033351R00</t>
  </si>
  <si>
    <t>Vybourání otvorů ve zdivu cihelném z jakýchkoliv cihel pálených  na jakoukoliv maltu vápenou nebo vápenocementovou, plochy do 0,09 m2, tloušťky do 450 mm</t>
  </si>
  <si>
    <t>125/200 : 3</t>
  </si>
  <si>
    <t>971033381R00</t>
  </si>
  <si>
    <t>Vybourání otvorů ve zdivu cihelném z jakýchkoliv cihel pálených  na jakoukoliv maltu vápenou nebo vápenocementovou, plochy do 0,09 m2, tloušťky do 900 mm</t>
  </si>
  <si>
    <t>150/200 : 1</t>
  </si>
  <si>
    <t>150/150 : 1</t>
  </si>
  <si>
    <t>971033431R00</t>
  </si>
  <si>
    <t>Vybourání otvorů ve zdivu cihelném z jakýchkoliv cihel pálených  na jakoukoliv maltu vápenou nebo vápenocementovou, plochy do 0,25 m2, tloušťky do 150 mm</t>
  </si>
  <si>
    <t>500/225 : 2</t>
  </si>
  <si>
    <t>971033441R00</t>
  </si>
  <si>
    <t>Vybourání otvorů ve zdivu cihelném z jakýchkoliv cihel pálených  na jakoukoliv maltu vápenou nebo vápenocementovou, plochy do 0,25 m2, tloušťky do 300 mm</t>
  </si>
  <si>
    <t>971033451R00</t>
  </si>
  <si>
    <t>Vybourání otvorů ve zdivu cihelném z jakýchkoliv cihel pálených  na jakoukoliv maltu vápenou nebo vápenocementovou, plochy do 0,25 m2, tloušťky do 450 mm</t>
  </si>
  <si>
    <t>500/225 : 1</t>
  </si>
  <si>
    <t>600/300 : 1</t>
  </si>
  <si>
    <t>971033481R00</t>
  </si>
  <si>
    <t>Vybourání otvorů ve zdivu cihelném z jakýchkoliv cihel pálených  na jakoukoliv maltu vápenou nebo vápenocementovou, plochy do 0,25 m2, tloušťky do 900 mm</t>
  </si>
  <si>
    <t>vzt : 1</t>
  </si>
  <si>
    <t>971033531R00</t>
  </si>
  <si>
    <t>Vybourání otvorů ve zdivu cihelném z jakýchkoliv cihel pálených  na jakoukoliv maltu vápenou nebo vápenocementovou, plochy do 1 m2, tloušťky do 150 mm</t>
  </si>
  <si>
    <t>1200/300 : 1,2*0,3</t>
  </si>
  <si>
    <t>971033631R00</t>
  </si>
  <si>
    <t>Vybourání otvorů ve zdivu cihelném z jakýchkoliv cihel pálených  na jakoukoliv maltu vápenou nebo vápenocementovou, plochy do 4 m2, tloušťky do 150 mm</t>
  </si>
  <si>
    <t>vzt : 1,6*0,8*3</t>
  </si>
  <si>
    <t>971033641R00</t>
  </si>
  <si>
    <t>Vybourání otvorů ve zdivu cihelném z jakýchkoliv cihel pálených  na jakoukoliv maltu vápenou nebo vápenocementovou, plochy do 4 m2, tloušťky do 300 mm</t>
  </si>
  <si>
    <t>102 : 0,89*2,4*0,3</t>
  </si>
  <si>
    <t>0,89*2,4*0,15</t>
  </si>
  <si>
    <t>201/205 : (1+0,37)*2,2*0,3</t>
  </si>
  <si>
    <t>971033651R00</t>
  </si>
  <si>
    <t>Vybourání otvorů ve zdivu cihelném z jakýchkoliv cihel pálených  na jakoukoliv maltu vápenou nebo vápenocementovou, plochy do 4 m2, tloušťky do 600 mm</t>
  </si>
  <si>
    <t>101/102 : 0,9*2,02*0,34</t>
  </si>
  <si>
    <t>106/109 : 0,9*2,4*0,47</t>
  </si>
  <si>
    <t>vzt : 1,6*0,8*0,45</t>
  </si>
  <si>
    <t>972054691R00</t>
  </si>
  <si>
    <t>Vybourání otvorů ve stropech nebo klenbách železobetonových plochy do 4 m2, tloušťky přes 81 mm</t>
  </si>
  <si>
    <t>bez odstranění podlahy a násypu,</t>
  </si>
  <si>
    <t>2.NP otvor pro výtah. šachtu : 1,6*1,8*0,27</t>
  </si>
  <si>
    <t>972055241R00</t>
  </si>
  <si>
    <t>Vybourání otvorů ve stropech nebo klenbách z dutých prefabrikátů  plochy do 0,09 m2, tloušťky přes 120 mm</t>
  </si>
  <si>
    <t>vytápění : 4</t>
  </si>
  <si>
    <t>chlazení : 1</t>
  </si>
  <si>
    <t>973031151R00</t>
  </si>
  <si>
    <t>Vysekání v cihelném zdivu výklenků a kapes výklenků  na jakoukoliv maltu vápennou nebo vápenocementovou, plochy větší než 0,25 m2</t>
  </si>
  <si>
    <t>1. NP nika pro hydrant a hasicí př. : 0,71*1,5*0,25</t>
  </si>
  <si>
    <t>974031153R00</t>
  </si>
  <si>
    <t>Vysekání rýh v jakémkoliv zdivu cihelném v ploše  do hloubky 100 mm, šířky do 100 mm</t>
  </si>
  <si>
    <t>100/100 : 8+5,8</t>
  </si>
  <si>
    <t>75/100 : 26+5,5</t>
  </si>
  <si>
    <t>100/100 : 12</t>
  </si>
  <si>
    <t>974031157R00</t>
  </si>
  <si>
    <t>Vysekání rýh v jakémkoliv zdivu cihelném v ploše  do hloubky 100 mm, šířky do 300 mm</t>
  </si>
  <si>
    <t>100/300 : 4</t>
  </si>
  <si>
    <t>974031164R00</t>
  </si>
  <si>
    <t>Vysekání rýh v jakémkoliv zdivu cihelném v ploše  do hloubky 150 mm, šířky do 150 mm</t>
  </si>
  <si>
    <t>150/150 : 3,2+8,5</t>
  </si>
  <si>
    <t>I 100 : 1,55*6</t>
  </si>
  <si>
    <t>1,35*2</t>
  </si>
  <si>
    <t>1,2*7</t>
  </si>
  <si>
    <t>0,8*3</t>
  </si>
  <si>
    <t>1,35*3</t>
  </si>
  <si>
    <t>0,9*3</t>
  </si>
  <si>
    <t>1,85*3</t>
  </si>
  <si>
    <t>2. NP překlady   I200 : 5,7*2</t>
  </si>
  <si>
    <t>974031165R00</t>
  </si>
  <si>
    <t>Vysekání rýh v jakémkoliv zdivu cihelném v ploše  do hloubky 150 mm, šířky do 200 mm</t>
  </si>
  <si>
    <t>125/200 : 114+46,5</t>
  </si>
  <si>
    <t>150/200 : 4+3,5</t>
  </si>
  <si>
    <t>976071111R00</t>
  </si>
  <si>
    <t>Vybourání kovových doplňkových konstrukcí madel a zábradlí  v jakémkoliv zdivu</t>
  </si>
  <si>
    <t>101 : 1</t>
  </si>
  <si>
    <t>112 : 3</t>
  </si>
  <si>
    <t>116 : 2,9+1,75</t>
  </si>
  <si>
    <t>978011161R00</t>
  </si>
  <si>
    <t>Otlučení omítek vápenných nebo vápenocementových vnitřních s vyškrabáním spár, s očištěním zdiva stropů, v rozsahu do 50 %</t>
  </si>
  <si>
    <t>Odkaz na mn. položky pořadí 60 : 227,78000</t>
  </si>
  <si>
    <t>Odkaz na mn. položky pořadí 70 : 190,57000</t>
  </si>
  <si>
    <t>978013161R00</t>
  </si>
  <si>
    <t>Otlučení omítek vápenných nebo vápenocementových vnitřních s vyškrabáním spár, s očištěním zdiva stěn, v rozsahu do 50 %</t>
  </si>
  <si>
    <t>Odkaz na mn. položky pořadí 65 : 1287,76880</t>
  </si>
  <si>
    <t>Odkaz na mn. položky pořadí 71 : 177,88510</t>
  </si>
  <si>
    <t>978013191R00</t>
  </si>
  <si>
    <t>Otlučení omítek vápenných nebo vápenocementových vnitřních s vyškrabáním spár, s očištěním zdiva stěn, v rozsahu do 100 %</t>
  </si>
  <si>
    <t>111+112 : (3,39+5,19+4,94+4,95)*4,22</t>
  </si>
  <si>
    <t>-1*2,45*2</t>
  </si>
  <si>
    <t>205 : (1,62+4,32+3,7+2,12)*3,54</t>
  </si>
  <si>
    <t>-1*2</t>
  </si>
  <si>
    <t>-1,09*1,6</t>
  </si>
  <si>
    <t>ostění : (3,14+1,09+3,14)*0,39</t>
  </si>
  <si>
    <t>Odkaz na mn. položky pořadí 145 : 51,80110*-1</t>
  </si>
  <si>
    <t>978057321R00</t>
  </si>
  <si>
    <t>Odsekání a odebrání obkladů ze schodišťových konstrukcí  z umělého kamene nebo litého teraca, stupnic</t>
  </si>
  <si>
    <t>včetně otlučení podkladní omítky až na zdivo,</t>
  </si>
  <si>
    <t>schodiště do 1.PP : 1,53*11</t>
  </si>
  <si>
    <t>1,68+1,98+1,98+1,71+1,54+1,1+1,1</t>
  </si>
  <si>
    <t>schodiště do 2.NP : 1,5*21</t>
  </si>
  <si>
    <t>978057331R00</t>
  </si>
  <si>
    <t>Odsekání a odebrání obkladů ze schodišťových konstrukcí  z umělého kamene nebo litého teraca, podstupnic</t>
  </si>
  <si>
    <t>Odkaz na mn. položky pořadí 143 : 59,42000</t>
  </si>
  <si>
    <t>978059531R00</t>
  </si>
  <si>
    <t>Odsekání a odebrání obkladů stěn z obkládaček vnitřních z jakýchkoliv materiálů, plochy přes 2 m2</t>
  </si>
  <si>
    <t>111+112 : (3,39+5,19+4,94+4,95)*2</t>
  </si>
  <si>
    <t>-1*2*2</t>
  </si>
  <si>
    <t>ostění : (2+1+2)*0,37</t>
  </si>
  <si>
    <t>205 : (1,62+4,32+3,7+2,12)*2</t>
  </si>
  <si>
    <t>ostění : (2+1,09+2)*0,39</t>
  </si>
  <si>
    <t>979071121R00</t>
  </si>
  <si>
    <t xml:space="preserve">Očištění vybouraných dlažebních kostek drobných,  s původním vyplněním spár kamenivem těženým  </t>
  </si>
  <si>
    <t>od spojovacího materiálu, s uložením očištěných kostek na skládku, s odklizením odpadových hmot na hromady a s odklizením vybouraných kostek na vzdálenost do 3 m</t>
  </si>
  <si>
    <t>999281108R00</t>
  </si>
  <si>
    <t xml:space="preserve">Přesun hmot pro opravy a údržbu objektů pro opravy a údržbu dosavadních objektů včetně vnějších plášťů  výšky do 12 m,  </t>
  </si>
  <si>
    <t>Přesun hmot</t>
  </si>
  <si>
    <t>POL7_</t>
  </si>
  <si>
    <t>oborů 801, 803, 811 a 812</t>
  </si>
  <si>
    <t xml:space="preserve">Hmotnosti z položek s pořadovými čísly: : </t>
  </si>
  <si>
    <t xml:space="preserve">12,13,14,15,16,18,19,20,21,22,23,24,25,27,28,30,31,32,33,34,35,36,37,38,39,40,41,42,43,44,45,46,47, : </t>
  </si>
  <si>
    <t xml:space="preserve">48,49,50,51,53,54,55,56,57,58,59,60,61,62,63,64,65,66,67,68,69,70,71,72,73,75,76,77,78,79,80,81,82, : </t>
  </si>
  <si>
    <t xml:space="preserve">83,84,85,86,87,88,89,90,91,92,93,94,95,96,97,99,100,101,102,109,110,112,113,114,115,116,117,118,119, : </t>
  </si>
  <si>
    <t xml:space="preserve">120,121,122,123,124,125,126,127,128,129,130,131,134,135,136,137,138, : </t>
  </si>
  <si>
    <t>Součet: : 330,58146</t>
  </si>
  <si>
    <t>711111001RZ1</t>
  </si>
  <si>
    <t>Provedení izolace proti zemní vlhkosti natěradly za studena na ploše vodorovné nátěrem penetračním, 1 x nátěr, včetně dodávky penetračního laku ALP, Penetrace asfaltová; funkce: zpevnění povrchu, adhezní můstek; ředidlo: organické</t>
  </si>
  <si>
    <t>800-711</t>
  </si>
  <si>
    <t>Odkaz na mn. položky pořadí 150 : 273,40000</t>
  </si>
  <si>
    <t>711112001RZ1</t>
  </si>
  <si>
    <t>Provedení izolace proti zemní vlhkosti natěradly za studena na ploše svislé, včetně pomocného lešení o výšce podlahy do 1900 mm a pro zatížení do 1,5 kPa. nátěrem penetračním, 1x nátěr, včetně dodávky penetračního laku ALP, Penetrace asfaltová; funkce: zpevnění povrchu, adhezní můstek; ředidlo: organické</t>
  </si>
  <si>
    <t>Odkaz na mn. položky pořadí 151 : 45,16500</t>
  </si>
  <si>
    <t>711141559RT1</t>
  </si>
  <si>
    <t xml:space="preserve">Provedení izolace proti zemní vlhkosti pásy přitavením vodorovná, 1 vrstva, bez dodávky izolačních pásů,  </t>
  </si>
  <si>
    <t>1.NP skl.P01, 04  (area) : 88+181</t>
  </si>
  <si>
    <t>dno výtah. šachty : 2,2*2</t>
  </si>
  <si>
    <t>711142559RT1</t>
  </si>
  <si>
    <t xml:space="preserve">Provedení izolace proti zemní vlhkosti pásy přitavením svislá, 1 vrstva, bez dodávky izolačních pásů,  </t>
  </si>
  <si>
    <t xml:space="preserve">1.NP skl.P01, 04 : </t>
  </si>
  <si>
    <t>101+103 : (9,52+4,87+9,56+0,8+0,8+8,29)*0,25</t>
  </si>
  <si>
    <t>0,3*0,25*8</t>
  </si>
  <si>
    <t>102 : (2,2+2)*2*0,25</t>
  </si>
  <si>
    <t>106+109+110 : (10,53+1,91+0,6+9,29+3,55+10,13+9,53)*0,25</t>
  </si>
  <si>
    <t>108 : (1,76+1,7)*2*0,25</t>
  </si>
  <si>
    <t>111+112 : (3,38+5,19+5,3+4,93)*0,25</t>
  </si>
  <si>
    <t>113 : (5,03+6,9+5,27+1,5+4,06)*0,25</t>
  </si>
  <si>
    <t>dno výtah. šachty : (2,2+2)*2*1,25</t>
  </si>
  <si>
    <t>711140101R00</t>
  </si>
  <si>
    <t>Odstranění izolace proti vodě - pásy přitavením vodorovné, 1 vrstva</t>
  </si>
  <si>
    <t>P04 : 182,5</t>
  </si>
  <si>
    <t>P05 : 56,9</t>
  </si>
  <si>
    <t>711212001RS1</t>
  </si>
  <si>
    <t>Izolace proti vodě nátěr hydroizolační proti vlhkosti a tlakové vodě</t>
  </si>
  <si>
    <t>dno : 1,6*1,8</t>
  </si>
  <si>
    <t>62852251R</t>
  </si>
  <si>
    <t>Pás hydroizolační asfaltový tloušťka = 4,0 mm; asfalt: modifikovaný; nosná vložka: impregnovaná PES rohož; horní strana: separační posyp; spodní strana: separační PE fólie</t>
  </si>
  <si>
    <t>Koeficient přeložení a prořez: 0,15</t>
  </si>
  <si>
    <t>628522691R</t>
  </si>
  <si>
    <t>Pás hydroizolační asfaltový tloušťka = 4,0 mm; asfalt: modifikovaný; nosná vložka: Al fólie kašírovaná skleněnými vlákny; horní strana: minerální posyp; spodní strana: PE fólie</t>
  </si>
  <si>
    <t>998711102R00</t>
  </si>
  <si>
    <t>Přesun hmot pro izolace proti vodě svisle do 12 m</t>
  </si>
  <si>
    <t>50 m vodorovně měřeno od těžiště půdorysné plochy skládky do těžiště půdorysné plochy objektu</t>
  </si>
  <si>
    <t xml:space="preserve">148,149,150,151,153,154,155, : </t>
  </si>
  <si>
    <t>Součet: : 1,91432</t>
  </si>
  <si>
    <t>712300831R00</t>
  </si>
  <si>
    <t xml:space="preserve">Odstranění povlakové krytiny a mechu na střechách plochých do 10° povlakové krytiny  jednovrstvé,  </t>
  </si>
  <si>
    <t>střecha nad respiriem skl. ST01 -  lepenka : 183,5</t>
  </si>
  <si>
    <t>parozábrana : 183,5</t>
  </si>
  <si>
    <t>712300832R00</t>
  </si>
  <si>
    <t xml:space="preserve">Odstranění povlakové krytiny a mechu na střechách plochých do 10° povlakové krytiny  dvouvrstvé,  </t>
  </si>
  <si>
    <t>střecha nad respiriem skl. ST01 : 183,5</t>
  </si>
  <si>
    <t>712311101RZ1</t>
  </si>
  <si>
    <t>Povlakové krytiny střech do 10° za studena nátěrem 1 x, penetračním nebo asfaltovým lakem, včetně dodávky materiálu, Penetrace asfaltová; funkce: zpevnění povrchu, adhezní můstek; ředidlo: organické</t>
  </si>
  <si>
    <t>Odkaz na mn. položky pořadí 160 : 168,50000</t>
  </si>
  <si>
    <t>712341559RT1</t>
  </si>
  <si>
    <t>Povlakové krytiny střech do 10° pásy přitavením v celé ploše, 1 vrstva, bez dodávky pásu</t>
  </si>
  <si>
    <t>skl. ST01 (area) : 168,5</t>
  </si>
  <si>
    <t>712348105RT4</t>
  </si>
  <si>
    <t>Doplňkové konstrukce k povlakovým krytinám z asfaltových pásů Prostup parozábranou, průměru 125 mm, s manžetou z modifikovaného asfaltového pásu</t>
  </si>
  <si>
    <t>včetně dodávek výrobků</t>
  </si>
  <si>
    <t>ukotvení kotevní desky šrouby, utěsnění kolem prostupu PU pěnou, natavení manžety prostupu k parozábraně</t>
  </si>
  <si>
    <t>Odkaz na mn. položky pořadí 193 : 2,00000</t>
  </si>
  <si>
    <t>712371901R00</t>
  </si>
  <si>
    <t xml:space="preserve">Povlakové krytiny střech do 10° termoplasty lepené,  ,  , bez dodávky fólie,  </t>
  </si>
  <si>
    <t>ST01 (area) : 168,5</t>
  </si>
  <si>
    <t>zesílení pod VZT : 11,25*1,1</t>
  </si>
  <si>
    <t>712378005R00</t>
  </si>
  <si>
    <t>Doplňkové konstrukce k povlakovým krytinám z fólií stěnová lišta vyhnutá, RŠ 70 mm, z pozinkovaného plechu s povrchovou úpravou PVC</t>
  </si>
  <si>
    <t>Úprava délky a připevnění stěnové lišty natloukacími hmoždinkami včetně dodávky lišty.</t>
  </si>
  <si>
    <t>9/K : 44,7</t>
  </si>
  <si>
    <t>712378005xxx</t>
  </si>
  <si>
    <t>Doplňkové konstrukce k povlakovým krytinám z fólií stěnová lišta vyhnutá, RŠ 100 mm, z pozinkovaného plechu s povrchovou úpravou PVC</t>
  </si>
  <si>
    <t>11/K : 29</t>
  </si>
  <si>
    <t>712378006R00</t>
  </si>
  <si>
    <t>Doplňkové konstrukce k povlakovým krytinám z fólií rohová lišta vnější, RŠ 100 mm, z pozinkovaného plechu s povrchovou úpravou PVC</t>
  </si>
  <si>
    <t>Úprava délky a připevnění rohové lišty natloukacími hmoždinkami včetně dodávky lišty.</t>
  </si>
  <si>
    <t>12/K : 19,5</t>
  </si>
  <si>
    <t>712378007R00</t>
  </si>
  <si>
    <t>Doplňkové konstrukce k povlakovým krytinám z fólií rohová lišta vnitřní, RŠ 100 mm, z pozinkovaného plechu s povrchovou úpravou PVC</t>
  </si>
  <si>
    <t>10/K : 126</t>
  </si>
  <si>
    <t>712378008R00</t>
  </si>
  <si>
    <t>Doplňkové konstrukce k povlakovým krytinám z fólií pásek, RŠ 50 mm, z pozinkovaného plechu s povrchovou úpravou PVC</t>
  </si>
  <si>
    <t>Úprava délky a připevnění pásku natloukacími hmoždinkami včetně dodávky pásku.</t>
  </si>
  <si>
    <t>13/K : 19,5</t>
  </si>
  <si>
    <t>712391171RT1</t>
  </si>
  <si>
    <t>Textílie na střechách do 10° podkladní, položení - bez dodávky textílie</t>
  </si>
  <si>
    <t>Odkaz na mn. položky pořadí 162 : 180,87500</t>
  </si>
  <si>
    <t>712811101RZ1</t>
  </si>
  <si>
    <t>Samostatné vytažení izolačního povlaku za studena nátěrem 1 x, penetračním lakem (ALP), včetně dodávky materiálu, Penetrace asfaltová; funkce: zpevnění povrchu, adhezní můstek; ředidlo: organické</t>
  </si>
  <si>
    <t>na konstrukce převyšující úroveň střechy,</t>
  </si>
  <si>
    <t>Odkaz na mn. položky pořadí 170 : 49,60000</t>
  </si>
  <si>
    <t>712841559RT1</t>
  </si>
  <si>
    <t>Samostatné vytažení izol. povlaku pásy přitavením v celé ploše, 1 vrstva, materiál ve specifikaci</t>
  </si>
  <si>
    <t>na atiky a stěny : (14,24+14,47+18,66+11,19)*0,4</t>
  </si>
  <si>
    <t>světlíky : (6,7+1,48)*2*0,4*4</t>
  </si>
  <si>
    <t>712871801RT1</t>
  </si>
  <si>
    <t>Samostatné vytažení izolačního povlaku termoplasty 1 vrstva, materiál ve specifikaci, bez rozlišení tloušťky fólie</t>
  </si>
  <si>
    <t>na atiky a stěny : (14,24+14,47+18,66+11,19)*0,1</t>
  </si>
  <si>
    <t>světlíky : (6,7+1,48)*2*0,1*4</t>
  </si>
  <si>
    <t>712891171RT1</t>
  </si>
  <si>
    <t>podkladní, bez dodávky textilie</t>
  </si>
  <si>
    <t>Odkaz na mn. položky pořadí 171 : 12,40000</t>
  </si>
  <si>
    <t>283221051R</t>
  </si>
  <si>
    <t>fólie izolační střešní hydroizolační; tloušťka 2,00 mm; plošná hmotnost 2 400 g/m2; PVC-P, výztužná mřížka; µ = 15 000,0</t>
  </si>
  <si>
    <t>Koeficient přeložení a prořez: 0,12</t>
  </si>
  <si>
    <t>69366198R</t>
  </si>
  <si>
    <t>geotextilie PP; funkce separační, ochranná, výztužná, filtrační; plošná hmotnost 300 g/m2; zpevněná oboustranně</t>
  </si>
  <si>
    <t>Odkaz na mn. položky pořadí 168 : 180,87500</t>
  </si>
  <si>
    <t>Odkaz na mn. položky pořadí 172 : 12,40000</t>
  </si>
  <si>
    <t>998712102R00</t>
  </si>
  <si>
    <t>Přesun hmot pro povlakové krytiny v objektech výšky přes 6 do 12 m</t>
  </si>
  <si>
    <t>50 m vodorovně</t>
  </si>
  <si>
    <t xml:space="preserve">159,160,161,162,163,164,165,166,167,169,170,171,173,174,175, : </t>
  </si>
  <si>
    <t>Součet: : 2,03538</t>
  </si>
  <si>
    <t>713111111RT2</t>
  </si>
  <si>
    <t>Montáž tepelné izolace stropů kladené vrchem, volně, dvouvrstvá</t>
  </si>
  <si>
    <t>800-713</t>
  </si>
  <si>
    <t>podkroví - podlaha nad 2.NP skl. P21 : 140,5+148,5</t>
  </si>
  <si>
    <t>713102121R00</t>
  </si>
  <si>
    <t>Odstranění tepelné izolace z desek, lamel, rohoží, pásů a foukané izolace podlah, volně uložené, z minerálních desek, lamel, rohoží a pásů, tloušťky do 100 mm</t>
  </si>
  <si>
    <t>116 : 24,16</t>
  </si>
  <si>
    <t>P11 : 48,49+10,51+5,54+10,43</t>
  </si>
  <si>
    <t>P12 : 142</t>
  </si>
  <si>
    <t>P13 : 42,19</t>
  </si>
  <si>
    <t>713121111R00</t>
  </si>
  <si>
    <t>Montáž tepelné izolace podlah  jednovrstvá, bez dodávky materiálu</t>
  </si>
  <si>
    <t>713121121R00</t>
  </si>
  <si>
    <t>Montáž tepelné izolace podlah  dvouvrstvá, bez dodávky materiálu</t>
  </si>
  <si>
    <t xml:space="preserve">1.NP skl. P01, 04, 05 : </t>
  </si>
  <si>
    <t>103 : 40,88</t>
  </si>
  <si>
    <t>713141124R00</t>
  </si>
  <si>
    <t>Montáž tepelné izolace plochých střech lepená na pruhy z PU lepidla</t>
  </si>
  <si>
    <t>ST01 (spádové klíny + 2 vrstvy eps) : 168,5*3</t>
  </si>
  <si>
    <t>713191100R00</t>
  </si>
  <si>
    <t>Izolace tepelné běžných konstrukcí - doplňky položení separační fólie, bez dodávky materiálu</t>
  </si>
  <si>
    <t>Odkaz na mn. položky pořadí 177 : 289,00000</t>
  </si>
  <si>
    <t>713191100RT9</t>
  </si>
  <si>
    <t>Izolace tepelné běžných konstrukcí - doplňky položení separační fólie, včetně dodávky PE fólie, Fólie hladká separační</t>
  </si>
  <si>
    <t>Odkaz na mn. položky pořadí 179 : 176,79000</t>
  </si>
  <si>
    <t>Odkaz na mn. položky pořadí 180 : 472,01000</t>
  </si>
  <si>
    <t>713190818R00</t>
  </si>
  <si>
    <t>Odstranění tepelné izolace ze sypkých hmot lože z perlitu, tloušťky přes 150 do 200 mm</t>
  </si>
  <si>
    <t>tl. 210 mm</t>
  </si>
  <si>
    <t>283755591R</t>
  </si>
  <si>
    <t>Výrobek izolační pro budovy z polyurethanové pěny - PIR; tvar: spádová deska; OH = 32 kg/m3; lambda = 0,022 W/(m.K); pevnost v tlaku CS 100 kPa</t>
  </si>
  <si>
    <t>ST01 spádová vrstva (area) : 168,5*0,11</t>
  </si>
  <si>
    <t>Koeficient prořez: 0,05</t>
  </si>
  <si>
    <t>28375705R</t>
  </si>
  <si>
    <t>Výrobek izolační pro budovy z pěnového polystyrenu (EPS) tvar: deska; OH = 25 kg/m3; lambda = 0,035 W/(m.K); pevnost v tlaku CS 150 kPa; RtF: E</t>
  </si>
  <si>
    <t>ST01 (area) : 168,5*0,22</t>
  </si>
  <si>
    <t>28375706R</t>
  </si>
  <si>
    <t>Výrobek izolační pro budovy z pěnového polystyrenu (EPS) tvar: deska; OH = 30 kg/m3; lambda = 0,034 W/(m.K); pevnost v tlaku CS 200 kPa; RtF: E</t>
  </si>
  <si>
    <t>101 : 42,23*0,12</t>
  </si>
  <si>
    <t>102 : 4,22*0,12</t>
  </si>
  <si>
    <t>103 : 40,88*0,12</t>
  </si>
  <si>
    <t>106 : 107,32*0,12</t>
  </si>
  <si>
    <t>108 : 3,22*0,12</t>
  </si>
  <si>
    <t>109 : 5,52*0,12</t>
  </si>
  <si>
    <t>110 : 5,4*0,12</t>
  </si>
  <si>
    <t>111 : 9,11*0,12</t>
  </si>
  <si>
    <t>112 : 10,81*0,12</t>
  </si>
  <si>
    <t>113 : 36,35*0,12</t>
  </si>
  <si>
    <t>114 : 21,0*0,1</t>
  </si>
  <si>
    <t>115 : 41,56*0,1</t>
  </si>
  <si>
    <t>202 : 144,39*0,05</t>
  </si>
  <si>
    <t>Koeficient prořez: 0,03</t>
  </si>
  <si>
    <t>28376060R</t>
  </si>
  <si>
    <t>Výrobek izolační pro budovy z pěnového polystyrenu (EPS) tvar: deska; typ: T; tloušťka d = 20,0 mm; lambda = 0,044 W/(m.K); RtF: E</t>
  </si>
  <si>
    <t>28376062R</t>
  </si>
  <si>
    <t>Výrobek izolační pro budovy z pěnového polystyrenu (EPS) tvar: deska; typ: T; tloušťka d = 30,0 mm; lambda = 0,044 W/(m.K); RtF: E</t>
  </si>
  <si>
    <t>63151401R</t>
  </si>
  <si>
    <t>Výrobek izolační pro budovy z minerální vlny (MW) tvar: deska; tloušťka d = 50,0 mm; OH = 40 kg/m3; lambda = 0,035 W/(m.K); RtF: A1</t>
  </si>
  <si>
    <t>podkroví - podlaha nad 2.NP skl. P21, dvě vrstvy : (140,5+148,5)*2</t>
  </si>
  <si>
    <t>673522311R</t>
  </si>
  <si>
    <t>fólie izolační střešní hydroizolační; paropropustná; plošná hmotnost 140 g/m2; PP textilie; sd 0,02 až 0,04 m</t>
  </si>
  <si>
    <t>Odkaz na mn. položky pořadí 182 : 289,00000</t>
  </si>
  <si>
    <t>Koeficient přeložení a prořez: 0,1</t>
  </si>
  <si>
    <t>998713102R00</t>
  </si>
  <si>
    <t>Přesun hmot pro izolace tepelné v objektech výšky do 12 m</t>
  </si>
  <si>
    <t xml:space="preserve">181,183,185,186,187,188,189,190,191, : </t>
  </si>
  <si>
    <t>Součet: : 4,49261</t>
  </si>
  <si>
    <t>721231114RT4</t>
  </si>
  <si>
    <t>Střešní vtoky vtok pro střechu s povlakovou krytinou, střecha zateplená, výška izolace do 300 mm, D 75, 110, 125 mm, včetně dodávky materiálu</t>
  </si>
  <si>
    <t>800-721</t>
  </si>
  <si>
    <t>ST01 : 2</t>
  </si>
  <si>
    <t>721231331R00</t>
  </si>
  <si>
    <t>Střešní vtoky Doplňky pro střešní vtoky vyhřívací sada pro střešní vtoky , včetně dodávky materiálu</t>
  </si>
  <si>
    <t>998721102R00</t>
  </si>
  <si>
    <t>Přesun hmot pro vnitřní kanalizaci v objektech výšky do 12 m</t>
  </si>
  <si>
    <t>50 m vodorovně, měřeno od těžiště půdorysné plochy skládky do těžiště půdorysné plochy objektu</t>
  </si>
  <si>
    <t xml:space="preserve">193,194, : </t>
  </si>
  <si>
    <t>Součet: : 0,00524</t>
  </si>
  <si>
    <t>725110814R00</t>
  </si>
  <si>
    <t>Demontáž klozetů kombinovaných</t>
  </si>
  <si>
    <t>soubor</t>
  </si>
  <si>
    <t>1.NP : 3</t>
  </si>
  <si>
    <t>2.NP : 4</t>
  </si>
  <si>
    <t>725122813R00</t>
  </si>
  <si>
    <t>Demontáž pisoárů s nádrží + 1 záchodkem</t>
  </si>
  <si>
    <t>2.NP : 1</t>
  </si>
  <si>
    <t>725122814R00</t>
  </si>
  <si>
    <t>Demontáž pisoárů s nádrží + 2 záchodky</t>
  </si>
  <si>
    <t>1.NP : 1</t>
  </si>
  <si>
    <t>725210821R00</t>
  </si>
  <si>
    <t>Demontáž umyvadel umyvadel bez výtokových armatur</t>
  </si>
  <si>
    <t>2.NP : 2</t>
  </si>
  <si>
    <t>7a/Z</t>
  </si>
  <si>
    <t>Ovladač zařízení nouzové signalizace, techn. specifikace a příslušenství dle výpisu zám. výrobků, D+ M</t>
  </si>
  <si>
    <t>7b/Z</t>
  </si>
  <si>
    <t>Ovladač splachovacího zařízení, techn. specifikace a příslušenství dle výpisu zám. výrobků, D+ M</t>
  </si>
  <si>
    <t>8/Z</t>
  </si>
  <si>
    <t>Závěsová kolejnička do sdk, techn. specifikace a příslušenství dle výpisu zám. výrobků, D+ M</t>
  </si>
  <si>
    <t xml:space="preserve">m     </t>
  </si>
  <si>
    <t>9/Z</t>
  </si>
  <si>
    <t>Závěsová dvojkolejnička do sdk, techn. specifikace a příslušenství dle výpisu zám. výrobků, D+ M</t>
  </si>
  <si>
    <t>S.01</t>
  </si>
  <si>
    <t>Odpadkový koš z broušené nerezi, bez víka, techn. specifikace a přísl. dle výpisu vybavení soc. zař., D+ M</t>
  </si>
  <si>
    <t>S.02</t>
  </si>
  <si>
    <t>Bezdotykový osoušeč rukou, techn. specifikace a příslušenství dle výpisu vybavení soc. zařízení, D+ M</t>
  </si>
  <si>
    <t>S.03</t>
  </si>
  <si>
    <t>Držák toaletního papíru, techn. specifikace a příslušenství dle výpisu vybavení soc. zařízení, D+ M</t>
  </si>
  <si>
    <t>S.04</t>
  </si>
  <si>
    <t>WC štětka včetně držáku na stěnu, techn. specifikace a přísl. dle výpisu vybavení soc. zařízení, D+ M</t>
  </si>
  <si>
    <t>S.05</t>
  </si>
  <si>
    <t>Uzavíratelný odpadkový koš z broušené nerezi, 3,7 l, techn. specif. a přísl. dle výpisu vybavení soc, D+ M</t>
  </si>
  <si>
    <t>S.06</t>
  </si>
  <si>
    <t>Zásobník papírových ručníků, techn. specifikace a příslušenství dle výpisu vybavení soc. zařízení, D+ M</t>
  </si>
  <si>
    <t>S.07</t>
  </si>
  <si>
    <t>Dávkovač mýdla, techn. specifikace a příslušenství dle výpisu vybavení soc. zařízení, D+ M</t>
  </si>
  <si>
    <t>S.08</t>
  </si>
  <si>
    <t>Madlo rovné nerez dl. 600 mm, techn. specifikace a přísl. dle výpisu vybavení soc. zař., D+ M</t>
  </si>
  <si>
    <t>7/Z svislé : 2</t>
  </si>
  <si>
    <t>S.09</t>
  </si>
  <si>
    <t>Madlo rovné dvojité nerez dl.900 mm, techn. specifikace a přísl. dle výpisu vybavení soc. zař., D+ M</t>
  </si>
  <si>
    <t>S.10</t>
  </si>
  <si>
    <t>Madlo sklopné dvojité nerez dl.913 mm, techn. specifikace a přísl. dle výpisu vybavení soc. zař., D+ M</t>
  </si>
  <si>
    <t>S.11</t>
  </si>
  <si>
    <t>Zrcadlo lepené na stěnu 1370x720 mm, techn. specifikace a přísl. dle výpisu vybavení soc. zař., D+ M</t>
  </si>
  <si>
    <t>S.12</t>
  </si>
  <si>
    <t>Zrcadlo lepené na stěnu 1810x1150 mm, techn. specifikace a přísl. dle výpisu vybavení soc. zař., D+ M</t>
  </si>
  <si>
    <t>S.13</t>
  </si>
  <si>
    <t>Zrcadlo lepené na stěnu 1600x1200 mm, techn. specifikace a přísl. dle výpisu vybavení soc. zař., D+ M</t>
  </si>
  <si>
    <t>S.14</t>
  </si>
  <si>
    <t>Zrcadlo lepené na stěnu 2200x1200 mm, techn. specifikace a přísl. dle výpisu vybavení soc. zař., D+ M</t>
  </si>
  <si>
    <t>S.15</t>
  </si>
  <si>
    <t>Závěsný přebalovací pult, techn. specifikace a příslušenství dle výpisu mobiliáře, D+ M</t>
  </si>
  <si>
    <t>998725102R00</t>
  </si>
  <si>
    <t>Přesun hmot pro zařizovací předměty v objektech výšky do 12 m</t>
  </si>
  <si>
    <t>vodorovně do 50 m</t>
  </si>
  <si>
    <t xml:space="preserve">200,201,202,203,204,205,206,207,208,209,210,211,212,213,214,215,216,217,218, : </t>
  </si>
  <si>
    <t>Součet: : 0,19355</t>
  </si>
  <si>
    <t>762341210R00</t>
  </si>
  <si>
    <t xml:space="preserve">Montáž bednění střech rovných o sklonu do 60° z prken hrubých na sraz tloušťky do 32 mm včetně vyřezání otvorů ,  </t>
  </si>
  <si>
    <t>800-762</t>
  </si>
  <si>
    <t>bednění</t>
  </si>
  <si>
    <t>vikýře dle výpisu řeziva na 2 ks : 2,5</t>
  </si>
  <si>
    <t>boky : 0,6*4</t>
  </si>
  <si>
    <t>762341922R00</t>
  </si>
  <si>
    <t>Bednění a laťování střech vyřezání jednotlivých otvorů bez rozebrání krytiny  v bednění z prken tloušťky do 32 mm, plocha otvoru přes 1 do 2 m2</t>
  </si>
  <si>
    <t>otvory pro vikýře : 1,34*1,02*2</t>
  </si>
  <si>
    <t>762351110R00</t>
  </si>
  <si>
    <t>Nadstřešní konstrukce montáž  světlíků   z hraněného řeziva, průřezové plochy do 100 cm2</t>
  </si>
  <si>
    <t xml:space="preserve">vikýře dle výpisu řeziva na 2 ks : </t>
  </si>
  <si>
    <t>krokev 80x80 : 1,07*4</t>
  </si>
  <si>
    <t>výměna 80x80 : 1,02*4</t>
  </si>
  <si>
    <t>vaznice 80x80 : 1,02*2</t>
  </si>
  <si>
    <t>sloupek 80x80 : 0,49*4</t>
  </si>
  <si>
    <t>pomocný trám 80x40 : 0,86*2</t>
  </si>
  <si>
    <t>762395000R00</t>
  </si>
  <si>
    <t>Spojovací a ochranné prostředky svory, prkna, hřebíky, pásová ocel, vruty, impregnace</t>
  </si>
  <si>
    <t>Odkaz na mn. položky pořadí 233 : 0,09307</t>
  </si>
  <si>
    <t>762441112R00</t>
  </si>
  <si>
    <t>Obložení atiky montáž z dřevoštěpkových desek, 1 vrstva, šroubováním</t>
  </si>
  <si>
    <t>kastlík na ploché střeše (dle detailu) : (0,3+0,3+0,36)*(14,38+14,7)</t>
  </si>
  <si>
    <t>napojení u sedlové střechy (dle detailu) : 0,24*18,8</t>
  </si>
  <si>
    <t>762495000R00</t>
  </si>
  <si>
    <t>Spojovací a ochranné prostředky hřebíky, vruty</t>
  </si>
  <si>
    <t>Odkaz na mn. položky pořadí 224 : 32,42880</t>
  </si>
  <si>
    <t>762521104R00</t>
  </si>
  <si>
    <t>Položení podlah montáž  z hrubých prken nehoblovaných na sraz</t>
  </si>
  <si>
    <t>půda - pochozí lávka skl. P21 : 17,5+5,8+8,7</t>
  </si>
  <si>
    <t>762526130R00</t>
  </si>
  <si>
    <t>Položení podlah montáž  polštářů pod podlahy rozteče do 100 cm</t>
  </si>
  <si>
    <t>762522812R00</t>
  </si>
  <si>
    <t>Demontáž podlah s polštáři , z prken, tloušťky přes 32 do 50 mm</t>
  </si>
  <si>
    <t>202 podium : 6,02*2,24</t>
  </si>
  <si>
    <t>čelo : (2,24+6,02+2,24)*0,2</t>
  </si>
  <si>
    <t>762526811R00</t>
  </si>
  <si>
    <t>Demontáž podlah bez polštářů , z desek dřevotřískovýh, překližkových, sololitových , tloušťky do 20 mm</t>
  </si>
  <si>
    <t>Odkaz na mn. položky pořadí 237 : 125,10000</t>
  </si>
  <si>
    <t>762595000R00</t>
  </si>
  <si>
    <t>Spojovací a ochranné prostředky hřebíky, vruty, impregnace</t>
  </si>
  <si>
    <t>Odkaz na mn. položky pořadí 232 : 1,01475</t>
  </si>
  <si>
    <t>Odkaz na mn. položky pořadí 234 : 0,63043</t>
  </si>
  <si>
    <t>765799313RO9</t>
  </si>
  <si>
    <t>Fólie parotěsné, difúzní a vodotěsné Fólie podstřešní difuzní na bednění, s přelepením spojů, Fólie hladká separační</t>
  </si>
  <si>
    <t>800-765</t>
  </si>
  <si>
    <t>Dodávka a montáž fólie, spojovací pásky včetně spojovacích prostředků.</t>
  </si>
  <si>
    <t>vikýře dle 2 ks : 2,5</t>
  </si>
  <si>
    <t>60511161R</t>
  </si>
  <si>
    <t>Prkno dřevina: jehličnatá; opracování: omítané; tl. = 25 mm</t>
  </si>
  <si>
    <t>půda - pochozí lávka skl. P21 : (17,5+5,8+8,7)*0,025</t>
  </si>
  <si>
    <t>vikýře dle výpisu řeziva na 2 ks : 2,5*0,025</t>
  </si>
  <si>
    <t>boky : 0,6*4*0,025</t>
  </si>
  <si>
    <t>605152001R</t>
  </si>
  <si>
    <t>Hranolek dřevina: SM</t>
  </si>
  <si>
    <t>krokev 80x80 : 0,08*0,08*1,07*4</t>
  </si>
  <si>
    <t>výměna 80x80 : 0,08*0,08*1,02*4</t>
  </si>
  <si>
    <t>vaznice 80x80 : 0,08*0,08*1,02*2</t>
  </si>
  <si>
    <t>sloupek 80x80 : 0,08*0,08*0,49*4</t>
  </si>
  <si>
    <t>pomocný trám 80x40 : 0,08*0,04*0,86*2</t>
  </si>
  <si>
    <t>60515278R</t>
  </si>
  <si>
    <t>Hranol dřevina: SM</t>
  </si>
  <si>
    <t>půda - pochozí lávka skl. P21 : 0,08*0,18*1,2*19</t>
  </si>
  <si>
    <t>0,08*0,18*1*17</t>
  </si>
  <si>
    <t>606233006R</t>
  </si>
  <si>
    <t>překližka vodovzdorná; BR; jakost S/BB; tl = 21,0 mm; š = 3 000 mm; h = 1 500,0 mm; počet vrstev 15</t>
  </si>
  <si>
    <t>998762102R00</t>
  </si>
  <si>
    <t>Přesun hmot pro konstrukce tesařské v objektech výšky do 12 m</t>
  </si>
  <si>
    <t xml:space="preserve">221,223,225,230,231,232,233,234,235, : </t>
  </si>
  <si>
    <t>Součet: : 1,47483</t>
  </si>
  <si>
    <t>763614121R00</t>
  </si>
  <si>
    <t>Montáž podlahy, z desek tl. do 18 mm, na sraz, sponkováním, bez dodávky desky</t>
  </si>
  <si>
    <t>800-763</t>
  </si>
  <si>
    <t>vč. dodávky a montáže spojovacího materiálu</t>
  </si>
  <si>
    <t>1.PP dočasná ochrana stávající podlahy : 39,35</t>
  </si>
  <si>
    <t>1.NP dočasná ochrana stávající podlahy v galerii : 85,75</t>
  </si>
  <si>
    <t>60725009R</t>
  </si>
  <si>
    <t>Deska z plochých třísek (OSB) typ: 3; tl = 10,0 mm; povrch: nebroušený; hrana: rovná</t>
  </si>
  <si>
    <t>Koeficient prořez: 0,1</t>
  </si>
  <si>
    <t>998763101R00</t>
  </si>
  <si>
    <t>Přesun hmot dřevostaveb v objektech výšky do 6 m</t>
  </si>
  <si>
    <t xml:space="preserve">237,238, : </t>
  </si>
  <si>
    <t>Součet: : 0,83880</t>
  </si>
  <si>
    <t>764355291R00</t>
  </si>
  <si>
    <t>Žlaby z pozinkovaného plechu montáž vč. spojovacích prostředků žlabů a příslušenství  žlabů Pz nástřešních oblých</t>
  </si>
  <si>
    <t>800-764</t>
  </si>
  <si>
    <t>napojení ploché a sedlové střechy dle detailu (žlab bude namontován zpět) : 19,2</t>
  </si>
  <si>
    <t>764211242RT2</t>
  </si>
  <si>
    <t>Krytiny z měděného plechu výroba a montáž hladké střešní krytiny s úpravou krytiny u okapů, prostupů a výčnělků  ze svitků š 670 mm, sklonu přes 30 do 45°</t>
  </si>
  <si>
    <t>včetně podkladní lepenky, spojovacích prostředků a zednické výpomoci.</t>
  </si>
  <si>
    <t>6/K : 1,25*2</t>
  </si>
  <si>
    <t>764222220R00</t>
  </si>
  <si>
    <t>Oplechování říms a okapů z měděného plechu výroba a montáž oplechování, včetně podkladního plechu a zhotovení rohů, spojů a dilatací  okapů na střechách s tvrdou krytinou a podkladním plechem, rš 330 mm</t>
  </si>
  <si>
    <t>2/K : 1,05*2</t>
  </si>
  <si>
    <t>764222240R00</t>
  </si>
  <si>
    <t>Oplechování říms a okapů z měděného plechu výroba a montáž oplechování, včetně podkladního plechu a zhotovení rohů, spojů a dilatací  okapů na střechách s tvrdou krytinou a podkladním plechem, rš 500 mm</t>
  </si>
  <si>
    <t>14/K r.š. 440 mm : 19,5</t>
  </si>
  <si>
    <t>764231220R00</t>
  </si>
  <si>
    <t>Lemování z měděného plechu výroba a montáž lemování zdí  na střechách s tvrdou krytinou včetně rohů a ukončení před požární zdí, rš 250 mm</t>
  </si>
  <si>
    <t>včetně spojovacích prostředků.</t>
  </si>
  <si>
    <t>3/K : 1,05*2</t>
  </si>
  <si>
    <t>764267200R00</t>
  </si>
  <si>
    <t>Střešní otvory z měděného plechu výroba a montáž oplechování vikýře rozvinuté plochy do 6 m2  sklonu do 30°</t>
  </si>
  <si>
    <t>5/K : 0,55*4</t>
  </si>
  <si>
    <t>8/K : 0,25*2</t>
  </si>
  <si>
    <t>764291220R00</t>
  </si>
  <si>
    <t>Ostatní střešní prvky z měděného plechu dodávka a montáž   závětrné lišty, rš 330 mm</t>
  </si>
  <si>
    <t>včetně spojovacích prostředků a zednické výpomoci.</t>
  </si>
  <si>
    <t>1/K : 1,1*4</t>
  </si>
  <si>
    <t>764296230R00</t>
  </si>
  <si>
    <t>Ostatní střešní prvky z měděného plechu dodávka a montáž   připojovací lišty dilatační, rš 120 mm</t>
  </si>
  <si>
    <t>4/K r.š. 100 mm : 1,05+1,05</t>
  </si>
  <si>
    <t>764817150R00</t>
  </si>
  <si>
    <t xml:space="preserve">Oplechování  zdí (atik), z lakovaného pozinkovaného plechu, rš 500 mm, dodávka a montáž </t>
  </si>
  <si>
    <t>včetně zhotovení rohů, spojů a dilatací</t>
  </si>
  <si>
    <t>15/K r.š. 475 mm : 29</t>
  </si>
  <si>
    <t>764814537xxx</t>
  </si>
  <si>
    <t>Oplechování zdí a nadezdívek z ocelových plechů s povrchovou úpravou , z lakovaného pozinkovaného plechu, rš 795 mm, dodávka a montáž</t>
  </si>
  <si>
    <t>včetně rohů</t>
  </si>
  <si>
    <t>16/K : 29</t>
  </si>
  <si>
    <t>764311831RT2</t>
  </si>
  <si>
    <t>Demontáž krytiny hladké střešní z tabulí 2 x 1 m, plochy do 25 m, sklonu přes 30 do 45°</t>
  </si>
  <si>
    <t>764353835R00</t>
  </si>
  <si>
    <t>Demontáž žlabů nadřímsových čtyřhranných v hácích se spádovou vložkou, rš 330 mm, sklonu do 30°</t>
  </si>
  <si>
    <t>7/K</t>
  </si>
  <si>
    <t>Protidešťová žaluzie 788 x 327 mm, techn. specifikace a přisluš. dle výpisu zám. výr., D+ M</t>
  </si>
  <si>
    <t>998764102R00</t>
  </si>
  <si>
    <t>Přesun hmot pro konstrukce klempířské v objektech výšky do 12 m</t>
  </si>
  <si>
    <t xml:space="preserve">240,241,242,243,244,245,246,247,248,249,252, : </t>
  </si>
  <si>
    <t>Součet: : 1,13285</t>
  </si>
  <si>
    <t>766111820R00</t>
  </si>
  <si>
    <t>Demontáž dřevěných stěn plných</t>
  </si>
  <si>
    <t>800-766</t>
  </si>
  <si>
    <t>včetně demontáže lišt a vysklení,</t>
  </si>
  <si>
    <t>116 lehká příčka : (1,76+2,98)*3,27</t>
  </si>
  <si>
    <t>766411812R00</t>
  </si>
  <si>
    <t>Demontáž obložení stěn panely velikosti přes 1,5 m2</t>
  </si>
  <si>
    <t>104 : (10,19+8,32+10,42)*3</t>
  </si>
  <si>
    <t>-1,71*2,2</t>
  </si>
  <si>
    <t>201 : (7,25+4,17+11,27)*3</t>
  </si>
  <si>
    <t>-0,7*2,1*3</t>
  </si>
  <si>
    <t>-0,88*2,1</t>
  </si>
  <si>
    <t>-2,15*2,1*2</t>
  </si>
  <si>
    <t>202 : 16,35*3</t>
  </si>
  <si>
    <t>-2,15*2,2</t>
  </si>
  <si>
    <t>203 : (4,75+8,8)*3</t>
  </si>
  <si>
    <t>-1,45*1,82</t>
  </si>
  <si>
    <t>766411822R00</t>
  </si>
  <si>
    <t>Demontáž obložení stěn podkladových roštů</t>
  </si>
  <si>
    <t>Odkaz na mn. položky pořadí 255 : 206,86280</t>
  </si>
  <si>
    <t>766421811R00</t>
  </si>
  <si>
    <t>Demontáž obložení podhledů panely velikosti do 1,5 m2</t>
  </si>
  <si>
    <t xml:space="preserve">obklad trámů : </t>
  </si>
  <si>
    <t>104 : (0,5+0,25)*(7,68+8,3)</t>
  </si>
  <si>
    <t>(0,5+0,25+0,5)*(7,8+7,93+8,06+8,17)</t>
  </si>
  <si>
    <t>202 : (0,5+0,5)*(8,25+8,9)</t>
  </si>
  <si>
    <t>(0,5+0,5+0,5)*(8,35+8,47+8,6+8,72+8,8+8,82+8,85)</t>
  </si>
  <si>
    <t>766421822R00</t>
  </si>
  <si>
    <t>Demontáž obložení podhledů podkladových roštů</t>
  </si>
  <si>
    <t>Odkaz na mn. položky pořadí 257 : 160,00000</t>
  </si>
  <si>
    <t>766711097xxx</t>
  </si>
  <si>
    <t>Podkladní tepelně izolační profil pod rám balkonových dveří, zasklených stěn, nebo pod zárubně, výška  320 mm</t>
  </si>
  <si>
    <t>Montáž zasklených stěn včetně dodávky a montáže PU pěny a spojovacích prostředků.</t>
  </si>
  <si>
    <t>1/D : 3,21</t>
  </si>
  <si>
    <t>2/D : 1,18</t>
  </si>
  <si>
    <t>1/T</t>
  </si>
  <si>
    <t>WC boxy, techn. specifikace a příslušenství dle výpisu truhl. výrobků, včetně dveří, D+ M</t>
  </si>
  <si>
    <t>2/T</t>
  </si>
  <si>
    <t>3/T</t>
  </si>
  <si>
    <t>Dvířka niky, techn. specifikace a příslušenství dle výpisu truhl. výrobků, D+ M</t>
  </si>
  <si>
    <t>998766102R00</t>
  </si>
  <si>
    <t>Přesun hmot pro konstrukce truhlářské v objektech výšky do 12 m</t>
  </si>
  <si>
    <t xml:space="preserve">259,260,261,262, : </t>
  </si>
  <si>
    <t>Součet: : 0,14950</t>
  </si>
  <si>
    <t>01/L</t>
  </si>
  <si>
    <t>Dřevěné dveře 900/2350 mm, techn. specifikace a příslušenství dle výpisu dveří, D+ M, včetně zárubně</t>
  </si>
  <si>
    <t>02/P</t>
  </si>
  <si>
    <t>03/L</t>
  </si>
  <si>
    <t>Dřevěné dveře 800/2350 mm, techn. specifikace a příslušenství dle výpisu dveří, D+ M, včetně zárubně</t>
  </si>
  <si>
    <t>04/P</t>
  </si>
  <si>
    <t>05/L</t>
  </si>
  <si>
    <t>Dřevěné dveře 800/1970 mm,  EW30 DP3, techn. specifikace a příslušenství dle výpisu dveří, D+ M, včetně zárubně</t>
  </si>
  <si>
    <t>06/P</t>
  </si>
  <si>
    <t>Dřevěné dveře 700/2350 mm, techn. specifikace a příslušenství dle výpisu dveří, D+ M, včetně zárubně</t>
  </si>
  <si>
    <t>07/L</t>
  </si>
  <si>
    <t>Dřevěné dveře 700/1970 mm, techn. specifikace a příslušenství dle výpisu dveří, D+ M, včetně zárubně</t>
  </si>
  <si>
    <t>08/P</t>
  </si>
  <si>
    <t>09/L</t>
  </si>
  <si>
    <t>Dřevěné dveře 900/1970 mm, techn. specifikace a příslušenství dle výpisu dveří, D+ M, včetně zárubně</t>
  </si>
  <si>
    <t>10/L</t>
  </si>
  <si>
    <t>Dřevěné dveře 800/1970 mm, techn. specifikace a příslušenství dle výpisu dveří, D+ M, včetně zárubně</t>
  </si>
  <si>
    <t>11/L</t>
  </si>
  <si>
    <t>Dřevěné dveře 600/1970 mm, techn. specifikace a příslušenství dle výpisu dveří, D+ M, včetně zárubně</t>
  </si>
  <si>
    <t>12/L</t>
  </si>
  <si>
    <t>Dřevěné dveře 900/2050 mm, techn. specifikace a příslušenství dle výpisu dveří, D+ M, včetně zárubně</t>
  </si>
  <si>
    <t>13/L</t>
  </si>
  <si>
    <t>Dřevěné dveře 2050/2050 mm, techn. specifikace a příslušenství dle výpisu dveří, D+ M, včetně zárubně</t>
  </si>
  <si>
    <t>14/P</t>
  </si>
  <si>
    <t>15/P</t>
  </si>
  <si>
    <t>Dřevěné dveře 1600/2200 mm, techn. specifikace a příslušenství dle výpisu dveří, D+ M, včetně zárubně</t>
  </si>
  <si>
    <t>16/L</t>
  </si>
  <si>
    <t>Dřevěné dveře 1250/2200 mm,  EW30 DP3, techn. specifikace a příslušenství dle výpisu dveří, D+ M, včetně zárubně</t>
  </si>
  <si>
    <t xml:space="preserve">264,265,266,267,268,269,270,271,272,273,274,275,276,277,278,279, : </t>
  </si>
  <si>
    <t>Součet: : 0,36000</t>
  </si>
  <si>
    <t>767311810R00</t>
  </si>
  <si>
    <t>Demontáž světlíků všech typů včetně zasklení</t>
  </si>
  <si>
    <t>800-767</t>
  </si>
  <si>
    <t>střecha nad respiriem : 1,55*12</t>
  </si>
  <si>
    <t>767581801R00</t>
  </si>
  <si>
    <t>Demontáž podhledů kazet</t>
  </si>
  <si>
    <t>106 : 69</t>
  </si>
  <si>
    <t>767582800R00</t>
  </si>
  <si>
    <t>Demontáž podhledů roštů</t>
  </si>
  <si>
    <t>Odkaz na mn. položky pořadí 282 : 69,00000</t>
  </si>
  <si>
    <t>767995104R00</t>
  </si>
  <si>
    <t>Výroba a montáž atypických kovovových doplňků staveb hmotnosti přes 20 do 50 kg</t>
  </si>
  <si>
    <t>1.NP respirium č.v. 03 - TR 33,7/2,6 : 24*1,99</t>
  </si>
  <si>
    <t>767995108R00</t>
  </si>
  <si>
    <t>Výroba a montáž atypických kovovových doplňků staveb hmotnosti přes 500 kg</t>
  </si>
  <si>
    <t xml:space="preserve">ok schodiště dle statiky v.č. 07 : </t>
  </si>
  <si>
    <t>P8 : 15*62,8</t>
  </si>
  <si>
    <t>SHS 60/60/3 : 21*5,19</t>
  </si>
  <si>
    <t>SHS 60/30/3 : 90*3,77</t>
  </si>
  <si>
    <t>P 15 : 0,3*0,3*122,22</t>
  </si>
  <si>
    <t>kotvení ramene : 100</t>
  </si>
  <si>
    <t>767996802R00</t>
  </si>
  <si>
    <t>Demontáž ostatních doplňků staveb atypických konstrukcí  o hmotnosti přes 50 do 100 kg</t>
  </si>
  <si>
    <t>vnitřní schodiště (odhad) : 200</t>
  </si>
  <si>
    <t>1/Z</t>
  </si>
  <si>
    <t>Celoskleněné samonosné zábradlí 2335 x 900 mm, techn. specifikace a přísluš. dle výpisu zám. výrobků, D+ M</t>
  </si>
  <si>
    <t>10a/Z</t>
  </si>
  <si>
    <t>Revizní dvířka 150/300 mm, techn. specifikace a přísl. dle výpisu zám. výrobků, D+ M</t>
  </si>
  <si>
    <t>10b/Z</t>
  </si>
  <si>
    <t>Revizní dvířka 150/200 mm, techn. specifikace a přísl. dle výpisu zám. výrobků, D+ M</t>
  </si>
  <si>
    <t>11/Z</t>
  </si>
  <si>
    <t>Střešní patka pro uložení střeš. jednotek dl. 1000 mm, techn. speci. a přísluš. dle výpisu zám. výr., D+ M</t>
  </si>
  <si>
    <t>14/Z</t>
  </si>
  <si>
    <t>Nerezová revizní dvířka 800/1350 mm, techn. specifikace a přísl. dle výpisu zám. výrobků, D+ M</t>
  </si>
  <si>
    <t>16/Z</t>
  </si>
  <si>
    <t>Ocelový sokl v.50 mm, techn. specifikace a přísl. dle výpisu zám. výrobků, D+ M</t>
  </si>
  <si>
    <t>17/Z</t>
  </si>
  <si>
    <t>Závěsná lišta na obrazy, techn. specifikace a přísl. dle výpisu zám. výrobků, D+ M</t>
  </si>
  <si>
    <t>2a/Z</t>
  </si>
  <si>
    <t>Celoskleněné samonosné zábradlí 2392 x 929 mm, techn. specifikace a přísluš. dle výpisu zám. výrobků, D+ M</t>
  </si>
  <si>
    <t>2b/Z</t>
  </si>
  <si>
    <t>Zábradlí z ocelového plechu 4800 x 1100 mm, techn. specifikace a přísluš. dle výpisu zám. výrobků, D+ M</t>
  </si>
  <si>
    <t>3a/Z</t>
  </si>
  <si>
    <t>Kotvení SDK příček dl.960 mm, techn. specifikace a přísluš. dle výpisu zám. výrobků, D+ M</t>
  </si>
  <si>
    <t>3b/Z</t>
  </si>
  <si>
    <t>Kotvení SDK příček dl.500 mm, techn. specifikace a přísluš. dle výpisu zám. výrobků, D+ M</t>
  </si>
  <si>
    <t>4a/Z</t>
  </si>
  <si>
    <t>Ocelové madlo dl. 7150 mm, techn. specifikace a přísluš. dle výpisu zám. výrobků, D+ M včetně kotvení</t>
  </si>
  <si>
    <t>4b/Z</t>
  </si>
  <si>
    <t>Ocelové madlo dl. 5110 mm, techn. specifikace a přísluš. dle výpisu zám. výrobků, D+ M včetně kotvení</t>
  </si>
  <si>
    <t>4c/Z</t>
  </si>
  <si>
    <t>Ocelová madla celk. dl 15210 mm, techn. specifikace a přísluš. dle výpisu zám. výrobků, D+ M včetně kotvení</t>
  </si>
  <si>
    <t>6/Z</t>
  </si>
  <si>
    <t>Střešní pultový světlík 6708 x 1503 mm, techn. specifikace a příslušenství dle výpisu zám. výrobků, včetně opláštění, D+ M</t>
  </si>
  <si>
    <t>767001</t>
  </si>
  <si>
    <t>Repase stávajících pivotových dveří do prostoru Galerie, techn. specifikace dle PD</t>
  </si>
  <si>
    <t>767002</t>
  </si>
  <si>
    <t>Úprava konstrukce vnitřního schodiště dle PD</t>
  </si>
  <si>
    <t>767586407xxx</t>
  </si>
  <si>
    <t>Hliníkový lamelový podhled, lamely 30 / 120 mm, techn. specifikace a příslušenství dle PD, D+ M</t>
  </si>
  <si>
    <t>Dodávka a montáž kazet.</t>
  </si>
  <si>
    <t xml:space="preserve">1. NP dle výkresu podhledů : </t>
  </si>
  <si>
    <t>13611224R</t>
  </si>
  <si>
    <t>Výrobek plochý ocelový válcovaný za tepla - plech; hladký; tl. = 8,00 mm</t>
  </si>
  <si>
    <t>P8 : 15*62,8/1000</t>
  </si>
  <si>
    <t>13611238R</t>
  </si>
  <si>
    <t>Výrobek plochý ocelový válcovaný za tepla - plech; hladký; tl. = 15,00 mm</t>
  </si>
  <si>
    <t>P 15 : 0,3*0,3*122,22/1000</t>
  </si>
  <si>
    <t>14470065R</t>
  </si>
  <si>
    <t>trubka bezešvá tlaková kruhová P235TR2; vnější průměr 33,7 mm; T = 2,6 mm</t>
  </si>
  <si>
    <t>1.NP respirium č.v. 03 - TR 33,7/2,6 : 24</t>
  </si>
  <si>
    <t>14587272R</t>
  </si>
  <si>
    <t>Profil ocelový uzavřený průřez: čtvercový; značka: S235JRH (1.0039); B = 60 mm; T = 3,0 mm</t>
  </si>
  <si>
    <t>SHS 60/60/3 : 21*5,19/1000</t>
  </si>
  <si>
    <t>14587754R</t>
  </si>
  <si>
    <t>Profil ocelový uzavřený průřez: obdélníkový; značka: S235JRH (1.0039); H = 60 mm; B = 30 mm; T = 3,0 mm</t>
  </si>
  <si>
    <t>SHS 60/30/3 : 90*3,77/1000</t>
  </si>
  <si>
    <t>55399999R</t>
  </si>
  <si>
    <t>výrobek kovový zámečnický, atypický</t>
  </si>
  <si>
    <t>998767102R00</t>
  </si>
  <si>
    <t>Přesun hmot pro kovové stavební doplňk. konstrukce v objektech výšky do 12 m</t>
  </si>
  <si>
    <t xml:space="preserve">284,285,286,287,288,289,290,291,292,293,294,295,296,297,298,299,300,301,302,303,304,305,306,307,308, : </t>
  </si>
  <si>
    <t xml:space="preserve">309,310, : </t>
  </si>
  <si>
    <t>Součet: : 7,04635</t>
  </si>
  <si>
    <t>773221211R00</t>
  </si>
  <si>
    <t>Obklady schodišť barevným teracem stupňů tloušťky do 25 mm  rovných, bez zábradlí</t>
  </si>
  <si>
    <t>800-773</t>
  </si>
  <si>
    <t>schodiště do 1.PP  stupně (area) : 7,35</t>
  </si>
  <si>
    <t>podstupnice : 1,53*0,165*12</t>
  </si>
  <si>
    <t>(1,68+1,98+1,98+1,71+1,54+1,1)*0,165</t>
  </si>
  <si>
    <t>schodiště do 2.NP stupně s podestou (area) : 13,9</t>
  </si>
  <si>
    <t>773422200R00</t>
  </si>
  <si>
    <t>Soklíky z barevného teraca tloušťky do 20 mm  výšky přes 50 do 150 mmmm, rovné bez požlábku</t>
  </si>
  <si>
    <t>101 : 4,27+9,51+4,35</t>
  </si>
  <si>
    <t>0,3*8</t>
  </si>
  <si>
    <t>-0,9</t>
  </si>
  <si>
    <t>sloup : 0,2*8</t>
  </si>
  <si>
    <t>102 : (2,01+2,2)*2</t>
  </si>
  <si>
    <t>103 : 4,01+0,3+0,3+0,5+0,54+0,89+0,89+0,96+0,1+0,73+3,74+16,19+0,8+0,8+0,83+0,83</t>
  </si>
  <si>
    <t>-1,8-2</t>
  </si>
  <si>
    <t>105 : 4,49+8,6+4,24+0,35+0,35+8,36+1,04+1,04</t>
  </si>
  <si>
    <t>-0,9-1,8</t>
  </si>
  <si>
    <t>106 : 10,53+7,43+0,45+0,45+3,55+8,37+8,02+0,94+0,94+0,17+0,17</t>
  </si>
  <si>
    <t>-1-2,41-1-0,9-0,9-3-3-1-3</t>
  </si>
  <si>
    <t>108 : (1,76+1,7)*2</t>
  </si>
  <si>
    <t>-0,8-1</t>
  </si>
  <si>
    <t>109 : (3,01+1,7)*2</t>
  </si>
  <si>
    <t>-2,41</t>
  </si>
  <si>
    <t>113 : 5,03+6,89+5,27+1,5+1,02</t>
  </si>
  <si>
    <t>114 : 10,1+2,01+10,1+0,47+0,47</t>
  </si>
  <si>
    <t>-1,2</t>
  </si>
  <si>
    <t>115 : (5,48+7,59)*2</t>
  </si>
  <si>
    <t>-1,2--3</t>
  </si>
  <si>
    <t>118 : (4,96+4)*2</t>
  </si>
  <si>
    <t>-3,26</t>
  </si>
  <si>
    <t>201 : 7,25+0,5+0,5+0,19+4,36+11,27+4,17</t>
  </si>
  <si>
    <t>-0,9-0,7-1-1,14-2,15-2,15</t>
  </si>
  <si>
    <t>204 : (2,38+4,5+0,3)*2</t>
  </si>
  <si>
    <t>-0,9-0,7-0,7</t>
  </si>
  <si>
    <t>205 : 0,1+0,7+0,23+2+1,62+4,25+0,3+0,3+2,91+0,18+0,18</t>
  </si>
  <si>
    <t>773521260R00</t>
  </si>
  <si>
    <t>Podlahy z barevného teraca prosté tloušťky 20 mm</t>
  </si>
  <si>
    <t xml:space="preserve">1.NP skl. P01,02,04,05 : </t>
  </si>
  <si>
    <t>- čistící zóny : -10,15</t>
  </si>
  <si>
    <t>773529190R01</t>
  </si>
  <si>
    <t>Podlahy z barev. teraca, příplatek za intrazované obrazce s kontrastní barevností teracové směsii</t>
  </si>
  <si>
    <t>998773102R00</t>
  </si>
  <si>
    <t>Přesun hmot pro podlahy teracové v objektech výšky do 12 m</t>
  </si>
  <si>
    <t xml:space="preserve">312,313,314, : </t>
  </si>
  <si>
    <t>Součet: : 31,10651</t>
  </si>
  <si>
    <t>775101101R00</t>
  </si>
  <si>
    <t>Příprava podkladu vysávání vlysových, parketových a lamelových podlah průmyslovým vysavačem</t>
  </si>
  <si>
    <t>800-775</t>
  </si>
  <si>
    <t>Odkaz na mn. položky pořadí 318 : 188,05000</t>
  </si>
  <si>
    <t>775541400R00</t>
  </si>
  <si>
    <t>Položení podlah lamelových plovoucích montáž (položení) lamel Položení podlah lamelových se zámkovým spojem</t>
  </si>
  <si>
    <t>podlah laminátových, vinylových nebo korkových bez podložky.</t>
  </si>
  <si>
    <t>775541600R00</t>
  </si>
  <si>
    <t>Položení podlah lamelových plovoucích přirážka k ceně  za plošné lepení k podkladu</t>
  </si>
  <si>
    <t>611514xxx</t>
  </si>
  <si>
    <t>Parkety  3-lamel. 14 mm přír. olej dle skladeb</t>
  </si>
  <si>
    <t>998775102R00</t>
  </si>
  <si>
    <t>Přesun hmot pro podlahy vlysové a parketové v objektech výšky do 12 m</t>
  </si>
  <si>
    <t xml:space="preserve">319,320, : </t>
  </si>
  <si>
    <t>Součet: : 1,78459</t>
  </si>
  <si>
    <t>776551830R00</t>
  </si>
  <si>
    <t>Sejmutí povlakových podlah volně položených , z ploch přes 20 m2</t>
  </si>
  <si>
    <t xml:space="preserve">2.NP asfalt. lepenka : </t>
  </si>
  <si>
    <t>776972127R00</t>
  </si>
  <si>
    <t xml:space="preserve">Čisticí zóny a rohože vstupní rohož, z Al profilůspojených nerewzovým lankema odděleny pryžovými mezikroužky, tloušťky 27 mm </t>
  </si>
  <si>
    <t>12/Z : 7,17</t>
  </si>
  <si>
    <t>13/Z : 3</t>
  </si>
  <si>
    <t>776976101R00</t>
  </si>
  <si>
    <t xml:space="preserve">Čisticí zóny a rohože rám z profilu L, z hliníku,  </t>
  </si>
  <si>
    <t>12/Z : 11,75</t>
  </si>
  <si>
    <t>13/Z : 6,95</t>
  </si>
  <si>
    <t>998776102R00</t>
  </si>
  <si>
    <t>Přesun hmot pro podlahy povlakové v objektech výšky do 12 m</t>
  </si>
  <si>
    <t xml:space="preserve">323,324, : </t>
  </si>
  <si>
    <t>Součet: : 0,19297</t>
  </si>
  <si>
    <t>771578011R00</t>
  </si>
  <si>
    <t>Zvláštní úpravy spár spára podlaha-stěna silikonem</t>
  </si>
  <si>
    <t>800-771</t>
  </si>
  <si>
    <t>vč. dodávky a montáže silikonu.</t>
  </si>
  <si>
    <t xml:space="preserve">stěny svisle : </t>
  </si>
  <si>
    <t>110 : 3*4</t>
  </si>
  <si>
    <t>111 : 3*8</t>
  </si>
  <si>
    <t>112 : 3*8</t>
  </si>
  <si>
    <t>205 : 3*3</t>
  </si>
  <si>
    <t>781101210R00</t>
  </si>
  <si>
    <t>Příprava podkladu pod obklady penetrace podkladu pod obklady, Penetrace epoxidová (EP); funkce: zpevnění povrchu, úprava savosti, adhezní můstek; ředidlo: voda (disperzní)</t>
  </si>
  <si>
    <t>včetně dodávky materiálu.</t>
  </si>
  <si>
    <t>Odkaz na mn. položky pořadí 328 : 90,84500</t>
  </si>
  <si>
    <t>781475111RU4</t>
  </si>
  <si>
    <t>Montáž obkladů vnitřních z dlaždic keramických 100 x 100 mm,  , kladených do flexibilního tmele</t>
  </si>
  <si>
    <t>RTS 21/ I</t>
  </si>
  <si>
    <t>110 : (3,09+1,7)*2*2</t>
  </si>
  <si>
    <t>111 : (1,82+1,48)*2*2</t>
  </si>
  <si>
    <t>-0,8*2</t>
  </si>
  <si>
    <t>(3,95+1,83)*2*2</t>
  </si>
  <si>
    <t>horní plocha přizdívky : 0,71</t>
  </si>
  <si>
    <t>112 : (1,8+1,45)*2*2</t>
  </si>
  <si>
    <t>(2,12+3,17+3,03+3,02)*2</t>
  </si>
  <si>
    <t>horní plocha přizdívky : 2,1*0,15</t>
  </si>
  <si>
    <t>205 : (0,78+2,05+2,2+0,5)*2</t>
  </si>
  <si>
    <t>781497121RS3</t>
  </si>
  <si>
    <t xml:space="preserve">Lišty k obkladům profil rohový eloxovaný hliník, uložení do tmele,  , výška profilu 10 mm,  </t>
  </si>
  <si>
    <t>111 : 1,83</t>
  </si>
  <si>
    <t>112 : 2,12</t>
  </si>
  <si>
    <t>5978135xxx</t>
  </si>
  <si>
    <t>Obkládačka 100 x 100 mm, dle výběru investora</t>
  </si>
  <si>
    <t>998781102R00</t>
  </si>
  <si>
    <t>Přesun hmot pro obklady keramické v objektech výšky do 12 m</t>
  </si>
  <si>
    <t xml:space="preserve">326,327,328,329,330, : </t>
  </si>
  <si>
    <t>Součet: : 1,39518</t>
  </si>
  <si>
    <t>783225600R00</t>
  </si>
  <si>
    <t xml:space="preserve">Nátěry kov.stavebních doplňk.konstrukcí syntetické 2x email,  </t>
  </si>
  <si>
    <t>800-783</t>
  </si>
  <si>
    <t>včetně pomocného lešení.</t>
  </si>
  <si>
    <t>vnitřní schodiště (odhad) : 30</t>
  </si>
  <si>
    <t>783226100R00</t>
  </si>
  <si>
    <t xml:space="preserve">Nátěry kov.stavebních doplňk.konstrukcí syntetické základní,  </t>
  </si>
  <si>
    <t>výtah. šachta mont. nosník I 100 : 2,1*0,37</t>
  </si>
  <si>
    <t>783601811R00</t>
  </si>
  <si>
    <t>Odstranění starých nátěrů z truhlářských výrobků oškrabáním s obroušením, oken, portálů a výkladců</t>
  </si>
  <si>
    <t>Odkaz na mn. položky pořadí 335 : 28,50000</t>
  </si>
  <si>
    <t>783625930R00</t>
  </si>
  <si>
    <t>Údržba nátěrů truhlářských výrobků, syntetické dvojnásobné s 2x emailováním a 2x tmelením, Malta opravná</t>
  </si>
  <si>
    <t>na vzduchu schnoucí dveří vícevýplňových (profilovaných) a žaluziových nebo oken dvoudílných tříkřídlových a vícekřídlových a oken třídílných a vícedílných nebo vestavěného nábytku.</t>
  </si>
  <si>
    <t>6/T nátěr stávajících vnitřních parapetů : 28,5</t>
  </si>
  <si>
    <t>783782205R00</t>
  </si>
  <si>
    <t>Nátěry tesařských konstrukcí ochranné fungicidní+ biocidní (proti plísním, houbám a hmyzu), dvojnásobný</t>
  </si>
  <si>
    <t>včetně montáže, dodávky a demontáže lešení.</t>
  </si>
  <si>
    <t xml:space="preserve">půda - pochozí lávka skl. P21 : </t>
  </si>
  <si>
    <t>hranol 80/180 : (0,08+0,18)*2*1,2*19</t>
  </si>
  <si>
    <t>(0,08+0,18)*2*1*17</t>
  </si>
  <si>
    <t>prkna : 17,5*2</t>
  </si>
  <si>
    <t>krokev 80x80 : (0,08+0,08)*2*1,07*4</t>
  </si>
  <si>
    <t>výměna 80x80 : (0,08+0,08)*2*1,02*4</t>
  </si>
  <si>
    <t>vaznice 80x80 : (0,08+0,08)*2*1,02*2</t>
  </si>
  <si>
    <t>sloupek 80x80 : (0,08+0,08)*2*0,49*4</t>
  </si>
  <si>
    <t>pomocný trám 80x40 : (0,08+0,04)*2*0,86*2</t>
  </si>
  <si>
    <t>bednění - prkna : 2,5*2</t>
  </si>
  <si>
    <t>boky : 0,6*4*2</t>
  </si>
  <si>
    <t>Koeficient : 0,1</t>
  </si>
  <si>
    <t>7/D</t>
  </si>
  <si>
    <t>Repase stávajících pivotových dveří, techn. specifikace dle výpisu atypických dveří</t>
  </si>
  <si>
    <t>demontáž, přemístění na místo repase a zpět, zpětná montáž</t>
  </si>
  <si>
    <t>repase dveří - očištění, odmaštění, vytmelení, přebroušení a nátěr kovářskou barvou</t>
  </si>
  <si>
    <t>784402801R00</t>
  </si>
  <si>
    <t>Odstranění maleb oškrabáním, v místnostech do 3,8 m</t>
  </si>
  <si>
    <t>800-784</t>
  </si>
  <si>
    <t>784191201R00</t>
  </si>
  <si>
    <t>Příprava povrchu Penetrace (napouštění) podkladu disperzní, jednonásobná, Penetrace funkce: proti tvorbě skvrn, zpevnění povrchu, úprava savosti; ředidlo: voda (disperzní)</t>
  </si>
  <si>
    <t>Odkaz na mn. položky pořadí 340 : 2330,21580</t>
  </si>
  <si>
    <t>784195212R00</t>
  </si>
  <si>
    <t>Malby z malířských směsí otěruvzdorných,  , bělost 82 %, dvojnásobné</t>
  </si>
  <si>
    <t>101 : (4,27+9,52+4,35)*1,75</t>
  </si>
  <si>
    <t>102 : (2,01+1,98)*2*3,46</t>
  </si>
  <si>
    <t>103 : (4,03+16,2+3,75+6,63+0,5)*1,75</t>
  </si>
  <si>
    <t>104 : (10,19+8,32)*2*3,4</t>
  </si>
  <si>
    <t>105 : (4,49+8,63)*2*3,36</t>
  </si>
  <si>
    <t>106 : (10,53+7,43+3,55+10,14+9,53)*3,6</t>
  </si>
  <si>
    <t>107 : (2,31+1,7)*2*4</t>
  </si>
  <si>
    <t>108 : (1,76+1,7)*2*2,55</t>
  </si>
  <si>
    <t>109 : (3,01+1,7)*2*3</t>
  </si>
  <si>
    <t>113 : (5,03+6,89+7,3+1,5+4,06)*3,9</t>
  </si>
  <si>
    <t>114 : (10,1+2+10,1)*3,05</t>
  </si>
  <si>
    <t>115 : (5,48+7,58)*2*3,05</t>
  </si>
  <si>
    <t>116 : (4+7,59+3,73+7,6)*3,27</t>
  </si>
  <si>
    <t>117 : (1,7+2,82)*2*3,27</t>
  </si>
  <si>
    <t>118 : (3,98+4,96)*2*4</t>
  </si>
  <si>
    <t>201 : (7,25+4,35+11,26+4,17)*3,42</t>
  </si>
  <si>
    <t>202 : (16,35+8,9+16,08+8,23)*3,83</t>
  </si>
  <si>
    <t>203 : (4,75+8,79)*2*3,3</t>
  </si>
  <si>
    <t>204 : (2,38+4,32)*2*3,42</t>
  </si>
  <si>
    <t>205 : (2,91+4,32+1,6+2,7+0,5+0,1)*3,37</t>
  </si>
  <si>
    <t>206 : (4,48+4,01+4,48)*3,52</t>
  </si>
  <si>
    <t xml:space="preserve">stropy : </t>
  </si>
  <si>
    <t>622412515R0x</t>
  </si>
  <si>
    <t>Lazurní minerální nátěr dvojnásobný, aplikace malířskou štětkou</t>
  </si>
  <si>
    <t>včetně ředidla</t>
  </si>
  <si>
    <t>784181201R0x</t>
  </si>
  <si>
    <t>Celoplošný minerální sjednocující strukturní nátěr, aplikace malířskou štětkou</t>
  </si>
  <si>
    <t>330030100xxx</t>
  </si>
  <si>
    <t>Výtah osobní l, 2 stanice, 2 nástupiště</t>
  </si>
  <si>
    <t>Agregovaná položka</t>
  </si>
  <si>
    <t>POL2_</t>
  </si>
  <si>
    <t>979990110R00</t>
  </si>
  <si>
    <t>Poplatek za uložení suti - sádrokartonové desky, skupina odpadu 170802</t>
  </si>
  <si>
    <t>kategorie 17 08 02 stavební materiály na bázi sádry</t>
  </si>
  <si>
    <t>Odkaz na dem. hmot. položky pořadí 101 : 0,38697</t>
  </si>
  <si>
    <t>979990121R00</t>
  </si>
  <si>
    <t>Poplatek za uložení suti - asfaltové pásy, skupina odpadu 170302</t>
  </si>
  <si>
    <t>kategorie 17 03 02 asfaltové směsi obsahující dehet</t>
  </si>
  <si>
    <t>Odkaz na dem. hmot. položky pořadí 152 : 1,16588</t>
  </si>
  <si>
    <t>Odkaz na dem. hmot. položky pořadí 157 : 2,20200</t>
  </si>
  <si>
    <t>Odkaz na dem. hmot. položky pořadí 158 : 1,83500</t>
  </si>
  <si>
    <t>Odkaz na dem. hmot. položky pořadí 322 : 0,25916</t>
  </si>
  <si>
    <t>979990144R00</t>
  </si>
  <si>
    <t>Poplatek za uložení suti - minerální vata, skupina odpadu 170604</t>
  </si>
  <si>
    <t>kategorie 17 06 03 izolační materiály, které jsou, nebo obsahují nebezpečné látky</t>
  </si>
  <si>
    <t>Odkaz na dem. hmot. položky pořadí 178 : 0,74844</t>
  </si>
  <si>
    <t>979990146R00</t>
  </si>
  <si>
    <t>Poplatek za uložení lehkých izolačních materiálů - čistý polystyren</t>
  </si>
  <si>
    <t>Odkaz na dem. hmot. položky pořadí 184 : 7,41340</t>
  </si>
  <si>
    <t>979990161R00</t>
  </si>
  <si>
    <t>Poplatek za uložení - dřevo, skupina odpadu 170201</t>
  </si>
  <si>
    <t>kategorie 17 02 01 dřevo</t>
  </si>
  <si>
    <t>Odkaz na dem. hmot. položky pořadí 108 : 7,40000</t>
  </si>
  <si>
    <t>Odkaz na dem. hmot. položky pořadí 109 : 3,46368</t>
  </si>
  <si>
    <t>Odkaz na dem. hmot. položky pořadí 110 : 3,16200</t>
  </si>
  <si>
    <t>Odkaz na dem. hmot. položky pořadí 221 : 0,03608</t>
  </si>
  <si>
    <t>Odkaz na dem. hmot. položky pořadí 228 : 0,46754</t>
  </si>
  <si>
    <t>Odkaz na dem. hmot. položky pořadí 254 : 0,26272</t>
  </si>
  <si>
    <t>Odkaz na dem. hmot. položky pořadí 255 : 5,09917</t>
  </si>
  <si>
    <t>Odkaz na dem. hmot. položky pořadí 256 : 1,65490</t>
  </si>
  <si>
    <t>Odkaz na dem. hmot. položky pořadí 257 : 3,94400</t>
  </si>
  <si>
    <t>Odkaz na dem. hmot. položky pořadí 258 : 1,28000</t>
  </si>
  <si>
    <t>Odkaz na dem. hmot. položky pořadí 229 : 4,37850</t>
  </si>
  <si>
    <t>Odkaz na dem. hmot. položky pořadí 111 : 0,05742</t>
  </si>
  <si>
    <t>979999998R00</t>
  </si>
  <si>
    <t>Poplatek za ukládku suť do 5 % příměsí (skup.170107)</t>
  </si>
  <si>
    <t xml:space="preserve">Demontážní hmotnosti z položek s pořadovými čísly: : </t>
  </si>
  <si>
    <t xml:space="preserve">1,2,84,85,86,87,88,89,90,91,92,93,94,95,96,97,98,99,100,101,102,103,104,105,106,107,108,109,110,111, : </t>
  </si>
  <si>
    <t xml:space="preserve">112,113,114,115,116,117,118,119,120,121,122,123,124,125,126,127,128,135,140,141,161,167,179,180,181, : </t>
  </si>
  <si>
    <t xml:space="preserve">182,192,199,217,218,221,222,223,224,225,245,246,247,250,284, : </t>
  </si>
  <si>
    <t>Součet: : 473,81911</t>
  </si>
  <si>
    <t>Odkaz na mn. položky pořadí 345 : 5,46204*-1</t>
  </si>
  <si>
    <t>Odkaz na mn. položky pořadí 346 : 0,74844*-1</t>
  </si>
  <si>
    <t>Odkaz na mn. položky pořadí 347 : 7,41340*-1</t>
  </si>
  <si>
    <t>Odkaz na mn. položky pořadí 348 : 31,20601*-1</t>
  </si>
  <si>
    <t>Odkaz na mn. položky pořadí 344 : 0,38697*-1</t>
  </si>
  <si>
    <t>979011111R00</t>
  </si>
  <si>
    <t>Svislá doprava suti a vybouraných hmot za prvé podlaží nad nebo pod základním podlažím</t>
  </si>
  <si>
    <t>Přesun suti</t>
  </si>
  <si>
    <t>POL8_</t>
  </si>
  <si>
    <t xml:space="preserve">1,2,98,99,100,101,102,103,104,105,106,107,108,109,110,111,112,113,114,115,116,117,118,119,120,121, : </t>
  </si>
  <si>
    <t xml:space="preserve">122,123,124,125,126,127,128,129,130,131,132,133,134,135,136,137,138,139,140,141,142,143,144,145,152, : </t>
  </si>
  <si>
    <t xml:space="preserve">157,158,178,184,196,197,198,199,221,228,229,250,251,254,255,256,257,258,281,282,283,286,322,338, : </t>
  </si>
  <si>
    <t>Součet: : 473,54492</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</si>
  <si>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</si>
  <si>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</si>
  <si>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</si>
  <si>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</si>
  <si>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</si>
  <si>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6629,62887</t>
  </si>
  <si>
    <t>979082111R00</t>
  </si>
  <si>
    <t>Vnitrostaveništní doprava suti a vybouraných hmot do 10 m</t>
  </si>
  <si>
    <t>979082121R00</t>
  </si>
  <si>
    <t>Vnitrostaveništní doprava suti a vybouraných hmot příplatek k ceně za každých dalších 5 m</t>
  </si>
  <si>
    <t>Součet: : 947,08984</t>
  </si>
  <si>
    <t>Včetně:</t>
  </si>
  <si>
    <t>včetně:</t>
  </si>
  <si>
    <t>7211719502</t>
  </si>
  <si>
    <t>Potrubí plastové PE100 40x3,7, RC SDR11, spojováno svařováním, pro tlakové a podtlakové rozvody splašků</t>
  </si>
  <si>
    <t>Potrubí včetně tvarovek</t>
  </si>
  <si>
    <t>721176108</t>
  </si>
  <si>
    <t>Kondenzátní potrubí, materiál PVC-U, 32x1,8, lepené spoje</t>
  </si>
  <si>
    <t>Potrubí včetně tvarovek. Bez zednických výpomocí.</t>
  </si>
  <si>
    <t>721176103R00</t>
  </si>
  <si>
    <t>Potrubí HT připojovací vnější průměr D 50 mm, tloušťka stěny 1,8 mm, DN 50</t>
  </si>
  <si>
    <t>včetně tvarovek, objímek. Bez zednických výpomocí.</t>
  </si>
  <si>
    <t>721176104R00</t>
  </si>
  <si>
    <t>Potrubí HT připojovací vnější průměr D 75 mm, tloušťka stěny 1,9 mm, DN 70</t>
  </si>
  <si>
    <t>721176105R00</t>
  </si>
  <si>
    <t>Potrubí HT připojovací vnější průměr D 110 mm, tloušťka stěny 2,7 mm, DN 100</t>
  </si>
  <si>
    <t>722181224RY5</t>
  </si>
  <si>
    <t>Izolace vodovodního potrubí návleková z trubic z pěnového polyetylenu s povrchovou ochrannou hliníkovou fólií zesílenou sklorohoží 5x5 mm, tloušťka stěny 20 mm, d 76 mm</t>
  </si>
  <si>
    <t>V položce je kalkulována dodávka izolační trubice, spon a lepicí pásky.</t>
  </si>
  <si>
    <t>722181224RZ2</t>
  </si>
  <si>
    <t>Izolace vodovodního potrubí návleková z trubic z pěnového polyetylenu s povrchovou ochrannou hliníkovou fólií zesílenou sklorohoží 5x5 mm, tloušťka stěny 20 mm, d 110 mm</t>
  </si>
  <si>
    <t>721273150RT1</t>
  </si>
  <si>
    <t xml:space="preserve">Ventilační hlavice D 50, 75, 110 mm, přivzdušňovací ventil D 50/75/110 mm s dvojitou izolační stěnou, s masivní pryžovou membránou, s odnímatelnou mřížkou proti hmyzu a pro čištění, mat. </t>
  </si>
  <si>
    <t>dodávky materiálu</t>
  </si>
  <si>
    <t>72127322</t>
  </si>
  <si>
    <t>Mřížka větrací 150x200</t>
  </si>
  <si>
    <t>72127335</t>
  </si>
  <si>
    <t>Montáž větracích mřížek</t>
  </si>
  <si>
    <t>72127327</t>
  </si>
  <si>
    <t>Dvířka revizní plná rozměr 150x200 mm, barva bílá</t>
  </si>
  <si>
    <t>72127328</t>
  </si>
  <si>
    <t>Dvířka revizní plná rozměr 150x300 mm, barva bílá</t>
  </si>
  <si>
    <t>72127325</t>
  </si>
  <si>
    <t>Montáž revizních dvířek</t>
  </si>
  <si>
    <t>721231121</t>
  </si>
  <si>
    <t>Střešní vpusť svislá se samoregulačním vyhříváním, DN75, s těsnící manžetou dle typu hydroizolace střechy</t>
  </si>
  <si>
    <t>712348101RT3</t>
  </si>
  <si>
    <t>Doplňkové konstrukce k povlakovým krytinám do 10°C z asfaltových pásů Komínek odvětrání kanalizace, průměru 110 mm, s manžetou z modifikovaného asfaltového pásu</t>
  </si>
  <si>
    <t>Osazení a ukotvení komínku, přitavení těsnicí manžety.</t>
  </si>
  <si>
    <t>POL1_7</t>
  </si>
  <si>
    <t xml:space="preserve">1,2,3,4,5,6,7,8,14,15, : </t>
  </si>
  <si>
    <t>Součet: : 0,15781</t>
  </si>
  <si>
    <t>64240062R</t>
  </si>
  <si>
    <t>Mísa záchodová keramická se samostatným přívodem vody; zabudování: nástěnné; tvar: oválný; splachování: hluboké; odpad: vodorovný; povrchová úprava: lesklá glazura</t>
  </si>
  <si>
    <t>včetně sedátka s poklopem</t>
  </si>
  <si>
    <t>64240056R</t>
  </si>
  <si>
    <t>Mísa záchodová keramická se samostatným přívodem vody; invalidní; zabudování: nástěnné; tvar: oválný; splachování: hluboké; odpad: vodorovný; povrchová úprava: lesklá glazura</t>
  </si>
  <si>
    <t>28696752R</t>
  </si>
  <si>
    <t>Příslušenství ZTI armatury - ovládací tlačítko splachovacího systému; mechanické spouštění; pochromovaný plast; rozměr: 246 x 164 x 12,0 mm</t>
  </si>
  <si>
    <t>64240088</t>
  </si>
  <si>
    <t>Oddálené pneumatické ovládání</t>
  </si>
  <si>
    <t>725291146R00</t>
  </si>
  <si>
    <t>Invalidní program madlo dvojité sklopné, rozměr 813 mm, nerez</t>
  </si>
  <si>
    <t>725291141R00</t>
  </si>
  <si>
    <t>Invalidní program madlo dvojité pevné, rozměr 600 mm, nerez</t>
  </si>
  <si>
    <t>725200010RA0</t>
  </si>
  <si>
    <t>Montáž zařizovacích předmětů klozet</t>
  </si>
  <si>
    <t>AP-PSV</t>
  </si>
  <si>
    <t>0,3 m kanalizačního potrubí, osazení klozetové mísy a samostatné nádržky, montáž ventilu.</t>
  </si>
  <si>
    <t>64271105R</t>
  </si>
  <si>
    <t>výlevka závěsná; keramika; bílá; h = 205 mm; h zadní stěny 355 mm; š = 455 mm; hl. 380 mm; mřížka chromová; průměr odpadu 60 mm</t>
  </si>
  <si>
    <t>včetně chromové mřížky</t>
  </si>
  <si>
    <t>725860202R00</t>
  </si>
  <si>
    <t>Zápachová uzávěrka (sifon) pro zařizovací předměty D 40, 50 mm x 6/4"; pro dřezy; PP; příslušenství stavitelný kulový kloub, včetně dodávky materiálu</t>
  </si>
  <si>
    <t>725200030</t>
  </si>
  <si>
    <t>Montáž zařizovacích předmětů - výlevka</t>
  </si>
  <si>
    <t>0,5 m kanalizačního potrubí, vyvedení odpadní výpustky, osazení výlevky, sifonu a baterie.</t>
  </si>
  <si>
    <t>64251268R</t>
  </si>
  <si>
    <t>Pisoár nástěnný keramický spouštění: senzorický spínač; splachování: odsávací; napájení: síť</t>
  </si>
  <si>
    <t>Maximální úplný objem splachovací vody 1 l.</t>
  </si>
  <si>
    <t>725200020RA0</t>
  </si>
  <si>
    <t>Montáž zařizovacích předmětů pisoár</t>
  </si>
  <si>
    <t>1 m kanalizačního potrubí, vyvedení odpadní výpustky, osazení pisoáru a sifonu, montáž ventilu.</t>
  </si>
  <si>
    <t>725017162R00</t>
  </si>
  <si>
    <t>Umyvadlo na šrouby, bílé, šířka 550 mm, hloubka 450 mm</t>
  </si>
  <si>
    <t>725017351R00</t>
  </si>
  <si>
    <t>Umývátko na šrouby, bílé, šířka 400 mm, hloubka 310 mm</t>
  </si>
  <si>
    <t>64214484R</t>
  </si>
  <si>
    <t>Umyvadlo keramické typ: jednoduchý invalidní; š = 640 mm; hl = 550 mm; tvar: hranatý; otvor pro baterii uprostřed</t>
  </si>
  <si>
    <t>725291111R00</t>
  </si>
  <si>
    <t>Invalidní program madlo jednoduché pevné, rozměr 300 mm, bílé</t>
  </si>
  <si>
    <t>725860262R00</t>
  </si>
  <si>
    <t>Výpusť umyvadlová s tlakovým uzávěrem, chromovaný kov, včetně dodávky materiálu</t>
  </si>
  <si>
    <t>725860251R00</t>
  </si>
  <si>
    <t>Zápachová uzávěrka (sifon) pro zařizovací předměty umyvadlová, chromovaný kov, včetně dodávky materiálu</t>
  </si>
  <si>
    <t>725860212RT1</t>
  </si>
  <si>
    <t>Zápachová uzávěrka (sifon) pro zařizovací předměty D 40, 50 mm; pro umyvadla; podomítková; PP; příslušenství vyjímatelná vložka, včetně dodávky materiálu</t>
  </si>
  <si>
    <t>725860216RT1</t>
  </si>
  <si>
    <t>Připojovací souprava k zápachové uzávěrce pro umyvadla; výškově nastavitelná; D 32 mm x 5/4"; mosaz, povrch chrom, včetně dodávky materiálu</t>
  </si>
  <si>
    <t>725200030RA0</t>
  </si>
  <si>
    <t>Montáž zařizovacích předmětů umyvadlo</t>
  </si>
  <si>
    <t>0,5 m kanalizačního potrubí, vyvedení odpadní výpustky, osazení umyvadla, sifonu a baterie.</t>
  </si>
  <si>
    <t>55231355R</t>
  </si>
  <si>
    <t>dřez kuchyňský; jednoduchý; nerez, lesk; š = 380 mm; hl. 380 mm; 162 mm; čtvercový; bez otvoru pro baterii</t>
  </si>
  <si>
    <t>725860201R00</t>
  </si>
  <si>
    <t>Zápachová uzávěrka (sifon) pro zařizovací předměty D 40, 50 mm x 6/4"; pro dřezy, PP; příslušenství přípojka pro pračku/myčku, včetně dodávky materiálu</t>
  </si>
  <si>
    <t>725200070</t>
  </si>
  <si>
    <t>Montáž zařizovacích předmětů - dřez</t>
  </si>
  <si>
    <t>725850146</t>
  </si>
  <si>
    <t>Vodní zápachová uzávěrka pro odvod kondenzátu s mechanickým uzávěrem, se svislým odtokem</t>
  </si>
  <si>
    <t>721223423RT2</t>
  </si>
  <si>
    <t>Vpusť podlahová se zápachovou uzávěrkou průměr 50, 75 110 mm, se svislým odtokem, zápachový uzávěr funkční i pří vyschnutí, 123x123mm/115x115mm, včetně dodávky materiálu</t>
  </si>
  <si>
    <t>plast; mřížka nerezová; dl = 123 mm; š = 123 mm; stav. výška od 158 mm; odtok svislý 50/75/110 mm; zatížení: K 3; přísluš...</t>
  </si>
  <si>
    <t>721223420RT1</t>
  </si>
  <si>
    <t xml:space="preserve">Vpusť podlahová se zápachovou uzávěrkou průměr 50 mm, s vodorovným odtokem, přítokovou trubkou D 40/50 mm, 123x123mm/115x115mm, mřížka nerez, izolační souprava s fólií,  </t>
  </si>
  <si>
    <t>odvodnění - souprava izolační; fólie EPDM 400 x 400 mm; příruba volná nerezová 196 mm</t>
  </si>
  <si>
    <t>732421428</t>
  </si>
  <si>
    <t>Čerpadlo kondenzátu s malou nádržkou</t>
  </si>
  <si>
    <t>Maximální průtok [l/min] - 5</t>
  </si>
  <si>
    <t>Maximální výtlak [m] - 4,50</t>
  </si>
  <si>
    <t>Vstupní napětí [V] - 230</t>
  </si>
  <si>
    <t>Jmenovitý výkon motoru [kW] - 0,02</t>
  </si>
  <si>
    <t>732428525</t>
  </si>
  <si>
    <t>Čerpadlo kalové, se zabudovaným plovákem - automatický provoz, h= 10m, max průtok cca 6 m3/h, příkon 0,9 kW</t>
  </si>
  <si>
    <t>725334301R00</t>
  </si>
  <si>
    <t>Nálevka se sifonem PP DN 32</t>
  </si>
  <si>
    <t>rozměry: 78x55 mm, výška 100 mm</t>
  </si>
  <si>
    <t xml:space="preserve">17,18,19,21,22,24,25,26,27,29,30,31,32,35,36,38,39,41,42,43,44,45,46, : </t>
  </si>
  <si>
    <t>Součet: : 0,33607</t>
  </si>
  <si>
    <t>286967511</t>
  </si>
  <si>
    <t>Instalační systém pro závěsné WC s odpadním kolenem, pro suchý proces</t>
  </si>
  <si>
    <t>Včetně dodávky a připevnění montážního prvku vč. napojení na kanalizační popř. vodovodní potrubí.</t>
  </si>
  <si>
    <t>286967512</t>
  </si>
  <si>
    <t>Instalační systém pro závěsné WC pro ZTP s odpadním kolenem, pro suchý proces</t>
  </si>
  <si>
    <t>286967514</t>
  </si>
  <si>
    <t>Souprava pro předstěnovou montáž - ukotvení do stěny, pro suchý proces</t>
  </si>
  <si>
    <t>725119402R00</t>
  </si>
  <si>
    <t>Doplňky Montáž doplňků zařízení záchodů předstěnový systém do sádrokartonu</t>
  </si>
  <si>
    <t>998726122R00</t>
  </si>
  <si>
    <t>Přesun hmot pro předstěnové systémy v objektech výšky do 12 m</t>
  </si>
  <si>
    <t xml:space="preserve">48,49,50, : </t>
  </si>
  <si>
    <t>Součet: : 0,12970</t>
  </si>
  <si>
    <t>734243413R00</t>
  </si>
  <si>
    <t>Klapka zpětná, mosazná, DN 25, PN 10, vnitřní-vnitřní závit, včetně dodávky materiálu</t>
  </si>
  <si>
    <t>800-731</t>
  </si>
  <si>
    <t>998734101R00</t>
  </si>
  <si>
    <t>Přesun hmot pro armatury v objektech výšky do 6 m</t>
  </si>
  <si>
    <t xml:space="preserve">53, : </t>
  </si>
  <si>
    <t>Součet: : 0,00200</t>
  </si>
  <si>
    <t>7211761085</t>
  </si>
  <si>
    <t>Zednické výpomoci při instalaci kanalizačního potrubí</t>
  </si>
  <si>
    <t>Odkaz na mn. položky pořadí 2 : 40,00000</t>
  </si>
  <si>
    <t>Odkaz na mn. položky pořadí 3 : 74,00000</t>
  </si>
  <si>
    <t>Odkaz na mn. položky pořadí 4 : 12,00000</t>
  </si>
  <si>
    <t>Odkaz na mn. položky pořadí 5 : 52,00000</t>
  </si>
  <si>
    <t>721290111R00</t>
  </si>
  <si>
    <t>Zkouška těsnosti kanalizace v objektech vodou, DN 125</t>
  </si>
  <si>
    <t>722172311R00</t>
  </si>
  <si>
    <t>Potrubí z plastických hmot polypropylenové potrubí PP-R, D 20 mm, s 2,8 mm, PN 16, polyfúzně svařované, včetně zednických výpomocí</t>
  </si>
  <si>
    <t>včetně tvarovek, bez zednických výpomocí</t>
  </si>
  <si>
    <t>Potrubí včetně tvarovek a zednických výpomocí.</t>
  </si>
  <si>
    <t>Včetně pomocného lešení o výšce podlahy do 1900 mm a pro zatížení do 1,5 kPa.</t>
  </si>
  <si>
    <t>722172312R00</t>
  </si>
  <si>
    <t>Potrubí z plastických hmot polypropylenové potrubí PP-R, D 25 mm, s 3,5 mm, PN 16, polyfúzně svařované, včetně zednických výpomocí</t>
  </si>
  <si>
    <t>722172313R00</t>
  </si>
  <si>
    <t>Potrubí z plastických hmot polypropylenové potrubí PP-R, D 32 mm, s 4,4 mm, PN 16, polyfúzně svařované, včetně zednických výpomocí</t>
  </si>
  <si>
    <t>722172314R00</t>
  </si>
  <si>
    <t>Potrubí z plastických hmot polypropylenové potrubí PP-R, D 40 mm, s 5,5 mm, PN 16, polyfúzně svařované, včetně zednických výpomocí</t>
  </si>
  <si>
    <t>16; teplota média do 80 °C</t>
  </si>
  <si>
    <t>722181213RZ6</t>
  </si>
  <si>
    <t>Izolace vodovodního potrubí návleková z trubic z pěnového polyetylenu, tloušťka stěny 13 mm, d 20 mm</t>
  </si>
  <si>
    <t>722181213RT8</t>
  </si>
  <si>
    <t>Izolace vodovodního potrubí návleková z trubic z pěnového polyetylenu, tloušťka stěny 13 mm, d 25 mm</t>
  </si>
  <si>
    <t>722181213RU1</t>
  </si>
  <si>
    <t>Izolace vodovodního potrubí návleková z trubic z pěnového polyetylenu, tloušťka stěny 13 mm, d 32 mm</t>
  </si>
  <si>
    <t>722181213RV9</t>
  </si>
  <si>
    <t>Izolace vodovodního potrubí návleková z trubic z pěnového polyetylenu, tloušťka stěny 13 mm, d 40 mm</t>
  </si>
  <si>
    <t>722181213RY5</t>
  </si>
  <si>
    <t>Izolace vodovodního potrubí návleková z trubic z pěnového polyetylenu, tloušťka stěny 13 mm, d 76 mm</t>
  </si>
  <si>
    <t>722181214RZ6</t>
  </si>
  <si>
    <t>Izolace vodovodního potrubí návleková z trubic z pěnového polyetylenu, tloušťka stěny 20 mm, d 20 mm</t>
  </si>
  <si>
    <t>722181214RU1</t>
  </si>
  <si>
    <t>Izolace vodovodního potrubí návleková z trubic z pěnového polyetylenu, tloušťka stěny 20 mm, d 32 mm</t>
  </si>
  <si>
    <t>722181215RT8</t>
  </si>
  <si>
    <t>Izolace vodovodního potrubí návleková z trubic z pěnového polyetylenu, tloušťka stěny 25 mm, d 25 mm</t>
  </si>
  <si>
    <t>767885005R00</t>
  </si>
  <si>
    <t>Žlab podpůrný pozinkovaný, pro vedení plastového potrubí, D 50 mm</t>
  </si>
  <si>
    <t>Položky neobsahují montáž objímek a konzol.</t>
  </si>
  <si>
    <t>767885011</t>
  </si>
  <si>
    <t>Žlab podpůrný pro potrubí D 76</t>
  </si>
  <si>
    <t>998722101R00</t>
  </si>
  <si>
    <t>Přesun hmot pro vnitřní vodovod v objektech výšky do 6 m</t>
  </si>
  <si>
    <t xml:space="preserve">1,2,3,4,5,6,7,8,9,10,11,12, : </t>
  </si>
  <si>
    <t>Součet: : 1,33222</t>
  </si>
  <si>
    <t>725823111RT1</t>
  </si>
  <si>
    <t>Baterie umyvadlové a dřezové umyvadlová, stojánková, ruční ovládání bez otvírání odpadu, standardní, včetně dodávky materiálu</t>
  </si>
  <si>
    <t>55144148</t>
  </si>
  <si>
    <t>Baterie umyvadlová stojánková s prodlouženou pákou</t>
  </si>
  <si>
    <t>725823114RT1</t>
  </si>
  <si>
    <t>Baterie umyvadlové a dřezové dřezová, stojánková, ruční ovládání bez otvírání odpadu, standardní, včetně dodávky materiálu</t>
  </si>
  <si>
    <t>725825114RT1</t>
  </si>
  <si>
    <t>Baterie umyvadlové a dřezové dřezová, nástěnná, ruční ovládání, standardní, včetně dodávky materiálu</t>
  </si>
  <si>
    <t>998725101R00</t>
  </si>
  <si>
    <t>Přesun hmot pro zařizovací předměty v objektech výšky do 6 m</t>
  </si>
  <si>
    <t xml:space="preserve">16,17,18,19, : </t>
  </si>
  <si>
    <t>Součet: : 0,01585</t>
  </si>
  <si>
    <t>55141103R</t>
  </si>
  <si>
    <t>ventil rohový pro vodovod, sanitu; kulový, rohový; DN 15 mm; pracovní teplota do 90 ° C; médium voda; 1/2" x 3/8"; připojení závitové</t>
  </si>
  <si>
    <t>551135443R</t>
  </si>
  <si>
    <t>kohout kulový vnější x vnitřní závit; PN 42; 3/4 "; ovládání páčka</t>
  </si>
  <si>
    <t>722237121R00</t>
  </si>
  <si>
    <t>Kohout kulový, mosazný, vnitřní-vnitřní závit, DN 15, PN 42</t>
  </si>
  <si>
    <t>722237123R00</t>
  </si>
  <si>
    <t>Kohout kulový, mosazný, vnitřní-vnitřní závit, DN 25, PN 35</t>
  </si>
  <si>
    <t>734245121R00</t>
  </si>
  <si>
    <t>Ventil zpětný, mosazný, DN 15, PN 16, vnitřní-vnitřní závit, včetně dodávky materiálu</t>
  </si>
  <si>
    <t>734245123R00</t>
  </si>
  <si>
    <t>Ventil zpětný, mosazný, DN 25 , PN 16, vnitřní-vnitřní závit, včetně dodávky materiálu</t>
  </si>
  <si>
    <t>734295321R00</t>
  </si>
  <si>
    <t>Kohout kulový, napouštěcí a vypouštěcí, mosazný, DN 15, PN 10, včetně dodávky materiálu</t>
  </si>
  <si>
    <t>734255118</t>
  </si>
  <si>
    <t>Sdružená pojistná armatura, pro vodovodní potrubí, DN 20</t>
  </si>
  <si>
    <t>734255112R00</t>
  </si>
  <si>
    <t>Ventil pojistný závitový 3,0 bar, mosazný, DN 15, vnitřní-vnitřní závit, včetně dodávky materiálu</t>
  </si>
  <si>
    <t>734421150R00</t>
  </si>
  <si>
    <t>Tlakoměr deformační 0-10 MPa č. 53312, D 100, včetně dodávky materiálu</t>
  </si>
  <si>
    <t>722265211R00</t>
  </si>
  <si>
    <t>Vodoměr domovní, závitový, jednovtokový, suchoběžný, DN 15, pro teplotu vody do 30°C, montáž horizontálně i vertikálně, jmenovitý průtok 1,5 m3/hod, PN 16, délka 165 mm</t>
  </si>
  <si>
    <t>Nově oznáčováno Q3 2,5</t>
  </si>
  <si>
    <t xml:space="preserve">21,22,23,24,25,26,27,28,29,30,31, : </t>
  </si>
  <si>
    <t>Součet: : 0,01967</t>
  </si>
  <si>
    <t>48466615</t>
  </si>
  <si>
    <t>Elektrický zásobníkový ohřívač vody, typ 80, objem vody 65 l, s dvojitou nádrží a možností horizontální instalace</t>
  </si>
  <si>
    <t>Výkon: 1,5 kW</t>
  </si>
  <si>
    <t>48466621</t>
  </si>
  <si>
    <t>Elektrický zásobníkový ohřívač vody, typ 20, objem vody 20 l, tlakový</t>
  </si>
  <si>
    <t>Výkon: 2,2 kW</t>
  </si>
  <si>
    <t>48466622</t>
  </si>
  <si>
    <t>Elektrický zásobníkový ohřívač vody, typ 5, objem vody 5 l, tlakový i beztlakový režim, pod odběrné místo</t>
  </si>
  <si>
    <t>48466623</t>
  </si>
  <si>
    <t>Elektrický zásobníkový ohřívač vody, typ 5, objem vody 5 l, tlakový i beztlakový režim, nad odběrné místo</t>
  </si>
  <si>
    <t>48466605</t>
  </si>
  <si>
    <t>Expanzní nádoba pro vodovod, pro soustavy TUV; objem 8 l; uložení: stojaté; připojení G 3/4"M; barva bílá</t>
  </si>
  <si>
    <t>nádrž tlaková vertikální s pryžovým vakem, neprůtočná, bez uzavírací a vypouštěcí armatury</t>
  </si>
  <si>
    <t>4846661</t>
  </si>
  <si>
    <t>Průtočná armatura pro expanzní nádoby 3/4"</t>
  </si>
  <si>
    <t>s dvojitým zpětným ventilkem umožňující rychlé a bezpečné odpojení expanzní nádoby bez úniku náplně.</t>
  </si>
  <si>
    <t>POL1_1</t>
  </si>
  <si>
    <t xml:space="preserve">33,34,35,36,37, : </t>
  </si>
  <si>
    <t>Součet: : 0,02220</t>
  </si>
  <si>
    <t>230330092R00</t>
  </si>
  <si>
    <t>Izolace potrubí D do 108 mm</t>
  </si>
  <si>
    <t>RTS 22/ I</t>
  </si>
  <si>
    <t>RTS 21/ II</t>
  </si>
  <si>
    <t>Odkaz na mn. položky pořadí 5 : 55,00000</t>
  </si>
  <si>
    <t>Odkaz na mn. položky pořadí 6 : 47,00000</t>
  </si>
  <si>
    <t>Odkaz na mn. položky pořadí 7 : 136,00000</t>
  </si>
  <si>
    <t>Odkaz na mn. položky pořadí 8 : 1,00000</t>
  </si>
  <si>
    <t>Odkaz na mn. položky pořadí 9 : 3,00000</t>
  </si>
  <si>
    <t>Odkaz na mn. položky pořadí 10 : 18,00000</t>
  </si>
  <si>
    <t>Odkaz na mn. položky pořadí 11 : 3,00000</t>
  </si>
  <si>
    <t>Odkaz na mn. položky pořadí 12 : 7,00000</t>
  </si>
  <si>
    <t>722290234R00</t>
  </si>
  <si>
    <t>Proplach a dezinfekce vodovodního potrubí do DN 80</t>
  </si>
  <si>
    <t>Včetně dodání desinfekčního prostředku.</t>
  </si>
  <si>
    <t>Odkaz na mn. položky pořadí 1 : 73,00000</t>
  </si>
  <si>
    <t>Odkaz na mn. položky pořadí 2 : 54,00000</t>
  </si>
  <si>
    <t>Odkaz na mn. položky pořadí 3 : 139,00000</t>
  </si>
  <si>
    <t>Odkaz na mn. položky pořadí 4 : 0,50000</t>
  </si>
  <si>
    <t>722280106R00</t>
  </si>
  <si>
    <t>Tlaková zkouška vodovodního potrubí do DN 32</t>
  </si>
  <si>
    <t>Včetně dodávky vody, uzavření a zabezpečení konců potrubí.</t>
  </si>
  <si>
    <t>722280107R00</t>
  </si>
  <si>
    <t>Tlaková zkouška vodovodního potrubí přes DN 32 do DN 40</t>
  </si>
  <si>
    <t>722130233R00</t>
  </si>
  <si>
    <t>Potrubí z ocelových trubek závitových pozinkovaných DN 25, svařovaných 11 343,  , včetně dodávky materiálu</t>
  </si>
  <si>
    <t>722254208</t>
  </si>
  <si>
    <t>Hydrantový systém, box s plnými dveřmi, s tvarově stálou hadicí 30 m a proudnicí 10 mm</t>
  </si>
  <si>
    <t>722259208</t>
  </si>
  <si>
    <t>Montáž hydrantového systému</t>
  </si>
  <si>
    <t>998722102R00</t>
  </si>
  <si>
    <t>Přesun hmot pro vnitřní vodovod v objektech výšky do 12 m</t>
  </si>
  <si>
    <t xml:space="preserve">Hmotnosti z položek s pořadovými čísly:: : </t>
  </si>
  <si>
    <t xml:space="preserve">1,2,: : </t>
  </si>
  <si>
    <t>Součet:: : 0,18900</t>
  </si>
  <si>
    <t>Kohout kulový, mosazný, vnitřní-vnitřní závit, DN 25, PN 35, včetně dodávky materiálu</t>
  </si>
  <si>
    <t>722235653R00</t>
  </si>
  <si>
    <t>Ventil zpětný ventil, vnitřní-vnitřní závit, DN 25, PN 20, mosaz</t>
  </si>
  <si>
    <t>998734103R00</t>
  </si>
  <si>
    <t>Přesun hmot pro armatury v objektech výšky do 4 m</t>
  </si>
  <si>
    <t>POL7_0</t>
  </si>
  <si>
    <t xml:space="preserve">6, : </t>
  </si>
  <si>
    <t>Součet: : 0,00019</t>
  </si>
  <si>
    <t>Montáž potrubí do DN 32</t>
  </si>
  <si>
    <t>POL3_0</t>
  </si>
  <si>
    <t>Pol__0001</t>
  </si>
  <si>
    <t>Oběhové čerpadlo, 2338 kg/h, 29kPa,  včetně tepelně izolačního krytu</t>
  </si>
  <si>
    <t>ks</t>
  </si>
  <si>
    <t>Pol__0002</t>
  </si>
  <si>
    <t>Oběhové čerpadlo, 684 kg/h, 12kPa,  včetně tepelně izolačního krytu</t>
  </si>
  <si>
    <t>Pol__0063</t>
  </si>
  <si>
    <t>Kompletní demontáž technologie VS a její přesun do 1.PP, opětovná montáž zařízení (výměník, expanzní, nádoba, rozdělovač, a další)</t>
  </si>
  <si>
    <t>kpl</t>
  </si>
  <si>
    <t>Pol__0064</t>
  </si>
  <si>
    <t>Demontáž potrubí pro vytápění 1.PP, opětovné napojení rozdělovače pro 1.PP</t>
  </si>
  <si>
    <t>Pol__0065</t>
  </si>
  <si>
    <t>Potrubí měděné, spojované pájením, včetně tvarovek, kolen, redukcí, přechodek, vsuvek a závěsného, systému  (závěsy, pevné, kluzné uložení) a montáže Cu potrubí 28 x 1 mm</t>
  </si>
  <si>
    <t>Pol__0066</t>
  </si>
  <si>
    <t>Potrubí měděné, spojované pájením, včetně tvarovek, kolen, redukcí, přechodek, vsuvek a závěsného, systému  (závěsy, pevné, kluzné uložení) a montážeCu potrubí 42 x 1 mm</t>
  </si>
  <si>
    <t>Pol__0067</t>
  </si>
  <si>
    <t>Polyetylenová izolace - pro rozvody ve zdivu minimální tl. izolace 9mm pro měděné potrubí 28x1</t>
  </si>
  <si>
    <t>Pol__0068</t>
  </si>
  <si>
    <t>Polyetylenová izolace - pro rozvody ve zdivu minimální tl. izolace 9mm pro měděné potrubí 42x1</t>
  </si>
  <si>
    <t>Pol__0069</t>
  </si>
  <si>
    <t>Minerální izolace - pro volně vedené rozvody minimální tl. izolace 30mm pro měděné potrubí 28x1</t>
  </si>
  <si>
    <t>Pol__0070</t>
  </si>
  <si>
    <t>Minerální izolace - pro volně vedené rozvody minimální tl. izolace 40mm pro měděné potrubí 42x1</t>
  </si>
  <si>
    <t>Pol__0071</t>
  </si>
  <si>
    <t>Snímatelná izolace armatur a čerpadel izolačními deskami tloušťky stejné jako příslušné DN potrubí</t>
  </si>
  <si>
    <t>Pol__0072</t>
  </si>
  <si>
    <t>Jádrové vrtání podlahy mezi původní a novou VS, 2x d150 + 2x d100</t>
  </si>
  <si>
    <t>Pol__0073</t>
  </si>
  <si>
    <t>Přípojka:uzavření a odpojení technologiedemontáž stávajícího potrubí vedoucího do 1.NPNové, dopojení přípojky do místnosti v 1.PPvč. všech souvisejících prací a to i zemních, obnova povrchů</t>
  </si>
  <si>
    <t>apod.</t>
  </si>
  <si>
    <t>Pol__0003</t>
  </si>
  <si>
    <t>Kohout kulový závitový PN 10, vč. šroubení  DN25</t>
  </si>
  <si>
    <t>Pol__0004</t>
  </si>
  <si>
    <t>Kohout kulový závitový PN 10, vč. šroubení  DN 40</t>
  </si>
  <si>
    <t>Pol__0005</t>
  </si>
  <si>
    <t>Zpětný ventil závitový PN10, DN25</t>
  </si>
  <si>
    <t>Pol__0006</t>
  </si>
  <si>
    <t>Zpětný ventil závitový PN10, DN40</t>
  </si>
  <si>
    <t>Pol__0007</t>
  </si>
  <si>
    <t>Filtr závitový PN10, DN25</t>
  </si>
  <si>
    <t>Pol__0008</t>
  </si>
  <si>
    <t>Filtr závitový PN10, DN40</t>
  </si>
  <si>
    <t>Pol__0009</t>
  </si>
  <si>
    <t>Vypouštěcí kohout DN15</t>
  </si>
  <si>
    <t>Pol__0010</t>
  </si>
  <si>
    <t>Automatický odvzdušňovací ventil DN20 (v nejvyšších místech stoupacích potrubí)</t>
  </si>
  <si>
    <t>Pol__0011</t>
  </si>
  <si>
    <t>Pojistný ventil  3/4"; ot. přetlak 6bar</t>
  </si>
  <si>
    <t>Pol__0012</t>
  </si>
  <si>
    <t>Teploměr bimetálový včetně jímky, rozsah 0-120°C</t>
  </si>
  <si>
    <t>Pol__0013</t>
  </si>
  <si>
    <t>Manometr včetně manom. sestavy, rozsah 0-10bar</t>
  </si>
  <si>
    <t>Pol__0014</t>
  </si>
  <si>
    <t>Kompaktní ultrazvukový měřič tepla, Qp=2,5, DN20, s výstupem na sběrnici M-Bus, včetně, příslušenství: teplotní čídla, jímky, návarky. Měřič tepla bude nastaven s primárními adresami v</t>
  </si>
  <si>
    <t>rozsazích 010-099 podle požadavků profese MaR, která tyto odečty integruje. Adresace pouze sekundárními adresami (výrobní čísla) není přípustná.</t>
  </si>
  <si>
    <t>Pol__0015</t>
  </si>
  <si>
    <t>Kompaktní ultrazvukový měřič tepla, Qp=1,5, DN15, s výstupem na sběrnici M-Bus, včetně, příslušenství: teplotní čídla, jímky, návarky. Měřič tepla bude nastaven s primárními adresami v</t>
  </si>
  <si>
    <t>Pol__0016</t>
  </si>
  <si>
    <t>Potrubí měděné, spojované pájením, včetně tvarovek, kolen, redukcí, přechodek, vsuvek a závěsného, systému  (závěsy, pevné, kluzné uložení) a montáže - Cu potrubí 15 x 1 mm</t>
  </si>
  <si>
    <t>Pol__0017</t>
  </si>
  <si>
    <t>Potrubí měděné, spojované pájením, včetně tvarovek, kolen, redukcí, přechodek, vsuvek a závěsného, systému  (závěsy, pevné, kluzné uložení) a montáže - Cu potrubí 18 x 1 mm</t>
  </si>
  <si>
    <t>Pol__0018</t>
  </si>
  <si>
    <t>Potrubí měděné, spojované pájením, včetně tvarovek, kolen, redukcí, přechodek, vsuvek a závěsného, systému  (závěsy, pevné, kluzné uložení) a montáže - Cu potrubí 22 x 1 mm</t>
  </si>
  <si>
    <t>Pol__0019</t>
  </si>
  <si>
    <t>Potrubí měděné, spojované pájením, včetně tvarovek, kolen, redukcí, přechodek, vsuvek a závěsného, systému  (závěsy, pevné, kluzné uložení) a montáže - Cu potrubí 28 x 1 mm</t>
  </si>
  <si>
    <t>Pol__0020</t>
  </si>
  <si>
    <t>Potrubí měděné, spojované pájením, včetně tvarovek, kolen, redukcí, přechodek, vsuvek a závěsného, systému  (závěsy, pevné, kluzné uložení) a montáže - Cu potrubí 35 x 1 mm</t>
  </si>
  <si>
    <t>Pol__0021</t>
  </si>
  <si>
    <t>Potrubí měděné, spojované pájením, včetně tvarovek, kolen, redukcí, přechodek, vsuvek a závěsného, systému  (závěsy, pevné, kluzné uložení) a montáže - Cu potrubí 42 x 1 mm</t>
  </si>
  <si>
    <t>Pol__0022</t>
  </si>
  <si>
    <t>Polyetylenová izolace - pro rozvody ve zdivu - minimální tl. izolace 9mm pro měděné potrubí 15x1</t>
  </si>
  <si>
    <t>Pol__0023</t>
  </si>
  <si>
    <t>Polyetylenová izolace - pro rozvody ve zdivu - minimální tl. izolace 9mm pro měděné potrubí 18x1</t>
  </si>
  <si>
    <t>Pol__0024</t>
  </si>
  <si>
    <t>Polyetylenová izolace - pro rozvody ve zdivu - minimální tl. izolace 9mm pro měděné potrubí 22x1</t>
  </si>
  <si>
    <t>Pol__0025</t>
  </si>
  <si>
    <t>Polyetylenová izolace - pro rozvody ve zdivu - minimální tl. izolace 9mm pro měděné potrubí 28x1</t>
  </si>
  <si>
    <t>Pol__0026</t>
  </si>
  <si>
    <t>Polyetylenová izolace - pro rozvody ve zdivu - minimální tl. izolace 9mm pro měděné potrubí 35x1</t>
  </si>
  <si>
    <t>Pol__0027</t>
  </si>
  <si>
    <t>Minerální izolace - pro volně vedené rozvody - minimální tl. izolace 20mm pro měděné potrubí 15x1</t>
  </si>
  <si>
    <t>Pol__0028</t>
  </si>
  <si>
    <t>Minerální izolace - pro volně vedené rozvody - minimální tl. izolace 30mm pro měděné potrubí 28x1</t>
  </si>
  <si>
    <t>Pol__0029</t>
  </si>
  <si>
    <t>Minerální izolace - pro volně vedené rozvody - minimální tl. izolace 40mm pro měděné potrubí 42x1</t>
  </si>
  <si>
    <t>Pol__0030</t>
  </si>
  <si>
    <t>Pol__0031</t>
  </si>
  <si>
    <t>Ocelová desková otopná tělesa s hladkou čelní plochou, s integrovaným termostatickým ventilem, pravé, nebo levé spodní připojení (dle dokumentace) vč.uchycení, včetně kotvení a příslušenství,</t>
  </si>
  <si>
    <t>povrchová úprava dle architekta 11/900/900</t>
  </si>
  <si>
    <t>Pol__0032</t>
  </si>
  <si>
    <t>povrchová úprava dle architekta 21/600/700</t>
  </si>
  <si>
    <t>Pol__0033</t>
  </si>
  <si>
    <t>povrchová úprava dle architekta 21/600/1000</t>
  </si>
  <si>
    <t>Pol__0034</t>
  </si>
  <si>
    <t>povrchová úprava dle architekta 21/600/1100</t>
  </si>
  <si>
    <t>Pol__0035</t>
  </si>
  <si>
    <t>povrchová úprava dle architekta 22/600/800</t>
  </si>
  <si>
    <t>Pol__0036</t>
  </si>
  <si>
    <t>povrchová úprava dle architekta 22/600/900</t>
  </si>
  <si>
    <t>Pol__0037</t>
  </si>
  <si>
    <t>povrchová úprava dle architekta 33/600/500</t>
  </si>
  <si>
    <t>Pol__0038</t>
  </si>
  <si>
    <t>povrchová úprava dle architekta 33/600/600</t>
  </si>
  <si>
    <t>Pol__0039</t>
  </si>
  <si>
    <t>povrchová úprava dle architekta 33/600/700</t>
  </si>
  <si>
    <t>Pol__0040</t>
  </si>
  <si>
    <t>povrchová úprava dle architekta 33/600/800</t>
  </si>
  <si>
    <t>Pol__0041</t>
  </si>
  <si>
    <t>povrchová úprava dle architekta 33/600/1000</t>
  </si>
  <si>
    <t>Pol__0042</t>
  </si>
  <si>
    <t>povrchová úprava dle architekta 33/600/1100</t>
  </si>
  <si>
    <t>Pol__0043</t>
  </si>
  <si>
    <t>povrchová úprava dle architekta 33/600/1200</t>
  </si>
  <si>
    <t>Pol__0044</t>
  </si>
  <si>
    <t>povrchová úprava dle architekta 33/600/1600</t>
  </si>
  <si>
    <t>Pol__0045</t>
  </si>
  <si>
    <t>povrchová úprava dle architekta 21/1800/600</t>
  </si>
  <si>
    <t>Pol__0046</t>
  </si>
  <si>
    <t>Regulační H šroubení DN15 (rohové, případně přímé), včetně 2x svěrného šroubení pro měděné potrubí a, v případě požadavku architekta včetně plastové krytky</t>
  </si>
  <si>
    <t>Pol__0047</t>
  </si>
  <si>
    <t>Regulační H ventil DN15 s věstavenovou ventilovou vložkou (rohové, případně přímé), včetně 2x, svěrného šroubení pro měděné potrubí a v případě požadavku architekta včetně plastové krytky</t>
  </si>
  <si>
    <t>Pol__0048</t>
  </si>
  <si>
    <t>Připojení VZT jednotky, potrubí, armatury, atd.. dle výkresu schéma zapojení</t>
  </si>
  <si>
    <t>Pol__0049</t>
  </si>
  <si>
    <t>Vyvaření nové odbočky u výměníkové stanice vč. nátěru potrubí a izolování</t>
  </si>
  <si>
    <t>Pol__0050</t>
  </si>
  <si>
    <t>Kontrola stavu výměníkové stanice</t>
  </si>
  <si>
    <t>Pol__0051</t>
  </si>
  <si>
    <t>Oprava nátěrů potrubí a izolace</t>
  </si>
  <si>
    <t>Pol__0052</t>
  </si>
  <si>
    <t>Topný kabel na potrubí Cu28, délky 26m</t>
  </si>
  <si>
    <t>Pol__0053</t>
  </si>
  <si>
    <t>Ocelové pomocné konstrukce</t>
  </si>
  <si>
    <t>Pol__0054</t>
  </si>
  <si>
    <t>Zavěšení potrubí, kotvící systém Hilti, pevné body, kluzné uložení dle ČSN</t>
  </si>
  <si>
    <t>Pol__0055</t>
  </si>
  <si>
    <t>Drobný spojovací a montážní materiál (šroubení, vsuvky, svařovací materiál, atd..)</t>
  </si>
  <si>
    <t>Pol__0056</t>
  </si>
  <si>
    <t>Informační doplňky - štítky</t>
  </si>
  <si>
    <t>Pol__0057</t>
  </si>
  <si>
    <t>Požární ucpávky prostupů ve smyslu projektu požární ochrany objektu</t>
  </si>
  <si>
    <t>Pol__0058</t>
  </si>
  <si>
    <t>Propláchnutí a napuštění systému</t>
  </si>
  <si>
    <t>Pol__0059</t>
  </si>
  <si>
    <t>Provedení zkoušek dle ČSN 06 0310 (těsnosti, dilatační  a topná)</t>
  </si>
  <si>
    <t>Pol__0060</t>
  </si>
  <si>
    <t>Hydraulické vyregulování systému, změření průtoku na armaturách  měřícím přístrojem, nastavení, ventilů vč. protokolu</t>
  </si>
  <si>
    <t>Pol__0061</t>
  </si>
  <si>
    <t>Uvedení celého systému do provozu</t>
  </si>
  <si>
    <t>Pol__0062</t>
  </si>
  <si>
    <t>Předávací dokumentace, zpracování výrobně dodavatelské dokumentace</t>
  </si>
  <si>
    <t>VZT1</t>
  </si>
  <si>
    <t>Kompaktní vzduchotechnická jednotka v podstropním provedení, vnitřní instalace; Vp=950m3/h, 350 Pa,, Vo=850m3/h, 250Pa, v sestavě-přívod: uzavírací klapka se servopohonem, kapsový filtr  F7 (ePM1 60%)</t>
  </si>
  <si>
    <t>, rotační regenerační výměník ZZT s proplachovacím sektorem a plynulou regulací výkonu, ventilátor s EC motorem, vodní ohřívač, tp(zima)=20°C; potrubní chladič (viz VZT1.CHL) odtah: kapsový filtr M5 (ePM10 60%), rot. výměník ZZT, ventilátor s EC motorem, uzavírací klapka se servopohonem. Jednotka je vč. vybavení autonomní regulace, vč. řídicí jednotky, ovládacího panelu, potr. čidla. Součástí dodávky jednotky je směšovací uzel (0-10V, 24V) vč. kompletní protimrazové ochrany vč. potřebných teplotních čidel, rychloupínací spony. Autonomní regulace bude umožňovat: regulaci ventilátorů dle CAV,  regulace ohřívače a potrubního chladiče (resp. kondenzační jednotky CHV1 prostřednictvím AHU boxu (regulace na konst. tepl. přívod. vzduchu, výstup z jednotky 0-10V), monitorování zanesení filtrů, rekuperaci chladu, možnost napojení na nadřazený systém MaR. Kompletní dodávka vč. izolátorů chvění, připojovacích manžet, základového rámu vč. veškerého montážního a spotřebního materiálu. Stranové provedení dle výkresové dokumentace. Dodávka bude kompletní, vč. veškeré kabeláže a vč. prokabelování svorkovnice VZT jednotky s veškerým externím příslušenstvím, vč. teplotních čidel (mimo napojení na MaR) dle schémat výrobce, vč. autorizovaného spuštění a uvedení do provozu servisním technikem.</t>
  </si>
  <si>
    <t>VZT1.CHL</t>
  </si>
  <si>
    <t>Přímý výparník, osazení do potrubí, chladivo R32, chladicí výkon 4,8 kW, tlaková ztráta max 45 Pa, (suchá max 36 Pa), výstupní teplota vzduchu 21 °C.</t>
  </si>
  <si>
    <t>VV1</t>
  </si>
  <si>
    <t>Elektrodový parní vyvíječ k nepřímému vlhčení vzduchu, montáž na svislou konstrukci. Plynulá, regulace parního výkonu 20-100%. Parní výkon 4 kg/h). Součástí dodávky je parní distributor pro</t>
  </si>
  <si>
    <t>instalaci do potrubí šířky 250 mm s integrovaným odvodem kondenzátu, parní hadice (4m) s ocelovou pružnou výztuhou (teplotní odolnost min. 100 °C) a kondenzační hadice (4m). Součástí dodávky je dále bezpečností hygrostat a čidlo tlakové diference vč. zapojení bezpečnostního okruhu pro blokaci zvlhčovače. Dodávka bude kompletní, vč. veškeré kabeláže a vč. provedení prokabelování s externím příslušenstvím (mimo napojení na MaR) dle schémat výrobce, vč. autorizovaného spuštění a uvedení do provozu servisním technikem.</t>
  </si>
  <si>
    <t>Protidešťová žaluzie 500x355 (vol. plocha min. 0,11 m2), vč. ochranného síta, vč. montážního rámu a, vč. přechodového potrubí</t>
  </si>
  <si>
    <t>Flexibilní tlumič hluku d315, délka 1m,izolace ze skelných vláken, tl. 25 mm. Hrdla tlumiče z, pozinkovaného plechu</t>
  </si>
  <si>
    <t>Čtyřhranný přímý kulisový tlumič hluku  200/50-500-200-1000 (kulisa/mezera, šířka x výška x délka).</t>
  </si>
  <si>
    <t>Ruční regulační klapka do čtyřhranného potrubí, 500x200</t>
  </si>
  <si>
    <t>Ruční regulační klapka do čtyřhranného potrubí, 200x125</t>
  </si>
  <si>
    <t>SV1</t>
  </si>
  <si>
    <t>Vzduchotechnická štěrbina pro přívod vzduchu se směrovatelnými lamelami (200 m3/h), jednořadá, šířka, krčku 35 mm (umístění do podhledu), horizontální připojení 2x d100 vč. regulační klapky (20-60 Pa)</t>
  </si>
  <si>
    <t>, uvažovaná délka 1950 mm, vč. plenum boxu, provedení čela dle požadavku architekta - bude upřesněno při vzorkování a odsouhlaseno architektem</t>
  </si>
  <si>
    <t>SV2</t>
  </si>
  <si>
    <t>Vzduchotechnická štěrbina pro přívod vzduchu se směrovatelnými lamelami (50 m3/h), jednořadá, šířka, krčku 18 mm (umístění do podhledu), horizontální připojení 1x d80 vč. regulační klapky (9-40 Pa),</t>
  </si>
  <si>
    <t>uvažovaná délka 1200 mm, vč. plenum boxu, provedení čela dle požadavku architekta - bude upřesněno při vzorkování a odsouhlaseno architektem</t>
  </si>
  <si>
    <t>SV3</t>
  </si>
  <si>
    <t>Vzduchotechnická štěrbina pro přívod vzduchu se směrovatelnými lamelami (150 m3/h), jednořadá, šířka, krčku 35 mm (umístění do podhledu), horizontální připojení 2x d100 vč. regulační klapky (11-35 Pa)</t>
  </si>
  <si>
    <t>Talířový ventil pro odvod vzduchu d160, kovový, vč. upevňovacího rámečku</t>
  </si>
  <si>
    <t>Stěnová mřížka pro přívod vzduchu (300x100), dvouřadá, vč. regulace. průtoku, vč. upínacího rámečku,, barevné provedení dle architekta - bude upřesněno při vzorkování a odsouhlaseno architektem.</t>
  </si>
  <si>
    <t>Síto na zakončení čtyřhranného potrubí, 500x200</t>
  </si>
  <si>
    <t>Síto na zakončení čtyřhranného potrubí, 250x200</t>
  </si>
  <si>
    <t>Ohebná zvukově izolační hadice o průměru d80, vč. spojovacího materiálu</t>
  </si>
  <si>
    <t>bm</t>
  </si>
  <si>
    <t>Ohebná zvukově izolační hadice o průměru d100, vč. spojovacího materiálu</t>
  </si>
  <si>
    <t>Ohebná zvukově izolační hadice o průměru d160, vč. spojovacího materiálu</t>
  </si>
  <si>
    <t>Spiro potrubí dimenze SR 80, včetně tvarovek, závěsů, kotvení a spojovacího materiálu</t>
  </si>
  <si>
    <t>Spiro potrubí dimenze SR 100, včetně tvarovek, závěsů, kotvení a spojovacího materiálu</t>
  </si>
  <si>
    <t>Spiro potrubí dimenze SR d125, včetně tvarovek, závěsů, kotvení a spojovacího materiálu</t>
  </si>
  <si>
    <t>Spiro potrubí dimenze SR d160, včetně tvarovek, závěsů, kotvení a spojovacího materiálu</t>
  </si>
  <si>
    <t>Spiro potrubí dimenze SR d280, včetně tvarovek, závěsů, kotvení a spojovacího materiálu</t>
  </si>
  <si>
    <t>Spiro potrubí dimenze SR d315, včetně tvarovek, závěsů, kotvení a spojovacího materiálu</t>
  </si>
  <si>
    <t>Čtyřhranné potrubí z ocel. pozink. plechu spojovaného přírubami, třída těsnosti B, včetně závěsů,, kotvení a spojovacího materiálu</t>
  </si>
  <si>
    <t>Tepelná izolace, minerální vlna s AL polepem, tl. 20 mm</t>
  </si>
  <si>
    <t>Tepelná izolace, syntetický kaučuk, tl. 20 mm samolepící s Al povrchem</t>
  </si>
  <si>
    <t>CHV1</t>
  </si>
  <si>
    <t>Kondenzační jednotka k přímému výparníku (VZT1.CHL) VZT jednotky (VZT1) typu split, chladivo R32,, Qchl=5 kW, LwA=65 dBA, m = 34 kg, garantovaný chod chl. -10 °C až 48 °C, vč. VZT řídicího boxu</t>
  </si>
  <si>
    <t>(řízení dle teploty přívodního vzduchu), modulu omezení výkonu a veškerého nezbytného příslušenství pro zajištění řízení z regulace VZT jednotky. Kompletní dodávka; včetně izolátorů chvění (pružné uložení), ukotvení, uvedení do provozu. Dodávka bude kompletní, vč. veškeré kabeláže a vč. provedení prokabelování s externím příslušenstvím (mimo napojení na MaR) dle schémat výrobce, vč. autorizovaného spuštění a uvedení do provozu servisním technikem</t>
  </si>
  <si>
    <t>Chladivové Cu potrubí 6,35/9,52 mm svazek (kapalina, plyn), vč. tepelné a parotěsné izolace, vč., chladiva a montáže</t>
  </si>
  <si>
    <t>VZT WC1</t>
  </si>
  <si>
    <t>Diagonální potrubní ventilátor s EC motorem, s nízkou emisí hluku (V=490m3/h, 150Pa), vč. montážní, konzole, vč. manžet</t>
  </si>
  <si>
    <t>Těsná zpětná klapka do kruhového potrubí d200</t>
  </si>
  <si>
    <t>Těsná zpětná klapka do kruhového potrubí d100</t>
  </si>
  <si>
    <t>Talířový ventil pro odvod vzduchu d100, kovový, vč. upevňovacího rámečku</t>
  </si>
  <si>
    <t>Talířový ventil pro odvod vzduchu d125, kovový, vč. upevňovacího rámečku</t>
  </si>
  <si>
    <t>Ohebná zvukově izolační hadice o průměru d125, vč. spojovacího materiálu</t>
  </si>
  <si>
    <t>Spiro potrubí dimenze SR 125, včetně tvarovek, závěsů, kotvení a spojovacího materiálu</t>
  </si>
  <si>
    <t>Spiro potrubí dimenze SR 160, včetně tvarovek, závěsů, kotvení a spojovacího materiálu</t>
  </si>
  <si>
    <t>Spiro potrubí dimenze SR 200, včetně tvarovek, závěsů, kotvení a spojovacího materiálu</t>
  </si>
  <si>
    <t>VZT VS</t>
  </si>
  <si>
    <t>Diagonální potrubní ventilátor s EC motorem, s nízkou emisí hluku (V=200m3/h, 150Pa), vč. montážní, konzole, vč. manžet</t>
  </si>
  <si>
    <t>Těsná zpětná klapka do kruhového potrubí d160</t>
  </si>
  <si>
    <t>Talířový ventil pro odvod vzduchu d200, kovový, vč. upevňovacího rámečku</t>
  </si>
  <si>
    <t>Ohebná zvukově izolační hadice o průměru d200, vč. spojovacího materiálu</t>
  </si>
  <si>
    <t>Venkovní kondenzační jednotka multisplit systému Qch=7kW, chladivo R32, m=47kg, hluk 64dB(A),, garantovaný chod chl. -10 °C až 48 °C, kompletní dodávka; včetně izolátorů chvění (pružné uložení),</t>
  </si>
  <si>
    <t>ukotvení, uvedení do provozu. Dodávka bude kompletní, vč. veškeré kabeláže a vč. provedení prokabelování (mimo napojení na MaR) dle schémat výrobce, vč. autorizovaného spuštění a uvedení do provozu servisním technikem</t>
  </si>
  <si>
    <t>Vnitřní kanálová jednotka multisplit systému, Qch=5,3 kW, exetrní statický tlak 20-147 Pa. Kompletní, dodávka vč. prokabelování s venkovní jednotkou, kabelovým ovladačem a zajištění skupinového</t>
  </si>
  <si>
    <t>ovládání</t>
  </si>
  <si>
    <t>El. deska pro připojení chladicí jednotky na MaR. Kompletní dodávka vč. osazení do venkovní, jednotky</t>
  </si>
  <si>
    <t>Kabelový ovladač, barevný, ČJ, vč. kabelů skupinového ovládání, vč. propojení kabeláže a, zprovoznění</t>
  </si>
  <si>
    <t>Chladivové Cu potrubí 6,35/9,52 mm svazek (kapalina, plyn), vč. tepelné a parotěsné izolace, vč., komunikačního kabelu, vč. chladiva a montáže</t>
  </si>
  <si>
    <t>Vzduchotechnická štěrbina pro přívod vzduchu se směrovatelnými lamelami (330 m3/h, max 20Pa),, jednořadá, prodloužený krček (121 mm), max šířka krčku 50 mm (umístění mezi lamely podlhedu),</t>
  </si>
  <si>
    <t>horizontální připojení 2x d160 vč. regulační klapky, uvažovaná délka 1950 mm</t>
  </si>
  <si>
    <t>Atypický připojovací box, provedení dle výkresové dokumentace, 6 hrdel d160</t>
  </si>
  <si>
    <t>Venkovní kondenzační jednotka multisplit systému Qch=7,9kW, chladivo R32, m=61kg, hluk 64dB(A),, garantovaný chod chl. -10 °C až 48 °C, kompletní dodávka; včetně izolátorů chvění (pružné uložení),</t>
  </si>
  <si>
    <t>CHG1</t>
  </si>
  <si>
    <t>Vnitřní nástěnná jednotka multisplit systému, Qch=5 kW. Kompletní dodávka vč. prokabelování s, venkovní jednotkou, kabelovým ovladačem</t>
  </si>
  <si>
    <t>CHG2-TIC</t>
  </si>
  <si>
    <t>Vnitřní nástěnná jednotka multisplit systému, Qch=3,5 kW. Kompletní dodávka vč. prokabelování s, venkovní jednotkou, kabelovým ovladačem</t>
  </si>
  <si>
    <t>Čerpadlo kondenzátu pro umístění pod krytem klimatizační jednotky, výtlak 10 m , průtok 10 l/h,, hlučnost max 23 dB, spolehlivá detekce přetečení, signalizační kontakty .Kompletní dodávka vč.</t>
  </si>
  <si>
    <t>zajištění napájení, instalace výtlačné hadičky spolu s trasou chladiva až do půdního prostoru a jejího zaústění do kanalizace. Zajištění zastavení funkce chlazení nebo vyhlášení zvukového alarmu při poruše funkce</t>
  </si>
  <si>
    <t>Síto na ukončení spiro potrubí d225</t>
  </si>
  <si>
    <t>Spiro potrubí dimenze SR 225, včetně tvarovek, závěsů, kotvení a spojovacího materiálu</t>
  </si>
  <si>
    <t>Kompaktní vzduchotechnická jednotka, horizontální, vnitřní instalace; Vp=2200m3/h, 250 Pa,, Vo=2200m3/h, 250Pa, v sestavě-přívod: uzavírací klapka se servopohonem, kapsový filtr F7 (ePM1 60%),</t>
  </si>
  <si>
    <t>R-položka</t>
  </si>
  <si>
    <t>POL12_1</t>
  </si>
  <si>
    <t>deskový rekuperační výměník ZZT s obtokem, ventilátor s EC motorem, vodní ohřívač, tp(zima)=20°C; odtah: kapsový filtr M5 (ePM10 60%), desk. výměník ZZT, ventilátor s EC motorem, uzavírací klapka se servopohonem. Jednotka je vč. vybavení autonomní regulace, vč. řídicí jednotky, ovládacího panelu, potr. čidla. Součástí dodávky jednotky je směšovací uzel (0-10V, 24V) vč. kompletní protimrazové ochrany vč. potřebných teplotních čidel, VAV sada pro řízení dle konstatní tlakové diference, pružné manžety. Autonomní regulace bude umožňovat: regulaci ventilátorů dle VAV,  regulace ohřívače (regulace na konst. tepl. přívod. vzduchu), monitorování zanesení filtrů, rekuperaci chladu, možnost napojení na nadřazený systém MaR. Kompletní dodávka vč. izolátorů chvění, připojovacích manžet, základového rámu vč. veškerého montážního a spotřebního materiálu. Stranové provedení dle výkresové dokumentace. Dodávka bude kompletní, vč. veškeré kabeláže a vč. prokabelování svorkovnice VZT jednotky s veškerým externím příslušenstvím, vč. teplotních čidel (mimo napojení na MaR) dle schémat výrobce, vč. autorizovaného spuštění a uvedení do provozu servisním technikem</t>
  </si>
  <si>
    <t>Přívod vzduchu</t>
  </si>
  <si>
    <t>Čtyřhranný přímý kulisový tlumič hluku  200/100-600-400-1000 (kulisa/mezera, šířka x výška x délka).</t>
  </si>
  <si>
    <t>Odvod vzduchu</t>
  </si>
  <si>
    <t>Sánívzduchu</t>
  </si>
  <si>
    <t>Čtyřhranný přímý kulisový tlumič hluku  200/100-600-400-1200 (kulisa/mezera, šířka x výška x délka).</t>
  </si>
  <si>
    <t>Výfuk vzduchu</t>
  </si>
  <si>
    <t>Čtyřhranný přímý kulisový tlumič hluku  200/100-600-400-1500 (kulisa/mezera, šířka x výška x délka).</t>
  </si>
  <si>
    <t>VAV1</t>
  </si>
  <si>
    <t>Regulátor variabilního průtoku pro nízké rychlosti vzduchu, bez nároků na uklidňující délku, d250,, rozsah průtoků Vmin = 100 m3/h, Vmax = 700 m3/h, řízení 2-10V, napájení 24V</t>
  </si>
  <si>
    <t>VAV2</t>
  </si>
  <si>
    <t>Regulátor variabilního průtoku pro nízké rychlosti vzduchu, bez nároků na uklidňující délku, d250,, rozsah průtoků Vmin = 0 m3/h, Vmax = 600 m3/h, řízení 0-10V, napájení 24V</t>
  </si>
  <si>
    <t>VAV3</t>
  </si>
  <si>
    <t>Regulátor variabilního průtoku vzduchu, 300x250, rozsah průtoků Vmin = 550 m3/h, Vmax = 2100 m3/h,, řízení 2-10V, napájení 24V</t>
  </si>
  <si>
    <t>VAV4</t>
  </si>
  <si>
    <t>Regulátor variabilního průtoku pro nízké rychlosti vzduchu, bez nároků na uklidňující délku, d400,, rozsah průtoků Vmin = 100 m3/h, Vmax = 2000 m3/h, řízení 2-10V, napájení 24V</t>
  </si>
  <si>
    <t>CAV</t>
  </si>
  <si>
    <t>Regulátor konstatního průtoku vzduchu do kruhového potrubí d140 pro průtok 200 m3/h</t>
  </si>
  <si>
    <t>Pol__0076</t>
  </si>
  <si>
    <t>Anemostat vířivý s nastavitelnými lamelami pro přívod vzduchu, kruhová čelní deska d600, 48 lamel,, vč. kruhového plenum boxu s perforovaným plechem a regulační klapkou, vertikální připojení d200,</t>
  </si>
  <si>
    <t>barevné provedení dle architekta - bude upřesněno při vzorkování a odsouhlaseno architektem</t>
  </si>
  <si>
    <t>Pol__0077</t>
  </si>
  <si>
    <t>Anemostat vířivý s nastavitelnými lamelami pro přívod vzduchu, čtvercová čelní deska 400x400, 16, lamel, vč. čtvercového plenum boxu s perforovaným plechem a regulační klapkou, vertikální připojení</t>
  </si>
  <si>
    <t>d160, barevné provedení dle architekta - bude upřesněno při vzorkování a odsouhlaseno architektem</t>
  </si>
  <si>
    <t>Pol__0078</t>
  </si>
  <si>
    <t>Anemostat vířivý s nastavitelnými lamelami pro odvod vzduchu, čtvercová čelní deska 400x400, 16, lamel, vč. čtvercového plenum boxu s regulační klapkou, vertikální připojení d160, barevné provedení</t>
  </si>
  <si>
    <t>dle architekta - bude upřesněno při vzorkování a odsouhlaseno architektem</t>
  </si>
  <si>
    <t>Pol__0079</t>
  </si>
  <si>
    <t>Pol__0080</t>
  </si>
  <si>
    <t>Pol__0081</t>
  </si>
  <si>
    <t>Pol__0082</t>
  </si>
  <si>
    <t>Spiro potrubí dimenze SR 140, včetně tvarovek, závěsů, kotvení a spojovacího materiálu</t>
  </si>
  <si>
    <t>Pol__0083</t>
  </si>
  <si>
    <t>Pol__0084</t>
  </si>
  <si>
    <t>Pol__0085</t>
  </si>
  <si>
    <t>Pol__0086</t>
  </si>
  <si>
    <t>Spiro potrubí dimenze SR 250, včetně tvarovek, závěsů, kotvení a spojovacího materiálu</t>
  </si>
  <si>
    <t>Pol__0087</t>
  </si>
  <si>
    <t>Pol__0088</t>
  </si>
  <si>
    <t>Tepelná izolace, minerální vlna s AL polepem, tl. 40 mm</t>
  </si>
  <si>
    <t>VZT WC2</t>
  </si>
  <si>
    <t>Pol__0090</t>
  </si>
  <si>
    <t>Pol__0091</t>
  </si>
  <si>
    <t>Pol__0092</t>
  </si>
  <si>
    <t>Pol__0093</t>
  </si>
  <si>
    <t>Pol__0094</t>
  </si>
  <si>
    <t>Pol__0095</t>
  </si>
  <si>
    <t>Venkovní kondenzační jednotka split systému Qch=6,8kW, chladivo R32, m=59kg, hluk 65dB(A), rozměry:, 950x850mm (ŠxV), garantovaný chod chl. -15 °C až 48 °C, kompletní dodávka; včetně izolátorů chvění</t>
  </si>
  <si>
    <t>(pružné uložení), ukotvení, uvedení do provozu. Dodávka bude kompletní, vč. veškeré kabeláže a vč. provedení prokabelování (mimo napojení na MaR) dle schémat výrobce, vč. autorizovaného spuštění a uvedení do provozu servisním technikem</t>
  </si>
  <si>
    <t>Pol__0096</t>
  </si>
  <si>
    <t>Vnitřní kazetová jednotka split systému, Qch=6,8kW, 840x204x804 (Š/V/H). Kompletní dodávka vč., prokabelování s venkovní jednotkou, kabelovým ovladačem</t>
  </si>
  <si>
    <t>Pol__0097</t>
  </si>
  <si>
    <t>Čelní panel 4 cestné kazetové jednotky</t>
  </si>
  <si>
    <t>Pol__0098</t>
  </si>
  <si>
    <t>Pol__0099</t>
  </si>
  <si>
    <t>Kabelový ovladač, barevný, ČJ, vč. propojení kabeláže a zprovoznění</t>
  </si>
  <si>
    <t>Pol__0100</t>
  </si>
  <si>
    <t>Chladivové Cu potrubí 9,52/15,88 mm svazek (kapalina, plyn), vč. tepelné a parotěsné izolace, vč., komunikačního kabelu, vč. chladiva a montáže</t>
  </si>
  <si>
    <t>Pol__0101</t>
  </si>
  <si>
    <t>Pol__0102</t>
  </si>
  <si>
    <t>Pol__0103</t>
  </si>
  <si>
    <t>Pol__0104</t>
  </si>
  <si>
    <t>Pol__0105</t>
  </si>
  <si>
    <t>Pol__0106</t>
  </si>
  <si>
    <t>Pol__0107</t>
  </si>
  <si>
    <t>Ocelové pomocné konstrukce - systémové pozinkované profily</t>
  </si>
  <si>
    <t>Pol__0108</t>
  </si>
  <si>
    <t>Informační doplňky - Štítky a popisy potrubí a zařízení</t>
  </si>
  <si>
    <t>Pol__0109</t>
  </si>
  <si>
    <t>Požární ucpávky prostupů ve smyslu projektu požární ochrany objektu (dodávka stavby = zjistit cenu)</t>
  </si>
  <si>
    <t>Pol__0110</t>
  </si>
  <si>
    <t>Pol__0111</t>
  </si>
  <si>
    <t>Doprava materiálu</t>
  </si>
  <si>
    <t>Pol__0112</t>
  </si>
  <si>
    <t>Hydraulické zaregulování systému, změření průtoku na koncových prvcích měřícím přístrojem včetně, vystavení protokolu</t>
  </si>
  <si>
    <t>Pol__0113</t>
  </si>
  <si>
    <t>Pol__0114</t>
  </si>
  <si>
    <t>Zaškolení obsluhy</t>
  </si>
  <si>
    <t>Pol__0115</t>
  </si>
  <si>
    <t>Náklady na koordinaci s ostatními profesemi, na úpravy tras a na postupnou montáž podle požadavků GD</t>
  </si>
  <si>
    <t>Pol__0116</t>
  </si>
  <si>
    <t>Bourání prostupů vč. odvozu a likvidace suti</t>
  </si>
  <si>
    <t>Pol__0117</t>
  </si>
  <si>
    <t>Diagonální potrubní ventilátor s EC motorem, s nízkou emisí hluku (V=300m3/h, 100Pa), vč. montážní konzole, vč. manžet</t>
  </si>
  <si>
    <t>Pol__0118</t>
  </si>
  <si>
    <t>Síto na zakončení potrubí, d160</t>
  </si>
  <si>
    <t>Pol__0119</t>
  </si>
  <si>
    <t>Pol__0120</t>
  </si>
  <si>
    <t>Dveřní mřížka DME 500x300 vč. rámečku</t>
  </si>
  <si>
    <t>953992111R01</t>
  </si>
  <si>
    <t>Osazení hmoždinek ve stropech z cihel DN 6 - 8 mm - svítidla</t>
  </si>
  <si>
    <t>612100031RA0</t>
  </si>
  <si>
    <t>Oprava vnitřních omítek stěn štukových vápenocementových, -, oprava z 10%, malba</t>
  </si>
  <si>
    <t>AP-HSV</t>
  </si>
  <si>
    <t>Součtová</t>
  </si>
  <si>
    <t>otlučení vnitřních omítek stěn, oprava omítek stěn ve stejném rozsahu jako otlučení, pačokování celého povrchu jednonásobné s broušením a přesádrováním, malba klihová dvojnásobná jednobarevná s obroušením v místnostech výšky do 3,8 m.</t>
  </si>
  <si>
    <t>Včetně vnitrostaveništního přesunu sutí a odvoz na skládku do 10 km, bez poplatku za skládku.</t>
  </si>
  <si>
    <t>612403399R00</t>
  </si>
  <si>
    <t>Hrubá výplň rýh ve stěnách, jakoukoliv maltou jakoukoliv maltou  jakékoliv šířky</t>
  </si>
  <si>
    <t>612401191R00</t>
  </si>
  <si>
    <t>Omítky malých ploch vnitřních stěn do 0,09 m2, vápennou štukovou omítkou</t>
  </si>
  <si>
    <t>R_3076206T</t>
  </si>
  <si>
    <t>ŠROUB DO ZDI HL S 7,5X52</t>
  </si>
  <si>
    <t>971033123R00</t>
  </si>
  <si>
    <t>Vybourání otvorů ve zdivu cihelném vrtání otvorů ve zdivu z jakýchkoliv cihel pálených  průměru do 30 mm, do hloubky 450 mm</t>
  </si>
  <si>
    <t>974031121R00</t>
  </si>
  <si>
    <t>Vysekání rýh v jakémkoliv zdivu cihelném v ploše  do hloubky 30 mm, šířky do 30 mm</t>
  </si>
  <si>
    <t>974031132R00</t>
  </si>
  <si>
    <t>Vysekání rýh v jakémkoliv zdivu cihelném v ploše  do hloubky 50 mm, šířky do 70 mm</t>
  </si>
  <si>
    <t>34141302R</t>
  </si>
  <si>
    <t>vodič CYY; silový, propojovací jednožilový; pevné uložení; jádro Cu plné holé; počet žil 1; jmen.průřez jádra 4,00 mm2; vnější průměr max 5,2 mm; izolace PVC; tl. izolace 1,2 mm; odolný proti šíření plamene</t>
  </si>
  <si>
    <t>210800003R00</t>
  </si>
  <si>
    <t xml:space="preserve">Montáž vodiče CYY, 4 mm2, uloženého pod omítkou,  </t>
  </si>
  <si>
    <t>210810041RT1</t>
  </si>
  <si>
    <t>Montáž kabelu CYKY 750 V, 2 x 1,5 mm2, pevně uloženého, včetně dodávky kabelu</t>
  </si>
  <si>
    <t>210810045RT1</t>
  </si>
  <si>
    <t>Montáž kabelu CYKY 750 V, 3 x 1,5 mm2, pevně uloženého, včetně dodávky kabelu</t>
  </si>
  <si>
    <t>POL1_9</t>
  </si>
  <si>
    <t>210810047RT1</t>
  </si>
  <si>
    <t>Montáž kabelu CYKY 750 V, 3 x 4 mm2, pevně uloženého, včetně dodávky kabelu</t>
  </si>
  <si>
    <t>210810048RT1</t>
  </si>
  <si>
    <t>Montáž kabelu CYKY 750 V, 3 žilového, pevně uloženého, včetně dodávky kabelu CYKY 3 x 6 mm2</t>
  </si>
  <si>
    <t>210810049RT1</t>
  </si>
  <si>
    <t>Montáž kabelu CYKY 750 V, 4 x 1,5 mm2, pevně uloženého, včetně dodávky kabelu</t>
  </si>
  <si>
    <t>210810055RT1</t>
  </si>
  <si>
    <t>Montáž kabelu CYKY 750 V, 5 x 1,5 mm2, pevně uloženého, včetně dodávky kabelu</t>
  </si>
  <si>
    <t>210810046RT3</t>
  </si>
  <si>
    <t>Montáž kabelu CYKY 750 V, 3 x 2,5 mm2, pevně uloženého, včetně dodávky kabelu</t>
  </si>
  <si>
    <t>210810016RT1</t>
  </si>
  <si>
    <t>Montáž kabelu CYKY 750 V, 5 x 2,5 mm2, volně uloženého, včetně dodávky kabelu</t>
  </si>
  <si>
    <t>210802428RT1</t>
  </si>
  <si>
    <t>Montáž šňůry H05RR-F (CGLG), 5 x 2,50 mm2, volně uložené, včetně dodávky šňůry</t>
  </si>
  <si>
    <t>210110041RT6</t>
  </si>
  <si>
    <t>Montáž spínače zapuštěného a polozapuštěného včetně zapojení, dodávky spínače, krytu a rámečku, jednopólového,  , řazení 1</t>
  </si>
  <si>
    <t>210110055RT2</t>
  </si>
  <si>
    <t>Montáž ovladače zapuštěného a polozapuštěného včetně zapojení a dodávky spínače, řazení 1/0</t>
  </si>
  <si>
    <t>210111011RT6</t>
  </si>
  <si>
    <t xml:space="preserve">Montáž zásuvky domovní zapuštěné včetně zapojení včetně dodávky zásuvky kompletní jednonásobné s ochr.kolíkem 16A/250VAC a rámečkem,  , provedení 2P+PE,  </t>
  </si>
  <si>
    <t>220260020R00</t>
  </si>
  <si>
    <t>Krabice KU 68 ve zdi včetně vysekání lůžka</t>
  </si>
  <si>
    <t>210111031RT2</t>
  </si>
  <si>
    <t xml:space="preserve">Montáž zásuvky domovní v krabici včetně zapojení, venkovní, včetně dodávky zásuvky jednonásobné, s ochranným kolíkem, s víčkem,  , provedení 2P+PE,  </t>
  </si>
  <si>
    <t>R_3058714T</t>
  </si>
  <si>
    <t>SVODIČ, TYP3, 3KA, 230VAC</t>
  </si>
  <si>
    <t>650063212R00</t>
  </si>
  <si>
    <t>Montáž svodiče přepětí typ 3,  , do krabice</t>
  </si>
  <si>
    <t>R_3062682T</t>
  </si>
  <si>
    <t>SPÍNAČ TROJPÓLOVÝ 3S,16A</t>
  </si>
  <si>
    <t>650051712R00</t>
  </si>
  <si>
    <t xml:space="preserve">Montáž spínače zapuštěného nebo polozapuštěného, sporákového s doutnavkou,  ,  </t>
  </si>
  <si>
    <t>210290751R00</t>
  </si>
  <si>
    <t>Montáž montáž spotřebičů motorických s usazením a upevněním na stávající nosnou konstrukci nebo podklad, vyrovnání řemene a vyvážení, bez zapojení, vodič do 6 mm2, do 1,5 kW</t>
  </si>
  <si>
    <t>R_3080178T</t>
  </si>
  <si>
    <t>SADA PRO NOUZOVOU SIGNALIZACI</t>
  </si>
  <si>
    <t>1549100621</t>
  </si>
  <si>
    <t>Signalizační tlačítko, tahové, radiová (433 MHz) s dosahem cca 100m</t>
  </si>
  <si>
    <t>345710553R</t>
  </si>
  <si>
    <t>trubka ohebná, elektroinstalační; mat. PVC samozhášivé; vnější pr.= 38,0 mm; vnitřní pr.= 32,0 mm; mech.odolnost nízká; mezní hodnota zatížení 320 N/5 cm; teplot.rozsah 5 až 60 °C; stupeň hořlavosti A1-F; použití: ohebná ochranná</t>
  </si>
  <si>
    <t>210010133R00</t>
  </si>
  <si>
    <t>Montáž trubky  ochranné, polyetylenové, DN do 38 mm, pevně uložené</t>
  </si>
  <si>
    <t>210010535RT2</t>
  </si>
  <si>
    <t>Připojení svorkovnice bezšroubové, včetně dodávky spojovací krabicové svorky pro 2 vodiče, pro průřez 0,5 - 2,5 mm2</t>
  </si>
  <si>
    <t>210010535RT3</t>
  </si>
  <si>
    <t>Připojení svorkovnice bezšroubové, včetně dodávky spojovací krabicové svorky pro 3 vodiče, pro průřez 0,5 - 2,5 mm2</t>
  </si>
  <si>
    <t>210010535RT4</t>
  </si>
  <si>
    <t>Připojení svorkovnice bezšroubové, včetně dodávky spojovací krabicové svorky pro 4 vodiče, pro průřez 0,5 - 2,5 mm2</t>
  </si>
  <si>
    <t>210010535RT5</t>
  </si>
  <si>
    <t>Připojení svorkovnice bezšroubové, včetně dodávky spojovací krabicové svorky pro 5 vodičů, pro průřez 0,5 - 2,5 mm2</t>
  </si>
  <si>
    <t>210010460RT2</t>
  </si>
  <si>
    <t>Montáž sestavy krabice podlahové do betonu, o rozměru krabice 332 x 250 mm a víka 260 x 330 mm, hloubky krabice 33 mm a víka 62 mm, materiál PA, IP 30, včetně dodávky krabice</t>
  </si>
  <si>
    <t>R_3076399T</t>
  </si>
  <si>
    <t>Protipožární intumescentní PUR pěna</t>
  </si>
  <si>
    <t>222300671R00</t>
  </si>
  <si>
    <t>Protipožární přepážka na kabel.vedení</t>
  </si>
  <si>
    <t>28348242R</t>
  </si>
  <si>
    <t>prostup kabelový plast; průměr prostupu 50 mm; límec živičný; výška nad izolaci 380 mm; hloubka pod izolaci 180 mm</t>
  </si>
  <si>
    <t>220263121RT3</t>
  </si>
  <si>
    <t>Žlab kabelový  přímý, včetně uchycení na stěnu, výšky 60 mm, šířky 50 mm, tloušťka plechu 0,75 mm, vč. nosného profilu pro příchytky a příchytek kabelů</t>
  </si>
  <si>
    <t>210220101RU2</t>
  </si>
  <si>
    <t>Montáž svodového vodiče  , a podpěr, včetně dodávky drátu AlMgSi T/4  prům.8 mm</t>
  </si>
  <si>
    <t>650112011R00</t>
  </si>
  <si>
    <t>Montáž - vytvarování pomocného jímače ze svodového vodiče</t>
  </si>
  <si>
    <t>210220301RT1</t>
  </si>
  <si>
    <t>Montáž svorky hromosvodové včetně dodávky svorky na okapové žlaby (SO)</t>
  </si>
  <si>
    <t>210220301RT2</t>
  </si>
  <si>
    <t>Montáž svorky hromosvodové včetně dodávky svorky spojovací (SS)</t>
  </si>
  <si>
    <t>210220302RT6</t>
  </si>
  <si>
    <t>Montáž svorky hromosvodové včetně dodávky svorky kovových částí d 3-12 mm (SP)</t>
  </si>
  <si>
    <t>210010555RT2</t>
  </si>
  <si>
    <t>Připojení svorkovnice ekvipotenciální, včetně dodávky svorkovnice šířky 126 mm, výšky 50 mm, hloubky 60 mm</t>
  </si>
  <si>
    <t>210800648RT1</t>
  </si>
  <si>
    <t>Montáž vodiče H07V-K (CYA), 16 mm2, uloženého pevně, včetně dodávky vodiče</t>
  </si>
  <si>
    <t>913      R0011</t>
  </si>
  <si>
    <t>Hzs - Stavební dělník - úprava stávající elektroinstalace</t>
  </si>
  <si>
    <t>HZS</t>
  </si>
  <si>
    <t>POL10_</t>
  </si>
  <si>
    <t>913      R0012</t>
  </si>
  <si>
    <t>Hzs - Stavební dělník - demontáž stávající elektroinstalace</t>
  </si>
  <si>
    <t>905      R01</t>
  </si>
  <si>
    <t>Hzs-revize provoz.souboru a st.obj., Revize</t>
  </si>
  <si>
    <t>h</t>
  </si>
  <si>
    <t>Prav.M</t>
  </si>
  <si>
    <t>81189225T1</t>
  </si>
  <si>
    <t>SVODIČ TYP1+2, 4X25KA/30KA, 230V, 3PÓL, PRO SÍTĚ TN-C, DÁLK.SIG.</t>
  </si>
  <si>
    <t>KS</t>
  </si>
  <si>
    <t>650063122R00</t>
  </si>
  <si>
    <t>Montáž svodiče bleskových proudů typ 1, třípólový, do 100 kA</t>
  </si>
  <si>
    <t>81298213T1</t>
  </si>
  <si>
    <t>P TRAFO MĚŘ MTP 200/5A</t>
  </si>
  <si>
    <t>35822002320R</t>
  </si>
  <si>
    <t>jistič modulární jmen.proud 80,00 A; charakt. B; počet pólů 3; jmenovitá zkratová schopnost/230 V a.c. 10 kA; tepl.okolí -25 do + 55 °C; IP 20</t>
  </si>
  <si>
    <t>650061642R00</t>
  </si>
  <si>
    <t>Montáž jističe modulárního, třípólového, do 80 A</t>
  </si>
  <si>
    <t>144501042018</t>
  </si>
  <si>
    <t>SPOUŠŤ vypínací napěťová 220-240VAC</t>
  </si>
  <si>
    <t>35822002315R</t>
  </si>
  <si>
    <t>jistič modulární jmen.proud 25,00 A; charakt. B; počet pólů 3; jmenovitá zkratová schopnost/230 V a.c. 10 kA; tepl.okolí -25 do + 55 °C; IP 20</t>
  </si>
  <si>
    <t>650061641R00</t>
  </si>
  <si>
    <t xml:space="preserve">Montáž jističe modulárního, třípólového, do 25 A </t>
  </si>
  <si>
    <t>35822001015R</t>
  </si>
  <si>
    <t>jistič modulární jmen.proud 16,00 A; charakt. B; počet pólů 1; jmenovitá zkratová schopnost/230 V a.c. 10 kA; tepl.okolí -25 do + 55 °C; IP 20</t>
  </si>
  <si>
    <t>35822001013R</t>
  </si>
  <si>
    <t>jistič modulární jmen.proud 10,00 A; charakt. B; počet pólů 1; jmenovitá zkratová schopnost/230 V a.c. 10 kA; tepl.okolí -25 do + 55 °C; IP 20</t>
  </si>
  <si>
    <t>35822001010R</t>
  </si>
  <si>
    <t>jistič modulární jmen.proud 2,00 A; charakt. B; počet pólů 1; jmenovitá zkratová schopnost/230 V a.c. 10 kA; tepl.okolí -25 do + 55 °C; IP 20</t>
  </si>
  <si>
    <t>650061611R00</t>
  </si>
  <si>
    <t xml:space="preserve">Montáž jističe modulárního, jednopólového, do 25 A </t>
  </si>
  <si>
    <t>358891502R1</t>
  </si>
  <si>
    <t>Chránič nadproudový</t>
  </si>
  <si>
    <t>358891502R2</t>
  </si>
  <si>
    <t>Chránič nadproudový, typ A; jmen.proud 10A; 30 mA; IP 20; charakt. C</t>
  </si>
  <si>
    <t>358891501R1</t>
  </si>
  <si>
    <t>Chránič nadproudový, typ A; jmen.proud 16A; 30 mA; IP 20; charakt. B</t>
  </si>
  <si>
    <t>358891501R2</t>
  </si>
  <si>
    <t>Chránič nadproudový, typ A; jmen.proud 16A; 30 mA; IP 20; charakt. C</t>
  </si>
  <si>
    <t>358891501R4</t>
  </si>
  <si>
    <t>Chránič nadproudový, typ A; jmen.proud 20A; 30 mA; IP 20; charakt. B</t>
  </si>
  <si>
    <t>358891501R5</t>
  </si>
  <si>
    <t>Chránič nadproudový, typ A; jmen.proud 25A; 30 mA; IP 20; charakt. B</t>
  </si>
  <si>
    <t>650063611R00</t>
  </si>
  <si>
    <t>Montáž proudového chrániče dvoupólového, do 25 A</t>
  </si>
  <si>
    <t>358890511R</t>
  </si>
  <si>
    <t>chránič proudový; typ A; jmen.proud 100,00 A; počet pólů 3+N; jmen.reziduální proud 30 mA; IP 20; tepl.okolí -25 do +45 °C</t>
  </si>
  <si>
    <t>358890406R</t>
  </si>
  <si>
    <t>chránič proudový; typ AC; jmen.proud 40,00 A; počet pólů 4; jmen.reziduální proud 30 mA; IP 20; tepl.okolí -5 do + 40 °C</t>
  </si>
  <si>
    <t>650063631R00</t>
  </si>
  <si>
    <t>Montáž proudového chrániče čtyřpólového, do 25 A</t>
  </si>
  <si>
    <t>36900521T1</t>
  </si>
  <si>
    <t>STYKAČ INSTAL 25A 230VAC 3Z+1V</t>
  </si>
  <si>
    <t>210121311R00</t>
  </si>
  <si>
    <t>Montáž instalačního stykače</t>
  </si>
  <si>
    <t>modulárního, do rozvodné skříně</t>
  </si>
  <si>
    <t>210100001R00</t>
  </si>
  <si>
    <t>Ukončení vodičů  v rozvaděči včetně zapojení a vodičové koncovky,  , průřez do 2,5 mm2</t>
  </si>
  <si>
    <t>905      R02</t>
  </si>
  <si>
    <t>Hzs-revize provoz.souboru a st.obj., Uprava stavajiciho rozvadece</t>
  </si>
  <si>
    <t>112009042019</t>
  </si>
  <si>
    <t>Svítidlo typ A</t>
  </si>
  <si>
    <t xml:space="preserve">kus   </t>
  </si>
  <si>
    <t>112509042018</t>
  </si>
  <si>
    <t>Svítidlo typ B</t>
  </si>
  <si>
    <t>POL12_0</t>
  </si>
  <si>
    <t>1319151122</t>
  </si>
  <si>
    <t>Svítidlo typ B napájecí lišta, 3 okruhy, 3m</t>
  </si>
  <si>
    <t>1322151122</t>
  </si>
  <si>
    <t>Svítidlo typ B napájecí lišta, 3 okruhy, 2m</t>
  </si>
  <si>
    <t>1323151122</t>
  </si>
  <si>
    <t>Svítidlo typ B příslušenství pro napájecí lišty - spojky, závěsy, napájecí moduly, koncovky</t>
  </si>
  <si>
    <t>112809042023</t>
  </si>
  <si>
    <t>Svítidlo typ C</t>
  </si>
  <si>
    <t>122809042023</t>
  </si>
  <si>
    <t>Svítidlo typ D</t>
  </si>
  <si>
    <t>112809042024</t>
  </si>
  <si>
    <t>Svítidlo typ E</t>
  </si>
  <si>
    <t>112809042025</t>
  </si>
  <si>
    <t>Svítidlo typ F1</t>
  </si>
  <si>
    <t>112809042026</t>
  </si>
  <si>
    <t>Svítidlo typ F2</t>
  </si>
  <si>
    <t>112809042027</t>
  </si>
  <si>
    <t>Svítidlo typ F3</t>
  </si>
  <si>
    <t>112809042028</t>
  </si>
  <si>
    <t>Svítidlo typ G</t>
  </si>
  <si>
    <t>112809042029</t>
  </si>
  <si>
    <t>Svítidlo typ H</t>
  </si>
  <si>
    <t>112809042033</t>
  </si>
  <si>
    <t>Svítidlo typ J</t>
  </si>
  <si>
    <t>112809042030</t>
  </si>
  <si>
    <t>Svítidlo typ K</t>
  </si>
  <si>
    <t>112809042031</t>
  </si>
  <si>
    <t>Svítidlo typ L - Napínaný strop, fólie transluscentní, průměr 8000mm, LED pásek 6W/m, 24V, 430m, včetně dopravy a instalace</t>
  </si>
  <si>
    <t>650101521R00</t>
  </si>
  <si>
    <t>Montáž svítidla LED, stropního, přisazeného</t>
  </si>
  <si>
    <t>4058075097705</t>
  </si>
  <si>
    <t>Svítidlo typ N - nouzové osvětlení</t>
  </si>
  <si>
    <t>0708951</t>
  </si>
  <si>
    <t>Svítidlo typ N1</t>
  </si>
  <si>
    <t>650101921R00</t>
  </si>
  <si>
    <t>Montáž svítidla nouzového, stropního, přisazeného</t>
  </si>
  <si>
    <t>112809042032</t>
  </si>
  <si>
    <t>Svítidlo typ M - Stěna, délka: 7m, výška: 3,7m, podsvícená, stmívatelná</t>
  </si>
  <si>
    <t>R_3105867T</t>
  </si>
  <si>
    <t>Svítidlo typ C LED pásek 14,4W/1326LM/60LED/M, 12VDC, IP20, Š.10MM,</t>
  </si>
  <si>
    <t>R_3084242T</t>
  </si>
  <si>
    <t>Svítidlo typ C PROFIL AL., PC MLÉČNÝ DIFUZOR</t>
  </si>
  <si>
    <t>210201519RU4</t>
  </si>
  <si>
    <t>Montáž LED pásky umístěné ve výšce nad 1,5 m, v liště, vč. montáže lišty</t>
  </si>
  <si>
    <t>R_3105868T</t>
  </si>
  <si>
    <t>Svítidlo typ C LED ZDROJ 12V 150W 228x68x38,8mm</t>
  </si>
  <si>
    <t>650091641R00</t>
  </si>
  <si>
    <t>Montáž napájecího zdroje pro LED zařízení</t>
  </si>
  <si>
    <t>R_3082092T9</t>
  </si>
  <si>
    <t>Svítidlo typ E LED pásek 12V</t>
  </si>
  <si>
    <t>R_3084242T1</t>
  </si>
  <si>
    <t>Svítidlo typ E LED PROFIL AL. zapuštěný, PC MLÉČNÝ DIFUZOR</t>
  </si>
  <si>
    <t>R_3082092T10</t>
  </si>
  <si>
    <t>Svítidlo typ E LED zdroj 12V 75W, IP20</t>
  </si>
  <si>
    <t>34531510R</t>
  </si>
  <si>
    <t>čidlo pohybu stropní, přisazené; IP 20; napájecí napětí 230 V; dosah 360°</t>
  </si>
  <si>
    <t>650072625R00</t>
  </si>
  <si>
    <t>Montáž čidla pohybu, stropního, vestavného</t>
  </si>
  <si>
    <t>R_3062593T</t>
  </si>
  <si>
    <t xml:space="preserve">Jednozónový regulátor na DIN (7 modulů) </t>
  </si>
  <si>
    <t>80989035T1</t>
  </si>
  <si>
    <t>Sada zemních čidel pro snímání vlhkosti a teploty pro ochranu venkovních ploch</t>
  </si>
  <si>
    <t>81691550T1</t>
  </si>
  <si>
    <t>Topná rohož 400W/m 6,3 x 0,75m 1880W pro vyhřívání rampy</t>
  </si>
  <si>
    <t>15190204201</t>
  </si>
  <si>
    <t>Montáž topné rohože včetně regulace</t>
  </si>
  <si>
    <t>POL2_1</t>
  </si>
  <si>
    <t>R_3094243T</t>
  </si>
  <si>
    <t>Napájecí a záložní zdroj 7x24V, 40A</t>
  </si>
  <si>
    <t>650091631R00</t>
  </si>
  <si>
    <t>Montáž napájecího zdroje na DIN lištu</t>
  </si>
  <si>
    <t>R_3119213T</t>
  </si>
  <si>
    <t>LiFePO4 baterie 25,6V 54Ah 1382Wh s integrovanou BMS a Bluetooth rozhraním</t>
  </si>
  <si>
    <t>650616123R00</t>
  </si>
  <si>
    <t>Montáž lithiových akumulátorových baterií, napětí 12 V, kapacita přes 40 do 60 Ah</t>
  </si>
  <si>
    <t>R_3094246T</t>
  </si>
  <si>
    <t>Systémový miniserver</t>
  </si>
  <si>
    <t>222325302R00</t>
  </si>
  <si>
    <t>Programování ústředny, uvedení do provozu</t>
  </si>
  <si>
    <t>hod</t>
  </si>
  <si>
    <t>R_3094278T</t>
  </si>
  <si>
    <t>Systémový reléový modul</t>
  </si>
  <si>
    <t>R_3094277T1</t>
  </si>
  <si>
    <t>Systémový modul sběrnice</t>
  </si>
  <si>
    <t>R_3094277T2</t>
  </si>
  <si>
    <t>Systémový DALI modul</t>
  </si>
  <si>
    <t>R_3094279T1</t>
  </si>
  <si>
    <t>Systémový modul Modbus</t>
  </si>
  <si>
    <t>R_3094279T11</t>
  </si>
  <si>
    <t>Systémový modul M-bus</t>
  </si>
  <si>
    <t>R_3094279T12</t>
  </si>
  <si>
    <t>Systémový modul 20 digitálních vstupů</t>
  </si>
  <si>
    <t>R_3094279T13</t>
  </si>
  <si>
    <t>Systémový modul 4 analogové výstupy, 0-10V</t>
  </si>
  <si>
    <t>R_3094277T3</t>
  </si>
  <si>
    <t>Audio server</t>
  </si>
  <si>
    <t>R_3094277T4</t>
  </si>
  <si>
    <t>Stereo modul</t>
  </si>
  <si>
    <t>R_3094277T8</t>
  </si>
  <si>
    <t>Systémový elektroměr</t>
  </si>
  <si>
    <t>220711112R00</t>
  </si>
  <si>
    <t>Montáž sběrnicového modulu</t>
  </si>
  <si>
    <t>Montáž včetně napojení kabelů.</t>
  </si>
  <si>
    <t>R_3094277T5</t>
  </si>
  <si>
    <t>Systémová NFC klávesnice</t>
  </si>
  <si>
    <t>R_3094277T6</t>
  </si>
  <si>
    <t>Systémový multifunkční ovladač + čidlo CO</t>
  </si>
  <si>
    <t>R_3094277T7</t>
  </si>
  <si>
    <t>Systémová termostatická hlavice, včetně čidla teploty</t>
  </si>
  <si>
    <t>R_3094277T9</t>
  </si>
  <si>
    <t>Systémová siréna</t>
  </si>
  <si>
    <t>R_3094271</t>
  </si>
  <si>
    <t>Systémová senzor přítomnosti, sběrnicový, zápustný</t>
  </si>
  <si>
    <t>R_30942772</t>
  </si>
  <si>
    <t>Systémová senzor přítomnosti, sběrnicový, zapuštěný</t>
  </si>
  <si>
    <t>R_30942773</t>
  </si>
  <si>
    <t>Sběrnicový modul vestavný, do instalační krabice</t>
  </si>
  <si>
    <t>222325102R00</t>
  </si>
  <si>
    <t>Sběrnicový modul na připravené úchytné body</t>
  </si>
  <si>
    <t>R_3108584T</t>
  </si>
  <si>
    <t>Detektor magnetický kontakt</t>
  </si>
  <si>
    <t>220711308R00</t>
  </si>
  <si>
    <t>Montáž magnetického spínače - dveřní, okenní</t>
  </si>
  <si>
    <t>1507202007</t>
  </si>
  <si>
    <t>Multisenzorový automatický hlásič (IQ8), včetně patice, sběrnicový</t>
  </si>
  <si>
    <t>222330891R00</t>
  </si>
  <si>
    <t>Kouřový nasávací hlásič 1kanálový, na úchytné body</t>
  </si>
  <si>
    <t>R_3119188T</t>
  </si>
  <si>
    <t>Instalační box pro reproduktor pro instalaci do stropu, pr. 204mm, hl 108mm</t>
  </si>
  <si>
    <t>R_311918812</t>
  </si>
  <si>
    <t>Reproduktor vestavný pr. 203mm, 8ohm, 50Hz - 28kHz, min. 40W</t>
  </si>
  <si>
    <t>220370453R00</t>
  </si>
  <si>
    <t>Montáž reproduktoru směrového</t>
  </si>
  <si>
    <t>R_311918813</t>
  </si>
  <si>
    <t>Reproduktor nástěnný pr. 155mm, 4ohm, 42Hz - 32kHz, min. 60W, 85dB, 2-pásmový, rozměry 30x18,5x11,, 9cm</t>
  </si>
  <si>
    <t>PAR</t>
  </si>
  <si>
    <t>222370101R00</t>
  </si>
  <si>
    <t>Reproduktor skříňkový nástěnný</t>
  </si>
  <si>
    <t>371201305R</t>
  </si>
  <si>
    <t>kabel UTP Elite, Cat6, venkovní PE+PVC, odolný proti UV záření</t>
  </si>
  <si>
    <t>222280212R00</t>
  </si>
  <si>
    <t>Kabel EZS, EPS, DT do 7 mm v trubkách</t>
  </si>
  <si>
    <t>210802014RT2</t>
  </si>
  <si>
    <t>Audio kabel CYH 2 x 1,5 mm2</t>
  </si>
  <si>
    <t>222290831R00</t>
  </si>
  <si>
    <t>Reproduktorové kabely do 2x1,5 v trubce</t>
  </si>
  <si>
    <t>34121044R</t>
  </si>
  <si>
    <t>kabel SYKFY; sdělovací, stíněný vnitřní; pevné uložení vnitřní; Cu plná holá jádra; počet prvků 2; počet žil v prvku 2; jmen.prům.jádra 0,50 mm; teplota použití -25 až 60 °C; barva pláště šedá</t>
  </si>
  <si>
    <t>222280201R00</t>
  </si>
  <si>
    <t>SEKU, SYKY, SYKFY do 6 mm vně.průměru v trubkách</t>
  </si>
  <si>
    <t>1101241930</t>
  </si>
  <si>
    <t>Předplatné telefoní služby na 10 let</t>
  </si>
  <si>
    <t>222731501R00</t>
  </si>
  <si>
    <t>Instalace SW, konfigurace a uvedení do provozu</t>
  </si>
  <si>
    <t>357311074R</t>
  </si>
  <si>
    <t>rozvaděčová skříň nástěnná, dvoudílná; použití jako dílčí podružný rozvaděč,pro zabudování přístrojů a zařízení datové techniky, jako domácí sítě; stabilní oceloplechová svařovaná konstrukce dvoudílná-otevíratelná zadní část; IP 30; přední dveře skleněné s tvrzeným bezpečnostním sklem, se zámkem, otevírání 180°; výška 900 mm; šířka 600 mm; hloubka 515 mm; barva světle šedá RAL 7035; max.zatížení při rovnoměrné zátěži 30 kg</t>
  </si>
  <si>
    <t>222260403R00</t>
  </si>
  <si>
    <t>Nástěnný 19" rozvaděč 13U-18U hl.do 450 mm</t>
  </si>
  <si>
    <t>371201010R1</t>
  </si>
  <si>
    <t>Patch panel 19"Patch panel 24xRj-45 Cat 6 UTP 1U</t>
  </si>
  <si>
    <t>222290971R00</t>
  </si>
  <si>
    <t>Patch panel</t>
  </si>
  <si>
    <t>371202012R</t>
  </si>
  <si>
    <t>zásuvka datová 1xRJ45, bílá, montáž do instalačních krabic</t>
  </si>
  <si>
    <t>POL3_9</t>
  </si>
  <si>
    <t>222290005R00</t>
  </si>
  <si>
    <t>Zásuvka 1xRJ45 UTP kat.6 pod omítku</t>
  </si>
  <si>
    <t>371202013R</t>
  </si>
  <si>
    <t>zásuvka datová 2xRJ45, bílá, montáž do instalačních krabic</t>
  </si>
  <si>
    <t>222290007R00</t>
  </si>
  <si>
    <t>Zásuvka 2xRJ45 UTP kat.6 pod omítku</t>
  </si>
  <si>
    <t>371205022R</t>
  </si>
  <si>
    <t>modul Cat.6 samozářezový, nestíněný; rozměr 26 x 35 x 17 mm; počet portů 1; teplota okolí -10 až 60 °C</t>
  </si>
  <si>
    <t>222301101R00</t>
  </si>
  <si>
    <t>Konektor RJ45 na kabel UTP</t>
  </si>
  <si>
    <t>371201301R</t>
  </si>
  <si>
    <t>kabel UTP pro RJ45 (drát) - 1m - metráž</t>
  </si>
  <si>
    <t>222280215R00</t>
  </si>
  <si>
    <t>Kabel UTP kat.6 v trubkách</t>
  </si>
  <si>
    <t>222300201R00</t>
  </si>
  <si>
    <t>Kabelová forma UTP</t>
  </si>
  <si>
    <t>222293012R00</t>
  </si>
  <si>
    <t>Měření do protokolu</t>
  </si>
  <si>
    <t>R_3063227T1</t>
  </si>
  <si>
    <t>Off-line UPS 1200VA (750W)</t>
  </si>
  <si>
    <t>R_3063228T00</t>
  </si>
  <si>
    <t>Montáž a konfigurace UPS</t>
  </si>
  <si>
    <t>371201110R</t>
  </si>
  <si>
    <t>panel 19" rozvodný panel s filtrem a ochrannou pojistkou; určení panelu k montáži do racku; výška 1,5 U, délka kabelu 3 m; plast odolný proti požáru a výboji; 5 zásuvek s ochranným kolíkem 10A/250V</t>
  </si>
  <si>
    <t>RTS 23/ I</t>
  </si>
  <si>
    <t>103918022019T</t>
  </si>
  <si>
    <t>Svodič přepětí 1.6kA, RJ45, cat.6, DL-CAT.6-60V</t>
  </si>
  <si>
    <t>222301441R00</t>
  </si>
  <si>
    <t>Svodič přepětí na konektor</t>
  </si>
  <si>
    <t>210010003RU2</t>
  </si>
  <si>
    <t>Montáž trubky ohebné, z PVC, uložené pod omítku, vnější průměr 25 mm, mech. pevnost 320 N/5 cm, včetně dodávky materiálu</t>
  </si>
  <si>
    <t>210010005RU2</t>
  </si>
  <si>
    <t>Montáž trubky ohebné, z PVC, uložené pod omítku, vnější průměr 40 mm, mech. pevnost 320 N/5 cm, včetně dodávky materiálu</t>
  </si>
  <si>
    <t>R_3063191T1</t>
  </si>
  <si>
    <t>IP kamera, 3,6MP, 2.8-12mm, WDR 120dB, IR 30m, H.265(+), VA, IP67, micro SD 128GB, záběr 28-98st.</t>
  </si>
  <si>
    <t>222731106R00</t>
  </si>
  <si>
    <t>Venkovní kompaktní kamera na úchytné body</t>
  </si>
  <si>
    <t>R_3085701T</t>
  </si>
  <si>
    <t>Cloudový řízený switch s možností stohování, 128Gbps, DHCP Relay, 802.1X autentifikaci, DHCP,,,, Snooping, STP Enhancements a IPv4 / IPv6 ACLs. Rozhraní: 48 x 100/1000 RJ45, 4 x SFP+ porty</t>
  </si>
  <si>
    <t>R_3111695T</t>
  </si>
  <si>
    <t>WiFi Access Point s WiFi 5, 802.11s/b/g/n/ac, až 1317 Mb/s, Dual-band, 1 × GLAN, Gigabit LAN a PoE</t>
  </si>
  <si>
    <t>222611411R00</t>
  </si>
  <si>
    <t>Montáž komunikačních zařízení LTE/Switch/ apod.</t>
  </si>
  <si>
    <t>R_3114201T</t>
  </si>
  <si>
    <t>HDMI extender, cat.6, Full HD</t>
  </si>
  <si>
    <t>222290402R00</t>
  </si>
  <si>
    <t xml:space="preserve">Montáž zásuvky modulární datové s koncovkou HDMI, 45 x 22,5 mm, v elektroinstalační liště, parapetním kanálu a sestavě podlahové a víceúčelové krabice včetně zapojení, IP 20,  </t>
  </si>
  <si>
    <t>Zásuvkový modul pro lišty, kanály a sestavy krabic</t>
  </si>
  <si>
    <t>650012111RT5</t>
  </si>
  <si>
    <t>Uložení krabice pod omítku kruhové, bez zapojení, včetně dodávky krabice o průměru 71 mm, hloubky 66 mm</t>
  </si>
  <si>
    <t>310236251RT1</t>
  </si>
  <si>
    <t>Zazdívka otvorů o ploše přes 0,0225 m2 do 0,09 m2 ve zdivu nadzákladovém cihlami pálenými o tloušťce zdi přes 300 do 450 mm, Prvek zdicí pálený funkce: cihla plná; dl = 290 mm; š = 140 mm; v = 65 mm; fb = 20,0 N/mm2</t>
  </si>
  <si>
    <t xml:space="preserve">PF17 : </t>
  </si>
  <si>
    <t>SZ : 3</t>
  </si>
  <si>
    <t>SV : 2</t>
  </si>
  <si>
    <t>388996181R00</t>
  </si>
  <si>
    <t>Trubky tělesa trubkového kabelovodu chránička kabelu z HDPE, DN do 160 mm, v otevřeném výkopu</t>
  </si>
  <si>
    <t>828-1</t>
  </si>
  <si>
    <t>Položka obsahuje chráničku a násuvnou spojku. Včetně spojovacího materiálu.</t>
  </si>
  <si>
    <t xml:space="preserve">provizorní dešťové svody dle TZ : </t>
  </si>
  <si>
    <t>JV : 9,5+9,5</t>
  </si>
  <si>
    <t>JZ : 9,5</t>
  </si>
  <si>
    <t>SZ : 8</t>
  </si>
  <si>
    <t>SV : 7+11,5</t>
  </si>
  <si>
    <t>602016191R00</t>
  </si>
  <si>
    <t>Jádrová omítka penetrační nátěr stěn akrylátový, Hmota nátěrová typ: penetrace</t>
  </si>
  <si>
    <t>Odkaz na mn. položky pořadí 9 : 4,28400</t>
  </si>
  <si>
    <t>Odkaz na mn. položky pořadí 6 : 4,76400</t>
  </si>
  <si>
    <t>620401162R00</t>
  </si>
  <si>
    <t>Zpevňující a ochranné nátěry vnějších omítek nátěr pro hydrofobizaci minerálních stavebních materiálů, 2 vrstvy nátěru, Hmota nátěrová silikonová; typ: impregnace; funkce: zpevnění povrchu, hydrofobizační; barva: bezbarvá</t>
  </si>
  <si>
    <t xml:space="preserve">JV : </t>
  </si>
  <si>
    <t>plocha omítky : 18,82*8,45</t>
  </si>
  <si>
    <t>spodní plocha horní římsy : 18,82*0,35</t>
  </si>
  <si>
    <t>spodní plocha dolní římsy : 18,82*0,13</t>
  </si>
  <si>
    <t>spodní plocha okenních a nadokenních říms : 1,47*0,13*10</t>
  </si>
  <si>
    <t>1,8*0,13*10</t>
  </si>
  <si>
    <t>- okna : -1,11*1,88*10</t>
  </si>
  <si>
    <t>- dveře : -9,8</t>
  </si>
  <si>
    <t>ostění oken : (1,88+1,11+1,88)*0,13*10</t>
  </si>
  <si>
    <t>ostění dveří : (2,62+3,8+2,62)*0,4</t>
  </si>
  <si>
    <t>plocha soklu : 18,82*(0,8+0,1)</t>
  </si>
  <si>
    <t>-3,05*(0,42+0,1)</t>
  </si>
  <si>
    <t xml:space="preserve">JZ : </t>
  </si>
  <si>
    <t>plocha omítky (vyšší část) : 18,1*8,6</t>
  </si>
  <si>
    <t>2*0,43</t>
  </si>
  <si>
    <t>plocha omítky (nižší část) : 14,7*3,59</t>
  </si>
  <si>
    <t>6,32*0,41</t>
  </si>
  <si>
    <t>0,76*0,96</t>
  </si>
  <si>
    <t>spodní plocha horní římsy : 18,1*0,35</t>
  </si>
  <si>
    <t>14,7*0,35</t>
  </si>
  <si>
    <t>spodní plocha dolní římsy : 18,1*0,13</t>
  </si>
  <si>
    <t>spodní plocha okenních a nadokenních říms : 1,45*0,13*8</t>
  </si>
  <si>
    <t>1,8*0,13*8</t>
  </si>
  <si>
    <t>- okna : -1,13*1,8*8</t>
  </si>
  <si>
    <t>- dveře : -1,22*2,24</t>
  </si>
  <si>
    <t>ostění oken : (1,8+1,13+1,8)*0,13*8</t>
  </si>
  <si>
    <t>ostění dveří : (2,24+1,22+2,24)*0,4</t>
  </si>
  <si>
    <t>plocha soklu : 18,1*(0,55+0,1)</t>
  </si>
  <si>
    <t>-3,09*(0,55+0,1)</t>
  </si>
  <si>
    <t xml:space="preserve">SZ : </t>
  </si>
  <si>
    <t>plocha omítky (nižší část) : 15,19*6,3</t>
  </si>
  <si>
    <t>spodní plocha římsy : 15,19*0,13</t>
  </si>
  <si>
    <t>- okna : -1,13*1,9*2</t>
  </si>
  <si>
    <t>-1,15*1,26*2</t>
  </si>
  <si>
    <t>ostění oken : (1,9+1,13+1,9)*0,13*2</t>
  </si>
  <si>
    <t>(1,26+1,15+1,26)*0,13*2</t>
  </si>
  <si>
    <t>plocha omítky (vyšší část) : 8,65*7,3</t>
  </si>
  <si>
    <t>štít : 8,65*3,4/2</t>
  </si>
  <si>
    <t>- okna : -1,25*1,98*2</t>
  </si>
  <si>
    <t>-0,95*0,91</t>
  </si>
  <si>
    <t>-1,25*0,72</t>
  </si>
  <si>
    <t>- dveře : -1,4*2</t>
  </si>
  <si>
    <t>ostění oken : (1,98+1,25+1,98)*0,13*2</t>
  </si>
  <si>
    <t>(0,91+0,95+0,91)*0,13</t>
  </si>
  <si>
    <t>(0,72+1,25+0,72)*0,13</t>
  </si>
  <si>
    <t>ostění dveří : (2+1,4+2)*0,4</t>
  </si>
  <si>
    <t>2.NP nad střechou : (12,72+7,7)*4,45</t>
  </si>
  <si>
    <t>-8,51*3,41/2</t>
  </si>
  <si>
    <t>spodní plocha horní římsy : (12,72+7,7)*0,35</t>
  </si>
  <si>
    <t>- okna : -1,12*1,7*2</t>
  </si>
  <si>
    <t>ostění oken : (1,7+1,12+1,7)*0,13*2</t>
  </si>
  <si>
    <t xml:space="preserve">SV : </t>
  </si>
  <si>
    <t>plocha omítky (nižší část) : 19,7*7,05</t>
  </si>
  <si>
    <t>čelo schodiště (SZ) : 1,2*2,9</t>
  </si>
  <si>
    <t>spodní plocha římsy : 19,7*0,13</t>
  </si>
  <si>
    <t>- okna : -1,2*1,79*5</t>
  </si>
  <si>
    <t>-1,2*0,59*2</t>
  </si>
  <si>
    <t>- dveře : -0,96*2,76</t>
  </si>
  <si>
    <t>ostění oken : (1,79+1,2+1,79)*0,13*5</t>
  </si>
  <si>
    <t>(0,59+1,2+0,59)*0,13*2</t>
  </si>
  <si>
    <t>ostění dveří : (2,76+0,96+2,76)*0,23</t>
  </si>
  <si>
    <t>plocha omítky (vyšší část) : 17,8*11</t>
  </si>
  <si>
    <t>spodní plocha horní římsy : 17,8*0,35</t>
  </si>
  <si>
    <t>spodní plocha dolní římsy : 17,8*0,13</t>
  </si>
  <si>
    <t>spodní plocha okenních a nadokenních říms : 1,5*0,13*6</t>
  </si>
  <si>
    <t>boky pilířů (area dle řezu) : 0,67*2</t>
  </si>
  <si>
    <t>7,52*4</t>
  </si>
  <si>
    <t>-okna : -1,13*1,8*8</t>
  </si>
  <si>
    <t>-0,96*0,66*2</t>
  </si>
  <si>
    <t>-1,3*0,66</t>
  </si>
  <si>
    <t>(0,66+096+0,66)*0,13*2</t>
  </si>
  <si>
    <t>(0,66+1,3+0,66)*0,13</t>
  </si>
  <si>
    <t>Koeficient cca 10% povrchu fasády: -0,9</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</si>
  <si>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</si>
  <si>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</si>
  <si>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</si>
  <si>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622451131R00</t>
  </si>
  <si>
    <t>Omítky vnější cementové stěn nebo štítů hladké stupeň složitosti I až II</t>
  </si>
  <si>
    <t>SZ : 0,12</t>
  </si>
  <si>
    <t>SV : 0,12*3</t>
  </si>
  <si>
    <t>SZ změna tvaru soklu - doplnění omítky : 6,8*0,63</t>
  </si>
  <si>
    <t>622471318RSx</t>
  </si>
  <si>
    <t>Nátěry a nástřiky vnějších stěn a pilířů základním a krycím nátěrem (nebo přestřikem povrchu) minerální sol-silikátová barva, bez titanové běloby, složitost 3 ÷ 4,</t>
  </si>
  <si>
    <t>Penetrace + 2 x krycí nátěr.</t>
  </si>
  <si>
    <t>Aplikace malířskou štětkou.</t>
  </si>
  <si>
    <t>602011174RTx</t>
  </si>
  <si>
    <t>Omítka vnější stěn z hotových maltových směsí štuková ze suché maltové směsi  Lokální oprava omítek armovaným štukem</t>
  </si>
  <si>
    <t>kompletní omítkové souvrství</t>
  </si>
  <si>
    <t xml:space="preserve">nesoudržné místa ve fasádě : </t>
  </si>
  <si>
    <t>Odkaz na mn. položky pořadí 7 : 1002,07145</t>
  </si>
  <si>
    <t>Koeficient 10% plochy fasády: -0,9</t>
  </si>
  <si>
    <t>spodní hrana : 6,8*0,03</t>
  </si>
  <si>
    <t>622481211RT6</t>
  </si>
  <si>
    <t>Vyztužení povrchových úprav vnějších stěn stěrkou s výztužnou sklotextilní tkaninou, s dodávkou sítě a stěrkového tmelu</t>
  </si>
  <si>
    <t>622904115R00</t>
  </si>
  <si>
    <t>Očištění fasád tlakovou vodou, složitost fasády 3 - 5</t>
  </si>
  <si>
    <t>784181201R00</t>
  </si>
  <si>
    <t>Příprava povrchu Penetrace (napouštění) podkladu silikát, jednonásobná</t>
  </si>
  <si>
    <t>prvotní zpevnění podkladu</t>
  </si>
  <si>
    <t>62240338812x</t>
  </si>
  <si>
    <t>Výplň prasklin v omítce maltou</t>
  </si>
  <si>
    <t>včetně vyškrabání prasklin a penetrace</t>
  </si>
  <si>
    <t>opravy prasklin v omítce (odhad) : 50</t>
  </si>
  <si>
    <t>941941031R00</t>
  </si>
  <si>
    <t>Montáž lešení lehkého pracovního řadového s podlahami šířky od 0,80 do 1,00 m, výšky do 10 m</t>
  </si>
  <si>
    <t>včetně kotvení</t>
  </si>
  <si>
    <t>Včetně kotvení lešení.</t>
  </si>
  <si>
    <t>JV : 22*10</t>
  </si>
  <si>
    <t>JZ : 20*10</t>
  </si>
  <si>
    <t>16*6</t>
  </si>
  <si>
    <t>SZ : 16*6</t>
  </si>
  <si>
    <t>10*10</t>
  </si>
  <si>
    <t>fasáda nad střechou (2.NP) : (12+8)*4</t>
  </si>
  <si>
    <t>SV : 20*8</t>
  </si>
  <si>
    <t>18*10</t>
  </si>
  <si>
    <t>941941191R00</t>
  </si>
  <si>
    <t>Montáž lešení lehkého pracovního řadového s podlahami příplatek za každý další i započatý měsíc použití lešení  šířky šířky od 0,80 do 1,00 m a výšky do 10 m</t>
  </si>
  <si>
    <t>Odkaz na mn. položky pořadí 13 : 1132,00000</t>
  </si>
  <si>
    <t>Koeficient : 2</t>
  </si>
  <si>
    <t>941941831R00</t>
  </si>
  <si>
    <t>Demontáž lešení lehkého řadového s podlahami šířky od 0,8 do 1 m, výšky do 10 m</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</si>
  <si>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</si>
  <si>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</si>
  <si>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</si>
  <si>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</si>
  <si>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16 : 1132,00000</t>
  </si>
  <si>
    <t>944944081R00</t>
  </si>
  <si>
    <t xml:space="preserve">Demontáž ochranné sítě z umělých vláken </t>
  </si>
  <si>
    <t>953945111RT2</t>
  </si>
  <si>
    <t>Ochranné prvky proti ptactvu hrotový systém osazen z lešení, upevněn lepením, šířka 70-100 mm, výška 105 mm, 50 ks hrotů</t>
  </si>
  <si>
    <t xml:space="preserve">odhad (množství a typ bude upřesněn dle požadavků investora) : </t>
  </si>
  <si>
    <t>JV : 19</t>
  </si>
  <si>
    <t>1,3*6</t>
  </si>
  <si>
    <t>1,8*6</t>
  </si>
  <si>
    <t>JZ : 14</t>
  </si>
  <si>
    <t>1,2*4</t>
  </si>
  <si>
    <t>1,8*4</t>
  </si>
  <si>
    <t>SZ : 15</t>
  </si>
  <si>
    <t>SV : 17</t>
  </si>
  <si>
    <t>PF1.1</t>
  </si>
  <si>
    <t>Ochrana paty zdiva, dle PD</t>
  </si>
  <si>
    <t>Chránit zdivo u paty objektu před kontaminací znečištěnou vodou při mytí fasády, případně zavést provizorní PE folie + provizorní plechové sběrné žlaby a vodu jímat do sudů (dle domluvy i do kanalizace). Při čištění vodou je třeba zamezit masivnímu zatékání do soklů, případně do přilehlých ploch při patě zdiva.</t>
  </si>
  <si>
    <t>968092001R00</t>
  </si>
  <si>
    <t>Vybourání vnitřních parapetů kamenných, šířky do 30 cm, tloušťky 3 cm</t>
  </si>
  <si>
    <t xml:space="preserve">PF5.1 okapní římsa soklu (použije se pro následné obložení římsy) : </t>
  </si>
  <si>
    <t>JV : 5,83+9,82</t>
  </si>
  <si>
    <t>JZ : 16,83</t>
  </si>
  <si>
    <t>978015411R00</t>
  </si>
  <si>
    <t>Odstranění štukové vrstvy z omítek stěn vnějších, složitosti 1-4</t>
  </si>
  <si>
    <t xml:space="preserve">před lokální opravou omítek armovaným štukem - nesoudržné místa : </t>
  </si>
  <si>
    <t>Odkaz na mn. položky pořadí 8 : 109,45915</t>
  </si>
  <si>
    <t>978015291R01</t>
  </si>
  <si>
    <t>Otlučení nesoudržných omítek v místě prasklin</t>
  </si>
  <si>
    <t>Odkaz na mn. položky pořadí 12 : 50,00000</t>
  </si>
  <si>
    <t xml:space="preserve">1,2,3,4,5,6,7,8,9,10,11,12,13,14,17,19,20, : </t>
  </si>
  <si>
    <t>Součet: : 29,77264</t>
  </si>
  <si>
    <t>728314811R00</t>
  </si>
  <si>
    <t>Demontáž protidešťové žaluzie čtyřhranné, do průřezu 0,15 m2</t>
  </si>
  <si>
    <t>800-728</t>
  </si>
  <si>
    <t>764252291R00</t>
  </si>
  <si>
    <t>montáž, vč. spojovacích prostředků  žlabů podokapních půlkruhových z Cu</t>
  </si>
  <si>
    <t>JV : 20</t>
  </si>
  <si>
    <t>JZ : 19</t>
  </si>
  <si>
    <t>SZ : 22</t>
  </si>
  <si>
    <t>SV : 17,5+19</t>
  </si>
  <si>
    <t>764512220R00</t>
  </si>
  <si>
    <t>Oplechování parapetů z měděného plechu dodávka a montáž včetně rohů  rš 160 mm, Výrobek plochý měděný - plech; tl = 0,60 mm</t>
  </si>
  <si>
    <t>Odkaz na mn. položky pořadí 30 : 12,20000</t>
  </si>
  <si>
    <t>764554291R00</t>
  </si>
  <si>
    <t>Odpadní trouby z měděného plechu montáž trub Cu odpadních kruhových</t>
  </si>
  <si>
    <t>764352811R00</t>
  </si>
  <si>
    <t>Demontáž žlabů podokapních půlkruhových rovných, rš 330 mm, sklonu přes 30 do 45°</t>
  </si>
  <si>
    <t>764410850R00</t>
  </si>
  <si>
    <t>Demontáž oplechování parapetů rš od 100 do 330 mm</t>
  </si>
  <si>
    <t xml:space="preserve">PF11.2  bude nahrazeno max. 20% : </t>
  </si>
  <si>
    <t>JV : 1,3*10</t>
  </si>
  <si>
    <t>JZ : 1,45*8</t>
  </si>
  <si>
    <t>SZ : 1,3*10</t>
  </si>
  <si>
    <t>SV : 1,3*18</t>
  </si>
  <si>
    <t>Koeficient : -0,8</t>
  </si>
  <si>
    <t>764454802R00</t>
  </si>
  <si>
    <t>Demontáž odpadních trub nebo součástí trub kruhových , o průměru 120 mm</t>
  </si>
  <si>
    <t>PF11.1</t>
  </si>
  <si>
    <t>Repase stávajících prvků oplechování</t>
  </si>
  <si>
    <t>553523004x</t>
  </si>
  <si>
    <t>Žlab půlkruhový rš 330 mm, měď</t>
  </si>
  <si>
    <t xml:space="preserve">náhrada stávajících žlabů 20% : </t>
  </si>
  <si>
    <t>553523109x</t>
  </si>
  <si>
    <t>Roura svodová kruhová d 120 mm, měď</t>
  </si>
  <si>
    <t xml:space="preserve">náhrada stávajících svodů 20% : </t>
  </si>
  <si>
    <t xml:space="preserve">26,27,28,32,33,34, : </t>
  </si>
  <si>
    <t>Součet: : 0,09613</t>
  </si>
  <si>
    <t>765312924R00</t>
  </si>
  <si>
    <t>Vyspravení pálené krytiny z tašek drážkových, s podmazáním ložné a styčné spáry, přes 10 do 20%</t>
  </si>
  <si>
    <t xml:space="preserve">PF14 : </t>
  </si>
  <si>
    <t>JZ : 15,25*1,2</t>
  </si>
  <si>
    <t>SZ : 14,9*0,9</t>
  </si>
  <si>
    <t>998765102R00</t>
  </si>
  <si>
    <t>Přesun hmot pro krytiny tvrdé v objektech výšky do 12 m</t>
  </si>
  <si>
    <t xml:space="preserve">36, : </t>
  </si>
  <si>
    <t>Součet: : 0,28698</t>
  </si>
  <si>
    <t>968061112R00</t>
  </si>
  <si>
    <t>Vyvěšení nebo zavěšení dřevěných křídel oken, plochy do 1,5 m2</t>
  </si>
  <si>
    <t>JV : 10*4</t>
  </si>
  <si>
    <t>JZ : 8*4</t>
  </si>
  <si>
    <t>SZ : 10*4</t>
  </si>
  <si>
    <t>SV : 18*4</t>
  </si>
  <si>
    <t xml:space="preserve">PF12.2 : </t>
  </si>
  <si>
    <t>SZ : 1</t>
  </si>
  <si>
    <t>SV : 3</t>
  </si>
  <si>
    <t>Odkaz na mn. položky pořadí 41 : 16,35000</t>
  </si>
  <si>
    <t>766416142R00</t>
  </si>
  <si>
    <t>Montáž obložení stěn, sloupů a pilířů o ploše přes 5 m2, panely obkladovými, z aglomerovaných desek, velikosti přes 0,6 do 1,5 m2</t>
  </si>
  <si>
    <t>Včetně našroubování soklu.</t>
  </si>
  <si>
    <t>PF7 - deska z bílého mramoru : 2,5*2</t>
  </si>
  <si>
    <t>obvod : (2,5+2)*2*0,15</t>
  </si>
  <si>
    <t>PF10- zvonkohra : 1,5*2</t>
  </si>
  <si>
    <t>obvod : (1,5+2)*2*0,8</t>
  </si>
  <si>
    <t>deska na JZ fasádě : 1*1</t>
  </si>
  <si>
    <t>obvod : (1+1)*2*0,1</t>
  </si>
  <si>
    <t>766411811R00</t>
  </si>
  <si>
    <t>Demontáž obložení stěn panely velikosti do 1,5 m2</t>
  </si>
  <si>
    <t>766622912R00</t>
  </si>
  <si>
    <t>Oprava oken dvojitých, bez deštění, s výměnou dílčích prvků nebo kování</t>
  </si>
  <si>
    <t xml:space="preserve">PF12 : </t>
  </si>
  <si>
    <t>766661912R00</t>
  </si>
  <si>
    <t>Oprava dveřních křídel kompletizovaných, s výměnou dílčích prvků nebo kování</t>
  </si>
  <si>
    <t xml:space="preserve">PF11.5 : </t>
  </si>
  <si>
    <t>SZ : 1,4*2</t>
  </si>
  <si>
    <t>SV : 0,8*1,9</t>
  </si>
  <si>
    <t>1*2,8</t>
  </si>
  <si>
    <t>0,9*1,9</t>
  </si>
  <si>
    <t>54930535x</t>
  </si>
  <si>
    <t>Nové prvky pro repasi oken a dveří</t>
  </si>
  <si>
    <t>těsnění, kování, okapničky, apod</t>
  </si>
  <si>
    <t>z této částky čerpat dle skutečnosti</t>
  </si>
  <si>
    <t>60726016.AR</t>
  </si>
  <si>
    <t>Deska z plochých třísek (OSB) typ: 3; tl = 22,0 mm; povrch: nebroušený; hrana: P + D</t>
  </si>
  <si>
    <t xml:space="preserve">40,41,43,45,46, : </t>
  </si>
  <si>
    <t>Součet: : 0,36761</t>
  </si>
  <si>
    <t>767427351R0x</t>
  </si>
  <si>
    <t>Montáž elektrotvarovek Provětr.fasáda,skryté uch. kamenný/pískovcový obklad., D+M</t>
  </si>
  <si>
    <t>827-1</t>
  </si>
  <si>
    <t>v otevřeném výkopu,</t>
  </si>
  <si>
    <t>Dodávka a montáž kamenných desek, nosné Al konstrukce - skryté uchycení včetně kotevních prvků</t>
  </si>
  <si>
    <t xml:space="preserve">PF5.3 : </t>
  </si>
  <si>
    <t>JZ doplnění obkladu soklu : (3,33+10,83)*0,5</t>
  </si>
  <si>
    <t>PF1.3</t>
  </si>
  <si>
    <t>Repase kovových prvků na fasádě, D+M</t>
  </si>
  <si>
    <t>PF1.5</t>
  </si>
  <si>
    <t>Repase vlajkových žerdí, D+M</t>
  </si>
  <si>
    <t>Vlajkové žerdě na fasádě budou demontovány a následně převezeny k repasi. V rámci repase bude</t>
  </si>
  <si>
    <t>provedena revize kotvení a včetně antikorozních opatření. Při dokončování opravy fasád budou</t>
  </si>
  <si>
    <t>osazeny zpět.</t>
  </si>
  <si>
    <t>Součet: : 0,46388</t>
  </si>
  <si>
    <t>782111150RT1</t>
  </si>
  <si>
    <t>Montáž obkladu stěn deskami z měkkých kamenů bez dodávky kamene  tloušťky 40 a 50 mm</t>
  </si>
  <si>
    <t>800-782</t>
  </si>
  <si>
    <t>svislých nebo šikmých stěn pravoúhlými deskami s lícem rovným</t>
  </si>
  <si>
    <t xml:space="preserve">PF5.1 okapní římsa soklu (použije se stávající demontovaný obklad) : </t>
  </si>
  <si>
    <t>JV : (5,83+9,82)*0,05</t>
  </si>
  <si>
    <t>JZ : 16,83*0,05</t>
  </si>
  <si>
    <t>PF5.2 doplnění římsy soklu (použije se nový obklad) : (3,33+10,83)*0,05</t>
  </si>
  <si>
    <t>58382430R</t>
  </si>
  <si>
    <t>obklad kamenný deska; pískovec; h = 50,0 mm; povrch broušený</t>
  </si>
  <si>
    <t xml:space="preserve">PF5.1 okapní římsa soklu (10% stávajícího obkladu římsy) : </t>
  </si>
  <si>
    <t>JV : (5,83+9,82)*0,05*0,1</t>
  </si>
  <si>
    <t>JZ : 16,83*0,05*0,1</t>
  </si>
  <si>
    <t>998782101R00</t>
  </si>
  <si>
    <t>Přesun hmot pro kamenné obklady v objektech výšky do 6 m</t>
  </si>
  <si>
    <t xml:space="preserve">52,53, : </t>
  </si>
  <si>
    <t>Součet: : 0,20460</t>
  </si>
  <si>
    <t>783201811R00</t>
  </si>
  <si>
    <t>Odstranění nátěrů z kovových doplňk.konstrukcí oškrabáním</t>
  </si>
  <si>
    <t>Odkaz na mn. položky pořadí 57 : 226,12800</t>
  </si>
  <si>
    <t>Odkaz na mn. položky pořadí 56 : 41,26620</t>
  </si>
  <si>
    <t>783222921RT2</t>
  </si>
  <si>
    <t>Údržba nátěrů doplňkových konstrukcí, syntetické dvojnásobné, kovářská barva, Hmota nátěrová typ: email; funkce: protikorozní, dekorační</t>
  </si>
  <si>
    <t>na vzduchu schnoucích</t>
  </si>
  <si>
    <t xml:space="preserve">PF11.5 mříže : </t>
  </si>
  <si>
    <t>SZ : 1,26*0,72*2</t>
  </si>
  <si>
    <t>1,4*2*2</t>
  </si>
  <si>
    <t>SV : 1,23*0,59*2*2</t>
  </si>
  <si>
    <t>1,32*0,68*2</t>
  </si>
  <si>
    <t>0,96*0,66*2*2</t>
  </si>
  <si>
    <t xml:space="preserve">PF13 zábradlí : </t>
  </si>
  <si>
    <t>SV horní schodiště : (1,24+2,45+4,3)*1,03*2</t>
  </si>
  <si>
    <t>spodní schodiště : (3,78+1,3)*1*2</t>
  </si>
  <si>
    <t>783522900RT1</t>
  </si>
  <si>
    <t>Údržba nátěrů klempířských konstrukcí, syntetické dvojnásobné se základním nátěrem, Hmota nátěrová alkydová (AK); typ: email; funkce: dekorační; barva: hnědá; lesk: lesklý (G1)</t>
  </si>
  <si>
    <t>Z+ 2x email</t>
  </si>
  <si>
    <t>PF15 plechová střecha : (5,6+5,6)*20,19</t>
  </si>
  <si>
    <t>783602821R00</t>
  </si>
  <si>
    <t>Odstranění starých nátěrů z truhlářských výrobků opálením s obroušením, oken, portálů a výkladců</t>
  </si>
  <si>
    <t>JV : 1,12*1,68*2*2*6</t>
  </si>
  <si>
    <t>1,12*1,88*2*2*4</t>
  </si>
  <si>
    <t>JZ : 1,13*1,81*2*2*8</t>
  </si>
  <si>
    <t>SZ : 1,23*1,94*2*2*2</t>
  </si>
  <si>
    <t>1,23*1,28*2*2*2</t>
  </si>
  <si>
    <t>1,23*1,73*2*2*2</t>
  </si>
  <si>
    <t>1,23*1,97*2*2*2</t>
  </si>
  <si>
    <t>0,93*0,89*2*2</t>
  </si>
  <si>
    <t>1,23*0,68*2*2</t>
  </si>
  <si>
    <t>SV : 1,21*1,79*2*2*5</t>
  </si>
  <si>
    <t>1,13*059*2*2*2</t>
  </si>
  <si>
    <t>1,13*1,81*2*2*6</t>
  </si>
  <si>
    <t>1,23*1,87*2*2*2</t>
  </si>
  <si>
    <t>1,23*0,59*2*2</t>
  </si>
  <si>
    <t>0,87*0,59*2*2*2</t>
  </si>
  <si>
    <t>783602823R00</t>
  </si>
  <si>
    <t>Odstranění starých nátěrů z truhlářských výrobků opálením s obroušením, dveří a zárubní</t>
  </si>
  <si>
    <t>SZ : 1,4*2*2</t>
  </si>
  <si>
    <t>SV : 0,8*1,9*2</t>
  </si>
  <si>
    <t>1*2,8*2</t>
  </si>
  <si>
    <t>0,9*1,9*2</t>
  </si>
  <si>
    <t>783624930R00</t>
  </si>
  <si>
    <t>Údržba nátěrů truhlářských výrobků, syntetické dvojnásobné s 1x emailováním a 2x tmelením, Malta opravná</t>
  </si>
  <si>
    <t xml:space="preserve">okna PF12.1 : </t>
  </si>
  <si>
    <t xml:space="preserve">dveře PF12.2 : </t>
  </si>
  <si>
    <t>783801812R00</t>
  </si>
  <si>
    <t xml:space="preserve">Odstranění starých nátěrů z omítek stěn, oškrabáním </t>
  </si>
  <si>
    <t>Odkaz na mn. položky pořadí 10 : 1027,17995</t>
  </si>
  <si>
    <t>783904811R00</t>
  </si>
  <si>
    <t>Ostatní práce odrezivění kovových konstrukcí</t>
  </si>
  <si>
    <t>783991910R00</t>
  </si>
  <si>
    <t>Ostatní práce přemístění okenních nebo dveřních křídel pro jejich nátěry  vodorovné, do 50 m</t>
  </si>
  <si>
    <t xml:space="preserve">12.1 : </t>
  </si>
  <si>
    <t>Koeficient zpět k zavěšení: 1</t>
  </si>
  <si>
    <t>783992920R00</t>
  </si>
  <si>
    <t>Ostatní práce příplatek k ceně za každé další vyvěšení a zavěšení  okenních křídel kyvných zdvojených ostatních</t>
  </si>
  <si>
    <t>Odkaz na mn. položky pořadí 38 : 184,00000</t>
  </si>
  <si>
    <t>783992930R00</t>
  </si>
  <si>
    <t>Ostatní práce příplatek k ceně za každé další vyvěšení a zavěšení  dveřních nebo okenních jednoduchých křídel</t>
  </si>
  <si>
    <t>784011221RT2</t>
  </si>
  <si>
    <t>Ostatní práce zakrytí předmětů,  , včetně dodávky fólie tl. 0,04 mm</t>
  </si>
  <si>
    <t>PF7 - deska z bílého mramoru - zakrytí před montáží bednění : 2,5*2,5</t>
  </si>
  <si>
    <t>PF10 - zvonkohra - zakrytí před montáží bednění : 1,5*2,5</t>
  </si>
  <si>
    <t>210293001R0x</t>
  </si>
  <si>
    <t>Kontrola stavu a kotvení hromosvodu, případná oprava a nahrazení poškozených částí</t>
  </si>
  <si>
    <t xml:space="preserve">21,22,23,25,29,30,31,36,42, : </t>
  </si>
  <si>
    <t>Součet: : 3,83976</t>
  </si>
  <si>
    <t>979011121R00</t>
  </si>
  <si>
    <t>Svislá doprava suti a vybouraných hmot příplatek za každé další podlaží</t>
  </si>
  <si>
    <t>Součet: : 53,75669</t>
  </si>
  <si>
    <t>Poplatek za recyklaci, suti s 5 % příměsi dřeva, plastu apod. ,  , skupina 17 01 07 z Katalogu odpadů</t>
  </si>
  <si>
    <t>00500001</t>
  </si>
  <si>
    <t>Příplatek za opravu fasády pod vedením restaurátora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</si>
</sst>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indexed="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0" fillId="0" borderId="0" xfId="0" applyNumberFormat="1" applyFont="1" applyAlignment="1">
      <alignment wrapText="1"/>
    </xf>
    <xf numFmtId="0" fontId="18" fillId="0" borderId="18"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0" fontId="18" fillId="0" borderId="0" xfId="0" applyNumberFormat="1" applyFont="1" applyBorder="1" applyAlignment="1">
      <alignment horizontal="left" vertical="top" wrapText="1"/>
    </xf>
    <xf numFmtId="0" fontId="8" fillId="0" borderId="18" xfId="0" applyFont="1" applyBorder="1" applyAlignment="1">
      <alignment horizontal="center"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4" t="s">
        <v>39</v>
      </c>
      <c r="B2" s="74"/>
      <c r="C2" s="74"/>
      <c r="D2" s="74"/>
      <c r="E2" s="74"/>
      <c r="F2" s="74"/>
      <c r="G2" s="74"/>
    </row>
  </sheetData>
  <sheetProtection algorithmName="SHA-512" hashValue="FGi37LnQHRQ8uAnVZKA0hwZaGcyRwc2tkfpBc20Vo3Ou7Pau21EhJhLZbo7vn65qQlgeJN3DgF/ucMEXEMIs9Q==" saltValue="D8znpFDPtdHvDEYtPAuUI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55"/>
  <sheetViews>
    <sheetView showGridLines="0" tabSelected="1" topLeftCell="B1" zoomScaleNormal="100" zoomScaleSheetLayoutView="75" workbookViewId="0">
      <selection activeCell="D14" sqref="D14:G1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5" t="s">
        <v>41</v>
      </c>
      <c r="C1" s="76"/>
      <c r="D1" s="76"/>
      <c r="E1" s="76"/>
      <c r="F1" s="76"/>
      <c r="G1" s="76"/>
      <c r="H1" s="76"/>
      <c r="I1" s="76"/>
      <c r="J1" s="77"/>
    </row>
    <row r="2" spans="1:15" ht="36" customHeight="1" x14ac:dyDescent="0.2">
      <c r="A2" s="2"/>
      <c r="B2" s="106" t="s">
        <v>22</v>
      </c>
      <c r="C2" s="107"/>
      <c r="D2" s="108" t="s">
        <v>44</v>
      </c>
      <c r="E2" s="109" t="s">
        <v>45</v>
      </c>
      <c r="F2" s="110"/>
      <c r="G2" s="110"/>
      <c r="H2" s="110"/>
      <c r="I2" s="110"/>
      <c r="J2" s="111"/>
      <c r="O2" s="1"/>
    </row>
    <row r="3" spans="1:15" ht="27" hidden="1" customHeight="1" x14ac:dyDescent="0.2">
      <c r="A3" s="2"/>
      <c r="B3" s="112"/>
      <c r="C3" s="107"/>
      <c r="D3" s="113"/>
      <c r="E3" s="114"/>
      <c r="F3" s="115"/>
      <c r="G3" s="115"/>
      <c r="H3" s="115"/>
      <c r="I3" s="115"/>
      <c r="J3" s="116"/>
    </row>
    <row r="4" spans="1:15" ht="23.25" customHeight="1" x14ac:dyDescent="0.2">
      <c r="A4" s="2"/>
      <c r="B4" s="117"/>
      <c r="C4" s="118"/>
      <c r="D4" s="119"/>
      <c r="E4" s="120"/>
      <c r="F4" s="120"/>
      <c r="G4" s="120"/>
      <c r="H4" s="120"/>
      <c r="I4" s="120"/>
      <c r="J4" s="121"/>
    </row>
    <row r="5" spans="1:15" ht="24" customHeight="1" x14ac:dyDescent="0.2">
      <c r="A5" s="2"/>
      <c r="B5" s="31" t="s">
        <v>42</v>
      </c>
      <c r="D5" s="122" t="s">
        <v>46</v>
      </c>
      <c r="E5" s="89"/>
      <c r="F5" s="89"/>
      <c r="G5" s="89"/>
      <c r="H5" s="18" t="s">
        <v>40</v>
      </c>
      <c r="I5" s="126" t="s">
        <v>50</v>
      </c>
      <c r="J5" s="8"/>
    </row>
    <row r="6" spans="1:15" ht="15.75" customHeight="1" x14ac:dyDescent="0.2">
      <c r="A6" s="2"/>
      <c r="B6" s="28"/>
      <c r="C6" s="55"/>
      <c r="D6" s="123" t="s">
        <v>47</v>
      </c>
      <c r="E6" s="90"/>
      <c r="F6" s="90"/>
      <c r="G6" s="90"/>
      <c r="H6" s="18" t="s">
        <v>34</v>
      </c>
      <c r="I6" s="126" t="s">
        <v>51</v>
      </c>
      <c r="J6" s="8"/>
    </row>
    <row r="7" spans="1:15" x14ac:dyDescent="0.2">
      <c r="A7" s="2"/>
      <c r="B7" s="29"/>
      <c r="C7" s="56"/>
      <c r="D7" s="125" t="s">
        <v>49</v>
      </c>
      <c r="E7" s="124" t="s">
        <v>48</v>
      </c>
      <c r="F7" s="91"/>
      <c r="G7" s="91"/>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264" t="s">
        <v>43</v>
      </c>
      <c r="E14" s="264"/>
      <c r="F14" s="264"/>
      <c r="G14" s="264"/>
      <c r="H14" s="45"/>
      <c r="I14" s="44"/>
      <c r="J14" s="46"/>
    </row>
    <row r="15" spans="1:15" ht="32.25" customHeight="1" x14ac:dyDescent="0.2">
      <c r="A15" s="2"/>
      <c r="B15" s="35" t="s">
        <v>32</v>
      </c>
      <c r="C15" s="59"/>
      <c r="D15" s="54"/>
      <c r="E15" s="84"/>
      <c r="F15" s="84"/>
      <c r="G15" s="85"/>
      <c r="H15" s="85"/>
      <c r="I15" s="85" t="s">
        <v>29</v>
      </c>
      <c r="J15" s="86"/>
    </row>
    <row r="16" spans="1:15" ht="23.25" customHeight="1" x14ac:dyDescent="0.2">
      <c r="A16" s="196" t="s">
        <v>24</v>
      </c>
      <c r="B16" s="38" t="s">
        <v>24</v>
      </c>
      <c r="C16" s="60"/>
      <c r="D16" s="61"/>
      <c r="E16" s="81"/>
      <c r="F16" s="82"/>
      <c r="G16" s="81"/>
      <c r="H16" s="82"/>
      <c r="I16" s="81">
        <f>SUMIF(F76:F151,A16,I76:I151)+SUMIF(F76:F151,"PSU",I76:I151)</f>
        <v>0</v>
      </c>
      <c r="J16" s="83"/>
    </row>
    <row r="17" spans="1:10" ht="23.25" customHeight="1" x14ac:dyDescent="0.2">
      <c r="A17" s="196" t="s">
        <v>25</v>
      </c>
      <c r="B17" s="38" t="s">
        <v>25</v>
      </c>
      <c r="C17" s="60"/>
      <c r="D17" s="61"/>
      <c r="E17" s="81"/>
      <c r="F17" s="82"/>
      <c r="G17" s="81"/>
      <c r="H17" s="82"/>
      <c r="I17" s="81">
        <f>SUMIF(F76:F151,A17,I76:I151)</f>
        <v>0</v>
      </c>
      <c r="J17" s="83"/>
    </row>
    <row r="18" spans="1:10" ht="23.25" customHeight="1" x14ac:dyDescent="0.2">
      <c r="A18" s="196" t="s">
        <v>26</v>
      </c>
      <c r="B18" s="38" t="s">
        <v>26</v>
      </c>
      <c r="C18" s="60"/>
      <c r="D18" s="61"/>
      <c r="E18" s="81"/>
      <c r="F18" s="82"/>
      <c r="G18" s="81"/>
      <c r="H18" s="82"/>
      <c r="I18" s="81">
        <f>SUMIF(F76:F151,A18,I76:I151)</f>
        <v>0</v>
      </c>
      <c r="J18" s="83"/>
    </row>
    <row r="19" spans="1:10" ht="23.25" customHeight="1" x14ac:dyDescent="0.2">
      <c r="A19" s="196" t="s">
        <v>227</v>
      </c>
      <c r="B19" s="38" t="s">
        <v>27</v>
      </c>
      <c r="C19" s="60"/>
      <c r="D19" s="61"/>
      <c r="E19" s="81"/>
      <c r="F19" s="82"/>
      <c r="G19" s="81"/>
      <c r="H19" s="82"/>
      <c r="I19" s="81">
        <f>SUMIF(F76:F151,A19,I76:I151)</f>
        <v>0</v>
      </c>
      <c r="J19" s="83"/>
    </row>
    <row r="20" spans="1:10" ht="23.25" customHeight="1" x14ac:dyDescent="0.2">
      <c r="A20" s="196" t="s">
        <v>228</v>
      </c>
      <c r="B20" s="38" t="s">
        <v>28</v>
      </c>
      <c r="C20" s="60"/>
      <c r="D20" s="61"/>
      <c r="E20" s="81"/>
      <c r="F20" s="82"/>
      <c r="G20" s="81"/>
      <c r="H20" s="82"/>
      <c r="I20" s="81">
        <f>SUMIF(F76:F151,A20,I76:I151)</f>
        <v>0</v>
      </c>
      <c r="J20" s="83"/>
    </row>
    <row r="21" spans="1:10" ht="23.25" customHeight="1" x14ac:dyDescent="0.2">
      <c r="A21" s="2"/>
      <c r="B21" s="48" t="s">
        <v>29</v>
      </c>
      <c r="C21" s="62"/>
      <c r="D21" s="63"/>
      <c r="E21" s="87"/>
      <c r="F21" s="88"/>
      <c r="G21" s="87"/>
      <c r="H21" s="88"/>
      <c r="I21" s="87">
        <f>SUM(I16:J20)</f>
        <v>0</v>
      </c>
      <c r="J21" s="97"/>
    </row>
    <row r="22" spans="1:10" ht="33" customHeight="1" x14ac:dyDescent="0.2">
      <c r="A22" s="2"/>
      <c r="B22" s="42" t="s">
        <v>33</v>
      </c>
      <c r="C22" s="60"/>
      <c r="D22" s="61"/>
      <c r="E22" s="64"/>
      <c r="F22" s="39"/>
      <c r="G22" s="33"/>
      <c r="H22" s="33"/>
      <c r="I22" s="33"/>
      <c r="J22" s="40"/>
    </row>
    <row r="23" spans="1:10" ht="23.25" customHeight="1" x14ac:dyDescent="0.2">
      <c r="A23" s="2">
        <f>ZakladDPHSni*SazbaDPH1/100</f>
        <v>0</v>
      </c>
      <c r="B23" s="38" t="s">
        <v>12</v>
      </c>
      <c r="C23" s="60"/>
      <c r="D23" s="61"/>
      <c r="E23" s="65">
        <v>15</v>
      </c>
      <c r="F23" s="39" t="s">
        <v>0</v>
      </c>
      <c r="G23" s="95">
        <f>ZakladDPHSniVypocet</f>
        <v>0</v>
      </c>
      <c r="H23" s="96"/>
      <c r="I23" s="96"/>
      <c r="J23" s="40" t="str">
        <f t="shared" ref="J23:J28" si="0">Mena</f>
        <v>CZK</v>
      </c>
    </row>
    <row r="24" spans="1:10" ht="23.25" customHeight="1" x14ac:dyDescent="0.2">
      <c r="A24" s="2">
        <f>(A23-INT(A23))*100</f>
        <v>0</v>
      </c>
      <c r="B24" s="38" t="s">
        <v>13</v>
      </c>
      <c r="C24" s="60"/>
      <c r="D24" s="61"/>
      <c r="E24" s="65">
        <f>SazbaDPH1</f>
        <v>15</v>
      </c>
      <c r="F24" s="39" t="s">
        <v>0</v>
      </c>
      <c r="G24" s="93">
        <f>A23</f>
        <v>0</v>
      </c>
      <c r="H24" s="94"/>
      <c r="I24" s="94"/>
      <c r="J24" s="40" t="str">
        <f t="shared" si="0"/>
        <v>CZK</v>
      </c>
    </row>
    <row r="25" spans="1:10" ht="23.25" customHeight="1" x14ac:dyDescent="0.2">
      <c r="A25" s="2">
        <f>ZakladDPHZakl*SazbaDPH2/100</f>
        <v>0</v>
      </c>
      <c r="B25" s="38" t="s">
        <v>14</v>
      </c>
      <c r="C25" s="60"/>
      <c r="D25" s="61"/>
      <c r="E25" s="65">
        <v>21</v>
      </c>
      <c r="F25" s="39" t="s">
        <v>0</v>
      </c>
      <c r="G25" s="95">
        <f>ZakladDPHZaklVypocet</f>
        <v>0</v>
      </c>
      <c r="H25" s="96"/>
      <c r="I25" s="96"/>
      <c r="J25" s="40" t="str">
        <f t="shared" si="0"/>
        <v>CZK</v>
      </c>
    </row>
    <row r="26" spans="1:10" ht="23.25" customHeight="1" x14ac:dyDescent="0.2">
      <c r="A26" s="2">
        <f>(A25-INT(A25))*100</f>
        <v>0</v>
      </c>
      <c r="B26" s="32" t="s">
        <v>15</v>
      </c>
      <c r="C26" s="66"/>
      <c r="D26" s="54"/>
      <c r="E26" s="67">
        <f>SazbaDPH2</f>
        <v>21</v>
      </c>
      <c r="F26" s="30" t="s">
        <v>0</v>
      </c>
      <c r="G26" s="78">
        <f>A25</f>
        <v>0</v>
      </c>
      <c r="H26" s="79"/>
      <c r="I26" s="79"/>
      <c r="J26" s="37" t="str">
        <f t="shared" si="0"/>
        <v>CZK</v>
      </c>
    </row>
    <row r="27" spans="1:10" ht="23.25" customHeight="1" thickBot="1" x14ac:dyDescent="0.25">
      <c r="A27" s="2">
        <f>ZakladDPHSni+DPHSni+ZakladDPHZakl+DPHZakl</f>
        <v>0</v>
      </c>
      <c r="B27" s="31" t="s">
        <v>4</v>
      </c>
      <c r="C27" s="68"/>
      <c r="D27" s="69"/>
      <c r="E27" s="68"/>
      <c r="F27" s="16"/>
      <c r="G27" s="80">
        <f>CenaCelkem-(ZakladDPHSni+DPHSni+ZakladDPHZakl+DPHZakl)</f>
        <v>0</v>
      </c>
      <c r="H27" s="80"/>
      <c r="I27" s="80"/>
      <c r="J27" s="41"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A27</f>
        <v>0</v>
      </c>
      <c r="H29" s="171"/>
      <c r="I29" s="171"/>
      <c r="J29" s="172" t="s">
        <v>76</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98"/>
      <c r="E34" s="99"/>
      <c r="G34" s="100"/>
      <c r="H34" s="101"/>
      <c r="I34" s="101"/>
      <c r="J34" s="25"/>
    </row>
    <row r="35" spans="1:10" ht="12.75" customHeight="1" x14ac:dyDescent="0.2">
      <c r="A35" s="2"/>
      <c r="B35" s="2"/>
      <c r="D35" s="92" t="s">
        <v>2</v>
      </c>
      <c r="E35" s="92"/>
      <c r="H35" s="10" t="s">
        <v>3</v>
      </c>
      <c r="J35" s="9"/>
    </row>
    <row r="36" spans="1:10" ht="13.5" customHeight="1" thickBot="1" x14ac:dyDescent="0.25">
      <c r="A36" s="11"/>
      <c r="B36" s="11"/>
      <c r="C36" s="73"/>
      <c r="D36" s="73"/>
      <c r="E36" s="73"/>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52</v>
      </c>
      <c r="C39" s="145"/>
      <c r="D39" s="145"/>
      <c r="E39" s="145"/>
      <c r="F39" s="146">
        <f>'099 01 Naklady'!AE38+'01 01 Pol'!AE1778+'01 02 Pol'!AE132+'01 03 Pol'!AE124+'01 04 Pol'!AE35+'01 05 Pol'!AE108+'01 06 Pol'!AE159+'01 07 Pol'!AE180+'01 08 Pol'!AE104+'02 01 Pol'!AE694</f>
        <v>0</v>
      </c>
      <c r="G39" s="147">
        <f>'099 01 Naklady'!AF38+'01 01 Pol'!AF1778+'01 02 Pol'!AF132+'01 03 Pol'!AF124+'01 04 Pol'!AF35+'01 05 Pol'!AF108+'01 06 Pol'!AF159+'01 07 Pol'!AF180+'01 08 Pol'!AF104+'02 01 Pol'!AF694</f>
        <v>0</v>
      </c>
      <c r="H39" s="148">
        <f>(F39*SazbaDPH1/100)+(G39*SazbaDPH2/100)</f>
        <v>0</v>
      </c>
      <c r="I39" s="148">
        <f>F39+G39+H39</f>
        <v>0</v>
      </c>
      <c r="J39" s="149" t="str">
        <f>IF(CenaCelkemVypocet=0,"",I39/CenaCelkemVypocet*100)</f>
        <v/>
      </c>
    </row>
    <row r="40" spans="1:10" ht="25.5" customHeight="1" x14ac:dyDescent="0.2">
      <c r="A40" s="134">
        <v>2</v>
      </c>
      <c r="B40" s="150"/>
      <c r="C40" s="151" t="s">
        <v>53</v>
      </c>
      <c r="D40" s="151"/>
      <c r="E40" s="151"/>
      <c r="F40" s="152">
        <f>'099 01 Naklady'!AE38</f>
        <v>0</v>
      </c>
      <c r="G40" s="153">
        <f>'099 01 Naklady'!AF38</f>
        <v>0</v>
      </c>
      <c r="H40" s="153">
        <f>(F40*SazbaDPH1/100)+(G40*SazbaDPH2/100)</f>
        <v>0</v>
      </c>
      <c r="I40" s="153">
        <f>F40+G40+H40</f>
        <v>0</v>
      </c>
      <c r="J40" s="154" t="str">
        <f>IF(CenaCelkemVypocet=0,"",I40/CenaCelkemVypocet*100)</f>
        <v/>
      </c>
    </row>
    <row r="41" spans="1:10" ht="25.5" customHeight="1" x14ac:dyDescent="0.2">
      <c r="A41" s="134">
        <v>3</v>
      </c>
      <c r="B41" s="155" t="s">
        <v>54</v>
      </c>
      <c r="C41" s="145" t="s">
        <v>55</v>
      </c>
      <c r="D41" s="145"/>
      <c r="E41" s="145"/>
      <c r="F41" s="156">
        <f>'099 01 Naklady'!AE38</f>
        <v>0</v>
      </c>
      <c r="G41" s="148">
        <f>'099 01 Naklady'!AF38</f>
        <v>0</v>
      </c>
      <c r="H41" s="148">
        <f>(F41*SazbaDPH1/100)+(G41*SazbaDPH2/100)</f>
        <v>0</v>
      </c>
      <c r="I41" s="148">
        <f>F41+G41+H41</f>
        <v>0</v>
      </c>
      <c r="J41" s="149" t="str">
        <f>IF(CenaCelkemVypocet=0,"",I41/CenaCelkemVypocet*100)</f>
        <v/>
      </c>
    </row>
    <row r="42" spans="1:10" ht="25.5" customHeight="1" x14ac:dyDescent="0.2">
      <c r="A42" s="134">
        <v>2</v>
      </c>
      <c r="B42" s="150"/>
      <c r="C42" s="151" t="s">
        <v>56</v>
      </c>
      <c r="D42" s="151"/>
      <c r="E42" s="151"/>
      <c r="F42" s="152"/>
      <c r="G42" s="153"/>
      <c r="H42" s="153">
        <f>(F42*SazbaDPH1/100)+(G42*SazbaDPH2/100)</f>
        <v>0</v>
      </c>
      <c r="I42" s="153"/>
      <c r="J42" s="154"/>
    </row>
    <row r="43" spans="1:10" ht="25.5" customHeight="1" x14ac:dyDescent="0.2">
      <c r="A43" s="134">
        <v>2</v>
      </c>
      <c r="B43" s="150" t="s">
        <v>54</v>
      </c>
      <c r="C43" s="151" t="s">
        <v>57</v>
      </c>
      <c r="D43" s="151"/>
      <c r="E43" s="151"/>
      <c r="F43" s="152">
        <f>'01 01 Pol'!AE1778+'01 02 Pol'!AE132+'01 03 Pol'!AE124+'01 04 Pol'!AE35+'01 05 Pol'!AE108+'01 06 Pol'!AE159+'01 07 Pol'!AE180+'01 08 Pol'!AE104</f>
        <v>0</v>
      </c>
      <c r="G43" s="153">
        <f>'01 01 Pol'!AF1778+'01 02 Pol'!AF132+'01 03 Pol'!AF124+'01 04 Pol'!AF35+'01 05 Pol'!AF108+'01 06 Pol'!AF159+'01 07 Pol'!AF180+'01 08 Pol'!AF104</f>
        <v>0</v>
      </c>
      <c r="H43" s="153">
        <f>(F43*SazbaDPH1/100)+(G43*SazbaDPH2/100)</f>
        <v>0</v>
      </c>
      <c r="I43" s="153">
        <f>F43+G43+H43</f>
        <v>0</v>
      </c>
      <c r="J43" s="154" t="str">
        <f>IF(CenaCelkemVypocet=0,"",I43/CenaCelkemVypocet*100)</f>
        <v/>
      </c>
    </row>
    <row r="44" spans="1:10" ht="25.5" customHeight="1" x14ac:dyDescent="0.2">
      <c r="A44" s="134">
        <v>3</v>
      </c>
      <c r="B44" s="155" t="s">
        <v>54</v>
      </c>
      <c r="C44" s="145" t="s">
        <v>58</v>
      </c>
      <c r="D44" s="145"/>
      <c r="E44" s="145"/>
      <c r="F44" s="156">
        <f>'01 01 Pol'!AE1778</f>
        <v>0</v>
      </c>
      <c r="G44" s="148">
        <f>'01 01 Pol'!AF1778</f>
        <v>0</v>
      </c>
      <c r="H44" s="148">
        <f>(F44*SazbaDPH1/100)+(G44*SazbaDPH2/100)</f>
        <v>0</v>
      </c>
      <c r="I44" s="148">
        <f>F44+G44+H44</f>
        <v>0</v>
      </c>
      <c r="J44" s="149" t="str">
        <f>IF(CenaCelkemVypocet=0,"",I44/CenaCelkemVypocet*100)</f>
        <v/>
      </c>
    </row>
    <row r="45" spans="1:10" ht="25.5" customHeight="1" x14ac:dyDescent="0.2">
      <c r="A45" s="134">
        <v>3</v>
      </c>
      <c r="B45" s="155" t="s">
        <v>59</v>
      </c>
      <c r="C45" s="145" t="s">
        <v>60</v>
      </c>
      <c r="D45" s="145"/>
      <c r="E45" s="145"/>
      <c r="F45" s="156">
        <f>'01 02 Pol'!AE132</f>
        <v>0</v>
      </c>
      <c r="G45" s="148">
        <f>'01 02 Pol'!AF132</f>
        <v>0</v>
      </c>
      <c r="H45" s="148">
        <f>(F45*SazbaDPH1/100)+(G45*SazbaDPH2/100)</f>
        <v>0</v>
      </c>
      <c r="I45" s="148">
        <f>F45+G45+H45</f>
        <v>0</v>
      </c>
      <c r="J45" s="149" t="str">
        <f>IF(CenaCelkemVypocet=0,"",I45/CenaCelkemVypocet*100)</f>
        <v/>
      </c>
    </row>
    <row r="46" spans="1:10" ht="25.5" customHeight="1" x14ac:dyDescent="0.2">
      <c r="A46" s="134">
        <v>3</v>
      </c>
      <c r="B46" s="155" t="s">
        <v>61</v>
      </c>
      <c r="C46" s="145" t="s">
        <v>62</v>
      </c>
      <c r="D46" s="145"/>
      <c r="E46" s="145"/>
      <c r="F46" s="156">
        <f>'01 03 Pol'!AE124</f>
        <v>0</v>
      </c>
      <c r="G46" s="148">
        <f>'01 03 Pol'!AF124</f>
        <v>0</v>
      </c>
      <c r="H46" s="148">
        <f>(F46*SazbaDPH1/100)+(G46*SazbaDPH2/100)</f>
        <v>0</v>
      </c>
      <c r="I46" s="148">
        <f>F46+G46+H46</f>
        <v>0</v>
      </c>
      <c r="J46" s="149" t="str">
        <f>IF(CenaCelkemVypocet=0,"",I46/CenaCelkemVypocet*100)</f>
        <v/>
      </c>
    </row>
    <row r="47" spans="1:10" ht="25.5" customHeight="1" x14ac:dyDescent="0.2">
      <c r="A47" s="134">
        <v>3</v>
      </c>
      <c r="B47" s="155" t="s">
        <v>63</v>
      </c>
      <c r="C47" s="145" t="s">
        <v>64</v>
      </c>
      <c r="D47" s="145"/>
      <c r="E47" s="145"/>
      <c r="F47" s="156">
        <f>'01 04 Pol'!AE35</f>
        <v>0</v>
      </c>
      <c r="G47" s="148">
        <f>'01 04 Pol'!AF35</f>
        <v>0</v>
      </c>
      <c r="H47" s="148">
        <f>(F47*SazbaDPH1/100)+(G47*SazbaDPH2/100)</f>
        <v>0</v>
      </c>
      <c r="I47" s="148">
        <f>F47+G47+H47</f>
        <v>0</v>
      </c>
      <c r="J47" s="149" t="str">
        <f>IF(CenaCelkemVypocet=0,"",I47/CenaCelkemVypocet*100)</f>
        <v/>
      </c>
    </row>
    <row r="48" spans="1:10" ht="25.5" customHeight="1" x14ac:dyDescent="0.2">
      <c r="A48" s="134">
        <v>3</v>
      </c>
      <c r="B48" s="155" t="s">
        <v>65</v>
      </c>
      <c r="C48" s="145" t="s">
        <v>66</v>
      </c>
      <c r="D48" s="145"/>
      <c r="E48" s="145"/>
      <c r="F48" s="156">
        <f>'01 05 Pol'!AE108</f>
        <v>0</v>
      </c>
      <c r="G48" s="148">
        <f>'01 05 Pol'!AF108</f>
        <v>0</v>
      </c>
      <c r="H48" s="148">
        <f>(F48*SazbaDPH1/100)+(G48*SazbaDPH2/100)</f>
        <v>0</v>
      </c>
      <c r="I48" s="148">
        <f>F48+G48+H48</f>
        <v>0</v>
      </c>
      <c r="J48" s="149" t="str">
        <f>IF(CenaCelkemVypocet=0,"",I48/CenaCelkemVypocet*100)</f>
        <v/>
      </c>
    </row>
    <row r="49" spans="1:52" ht="25.5" customHeight="1" x14ac:dyDescent="0.2">
      <c r="A49" s="134">
        <v>3</v>
      </c>
      <c r="B49" s="155" t="s">
        <v>67</v>
      </c>
      <c r="C49" s="145" t="s">
        <v>68</v>
      </c>
      <c r="D49" s="145"/>
      <c r="E49" s="145"/>
      <c r="F49" s="156">
        <f>'01 06 Pol'!AE159</f>
        <v>0</v>
      </c>
      <c r="G49" s="148">
        <f>'01 06 Pol'!AF159</f>
        <v>0</v>
      </c>
      <c r="H49" s="148">
        <f>(F49*SazbaDPH1/100)+(G49*SazbaDPH2/100)</f>
        <v>0</v>
      </c>
      <c r="I49" s="148">
        <f>F49+G49+H49</f>
        <v>0</v>
      </c>
      <c r="J49" s="149" t="str">
        <f>IF(CenaCelkemVypocet=0,"",I49/CenaCelkemVypocet*100)</f>
        <v/>
      </c>
    </row>
    <row r="50" spans="1:52" ht="25.5" customHeight="1" x14ac:dyDescent="0.2">
      <c r="A50" s="134">
        <v>3</v>
      </c>
      <c r="B50" s="155" t="s">
        <v>69</v>
      </c>
      <c r="C50" s="145" t="s">
        <v>70</v>
      </c>
      <c r="D50" s="145"/>
      <c r="E50" s="145"/>
      <c r="F50" s="156">
        <f>'01 07 Pol'!AE180</f>
        <v>0</v>
      </c>
      <c r="G50" s="148">
        <f>'01 07 Pol'!AF180</f>
        <v>0</v>
      </c>
      <c r="H50" s="148">
        <f>(F50*SazbaDPH1/100)+(G50*SazbaDPH2/100)</f>
        <v>0</v>
      </c>
      <c r="I50" s="148">
        <f>F50+G50+H50</f>
        <v>0</v>
      </c>
      <c r="J50" s="149" t="str">
        <f>IF(CenaCelkemVypocet=0,"",I50/CenaCelkemVypocet*100)</f>
        <v/>
      </c>
    </row>
    <row r="51" spans="1:52" ht="25.5" customHeight="1" x14ac:dyDescent="0.2">
      <c r="A51" s="134">
        <v>3</v>
      </c>
      <c r="B51" s="155" t="s">
        <v>71</v>
      </c>
      <c r="C51" s="145" t="s">
        <v>72</v>
      </c>
      <c r="D51" s="145"/>
      <c r="E51" s="145"/>
      <c r="F51" s="156">
        <f>'01 08 Pol'!AE104</f>
        <v>0</v>
      </c>
      <c r="G51" s="148">
        <f>'01 08 Pol'!AF104</f>
        <v>0</v>
      </c>
      <c r="H51" s="148">
        <f>(F51*SazbaDPH1/100)+(G51*SazbaDPH2/100)</f>
        <v>0</v>
      </c>
      <c r="I51" s="148">
        <f>F51+G51+H51</f>
        <v>0</v>
      </c>
      <c r="J51" s="149" t="str">
        <f>IF(CenaCelkemVypocet=0,"",I51/CenaCelkemVypocet*100)</f>
        <v/>
      </c>
    </row>
    <row r="52" spans="1:52" ht="25.5" customHeight="1" x14ac:dyDescent="0.2">
      <c r="A52" s="134">
        <v>2</v>
      </c>
      <c r="B52" s="150" t="s">
        <v>59</v>
      </c>
      <c r="C52" s="151" t="s">
        <v>73</v>
      </c>
      <c r="D52" s="151"/>
      <c r="E52" s="151"/>
      <c r="F52" s="152">
        <f>'02 01 Pol'!AE694</f>
        <v>0</v>
      </c>
      <c r="G52" s="153">
        <f>'02 01 Pol'!AF694</f>
        <v>0</v>
      </c>
      <c r="H52" s="153">
        <f>(F52*SazbaDPH1/100)+(G52*SazbaDPH2/100)</f>
        <v>0</v>
      </c>
      <c r="I52" s="153">
        <f>F52+G52+H52</f>
        <v>0</v>
      </c>
      <c r="J52" s="154" t="str">
        <f>IF(CenaCelkemVypocet=0,"",I52/CenaCelkemVypocet*100)</f>
        <v/>
      </c>
    </row>
    <row r="53" spans="1:52" ht="25.5" customHeight="1" x14ac:dyDescent="0.2">
      <c r="A53" s="134">
        <v>3</v>
      </c>
      <c r="B53" s="155" t="s">
        <v>54</v>
      </c>
      <c r="C53" s="145" t="s">
        <v>74</v>
      </c>
      <c r="D53" s="145"/>
      <c r="E53" s="145"/>
      <c r="F53" s="156">
        <f>'02 01 Pol'!AE694</f>
        <v>0</v>
      </c>
      <c r="G53" s="148">
        <f>'02 01 Pol'!AF694</f>
        <v>0</v>
      </c>
      <c r="H53" s="148">
        <f>(F53*SazbaDPH1/100)+(G53*SazbaDPH2/100)</f>
        <v>0</v>
      </c>
      <c r="I53" s="148">
        <f>F53+G53+H53</f>
        <v>0</v>
      </c>
      <c r="J53" s="149" t="str">
        <f>IF(CenaCelkemVypocet=0,"",I53/CenaCelkemVypocet*100)</f>
        <v/>
      </c>
    </row>
    <row r="54" spans="1:52" ht="25.5" customHeight="1" x14ac:dyDescent="0.2">
      <c r="A54" s="134"/>
      <c r="B54" s="157" t="s">
        <v>75</v>
      </c>
      <c r="C54" s="158"/>
      <c r="D54" s="158"/>
      <c r="E54" s="159"/>
      <c r="F54" s="160">
        <f>SUMIF(A39:A53,"=1",F39:F53)</f>
        <v>0</v>
      </c>
      <c r="G54" s="161">
        <f>SUMIF(A39:A53,"=1",G39:G53)</f>
        <v>0</v>
      </c>
      <c r="H54" s="161">
        <f>SUMIF(A39:A53,"=1",H39:H53)</f>
        <v>0</v>
      </c>
      <c r="I54" s="161">
        <f>SUMIF(A39:A53,"=1",I39:I53)</f>
        <v>0</v>
      </c>
      <c r="J54" s="162">
        <f>SUMIF(A39:A53,"=1",J39:J53)</f>
        <v>0</v>
      </c>
    </row>
    <row r="56" spans="1:52" x14ac:dyDescent="0.2">
      <c r="A56" t="s">
        <v>77</v>
      </c>
      <c r="B56" t="s">
        <v>78</v>
      </c>
    </row>
    <row r="57" spans="1:52" x14ac:dyDescent="0.2">
      <c r="A57" t="s">
        <v>79</v>
      </c>
      <c r="B57" t="s">
        <v>80</v>
      </c>
    </row>
    <row r="58" spans="1:52" x14ac:dyDescent="0.2">
      <c r="A58" t="s">
        <v>81</v>
      </c>
      <c r="B58" t="s">
        <v>82</v>
      </c>
    </row>
    <row r="59" spans="1:52" x14ac:dyDescent="0.2">
      <c r="A59" t="s">
        <v>81</v>
      </c>
      <c r="B59" t="s">
        <v>83</v>
      </c>
    </row>
    <row r="60" spans="1:52" x14ac:dyDescent="0.2">
      <c r="A60" t="s">
        <v>81</v>
      </c>
      <c r="B60" t="s">
        <v>84</v>
      </c>
    </row>
    <row r="61" spans="1:52" x14ac:dyDescent="0.2">
      <c r="B61" s="174" t="s">
        <v>85</v>
      </c>
      <c r="C61" s="174"/>
      <c r="D61" s="174"/>
      <c r="E61" s="174"/>
      <c r="F61" s="174"/>
      <c r="G61" s="174"/>
      <c r="H61" s="174"/>
      <c r="I61" s="174"/>
      <c r="J61" s="174"/>
      <c r="AZ61" s="173" t="str">
        <f>B61</f>
        <v>Popis rozpočtu: 3 - Požární vodovod</v>
      </c>
    </row>
    <row r="62" spans="1:52" x14ac:dyDescent="0.2">
      <c r="A62" t="s">
        <v>81</v>
      </c>
      <c r="B62" t="s">
        <v>86</v>
      </c>
    </row>
    <row r="63" spans="1:52" x14ac:dyDescent="0.2">
      <c r="A63" t="s">
        <v>81</v>
      </c>
      <c r="B63" t="s">
        <v>87</v>
      </c>
    </row>
    <row r="64" spans="1:52" x14ac:dyDescent="0.2">
      <c r="A64" t="s">
        <v>81</v>
      </c>
      <c r="B64" t="s">
        <v>88</v>
      </c>
    </row>
    <row r="65" spans="1:10" x14ac:dyDescent="0.2">
      <c r="A65" t="s">
        <v>81</v>
      </c>
      <c r="B65" t="s">
        <v>89</v>
      </c>
    </row>
    <row r="66" spans="1:10" x14ac:dyDescent="0.2">
      <c r="A66" t="s">
        <v>81</v>
      </c>
      <c r="B66" t="s">
        <v>90</v>
      </c>
    </row>
    <row r="67" spans="1:10" x14ac:dyDescent="0.2">
      <c r="A67" t="s">
        <v>79</v>
      </c>
      <c r="B67" t="s">
        <v>91</v>
      </c>
    </row>
    <row r="68" spans="1:10" x14ac:dyDescent="0.2">
      <c r="A68" t="s">
        <v>81</v>
      </c>
      <c r="B68" t="s">
        <v>92</v>
      </c>
    </row>
    <row r="69" spans="1:10" x14ac:dyDescent="0.2">
      <c r="A69" t="s">
        <v>79</v>
      </c>
      <c r="B69" t="s">
        <v>93</v>
      </c>
    </row>
    <row r="70" spans="1:10" x14ac:dyDescent="0.2">
      <c r="A70" t="s">
        <v>81</v>
      </c>
      <c r="B70" t="s">
        <v>94</v>
      </c>
    </row>
    <row r="73" spans="1:10" ht="15.75" x14ac:dyDescent="0.25">
      <c r="B73" s="175" t="s">
        <v>95</v>
      </c>
    </row>
    <row r="75" spans="1:10" ht="25.5" customHeight="1" x14ac:dyDescent="0.2">
      <c r="A75" s="177"/>
      <c r="B75" s="180" t="s">
        <v>17</v>
      </c>
      <c r="C75" s="180" t="s">
        <v>5</v>
      </c>
      <c r="D75" s="181"/>
      <c r="E75" s="181"/>
      <c r="F75" s="182" t="s">
        <v>96</v>
      </c>
      <c r="G75" s="182"/>
      <c r="H75" s="182"/>
      <c r="I75" s="182" t="s">
        <v>29</v>
      </c>
      <c r="J75" s="182" t="s">
        <v>0</v>
      </c>
    </row>
    <row r="76" spans="1:10" ht="36.75" customHeight="1" x14ac:dyDescent="0.2">
      <c r="A76" s="178"/>
      <c r="B76" s="183" t="s">
        <v>97</v>
      </c>
      <c r="C76" s="184" t="s">
        <v>98</v>
      </c>
      <c r="D76" s="185"/>
      <c r="E76" s="185"/>
      <c r="F76" s="192" t="s">
        <v>24</v>
      </c>
      <c r="G76" s="193"/>
      <c r="H76" s="193"/>
      <c r="I76" s="193">
        <f>'01 01 Pol'!G8</f>
        <v>0</v>
      </c>
      <c r="J76" s="189" t="str">
        <f>IF(I152=0,"",I76/I152*100)</f>
        <v/>
      </c>
    </row>
    <row r="77" spans="1:10" ht="36.75" customHeight="1" x14ac:dyDescent="0.2">
      <c r="A77" s="178"/>
      <c r="B77" s="183" t="s">
        <v>99</v>
      </c>
      <c r="C77" s="184" t="s">
        <v>100</v>
      </c>
      <c r="D77" s="185"/>
      <c r="E77" s="185"/>
      <c r="F77" s="192" t="s">
        <v>24</v>
      </c>
      <c r="G77" s="193"/>
      <c r="H77" s="193"/>
      <c r="I77" s="193">
        <f>'01 01 Pol'!G51</f>
        <v>0</v>
      </c>
      <c r="J77" s="189" t="str">
        <f>IF(I152=0,"",I77/I152*100)</f>
        <v/>
      </c>
    </row>
    <row r="78" spans="1:10" ht="36.75" customHeight="1" x14ac:dyDescent="0.2">
      <c r="A78" s="178"/>
      <c r="B78" s="183" t="s">
        <v>101</v>
      </c>
      <c r="C78" s="184" t="s">
        <v>102</v>
      </c>
      <c r="D78" s="185"/>
      <c r="E78" s="185"/>
      <c r="F78" s="192" t="s">
        <v>24</v>
      </c>
      <c r="G78" s="193"/>
      <c r="H78" s="193"/>
      <c r="I78" s="193">
        <f>'01 01 Pol'!G121+'02 01 Pol'!G8</f>
        <v>0</v>
      </c>
      <c r="J78" s="189" t="str">
        <f>IF(I152=0,"",I78/I152*100)</f>
        <v/>
      </c>
    </row>
    <row r="79" spans="1:10" ht="36.75" customHeight="1" x14ac:dyDescent="0.2">
      <c r="A79" s="178"/>
      <c r="B79" s="183" t="s">
        <v>103</v>
      </c>
      <c r="C79" s="184" t="s">
        <v>104</v>
      </c>
      <c r="D79" s="185"/>
      <c r="E79" s="185"/>
      <c r="F79" s="192" t="s">
        <v>24</v>
      </c>
      <c r="G79" s="193"/>
      <c r="H79" s="193"/>
      <c r="I79" s="193">
        <f>'01 01 Pol'!G232</f>
        <v>0</v>
      </c>
      <c r="J79" s="189" t="str">
        <f>IF(I152=0,"",I79/I152*100)</f>
        <v/>
      </c>
    </row>
    <row r="80" spans="1:10" ht="36.75" customHeight="1" x14ac:dyDescent="0.2">
      <c r="A80" s="178"/>
      <c r="B80" s="183" t="s">
        <v>105</v>
      </c>
      <c r="C80" s="184" t="s">
        <v>106</v>
      </c>
      <c r="D80" s="185"/>
      <c r="E80" s="185"/>
      <c r="F80" s="192" t="s">
        <v>24</v>
      </c>
      <c r="G80" s="193"/>
      <c r="H80" s="193"/>
      <c r="I80" s="193">
        <f>'01 01 Pol'!G259</f>
        <v>0</v>
      </c>
      <c r="J80" s="189" t="str">
        <f>IF(I152=0,"",I80/I152*100)</f>
        <v/>
      </c>
    </row>
    <row r="81" spans="1:10" ht="36.75" customHeight="1" x14ac:dyDescent="0.2">
      <c r="A81" s="178"/>
      <c r="B81" s="183" t="s">
        <v>107</v>
      </c>
      <c r="C81" s="184" t="s">
        <v>108</v>
      </c>
      <c r="D81" s="185"/>
      <c r="E81" s="185"/>
      <c r="F81" s="192" t="s">
        <v>24</v>
      </c>
      <c r="G81" s="193"/>
      <c r="H81" s="193"/>
      <c r="I81" s="193">
        <f>'01 01 Pol'!G266</f>
        <v>0</v>
      </c>
      <c r="J81" s="189" t="str">
        <f>IF(I152=0,"",I81/I152*100)</f>
        <v/>
      </c>
    </row>
    <row r="82" spans="1:10" ht="36.75" customHeight="1" x14ac:dyDescent="0.2">
      <c r="A82" s="178"/>
      <c r="B82" s="183" t="s">
        <v>109</v>
      </c>
      <c r="C82" s="184" t="s">
        <v>110</v>
      </c>
      <c r="D82" s="185"/>
      <c r="E82" s="185"/>
      <c r="F82" s="192" t="s">
        <v>24</v>
      </c>
      <c r="G82" s="193"/>
      <c r="H82" s="193"/>
      <c r="I82" s="193">
        <f>'01 01 Pol'!G299</f>
        <v>0</v>
      </c>
      <c r="J82" s="189" t="str">
        <f>IF(I152=0,"",I82/I152*100)</f>
        <v/>
      </c>
    </row>
    <row r="83" spans="1:10" ht="36.75" customHeight="1" x14ac:dyDescent="0.2">
      <c r="A83" s="178"/>
      <c r="B83" s="183" t="s">
        <v>111</v>
      </c>
      <c r="C83" s="184" t="s">
        <v>112</v>
      </c>
      <c r="D83" s="185"/>
      <c r="E83" s="185"/>
      <c r="F83" s="192" t="s">
        <v>24</v>
      </c>
      <c r="G83" s="193"/>
      <c r="H83" s="193"/>
      <c r="I83" s="193">
        <f>'01 01 Pol'!G303+'01 07 Pol'!G10+'01 08 Pol'!G8</f>
        <v>0</v>
      </c>
      <c r="J83" s="189" t="str">
        <f>IF(I152=0,"",I83/I152*100)</f>
        <v/>
      </c>
    </row>
    <row r="84" spans="1:10" ht="36.75" customHeight="1" x14ac:dyDescent="0.2">
      <c r="A84" s="178"/>
      <c r="B84" s="183" t="s">
        <v>113</v>
      </c>
      <c r="C84" s="184" t="s">
        <v>114</v>
      </c>
      <c r="D84" s="185"/>
      <c r="E84" s="185"/>
      <c r="F84" s="192" t="s">
        <v>24</v>
      </c>
      <c r="G84" s="193"/>
      <c r="H84" s="193"/>
      <c r="I84" s="193">
        <f>'02 01 Pol'!G21</f>
        <v>0</v>
      </c>
      <c r="J84" s="189" t="str">
        <f>IF(I152=0,"",I84/I152*100)</f>
        <v/>
      </c>
    </row>
    <row r="85" spans="1:10" ht="36.75" customHeight="1" x14ac:dyDescent="0.2">
      <c r="A85" s="178"/>
      <c r="B85" s="183" t="s">
        <v>115</v>
      </c>
      <c r="C85" s="184" t="s">
        <v>116</v>
      </c>
      <c r="D85" s="185"/>
      <c r="E85" s="185"/>
      <c r="F85" s="192" t="s">
        <v>24</v>
      </c>
      <c r="G85" s="193"/>
      <c r="H85" s="193"/>
      <c r="I85" s="193">
        <f>'01 01 Pol'!G500</f>
        <v>0</v>
      </c>
      <c r="J85" s="189" t="str">
        <f>IF(I152=0,"",I85/I152*100)</f>
        <v/>
      </c>
    </row>
    <row r="86" spans="1:10" ht="36.75" customHeight="1" x14ac:dyDescent="0.2">
      <c r="A86" s="178"/>
      <c r="B86" s="183" t="s">
        <v>117</v>
      </c>
      <c r="C86" s="184" t="s">
        <v>118</v>
      </c>
      <c r="D86" s="185"/>
      <c r="E86" s="185"/>
      <c r="F86" s="192" t="s">
        <v>24</v>
      </c>
      <c r="G86" s="193"/>
      <c r="H86" s="193"/>
      <c r="I86" s="193">
        <f>'01 01 Pol'!G576</f>
        <v>0</v>
      </c>
      <c r="J86" s="189" t="str">
        <f>IF(I152=0,"",I86/I152*100)</f>
        <v/>
      </c>
    </row>
    <row r="87" spans="1:10" ht="36.75" customHeight="1" x14ac:dyDescent="0.2">
      <c r="A87" s="178"/>
      <c r="B87" s="183" t="s">
        <v>119</v>
      </c>
      <c r="C87" s="184" t="s">
        <v>120</v>
      </c>
      <c r="D87" s="185"/>
      <c r="E87" s="185"/>
      <c r="F87" s="192" t="s">
        <v>24</v>
      </c>
      <c r="G87" s="193"/>
      <c r="H87" s="193"/>
      <c r="I87" s="193">
        <f>'01 01 Pol'!G591</f>
        <v>0</v>
      </c>
      <c r="J87" s="189" t="str">
        <f>IF(I152=0,"",I87/I152*100)</f>
        <v/>
      </c>
    </row>
    <row r="88" spans="1:10" ht="36.75" customHeight="1" x14ac:dyDescent="0.2">
      <c r="A88" s="178"/>
      <c r="B88" s="183" t="s">
        <v>121</v>
      </c>
      <c r="C88" s="184" t="s">
        <v>122</v>
      </c>
      <c r="D88" s="185"/>
      <c r="E88" s="185"/>
      <c r="F88" s="192" t="s">
        <v>24</v>
      </c>
      <c r="G88" s="193"/>
      <c r="H88" s="193"/>
      <c r="I88" s="193">
        <f>'01 01 Pol'!G598+'02 01 Pol'!G361</f>
        <v>0</v>
      </c>
      <c r="J88" s="189" t="str">
        <f>IF(I152=0,"",I88/I152*100)</f>
        <v/>
      </c>
    </row>
    <row r="89" spans="1:10" ht="36.75" customHeight="1" x14ac:dyDescent="0.2">
      <c r="A89" s="178"/>
      <c r="B89" s="183" t="s">
        <v>123</v>
      </c>
      <c r="C89" s="184" t="s">
        <v>124</v>
      </c>
      <c r="D89" s="185"/>
      <c r="E89" s="185"/>
      <c r="F89" s="192" t="s">
        <v>24</v>
      </c>
      <c r="G89" s="193"/>
      <c r="H89" s="193"/>
      <c r="I89" s="193">
        <f>'01 01 Pol'!G629+'01 07 Pol'!G8+'01 07 Pol'!G18+'02 01 Pol'!G386</f>
        <v>0</v>
      </c>
      <c r="J89" s="189" t="str">
        <f>IF(I152=0,"",I89/I152*100)</f>
        <v/>
      </c>
    </row>
    <row r="90" spans="1:10" ht="36.75" customHeight="1" x14ac:dyDescent="0.2">
      <c r="A90" s="178"/>
      <c r="B90" s="183" t="s">
        <v>125</v>
      </c>
      <c r="C90" s="184" t="s">
        <v>126</v>
      </c>
      <c r="D90" s="185"/>
      <c r="E90" s="185"/>
      <c r="F90" s="192" t="s">
        <v>24</v>
      </c>
      <c r="G90" s="193"/>
      <c r="H90" s="193"/>
      <c r="I90" s="193">
        <f>'01 01 Pol'!G660</f>
        <v>0</v>
      </c>
      <c r="J90" s="189" t="str">
        <f>IF(I152=0,"",I90/I152*100)</f>
        <v/>
      </c>
    </row>
    <row r="91" spans="1:10" ht="36.75" customHeight="1" x14ac:dyDescent="0.2">
      <c r="A91" s="178"/>
      <c r="B91" s="183" t="s">
        <v>127</v>
      </c>
      <c r="C91" s="184" t="s">
        <v>128</v>
      </c>
      <c r="D91" s="185"/>
      <c r="E91" s="185"/>
      <c r="F91" s="192" t="s">
        <v>24</v>
      </c>
      <c r="G91" s="193"/>
      <c r="H91" s="193"/>
      <c r="I91" s="193">
        <f>'01 01 Pol'!G677+'01 07 Pol'!G20+'01 08 Pol'!G16+'02 01 Pol'!G401</f>
        <v>0</v>
      </c>
      <c r="J91" s="189" t="str">
        <f>IF(I152=0,"",I91/I152*100)</f>
        <v/>
      </c>
    </row>
    <row r="92" spans="1:10" ht="36.75" customHeight="1" x14ac:dyDescent="0.2">
      <c r="A92" s="178"/>
      <c r="B92" s="183" t="s">
        <v>129</v>
      </c>
      <c r="C92" s="184" t="s">
        <v>130</v>
      </c>
      <c r="D92" s="185"/>
      <c r="E92" s="185"/>
      <c r="F92" s="192" t="s">
        <v>24</v>
      </c>
      <c r="G92" s="193"/>
      <c r="H92" s="193"/>
      <c r="I92" s="193">
        <f>'01 01 Pol'!G919+'02 01 Pol'!G411</f>
        <v>0</v>
      </c>
      <c r="J92" s="189" t="str">
        <f>IF(I152=0,"",I92/I152*100)</f>
        <v/>
      </c>
    </row>
    <row r="93" spans="1:10" ht="36.75" customHeight="1" x14ac:dyDescent="0.2">
      <c r="A93" s="178"/>
      <c r="B93" s="183" t="s">
        <v>131</v>
      </c>
      <c r="C93" s="184" t="s">
        <v>132</v>
      </c>
      <c r="D93" s="185"/>
      <c r="E93" s="185"/>
      <c r="F93" s="192" t="s">
        <v>24</v>
      </c>
      <c r="G93" s="193"/>
      <c r="H93" s="193"/>
      <c r="I93" s="193">
        <f>'01 04 Pol'!G28</f>
        <v>0</v>
      </c>
      <c r="J93" s="189" t="str">
        <f>IF(I152=0,"",I93/I152*100)</f>
        <v/>
      </c>
    </row>
    <row r="94" spans="1:10" ht="36.75" customHeight="1" x14ac:dyDescent="0.2">
      <c r="A94" s="178"/>
      <c r="B94" s="183" t="s">
        <v>54</v>
      </c>
      <c r="C94" s="184" t="s">
        <v>133</v>
      </c>
      <c r="D94" s="185"/>
      <c r="E94" s="185"/>
      <c r="F94" s="192" t="s">
        <v>25</v>
      </c>
      <c r="G94" s="193"/>
      <c r="H94" s="193"/>
      <c r="I94" s="193">
        <f>'01 05 Pol'!G8</f>
        <v>0</v>
      </c>
      <c r="J94" s="189" t="str">
        <f>IF(I152=0,"",I94/I152*100)</f>
        <v/>
      </c>
    </row>
    <row r="95" spans="1:10" ht="36.75" customHeight="1" x14ac:dyDescent="0.2">
      <c r="A95" s="178"/>
      <c r="B95" s="183" t="s">
        <v>54</v>
      </c>
      <c r="C95" s="184" t="s">
        <v>134</v>
      </c>
      <c r="D95" s="185"/>
      <c r="E95" s="185"/>
      <c r="F95" s="192" t="s">
        <v>25</v>
      </c>
      <c r="G95" s="193"/>
      <c r="H95" s="193"/>
      <c r="I95" s="193">
        <f>'01 06 Pol'!G8</f>
        <v>0</v>
      </c>
      <c r="J95" s="189" t="str">
        <f>IF(I152=0,"",I95/I152*100)</f>
        <v/>
      </c>
    </row>
    <row r="96" spans="1:10" ht="36.75" customHeight="1" x14ac:dyDescent="0.2">
      <c r="A96" s="178"/>
      <c r="B96" s="183" t="s">
        <v>59</v>
      </c>
      <c r="C96" s="184" t="s">
        <v>135</v>
      </c>
      <c r="D96" s="185"/>
      <c r="E96" s="185"/>
      <c r="F96" s="192" t="s">
        <v>25</v>
      </c>
      <c r="G96" s="193"/>
      <c r="H96" s="193"/>
      <c r="I96" s="193">
        <f>'01 05 Pol'!G24</f>
        <v>0</v>
      </c>
      <c r="J96" s="189" t="str">
        <f>IF(I152=0,"",I96/I152*100)</f>
        <v/>
      </c>
    </row>
    <row r="97" spans="1:10" ht="36.75" customHeight="1" x14ac:dyDescent="0.2">
      <c r="A97" s="178"/>
      <c r="B97" s="183" t="s">
        <v>59</v>
      </c>
      <c r="C97" s="184" t="s">
        <v>136</v>
      </c>
      <c r="D97" s="185"/>
      <c r="E97" s="185"/>
      <c r="F97" s="192" t="s">
        <v>25</v>
      </c>
      <c r="G97" s="193"/>
      <c r="H97" s="193"/>
      <c r="I97" s="193">
        <f>'01 06 Pol'!G41</f>
        <v>0</v>
      </c>
      <c r="J97" s="189" t="str">
        <f>IF(I152=0,"",I97/I152*100)</f>
        <v/>
      </c>
    </row>
    <row r="98" spans="1:10" ht="36.75" customHeight="1" x14ac:dyDescent="0.2">
      <c r="A98" s="178"/>
      <c r="B98" s="183" t="s">
        <v>61</v>
      </c>
      <c r="C98" s="184" t="s">
        <v>137</v>
      </c>
      <c r="D98" s="185"/>
      <c r="E98" s="185"/>
      <c r="F98" s="192" t="s">
        <v>25</v>
      </c>
      <c r="G98" s="193"/>
      <c r="H98" s="193"/>
      <c r="I98" s="193">
        <f>'01 05 Pol'!G34</f>
        <v>0</v>
      </c>
      <c r="J98" s="189" t="str">
        <f>IF(I152=0,"",I98/I152*100)</f>
        <v/>
      </c>
    </row>
    <row r="99" spans="1:10" ht="36.75" customHeight="1" x14ac:dyDescent="0.2">
      <c r="A99" s="178"/>
      <c r="B99" s="183" t="s">
        <v>61</v>
      </c>
      <c r="C99" s="184" t="s">
        <v>138</v>
      </c>
      <c r="D99" s="185"/>
      <c r="E99" s="185"/>
      <c r="F99" s="192" t="s">
        <v>25</v>
      </c>
      <c r="G99" s="193"/>
      <c r="H99" s="193"/>
      <c r="I99" s="193">
        <f>'01 06 Pol'!G45</f>
        <v>0</v>
      </c>
      <c r="J99" s="189" t="str">
        <f>IF(I152=0,"",I99/I152*100)</f>
        <v/>
      </c>
    </row>
    <row r="100" spans="1:10" ht="36.75" customHeight="1" x14ac:dyDescent="0.2">
      <c r="A100" s="178"/>
      <c r="B100" s="183" t="s">
        <v>63</v>
      </c>
      <c r="C100" s="184" t="s">
        <v>139</v>
      </c>
      <c r="D100" s="185"/>
      <c r="E100" s="185"/>
      <c r="F100" s="192" t="s">
        <v>25</v>
      </c>
      <c r="G100" s="193"/>
      <c r="H100" s="193"/>
      <c r="I100" s="193">
        <f>'01 05 Pol'!G41</f>
        <v>0</v>
      </c>
      <c r="J100" s="189" t="str">
        <f>IF(I152=0,"",I100/I152*100)</f>
        <v/>
      </c>
    </row>
    <row r="101" spans="1:10" ht="36.75" customHeight="1" x14ac:dyDescent="0.2">
      <c r="A101" s="178"/>
      <c r="B101" s="183" t="s">
        <v>63</v>
      </c>
      <c r="C101" s="184" t="s">
        <v>140</v>
      </c>
      <c r="D101" s="185"/>
      <c r="E101" s="185"/>
      <c r="F101" s="192" t="s">
        <v>25</v>
      </c>
      <c r="G101" s="193"/>
      <c r="H101" s="193"/>
      <c r="I101" s="193">
        <f>'01 06 Pol'!G57</f>
        <v>0</v>
      </c>
      <c r="J101" s="189" t="str">
        <f>IF(I152=0,"",I101/I152*100)</f>
        <v/>
      </c>
    </row>
    <row r="102" spans="1:10" ht="36.75" customHeight="1" x14ac:dyDescent="0.2">
      <c r="A102" s="178"/>
      <c r="B102" s="183" t="s">
        <v>65</v>
      </c>
      <c r="C102" s="184" t="s">
        <v>141</v>
      </c>
      <c r="D102" s="185"/>
      <c r="E102" s="185"/>
      <c r="F102" s="192" t="s">
        <v>25</v>
      </c>
      <c r="G102" s="193"/>
      <c r="H102" s="193"/>
      <c r="I102" s="193">
        <f>'01 05 Pol'!G48</f>
        <v>0</v>
      </c>
      <c r="J102" s="189" t="str">
        <f>IF(I152=0,"",I102/I152*100)</f>
        <v/>
      </c>
    </row>
    <row r="103" spans="1:10" ht="36.75" customHeight="1" x14ac:dyDescent="0.2">
      <c r="A103" s="178"/>
      <c r="B103" s="183" t="s">
        <v>65</v>
      </c>
      <c r="C103" s="184" t="s">
        <v>142</v>
      </c>
      <c r="D103" s="185"/>
      <c r="E103" s="185"/>
      <c r="F103" s="192" t="s">
        <v>25</v>
      </c>
      <c r="G103" s="193"/>
      <c r="H103" s="193"/>
      <c r="I103" s="193">
        <f>'01 06 Pol'!G66</f>
        <v>0</v>
      </c>
      <c r="J103" s="189" t="str">
        <f>IF(I152=0,"",I103/I152*100)</f>
        <v/>
      </c>
    </row>
    <row r="104" spans="1:10" ht="36.75" customHeight="1" x14ac:dyDescent="0.2">
      <c r="A104" s="178"/>
      <c r="B104" s="183" t="s">
        <v>67</v>
      </c>
      <c r="C104" s="184" t="s">
        <v>143</v>
      </c>
      <c r="D104" s="185"/>
      <c r="E104" s="185"/>
      <c r="F104" s="192" t="s">
        <v>25</v>
      </c>
      <c r="G104" s="193"/>
      <c r="H104" s="193"/>
      <c r="I104" s="193">
        <f>'01 05 Pol'!G58</f>
        <v>0</v>
      </c>
      <c r="J104" s="189" t="str">
        <f>IF(I152=0,"",I104/I152*100)</f>
        <v/>
      </c>
    </row>
    <row r="105" spans="1:10" ht="36.75" customHeight="1" x14ac:dyDescent="0.2">
      <c r="A105" s="178"/>
      <c r="B105" s="183" t="s">
        <v>67</v>
      </c>
      <c r="C105" s="184" t="s">
        <v>144</v>
      </c>
      <c r="D105" s="185"/>
      <c r="E105" s="185"/>
      <c r="F105" s="192" t="s">
        <v>25</v>
      </c>
      <c r="G105" s="193"/>
      <c r="H105" s="193"/>
      <c r="I105" s="193">
        <f>'01 06 Pol'!G78</f>
        <v>0</v>
      </c>
      <c r="J105" s="189" t="str">
        <f>IF(I152=0,"",I105/I152*100)</f>
        <v/>
      </c>
    </row>
    <row r="106" spans="1:10" ht="36.75" customHeight="1" x14ac:dyDescent="0.2">
      <c r="A106" s="178"/>
      <c r="B106" s="183" t="s">
        <v>69</v>
      </c>
      <c r="C106" s="184" t="s">
        <v>145</v>
      </c>
      <c r="D106" s="185"/>
      <c r="E106" s="185"/>
      <c r="F106" s="192" t="s">
        <v>25</v>
      </c>
      <c r="G106" s="193"/>
      <c r="H106" s="193"/>
      <c r="I106" s="193">
        <f>'01 05 Pol'!G91</f>
        <v>0</v>
      </c>
      <c r="J106" s="189" t="str">
        <f>IF(I152=0,"",I106/I152*100)</f>
        <v/>
      </c>
    </row>
    <row r="107" spans="1:10" ht="36.75" customHeight="1" x14ac:dyDescent="0.2">
      <c r="A107" s="178"/>
      <c r="B107" s="183" t="s">
        <v>69</v>
      </c>
      <c r="C107" s="184" t="s">
        <v>146</v>
      </c>
      <c r="D107" s="185"/>
      <c r="E107" s="185"/>
      <c r="F107" s="192" t="s">
        <v>25</v>
      </c>
      <c r="G107" s="193"/>
      <c r="H107" s="193"/>
      <c r="I107" s="193">
        <f>'01 06 Pol'!G88</f>
        <v>0</v>
      </c>
      <c r="J107" s="189" t="str">
        <f>IF(I152=0,"",I107/I152*100)</f>
        <v/>
      </c>
    </row>
    <row r="108" spans="1:10" ht="36.75" customHeight="1" x14ac:dyDescent="0.2">
      <c r="A108" s="178"/>
      <c r="B108" s="183" t="s">
        <v>71</v>
      </c>
      <c r="C108" s="184" t="s">
        <v>147</v>
      </c>
      <c r="D108" s="185"/>
      <c r="E108" s="185"/>
      <c r="F108" s="192" t="s">
        <v>25</v>
      </c>
      <c r="G108" s="193"/>
      <c r="H108" s="193"/>
      <c r="I108" s="193">
        <f>'01 05 Pol'!G11</f>
        <v>0</v>
      </c>
      <c r="J108" s="189" t="str">
        <f>IF(I152=0,"",I108/I152*100)</f>
        <v/>
      </c>
    </row>
    <row r="109" spans="1:10" ht="36.75" customHeight="1" x14ac:dyDescent="0.2">
      <c r="A109" s="178"/>
      <c r="B109" s="183" t="s">
        <v>71</v>
      </c>
      <c r="C109" s="184" t="s">
        <v>148</v>
      </c>
      <c r="D109" s="185"/>
      <c r="E109" s="185"/>
      <c r="F109" s="192" t="s">
        <v>25</v>
      </c>
      <c r="G109" s="193"/>
      <c r="H109" s="193"/>
      <c r="I109" s="193">
        <f>'01 06 Pol'!G91</f>
        <v>0</v>
      </c>
      <c r="J109" s="189" t="str">
        <f>IF(I152=0,"",I109/I152*100)</f>
        <v/>
      </c>
    </row>
    <row r="110" spans="1:10" ht="36.75" customHeight="1" x14ac:dyDescent="0.2">
      <c r="A110" s="178"/>
      <c r="B110" s="183" t="s">
        <v>149</v>
      </c>
      <c r="C110" s="184" t="s">
        <v>150</v>
      </c>
      <c r="D110" s="185"/>
      <c r="E110" s="185"/>
      <c r="F110" s="192" t="s">
        <v>25</v>
      </c>
      <c r="G110" s="193"/>
      <c r="H110" s="193"/>
      <c r="I110" s="193">
        <f>'01 06 Pol'!G119</f>
        <v>0</v>
      </c>
      <c r="J110" s="189" t="str">
        <f>IF(I152=0,"",I110/I152*100)</f>
        <v/>
      </c>
    </row>
    <row r="111" spans="1:10" ht="36.75" customHeight="1" x14ac:dyDescent="0.2">
      <c r="A111" s="178"/>
      <c r="B111" s="183" t="s">
        <v>151</v>
      </c>
      <c r="C111" s="184" t="s">
        <v>152</v>
      </c>
      <c r="D111" s="185"/>
      <c r="E111" s="185"/>
      <c r="F111" s="192" t="s">
        <v>25</v>
      </c>
      <c r="G111" s="193"/>
      <c r="H111" s="193"/>
      <c r="I111" s="193">
        <f>'01 06 Pol'!G126</f>
        <v>0</v>
      </c>
      <c r="J111" s="189" t="str">
        <f>IF(I152=0,"",I111/I152*100)</f>
        <v/>
      </c>
    </row>
    <row r="112" spans="1:10" ht="36.75" customHeight="1" x14ac:dyDescent="0.2">
      <c r="A112" s="178"/>
      <c r="B112" s="183" t="s">
        <v>153</v>
      </c>
      <c r="C112" s="184" t="s">
        <v>154</v>
      </c>
      <c r="D112" s="185"/>
      <c r="E112" s="185"/>
      <c r="F112" s="192" t="s">
        <v>25</v>
      </c>
      <c r="G112" s="193"/>
      <c r="H112" s="193"/>
      <c r="I112" s="193">
        <f>'01 06 Pol'!G134</f>
        <v>0</v>
      </c>
      <c r="J112" s="189" t="str">
        <f>IF(I152=0,"",I112/I152*100)</f>
        <v/>
      </c>
    </row>
    <row r="113" spans="1:10" ht="36.75" customHeight="1" x14ac:dyDescent="0.2">
      <c r="A113" s="178"/>
      <c r="B113" s="183" t="s">
        <v>155</v>
      </c>
      <c r="C113" s="184" t="s">
        <v>156</v>
      </c>
      <c r="D113" s="185"/>
      <c r="E113" s="185"/>
      <c r="F113" s="192" t="s">
        <v>25</v>
      </c>
      <c r="G113" s="193"/>
      <c r="H113" s="193"/>
      <c r="I113" s="193">
        <f>'01 06 Pol'!G142</f>
        <v>0</v>
      </c>
      <c r="J113" s="189" t="str">
        <f>IF(I152=0,"",I113/I152*100)</f>
        <v/>
      </c>
    </row>
    <row r="114" spans="1:10" ht="36.75" customHeight="1" x14ac:dyDescent="0.2">
      <c r="A114" s="178"/>
      <c r="B114" s="183" t="s">
        <v>157</v>
      </c>
      <c r="C114" s="184" t="s">
        <v>158</v>
      </c>
      <c r="D114" s="185"/>
      <c r="E114" s="185"/>
      <c r="F114" s="192" t="s">
        <v>25</v>
      </c>
      <c r="G114" s="193"/>
      <c r="H114" s="193"/>
      <c r="I114" s="193">
        <f>'01 06 Pol'!G153</f>
        <v>0</v>
      </c>
      <c r="J114" s="189" t="str">
        <f>IF(I152=0,"",I114/I152*100)</f>
        <v/>
      </c>
    </row>
    <row r="115" spans="1:10" ht="36.75" customHeight="1" x14ac:dyDescent="0.2">
      <c r="A115" s="178"/>
      <c r="B115" s="183" t="s">
        <v>159</v>
      </c>
      <c r="C115" s="184" t="s">
        <v>160</v>
      </c>
      <c r="D115" s="185"/>
      <c r="E115" s="185"/>
      <c r="F115" s="192" t="s">
        <v>25</v>
      </c>
      <c r="G115" s="193"/>
      <c r="H115" s="193"/>
      <c r="I115" s="193">
        <f>'01 01 Pol'!G928</f>
        <v>0</v>
      </c>
      <c r="J115" s="189" t="str">
        <f>IF(I152=0,"",I115/I152*100)</f>
        <v/>
      </c>
    </row>
    <row r="116" spans="1:10" ht="36.75" customHeight="1" x14ac:dyDescent="0.2">
      <c r="A116" s="178"/>
      <c r="B116" s="183" t="s">
        <v>161</v>
      </c>
      <c r="C116" s="184" t="s">
        <v>162</v>
      </c>
      <c r="D116" s="185"/>
      <c r="E116" s="185"/>
      <c r="F116" s="192" t="s">
        <v>25</v>
      </c>
      <c r="G116" s="193"/>
      <c r="H116" s="193"/>
      <c r="I116" s="193">
        <f>'01 01 Pol'!G964</f>
        <v>0</v>
      </c>
      <c r="J116" s="189" t="str">
        <f>IF(I152=0,"",I116/I152*100)</f>
        <v/>
      </c>
    </row>
    <row r="117" spans="1:10" ht="36.75" customHeight="1" x14ac:dyDescent="0.2">
      <c r="A117" s="178"/>
      <c r="B117" s="183" t="s">
        <v>163</v>
      </c>
      <c r="C117" s="184" t="s">
        <v>164</v>
      </c>
      <c r="D117" s="185"/>
      <c r="E117" s="185"/>
      <c r="F117" s="192" t="s">
        <v>25</v>
      </c>
      <c r="G117" s="193"/>
      <c r="H117" s="193"/>
      <c r="I117" s="193">
        <f>'01 01 Pol'!G1033</f>
        <v>0</v>
      </c>
      <c r="J117" s="189" t="str">
        <f>IF(I152=0,"",I117/I152*100)</f>
        <v/>
      </c>
    </row>
    <row r="118" spans="1:10" ht="36.75" customHeight="1" x14ac:dyDescent="0.2">
      <c r="A118" s="178"/>
      <c r="B118" s="183" t="s">
        <v>165</v>
      </c>
      <c r="C118" s="184" t="s">
        <v>166</v>
      </c>
      <c r="D118" s="185"/>
      <c r="E118" s="185"/>
      <c r="F118" s="192" t="s">
        <v>25</v>
      </c>
      <c r="G118" s="193"/>
      <c r="H118" s="193"/>
      <c r="I118" s="193">
        <f>'01 01 Pol'!G1128+'01 02 Pol'!G8</f>
        <v>0</v>
      </c>
      <c r="J118" s="189" t="str">
        <f>IF(I152=0,"",I118/I152*100)</f>
        <v/>
      </c>
    </row>
    <row r="119" spans="1:10" ht="36.75" customHeight="1" x14ac:dyDescent="0.2">
      <c r="A119" s="178"/>
      <c r="B119" s="183" t="s">
        <v>167</v>
      </c>
      <c r="C119" s="184" t="s">
        <v>168</v>
      </c>
      <c r="D119" s="185"/>
      <c r="E119" s="185"/>
      <c r="F119" s="192" t="s">
        <v>25</v>
      </c>
      <c r="G119" s="193"/>
      <c r="H119" s="193"/>
      <c r="I119" s="193">
        <f>'01 03 Pol'!G8+'01 04 Pol'!G8+'01 04 Pol'!G21+'01 04 Pol'!G31</f>
        <v>0</v>
      </c>
      <c r="J119" s="189" t="str">
        <f>IF(I152=0,"",I119/I152*100)</f>
        <v/>
      </c>
    </row>
    <row r="120" spans="1:10" ht="36.75" customHeight="1" x14ac:dyDescent="0.2">
      <c r="A120" s="178"/>
      <c r="B120" s="183" t="s">
        <v>169</v>
      </c>
      <c r="C120" s="184" t="s">
        <v>170</v>
      </c>
      <c r="D120" s="185"/>
      <c r="E120" s="185"/>
      <c r="F120" s="192" t="s">
        <v>25</v>
      </c>
      <c r="G120" s="193"/>
      <c r="H120" s="193"/>
      <c r="I120" s="193">
        <f>'01 01 Pol'!G1137+'01 02 Pol'!G47+'01 03 Pol'!G52</f>
        <v>0</v>
      </c>
      <c r="J120" s="189" t="str">
        <f>IF(I152=0,"",I120/I152*100)</f>
        <v/>
      </c>
    </row>
    <row r="121" spans="1:10" ht="36.75" customHeight="1" x14ac:dyDescent="0.2">
      <c r="A121" s="178"/>
      <c r="B121" s="183" t="s">
        <v>171</v>
      </c>
      <c r="C121" s="184" t="s">
        <v>172</v>
      </c>
      <c r="D121" s="185"/>
      <c r="E121" s="185"/>
      <c r="F121" s="192" t="s">
        <v>25</v>
      </c>
      <c r="G121" s="193"/>
      <c r="H121" s="193"/>
      <c r="I121" s="193">
        <f>'01 02 Pol'!G101</f>
        <v>0</v>
      </c>
      <c r="J121" s="189" t="str">
        <f>IF(I152=0,"",I121/I152*100)</f>
        <v/>
      </c>
    </row>
    <row r="122" spans="1:10" ht="36.75" customHeight="1" x14ac:dyDescent="0.2">
      <c r="A122" s="178"/>
      <c r="B122" s="183" t="s">
        <v>173</v>
      </c>
      <c r="C122" s="184" t="s">
        <v>174</v>
      </c>
      <c r="D122" s="185"/>
      <c r="E122" s="185"/>
      <c r="F122" s="192" t="s">
        <v>25</v>
      </c>
      <c r="G122" s="193"/>
      <c r="H122" s="193"/>
      <c r="I122" s="193">
        <f>'02 01 Pol'!G417</f>
        <v>0</v>
      </c>
      <c r="J122" s="189" t="str">
        <f>IF(I152=0,"",I122/I152*100)</f>
        <v/>
      </c>
    </row>
    <row r="123" spans="1:10" ht="36.75" customHeight="1" x14ac:dyDescent="0.2">
      <c r="A123" s="178"/>
      <c r="B123" s="183" t="s">
        <v>175</v>
      </c>
      <c r="C123" s="184" t="s">
        <v>176</v>
      </c>
      <c r="D123" s="185"/>
      <c r="E123" s="185"/>
      <c r="F123" s="192" t="s">
        <v>25</v>
      </c>
      <c r="G123" s="193"/>
      <c r="H123" s="193"/>
      <c r="I123" s="193">
        <f>'01 02 Pol'!G114+'01 03 Pol'!G63+'01 04 Pol'!G19+'01 04 Pol'!G23</f>
        <v>0</v>
      </c>
      <c r="J123" s="189" t="str">
        <f>IF(I152=0,"",I123/I152*100)</f>
        <v/>
      </c>
    </row>
    <row r="124" spans="1:10" ht="36.75" customHeight="1" x14ac:dyDescent="0.2">
      <c r="A124" s="178"/>
      <c r="B124" s="183" t="s">
        <v>177</v>
      </c>
      <c r="C124" s="184" t="s">
        <v>178</v>
      </c>
      <c r="D124" s="185"/>
      <c r="E124" s="185"/>
      <c r="F124" s="192" t="s">
        <v>25</v>
      </c>
      <c r="G124" s="193"/>
      <c r="H124" s="193"/>
      <c r="I124" s="193">
        <f>'01 01 Pol'!G1173</f>
        <v>0</v>
      </c>
      <c r="J124" s="189" t="str">
        <f>IF(I152=0,"",I124/I152*100)</f>
        <v/>
      </c>
    </row>
    <row r="125" spans="1:10" ht="36.75" customHeight="1" x14ac:dyDescent="0.2">
      <c r="A125" s="178"/>
      <c r="B125" s="183" t="s">
        <v>179</v>
      </c>
      <c r="C125" s="184" t="s">
        <v>180</v>
      </c>
      <c r="D125" s="185"/>
      <c r="E125" s="185"/>
      <c r="F125" s="192" t="s">
        <v>25</v>
      </c>
      <c r="G125" s="193"/>
      <c r="H125" s="193"/>
      <c r="I125" s="193">
        <f>'01 01 Pol'!G1235</f>
        <v>0</v>
      </c>
      <c r="J125" s="189" t="str">
        <f>IF(I152=0,"",I125/I152*100)</f>
        <v/>
      </c>
    </row>
    <row r="126" spans="1:10" ht="36.75" customHeight="1" x14ac:dyDescent="0.2">
      <c r="A126" s="178"/>
      <c r="B126" s="183" t="s">
        <v>181</v>
      </c>
      <c r="C126" s="184" t="s">
        <v>182</v>
      </c>
      <c r="D126" s="185"/>
      <c r="E126" s="185"/>
      <c r="F126" s="192" t="s">
        <v>25</v>
      </c>
      <c r="G126" s="193"/>
      <c r="H126" s="193"/>
      <c r="I126" s="193">
        <f>'01 01 Pol'!G1248+'02 01 Pol'!G422</f>
        <v>0</v>
      </c>
      <c r="J126" s="189" t="str">
        <f>IF(I152=0,"",I126/I152*100)</f>
        <v/>
      </c>
    </row>
    <row r="127" spans="1:10" ht="36.75" customHeight="1" x14ac:dyDescent="0.2">
      <c r="A127" s="178"/>
      <c r="B127" s="183" t="s">
        <v>183</v>
      </c>
      <c r="C127" s="184" t="s">
        <v>184</v>
      </c>
      <c r="D127" s="185"/>
      <c r="E127" s="185"/>
      <c r="F127" s="192" t="s">
        <v>25</v>
      </c>
      <c r="G127" s="193"/>
      <c r="H127" s="193"/>
      <c r="I127" s="193">
        <f>'02 01 Pol'!G473</f>
        <v>0</v>
      </c>
      <c r="J127" s="189" t="str">
        <f>IF(I152=0,"",I127/I152*100)</f>
        <v/>
      </c>
    </row>
    <row r="128" spans="1:10" ht="36.75" customHeight="1" x14ac:dyDescent="0.2">
      <c r="A128" s="178"/>
      <c r="B128" s="183" t="s">
        <v>185</v>
      </c>
      <c r="C128" s="184" t="s">
        <v>186</v>
      </c>
      <c r="D128" s="185"/>
      <c r="E128" s="185"/>
      <c r="F128" s="192" t="s">
        <v>25</v>
      </c>
      <c r="G128" s="193"/>
      <c r="H128" s="193"/>
      <c r="I128" s="193">
        <f>'01 01 Pol'!G1286</f>
        <v>0</v>
      </c>
      <c r="J128" s="189" t="str">
        <f>IF(I152=0,"",I128/I152*100)</f>
        <v/>
      </c>
    </row>
    <row r="129" spans="1:10" ht="36.75" customHeight="1" x14ac:dyDescent="0.2">
      <c r="A129" s="178"/>
      <c r="B129" s="183" t="s">
        <v>185</v>
      </c>
      <c r="C129" s="184" t="s">
        <v>187</v>
      </c>
      <c r="D129" s="185"/>
      <c r="E129" s="185"/>
      <c r="F129" s="192" t="s">
        <v>25</v>
      </c>
      <c r="G129" s="193"/>
      <c r="H129" s="193"/>
      <c r="I129" s="193">
        <f>'02 01 Pol'!G483</f>
        <v>0</v>
      </c>
      <c r="J129" s="189" t="str">
        <f>IF(I152=0,"",I129/I152*100)</f>
        <v/>
      </c>
    </row>
    <row r="130" spans="1:10" ht="36.75" customHeight="1" x14ac:dyDescent="0.2">
      <c r="A130" s="178"/>
      <c r="B130" s="183" t="s">
        <v>188</v>
      </c>
      <c r="C130" s="184" t="s">
        <v>189</v>
      </c>
      <c r="D130" s="185"/>
      <c r="E130" s="185"/>
      <c r="F130" s="192" t="s">
        <v>25</v>
      </c>
      <c r="G130" s="193"/>
      <c r="H130" s="193"/>
      <c r="I130" s="193">
        <f>'01 01 Pol'!G1329</f>
        <v>0</v>
      </c>
      <c r="J130" s="189" t="str">
        <f>IF(I152=0,"",I130/I152*100)</f>
        <v/>
      </c>
    </row>
    <row r="131" spans="1:10" ht="36.75" customHeight="1" x14ac:dyDescent="0.2">
      <c r="A131" s="178"/>
      <c r="B131" s="183" t="s">
        <v>190</v>
      </c>
      <c r="C131" s="184" t="s">
        <v>191</v>
      </c>
      <c r="D131" s="185"/>
      <c r="E131" s="185"/>
      <c r="F131" s="192" t="s">
        <v>25</v>
      </c>
      <c r="G131" s="193"/>
      <c r="H131" s="193"/>
      <c r="I131" s="193">
        <f>'01 01 Pol'!G1351+'02 01 Pol'!G541</f>
        <v>0</v>
      </c>
      <c r="J131" s="189" t="str">
        <f>IF(I152=0,"",I131/I152*100)</f>
        <v/>
      </c>
    </row>
    <row r="132" spans="1:10" ht="36.75" customHeight="1" x14ac:dyDescent="0.2">
      <c r="A132" s="178"/>
      <c r="B132" s="183" t="s">
        <v>192</v>
      </c>
      <c r="C132" s="184" t="s">
        <v>193</v>
      </c>
      <c r="D132" s="185"/>
      <c r="E132" s="185"/>
      <c r="F132" s="192" t="s">
        <v>25</v>
      </c>
      <c r="G132" s="193"/>
      <c r="H132" s="193"/>
      <c r="I132" s="193">
        <f>'01 01 Pol'!G1421</f>
        <v>0</v>
      </c>
      <c r="J132" s="189" t="str">
        <f>IF(I152=0,"",I132/I152*100)</f>
        <v/>
      </c>
    </row>
    <row r="133" spans="1:10" ht="36.75" customHeight="1" x14ac:dyDescent="0.2">
      <c r="A133" s="178"/>
      <c r="B133" s="183" t="s">
        <v>194</v>
      </c>
      <c r="C133" s="184" t="s">
        <v>195</v>
      </c>
      <c r="D133" s="185"/>
      <c r="E133" s="185"/>
      <c r="F133" s="192" t="s">
        <v>25</v>
      </c>
      <c r="G133" s="193"/>
      <c r="H133" s="193"/>
      <c r="I133" s="193">
        <f>'01 01 Pol'!G1486</f>
        <v>0</v>
      </c>
      <c r="J133" s="189" t="str">
        <f>IF(I152=0,"",I133/I152*100)</f>
        <v/>
      </c>
    </row>
    <row r="134" spans="1:10" ht="36.75" customHeight="1" x14ac:dyDescent="0.2">
      <c r="A134" s="178"/>
      <c r="B134" s="183" t="s">
        <v>196</v>
      </c>
      <c r="C134" s="184" t="s">
        <v>197</v>
      </c>
      <c r="D134" s="185"/>
      <c r="E134" s="185"/>
      <c r="F134" s="192" t="s">
        <v>25</v>
      </c>
      <c r="G134" s="193"/>
      <c r="H134" s="193"/>
      <c r="I134" s="193">
        <f>'01 01 Pol'!G1504</f>
        <v>0</v>
      </c>
      <c r="J134" s="189" t="str">
        <f>IF(I152=0,"",I134/I152*100)</f>
        <v/>
      </c>
    </row>
    <row r="135" spans="1:10" ht="36.75" customHeight="1" x14ac:dyDescent="0.2">
      <c r="A135" s="178"/>
      <c r="B135" s="183" t="s">
        <v>198</v>
      </c>
      <c r="C135" s="184" t="s">
        <v>199</v>
      </c>
      <c r="D135" s="185"/>
      <c r="E135" s="185"/>
      <c r="F135" s="192" t="s">
        <v>25</v>
      </c>
      <c r="G135" s="193"/>
      <c r="H135" s="193"/>
      <c r="I135" s="193">
        <f>'01 01 Pol'!G1521</f>
        <v>0</v>
      </c>
      <c r="J135" s="189" t="str">
        <f>IF(I152=0,"",I135/I152*100)</f>
        <v/>
      </c>
    </row>
    <row r="136" spans="1:10" ht="36.75" customHeight="1" x14ac:dyDescent="0.2">
      <c r="A136" s="178"/>
      <c r="B136" s="183" t="s">
        <v>200</v>
      </c>
      <c r="C136" s="184" t="s">
        <v>201</v>
      </c>
      <c r="D136" s="185"/>
      <c r="E136" s="185"/>
      <c r="F136" s="192" t="s">
        <v>25</v>
      </c>
      <c r="G136" s="193"/>
      <c r="H136" s="193"/>
      <c r="I136" s="193">
        <f>'02 01 Pol'!G558</f>
        <v>0</v>
      </c>
      <c r="J136" s="189" t="str">
        <f>IF(I152=0,"",I136/I152*100)</f>
        <v/>
      </c>
    </row>
    <row r="137" spans="1:10" ht="36.75" customHeight="1" x14ac:dyDescent="0.2">
      <c r="A137" s="178"/>
      <c r="B137" s="183" t="s">
        <v>202</v>
      </c>
      <c r="C137" s="184" t="s">
        <v>203</v>
      </c>
      <c r="D137" s="185"/>
      <c r="E137" s="185"/>
      <c r="F137" s="192" t="s">
        <v>25</v>
      </c>
      <c r="G137" s="193"/>
      <c r="H137" s="193"/>
      <c r="I137" s="193">
        <f>'01 01 Pol'!G1563+'02 01 Pol'!G576</f>
        <v>0</v>
      </c>
      <c r="J137" s="189" t="str">
        <f>IF(I152=0,"",I137/I152*100)</f>
        <v/>
      </c>
    </row>
    <row r="138" spans="1:10" ht="36.75" customHeight="1" x14ac:dyDescent="0.2">
      <c r="A138" s="178"/>
      <c r="B138" s="183" t="s">
        <v>204</v>
      </c>
      <c r="C138" s="184" t="s">
        <v>205</v>
      </c>
      <c r="D138" s="185"/>
      <c r="E138" s="185"/>
      <c r="F138" s="192" t="s">
        <v>25</v>
      </c>
      <c r="G138" s="193"/>
      <c r="H138" s="193"/>
      <c r="I138" s="193">
        <f>'01 01 Pol'!G1592+'02 01 Pol'!G662</f>
        <v>0</v>
      </c>
      <c r="J138" s="189" t="str">
        <f>IF(I152=0,"",I138/I152*100)</f>
        <v/>
      </c>
    </row>
    <row r="139" spans="1:10" ht="36.75" customHeight="1" x14ac:dyDescent="0.2">
      <c r="A139" s="178"/>
      <c r="B139" s="183" t="s">
        <v>206</v>
      </c>
      <c r="C139" s="184" t="s">
        <v>207</v>
      </c>
      <c r="D139" s="185"/>
      <c r="E139" s="185"/>
      <c r="F139" s="192" t="s">
        <v>25</v>
      </c>
      <c r="G139" s="193"/>
      <c r="H139" s="193"/>
      <c r="I139" s="193">
        <f>'01 03 Pol'!G80</f>
        <v>0</v>
      </c>
      <c r="J139" s="189" t="str">
        <f>IF(I152=0,"",I139/I152*100)</f>
        <v/>
      </c>
    </row>
    <row r="140" spans="1:10" ht="36.75" customHeight="1" x14ac:dyDescent="0.2">
      <c r="A140" s="178"/>
      <c r="B140" s="183" t="s">
        <v>208</v>
      </c>
      <c r="C140" s="184" t="s">
        <v>209</v>
      </c>
      <c r="D140" s="185"/>
      <c r="E140" s="185"/>
      <c r="F140" s="192" t="s">
        <v>26</v>
      </c>
      <c r="G140" s="193"/>
      <c r="H140" s="193"/>
      <c r="I140" s="193">
        <f>'01 07 Pol'!G28+'01 07 Pol'!G45+'01 07 Pol'!G50+'01 07 Pol'!G54+'01 07 Pol'!G68+'01 07 Pol'!G72+'01 07 Pol'!G76+'01 07 Pol'!G121+'01 07 Pol'!G155+'01 07 Pol'!G164+'02 01 Pol'!G666</f>
        <v>0</v>
      </c>
      <c r="J140" s="189" t="str">
        <f>IF(I152=0,"",I140/I152*100)</f>
        <v/>
      </c>
    </row>
    <row r="141" spans="1:10" ht="36.75" customHeight="1" x14ac:dyDescent="0.2">
      <c r="A141" s="178"/>
      <c r="B141" s="183" t="s">
        <v>210</v>
      </c>
      <c r="C141" s="184" t="s">
        <v>211</v>
      </c>
      <c r="D141" s="185"/>
      <c r="E141" s="185"/>
      <c r="F141" s="192" t="s">
        <v>26</v>
      </c>
      <c r="G141" s="193"/>
      <c r="H141" s="193"/>
      <c r="I141" s="193">
        <f>'01 07 Pol'!G85+'01 07 Pol'!G89+'01 07 Pol'!G94+'01 07 Pol'!G99+'01 07 Pol'!G105+'01 07 Pol'!G114+'01 07 Pol'!G119+'01 07 Pol'!G125</f>
        <v>0</v>
      </c>
      <c r="J141" s="189" t="str">
        <f>IF(I152=0,"",I141/I152*100)</f>
        <v/>
      </c>
    </row>
    <row r="142" spans="1:10" ht="36.75" customHeight="1" x14ac:dyDescent="0.2">
      <c r="A142" s="178"/>
      <c r="B142" s="183" t="s">
        <v>212</v>
      </c>
      <c r="C142" s="184" t="s">
        <v>213</v>
      </c>
      <c r="D142" s="185"/>
      <c r="E142" s="185"/>
      <c r="F142" s="192" t="s">
        <v>26</v>
      </c>
      <c r="G142" s="193"/>
      <c r="H142" s="193"/>
      <c r="I142" s="193">
        <f>'01 08 Pol'!G24</f>
        <v>0</v>
      </c>
      <c r="J142" s="189" t="str">
        <f>IF(I152=0,"",I142/I152*100)</f>
        <v/>
      </c>
    </row>
    <row r="143" spans="1:10" ht="36.75" customHeight="1" x14ac:dyDescent="0.2">
      <c r="A143" s="178"/>
      <c r="B143" s="183" t="s">
        <v>214</v>
      </c>
      <c r="C143" s="184" t="s">
        <v>215</v>
      </c>
      <c r="D143" s="185"/>
      <c r="E143" s="185"/>
      <c r="F143" s="192" t="s">
        <v>26</v>
      </c>
      <c r="G143" s="193"/>
      <c r="H143" s="193"/>
      <c r="I143" s="193">
        <f>'01 07 Pol'!G127+'01 07 Pol'!G146+'01 07 Pol'!G151+'01 07 Pol'!G157+'01 07 Pol'!G161+'01 07 Pol'!G166+'01 07 Pol'!G170</f>
        <v>0</v>
      </c>
      <c r="J143" s="189" t="str">
        <f>IF(I152=0,"",I143/I152*100)</f>
        <v/>
      </c>
    </row>
    <row r="144" spans="1:10" ht="36.75" customHeight="1" x14ac:dyDescent="0.2">
      <c r="A144" s="178"/>
      <c r="B144" s="183" t="s">
        <v>216</v>
      </c>
      <c r="C144" s="184" t="s">
        <v>217</v>
      </c>
      <c r="D144" s="185"/>
      <c r="E144" s="185"/>
      <c r="F144" s="192" t="s">
        <v>26</v>
      </c>
      <c r="G144" s="193"/>
      <c r="H144" s="193"/>
      <c r="I144" s="193">
        <f>'01 07 Pol'!G174</f>
        <v>0</v>
      </c>
      <c r="J144" s="189" t="str">
        <f>IF(I152=0,"",I144/I152*100)</f>
        <v/>
      </c>
    </row>
    <row r="145" spans="1:10" ht="36.75" customHeight="1" x14ac:dyDescent="0.2">
      <c r="A145" s="178"/>
      <c r="B145" s="183" t="s">
        <v>218</v>
      </c>
      <c r="C145" s="184" t="s">
        <v>219</v>
      </c>
      <c r="D145" s="185"/>
      <c r="E145" s="185"/>
      <c r="F145" s="192" t="s">
        <v>26</v>
      </c>
      <c r="G145" s="193"/>
      <c r="H145" s="193"/>
      <c r="I145" s="193">
        <f>'01 07 Pol'!G43+'01 07 Pol'!G66+'01 07 Pol'!G70+'01 08 Pol'!G70</f>
        <v>0</v>
      </c>
      <c r="J145" s="189" t="str">
        <f>IF(I152=0,"",I145/I152*100)</f>
        <v/>
      </c>
    </row>
    <row r="146" spans="1:10" ht="36.75" customHeight="1" x14ac:dyDescent="0.2">
      <c r="A146" s="178"/>
      <c r="B146" s="183" t="s">
        <v>131</v>
      </c>
      <c r="C146" s="184" t="s">
        <v>132</v>
      </c>
      <c r="D146" s="185"/>
      <c r="E146" s="185"/>
      <c r="F146" s="192" t="s">
        <v>26</v>
      </c>
      <c r="G146" s="193"/>
      <c r="H146" s="193"/>
      <c r="I146" s="193">
        <f>'01 02 Pol'!G120+'01 03 Pol'!G99</f>
        <v>0</v>
      </c>
      <c r="J146" s="189" t="str">
        <f>IF(I152=0,"",I146/I152*100)</f>
        <v/>
      </c>
    </row>
    <row r="147" spans="1:10" ht="36.75" customHeight="1" x14ac:dyDescent="0.2">
      <c r="A147" s="178"/>
      <c r="B147" s="183" t="s">
        <v>220</v>
      </c>
      <c r="C147" s="184" t="s">
        <v>221</v>
      </c>
      <c r="D147" s="185"/>
      <c r="E147" s="185"/>
      <c r="F147" s="192" t="s">
        <v>26</v>
      </c>
      <c r="G147" s="193"/>
      <c r="H147" s="193"/>
      <c r="I147" s="193">
        <f>'01 01 Pol'!G1704</f>
        <v>0</v>
      </c>
      <c r="J147" s="189" t="str">
        <f>IF(I152=0,"",I147/I152*100)</f>
        <v/>
      </c>
    </row>
    <row r="148" spans="1:10" ht="36.75" customHeight="1" x14ac:dyDescent="0.2">
      <c r="A148" s="178"/>
      <c r="B148" s="183" t="s">
        <v>222</v>
      </c>
      <c r="C148" s="184" t="s">
        <v>223</v>
      </c>
      <c r="D148" s="185"/>
      <c r="E148" s="185"/>
      <c r="F148" s="192" t="s">
        <v>26</v>
      </c>
      <c r="G148" s="193"/>
      <c r="H148" s="193"/>
      <c r="I148" s="193">
        <f>'01 07 Pol'!G48+'01 07 Pol'!G52+'01 07 Pol'!G74+'01 07 Pol'!G87+'01 07 Pol'!G92+'01 07 Pol'!G97+'01 07 Pol'!G103+'01 07 Pol'!G112+'01 07 Pol'!G117+'01 07 Pol'!G144+'01 07 Pol'!G149+'01 07 Pol'!G159+'01 07 Pol'!G168+'01 07 Pol'!G172</f>
        <v>0</v>
      </c>
      <c r="J148" s="189" t="str">
        <f>IF(I152=0,"",I148/I152*100)</f>
        <v/>
      </c>
    </row>
    <row r="149" spans="1:10" ht="36.75" customHeight="1" x14ac:dyDescent="0.2">
      <c r="A149" s="178"/>
      <c r="B149" s="183" t="s">
        <v>224</v>
      </c>
      <c r="C149" s="184" t="s">
        <v>225</v>
      </c>
      <c r="D149" s="185"/>
      <c r="E149" s="185"/>
      <c r="F149" s="192" t="s">
        <v>226</v>
      </c>
      <c r="G149" s="193"/>
      <c r="H149" s="193"/>
      <c r="I149" s="193">
        <f>'01 01 Pol'!G1706+'02 01 Pol'!G668</f>
        <v>0</v>
      </c>
      <c r="J149" s="189" t="str">
        <f>IF(I152=0,"",I149/I152*100)</f>
        <v/>
      </c>
    </row>
    <row r="150" spans="1:10" ht="36.75" customHeight="1" x14ac:dyDescent="0.2">
      <c r="A150" s="178"/>
      <c r="B150" s="183" t="s">
        <v>227</v>
      </c>
      <c r="C150" s="184" t="s">
        <v>27</v>
      </c>
      <c r="D150" s="185"/>
      <c r="E150" s="185"/>
      <c r="F150" s="192" t="s">
        <v>227</v>
      </c>
      <c r="G150" s="193"/>
      <c r="H150" s="193"/>
      <c r="I150" s="193">
        <f>'099 01 Naklady'!G8+'02 01 Pol'!G690</f>
        <v>0</v>
      </c>
      <c r="J150" s="189" t="str">
        <f>IF(I152=0,"",I150/I152*100)</f>
        <v/>
      </c>
    </row>
    <row r="151" spans="1:10" ht="36.75" customHeight="1" x14ac:dyDescent="0.2">
      <c r="A151" s="178"/>
      <c r="B151" s="183" t="s">
        <v>228</v>
      </c>
      <c r="C151" s="184" t="s">
        <v>28</v>
      </c>
      <c r="D151" s="185"/>
      <c r="E151" s="185"/>
      <c r="F151" s="192" t="s">
        <v>228</v>
      </c>
      <c r="G151" s="193"/>
      <c r="H151" s="193"/>
      <c r="I151" s="193">
        <f>'099 01 Naklady'!G22</f>
        <v>0</v>
      </c>
      <c r="J151" s="189" t="str">
        <f>IF(I152=0,"",I151/I152*100)</f>
        <v/>
      </c>
    </row>
    <row r="152" spans="1:10" ht="25.5" customHeight="1" x14ac:dyDescent="0.2">
      <c r="A152" s="179"/>
      <c r="B152" s="186" t="s">
        <v>1</v>
      </c>
      <c r="C152" s="187"/>
      <c r="D152" s="188"/>
      <c r="E152" s="188"/>
      <c r="F152" s="194"/>
      <c r="G152" s="195"/>
      <c r="H152" s="195"/>
      <c r="I152" s="195">
        <f>SUM(I76:I151)</f>
        <v>0</v>
      </c>
      <c r="J152" s="190">
        <f>SUM(J76:J151)</f>
        <v>0</v>
      </c>
    </row>
    <row r="153" spans="1:10" x14ac:dyDescent="0.2">
      <c r="F153" s="133"/>
      <c r="G153" s="133"/>
      <c r="H153" s="133"/>
      <c r="I153" s="133"/>
      <c r="J153" s="191"/>
    </row>
    <row r="154" spans="1:10" x14ac:dyDescent="0.2">
      <c r="F154" s="133"/>
      <c r="G154" s="133"/>
      <c r="H154" s="133"/>
      <c r="I154" s="133"/>
      <c r="J154" s="191"/>
    </row>
    <row r="155" spans="1:10" x14ac:dyDescent="0.2">
      <c r="F155" s="133"/>
      <c r="G155" s="133"/>
      <c r="H155" s="133"/>
      <c r="I155" s="133"/>
      <c r="J155" s="191"/>
    </row>
  </sheetData>
  <sheetProtection algorithmName="SHA-512" hashValue="/3ShwIJ1V1nDmpk473lG1oyUOFgURmBkbgCmkFkXx+1LjnJJLppumOgMjmT8QDmvUxeuw7KurrxBbVBqLzEVvA==" saltValue="cttV5NF+S56BVrBseFyOT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5">
    <mergeCell ref="C149:E149"/>
    <mergeCell ref="C150:E150"/>
    <mergeCell ref="C151:E151"/>
    <mergeCell ref="D14:G14"/>
    <mergeCell ref="C144:E144"/>
    <mergeCell ref="C145:E145"/>
    <mergeCell ref="C146:E146"/>
    <mergeCell ref="C147:E147"/>
    <mergeCell ref="C148:E148"/>
    <mergeCell ref="C139:E139"/>
    <mergeCell ref="C140:E140"/>
    <mergeCell ref="C141:E141"/>
    <mergeCell ref="C142:E142"/>
    <mergeCell ref="C143:E143"/>
    <mergeCell ref="C134:E134"/>
    <mergeCell ref="C135:E135"/>
    <mergeCell ref="C136:E136"/>
    <mergeCell ref="C137:E137"/>
    <mergeCell ref="C138:E138"/>
    <mergeCell ref="C129:E129"/>
    <mergeCell ref="C130:E130"/>
    <mergeCell ref="C131:E131"/>
    <mergeCell ref="C132:E132"/>
    <mergeCell ref="C133:E133"/>
    <mergeCell ref="C124:E124"/>
    <mergeCell ref="C125:E125"/>
    <mergeCell ref="C126:E126"/>
    <mergeCell ref="C127:E127"/>
    <mergeCell ref="C128:E128"/>
    <mergeCell ref="C119:E119"/>
    <mergeCell ref="C120:E120"/>
    <mergeCell ref="C121:E121"/>
    <mergeCell ref="C122:E122"/>
    <mergeCell ref="C123:E123"/>
    <mergeCell ref="C114:E114"/>
    <mergeCell ref="C115:E115"/>
    <mergeCell ref="C116:E116"/>
    <mergeCell ref="C117:E117"/>
    <mergeCell ref="C118:E118"/>
    <mergeCell ref="C109:E109"/>
    <mergeCell ref="C110:E110"/>
    <mergeCell ref="C111:E111"/>
    <mergeCell ref="C112:E112"/>
    <mergeCell ref="C113:E113"/>
    <mergeCell ref="C104:E104"/>
    <mergeCell ref="C105:E105"/>
    <mergeCell ref="C106:E106"/>
    <mergeCell ref="C107:E107"/>
    <mergeCell ref="C108:E108"/>
    <mergeCell ref="C99:E99"/>
    <mergeCell ref="C100:E100"/>
    <mergeCell ref="C101:E101"/>
    <mergeCell ref="C102:E102"/>
    <mergeCell ref="C103:E103"/>
    <mergeCell ref="C94:E94"/>
    <mergeCell ref="C95:E95"/>
    <mergeCell ref="C96:E96"/>
    <mergeCell ref="C97:E97"/>
    <mergeCell ref="C98:E98"/>
    <mergeCell ref="C89:E89"/>
    <mergeCell ref="C90:E90"/>
    <mergeCell ref="C91:E91"/>
    <mergeCell ref="C92:E92"/>
    <mergeCell ref="C93:E93"/>
    <mergeCell ref="C84:E84"/>
    <mergeCell ref="C85:E85"/>
    <mergeCell ref="C86:E86"/>
    <mergeCell ref="C87:E87"/>
    <mergeCell ref="C88:E88"/>
    <mergeCell ref="C79:E79"/>
    <mergeCell ref="C80:E80"/>
    <mergeCell ref="C81:E81"/>
    <mergeCell ref="C82:E82"/>
    <mergeCell ref="C83:E83"/>
    <mergeCell ref="B54:E54"/>
    <mergeCell ref="B61:J61"/>
    <mergeCell ref="C76:E76"/>
    <mergeCell ref="C77:E77"/>
    <mergeCell ref="C78:E7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2" t="s">
        <v>6</v>
      </c>
      <c r="B1" s="102"/>
      <c r="C1" s="103"/>
      <c r="D1" s="102"/>
      <c r="E1" s="102"/>
      <c r="F1" s="102"/>
      <c r="G1" s="102"/>
    </row>
    <row r="2" spans="1:7" ht="24.95" customHeight="1" x14ac:dyDescent="0.2">
      <c r="A2" s="50" t="s">
        <v>7</v>
      </c>
      <c r="B2" s="49"/>
      <c r="C2" s="104"/>
      <c r="D2" s="104"/>
      <c r="E2" s="104"/>
      <c r="F2" s="104"/>
      <c r="G2" s="105"/>
    </row>
    <row r="3" spans="1:7" ht="24.95" customHeight="1" x14ac:dyDescent="0.2">
      <c r="A3" s="50" t="s">
        <v>8</v>
      </c>
      <c r="B3" s="49"/>
      <c r="C3" s="104"/>
      <c r="D3" s="104"/>
      <c r="E3" s="104"/>
      <c r="F3" s="104"/>
      <c r="G3" s="105"/>
    </row>
    <row r="4" spans="1:7" ht="24.95" customHeight="1" x14ac:dyDescent="0.2">
      <c r="A4" s="50" t="s">
        <v>9</v>
      </c>
      <c r="B4" s="49"/>
      <c r="C4" s="104"/>
      <c r="D4" s="104"/>
      <c r="E4" s="104"/>
      <c r="F4" s="104"/>
      <c r="G4" s="105"/>
    </row>
    <row r="5" spans="1:7" x14ac:dyDescent="0.2">
      <c r="B5" s="4"/>
      <c r="C5" s="5"/>
      <c r="D5" s="6"/>
    </row>
  </sheetData>
  <sheetProtection algorithmName="SHA-512" hashValue="x48oGCI6wL+ibNib61vCHLnHYEG+zkfdw534CnOzp5wRK4fn7lD8qssL5L2zmOLjYxg7A08ar2xJ1jHWeLIxvA==" saltValue="MMnih+FY0IMPqmc8JHocG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64A35-7CF3-49EE-A836-EC6BDA9F6D8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229</v>
      </c>
      <c r="B1" s="197"/>
      <c r="C1" s="197"/>
      <c r="D1" s="197"/>
      <c r="E1" s="197"/>
      <c r="F1" s="197"/>
      <c r="G1" s="197"/>
      <c r="AG1" t="s">
        <v>230</v>
      </c>
    </row>
    <row r="2" spans="1:60" ht="24.95" customHeight="1" x14ac:dyDescent="0.2">
      <c r="A2" s="198" t="s">
        <v>7</v>
      </c>
      <c r="B2" s="49" t="s">
        <v>44</v>
      </c>
      <c r="C2" s="201" t="s">
        <v>45</v>
      </c>
      <c r="D2" s="199"/>
      <c r="E2" s="199"/>
      <c r="F2" s="199"/>
      <c r="G2" s="200"/>
      <c r="AG2" t="s">
        <v>231</v>
      </c>
    </row>
    <row r="3" spans="1:60" ht="24.95" customHeight="1" x14ac:dyDescent="0.2">
      <c r="A3" s="198" t="s">
        <v>8</v>
      </c>
      <c r="B3" s="49" t="s">
        <v>232</v>
      </c>
      <c r="C3" s="201" t="s">
        <v>233</v>
      </c>
      <c r="D3" s="199"/>
      <c r="E3" s="199"/>
      <c r="F3" s="199"/>
      <c r="G3" s="200"/>
      <c r="AC3" s="176" t="s">
        <v>234</v>
      </c>
      <c r="AG3" t="s">
        <v>235</v>
      </c>
    </row>
    <row r="4" spans="1:60" ht="24.95" customHeight="1" x14ac:dyDescent="0.2">
      <c r="A4" s="202" t="s">
        <v>9</v>
      </c>
      <c r="B4" s="203" t="s">
        <v>54</v>
      </c>
      <c r="C4" s="204" t="s">
        <v>55</v>
      </c>
      <c r="D4" s="205"/>
      <c r="E4" s="205"/>
      <c r="F4" s="205"/>
      <c r="G4" s="206"/>
      <c r="AG4" t="s">
        <v>236</v>
      </c>
    </row>
    <row r="5" spans="1:60" x14ac:dyDescent="0.2">
      <c r="D5" s="10"/>
    </row>
    <row r="6" spans="1:60" ht="38.25" x14ac:dyDescent="0.2">
      <c r="A6" s="208" t="s">
        <v>237</v>
      </c>
      <c r="B6" s="210" t="s">
        <v>238</v>
      </c>
      <c r="C6" s="210" t="s">
        <v>239</v>
      </c>
      <c r="D6" s="209" t="s">
        <v>240</v>
      </c>
      <c r="E6" s="208" t="s">
        <v>241</v>
      </c>
      <c r="F6" s="207" t="s">
        <v>242</v>
      </c>
      <c r="G6" s="208" t="s">
        <v>29</v>
      </c>
      <c r="H6" s="211" t="s">
        <v>30</v>
      </c>
      <c r="I6" s="211" t="s">
        <v>243</v>
      </c>
      <c r="J6" s="211" t="s">
        <v>31</v>
      </c>
      <c r="K6" s="211" t="s">
        <v>244</v>
      </c>
      <c r="L6" s="211" t="s">
        <v>245</v>
      </c>
      <c r="M6" s="211" t="s">
        <v>246</v>
      </c>
      <c r="N6" s="211" t="s">
        <v>247</v>
      </c>
      <c r="O6" s="211" t="s">
        <v>248</v>
      </c>
      <c r="P6" s="211" t="s">
        <v>249</v>
      </c>
      <c r="Q6" s="211" t="s">
        <v>250</v>
      </c>
      <c r="R6" s="211" t="s">
        <v>251</v>
      </c>
      <c r="S6" s="211" t="s">
        <v>252</v>
      </c>
      <c r="T6" s="211" t="s">
        <v>253</v>
      </c>
      <c r="U6" s="211" t="s">
        <v>254</v>
      </c>
      <c r="V6" s="211" t="s">
        <v>255</v>
      </c>
      <c r="W6" s="211" t="s">
        <v>256</v>
      </c>
      <c r="X6" s="211" t="s">
        <v>257</v>
      </c>
      <c r="Y6" s="211" t="s">
        <v>258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259</v>
      </c>
      <c r="B8" s="227" t="s">
        <v>227</v>
      </c>
      <c r="C8" s="249" t="s">
        <v>27</v>
      </c>
      <c r="D8" s="228"/>
      <c r="E8" s="229"/>
      <c r="F8" s="230"/>
      <c r="G8" s="230">
        <f>SUMIF(AG9:AG21,"&lt;&gt;NOR",G9:G21)</f>
        <v>0</v>
      </c>
      <c r="H8" s="230"/>
      <c r="I8" s="230">
        <f>SUM(I9:I21)</f>
        <v>0</v>
      </c>
      <c r="J8" s="230"/>
      <c r="K8" s="230">
        <f>SUM(K9:K21)</f>
        <v>0</v>
      </c>
      <c r="L8" s="230"/>
      <c r="M8" s="230">
        <f>SUM(M9:M21)</f>
        <v>0</v>
      </c>
      <c r="N8" s="229"/>
      <c r="O8" s="229">
        <f>SUM(O9:O21)</f>
        <v>0</v>
      </c>
      <c r="P8" s="229"/>
      <c r="Q8" s="229">
        <f>SUM(Q9:Q21)</f>
        <v>0</v>
      </c>
      <c r="R8" s="230"/>
      <c r="S8" s="230"/>
      <c r="T8" s="231"/>
      <c r="U8" s="225"/>
      <c r="V8" s="225">
        <f>SUM(V9:V21)</f>
        <v>0</v>
      </c>
      <c r="W8" s="225"/>
      <c r="X8" s="225"/>
      <c r="Y8" s="225"/>
      <c r="AG8" t="s">
        <v>260</v>
      </c>
    </row>
    <row r="9" spans="1:60" outlineLevel="1" x14ac:dyDescent="0.2">
      <c r="A9" s="233">
        <v>1</v>
      </c>
      <c r="B9" s="234" t="s">
        <v>261</v>
      </c>
      <c r="C9" s="250" t="s">
        <v>262</v>
      </c>
      <c r="D9" s="235" t="s">
        <v>263</v>
      </c>
      <c r="E9" s="236">
        <v>1</v>
      </c>
      <c r="F9" s="237"/>
      <c r="G9" s="238">
        <f>ROUND(E9*F9,2)</f>
        <v>0</v>
      </c>
      <c r="H9" s="237"/>
      <c r="I9" s="238">
        <f>ROUND(E9*H9,2)</f>
        <v>0</v>
      </c>
      <c r="J9" s="237"/>
      <c r="K9" s="238">
        <f>ROUND(E9*J9,2)</f>
        <v>0</v>
      </c>
      <c r="L9" s="238">
        <v>21</v>
      </c>
      <c r="M9" s="238">
        <f>G9*(1+L9/100)</f>
        <v>0</v>
      </c>
      <c r="N9" s="236">
        <v>0</v>
      </c>
      <c r="O9" s="236">
        <f>ROUND(E9*N9,2)</f>
        <v>0</v>
      </c>
      <c r="P9" s="236">
        <v>0</v>
      </c>
      <c r="Q9" s="236">
        <f>ROUND(E9*P9,2)</f>
        <v>0</v>
      </c>
      <c r="R9" s="238"/>
      <c r="S9" s="238" t="s">
        <v>264</v>
      </c>
      <c r="T9" s="239" t="s">
        <v>265</v>
      </c>
      <c r="U9" s="222">
        <v>0</v>
      </c>
      <c r="V9" s="222">
        <f>ROUND(E9*U9,2)</f>
        <v>0</v>
      </c>
      <c r="W9" s="222"/>
      <c r="X9" s="222" t="s">
        <v>266</v>
      </c>
      <c r="Y9" s="222" t="s">
        <v>267</v>
      </c>
      <c r="Z9" s="212"/>
      <c r="AA9" s="212"/>
      <c r="AB9" s="212"/>
      <c r="AC9" s="212"/>
      <c r="AD9" s="212"/>
      <c r="AE9" s="212"/>
      <c r="AF9" s="212"/>
      <c r="AG9" s="212" t="s">
        <v>268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1" t="s">
        <v>269</v>
      </c>
      <c r="D10" s="241"/>
      <c r="E10" s="241"/>
      <c r="F10" s="241"/>
      <c r="G10" s="241"/>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270</v>
      </c>
      <c r="AH10" s="212"/>
      <c r="AI10" s="212"/>
      <c r="AJ10" s="212"/>
      <c r="AK10" s="212"/>
      <c r="AL10" s="212"/>
      <c r="AM10" s="212"/>
      <c r="AN10" s="212"/>
      <c r="AO10" s="212"/>
      <c r="AP10" s="212"/>
      <c r="AQ10" s="212"/>
      <c r="AR10" s="212"/>
      <c r="AS10" s="212"/>
      <c r="AT10" s="212"/>
      <c r="AU10" s="212"/>
      <c r="AV10" s="212"/>
      <c r="AW10" s="212"/>
      <c r="AX10" s="212"/>
      <c r="AY10" s="212"/>
      <c r="AZ10" s="212"/>
      <c r="BA10" s="240" t="str">
        <f>C10</f>
        <v>Zaměření a vytýčení stávajících inženýrských sítí v místě stavby z hlediska jejich ochrany při provádění stavby.</v>
      </c>
      <c r="BB10" s="212"/>
      <c r="BC10" s="212"/>
      <c r="BD10" s="212"/>
      <c r="BE10" s="212"/>
      <c r="BF10" s="212"/>
      <c r="BG10" s="212"/>
      <c r="BH10" s="212"/>
    </row>
    <row r="11" spans="1:60" outlineLevel="1" x14ac:dyDescent="0.2">
      <c r="A11" s="233">
        <v>2</v>
      </c>
      <c r="B11" s="234" t="s">
        <v>271</v>
      </c>
      <c r="C11" s="250" t="s">
        <v>272</v>
      </c>
      <c r="D11" s="235" t="s">
        <v>263</v>
      </c>
      <c r="E11" s="236">
        <v>1</v>
      </c>
      <c r="F11" s="237"/>
      <c r="G11" s="238">
        <f>ROUND(E11*F11,2)</f>
        <v>0</v>
      </c>
      <c r="H11" s="237"/>
      <c r="I11" s="238">
        <f>ROUND(E11*H11,2)</f>
        <v>0</v>
      </c>
      <c r="J11" s="237"/>
      <c r="K11" s="238">
        <f>ROUND(E11*J11,2)</f>
        <v>0</v>
      </c>
      <c r="L11" s="238">
        <v>21</v>
      </c>
      <c r="M11" s="238">
        <f>G11*(1+L11/100)</f>
        <v>0</v>
      </c>
      <c r="N11" s="236">
        <v>0</v>
      </c>
      <c r="O11" s="236">
        <f>ROUND(E11*N11,2)</f>
        <v>0</v>
      </c>
      <c r="P11" s="236">
        <v>0</v>
      </c>
      <c r="Q11" s="236">
        <f>ROUND(E11*P11,2)</f>
        <v>0</v>
      </c>
      <c r="R11" s="238"/>
      <c r="S11" s="238" t="s">
        <v>264</v>
      </c>
      <c r="T11" s="239" t="s">
        <v>265</v>
      </c>
      <c r="U11" s="222">
        <v>0</v>
      </c>
      <c r="V11" s="222">
        <f>ROUND(E11*U11,2)</f>
        <v>0</v>
      </c>
      <c r="W11" s="222"/>
      <c r="X11" s="222" t="s">
        <v>266</v>
      </c>
      <c r="Y11" s="222" t="s">
        <v>267</v>
      </c>
      <c r="Z11" s="212"/>
      <c r="AA11" s="212"/>
      <c r="AB11" s="212"/>
      <c r="AC11" s="212"/>
      <c r="AD11" s="212"/>
      <c r="AE11" s="212"/>
      <c r="AF11" s="212"/>
      <c r="AG11" s="212" t="s">
        <v>273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2" x14ac:dyDescent="0.2">
      <c r="A12" s="219"/>
      <c r="B12" s="220"/>
      <c r="C12" s="251" t="s">
        <v>274</v>
      </c>
      <c r="D12" s="241"/>
      <c r="E12" s="241"/>
      <c r="F12" s="241"/>
      <c r="G12" s="241"/>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270</v>
      </c>
      <c r="AH12" s="212"/>
      <c r="AI12" s="212"/>
      <c r="AJ12" s="212"/>
      <c r="AK12" s="212"/>
      <c r="AL12" s="212"/>
      <c r="AM12" s="212"/>
      <c r="AN12" s="212"/>
      <c r="AO12" s="212"/>
      <c r="AP12" s="212"/>
      <c r="AQ12" s="212"/>
      <c r="AR12" s="212"/>
      <c r="AS12" s="212"/>
      <c r="AT12" s="212"/>
      <c r="AU12" s="212"/>
      <c r="AV12" s="212"/>
      <c r="AW12" s="212"/>
      <c r="AX12" s="212"/>
      <c r="AY12" s="212"/>
      <c r="AZ12" s="212"/>
      <c r="BA12" s="240"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212"/>
      <c r="BC12" s="212"/>
      <c r="BD12" s="212"/>
      <c r="BE12" s="212"/>
      <c r="BF12" s="212"/>
      <c r="BG12" s="212"/>
      <c r="BH12" s="212"/>
    </row>
    <row r="13" spans="1:60" outlineLevel="2" x14ac:dyDescent="0.2">
      <c r="A13" s="219"/>
      <c r="B13" s="220"/>
      <c r="C13" s="252" t="s">
        <v>275</v>
      </c>
      <c r="D13" s="223"/>
      <c r="E13" s="224">
        <v>1</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276</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3">
        <v>3</v>
      </c>
      <c r="B14" s="234" t="s">
        <v>277</v>
      </c>
      <c r="C14" s="250" t="s">
        <v>278</v>
      </c>
      <c r="D14" s="235" t="s">
        <v>263</v>
      </c>
      <c r="E14" s="236">
        <v>1</v>
      </c>
      <c r="F14" s="237"/>
      <c r="G14" s="238">
        <f>ROUND(E14*F14,2)</f>
        <v>0</v>
      </c>
      <c r="H14" s="237"/>
      <c r="I14" s="238">
        <f>ROUND(E14*H14,2)</f>
        <v>0</v>
      </c>
      <c r="J14" s="237"/>
      <c r="K14" s="238">
        <f>ROUND(E14*J14,2)</f>
        <v>0</v>
      </c>
      <c r="L14" s="238">
        <v>21</v>
      </c>
      <c r="M14" s="238">
        <f>G14*(1+L14/100)</f>
        <v>0</v>
      </c>
      <c r="N14" s="236">
        <v>0</v>
      </c>
      <c r="O14" s="236">
        <f>ROUND(E14*N14,2)</f>
        <v>0</v>
      </c>
      <c r="P14" s="236">
        <v>0</v>
      </c>
      <c r="Q14" s="236">
        <f>ROUND(E14*P14,2)</f>
        <v>0</v>
      </c>
      <c r="R14" s="238"/>
      <c r="S14" s="238" t="s">
        <v>264</v>
      </c>
      <c r="T14" s="239" t="s">
        <v>265</v>
      </c>
      <c r="U14" s="222">
        <v>0</v>
      </c>
      <c r="V14" s="222">
        <f>ROUND(E14*U14,2)</f>
        <v>0</v>
      </c>
      <c r="W14" s="222"/>
      <c r="X14" s="222" t="s">
        <v>266</v>
      </c>
      <c r="Y14" s="222" t="s">
        <v>267</v>
      </c>
      <c r="Z14" s="212"/>
      <c r="AA14" s="212"/>
      <c r="AB14" s="212"/>
      <c r="AC14" s="212"/>
      <c r="AD14" s="212"/>
      <c r="AE14" s="212"/>
      <c r="AF14" s="212"/>
      <c r="AG14" s="212" t="s">
        <v>273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2" x14ac:dyDescent="0.2">
      <c r="A15" s="219"/>
      <c r="B15" s="220"/>
      <c r="C15" s="251" t="s">
        <v>279</v>
      </c>
      <c r="D15" s="241"/>
      <c r="E15" s="241"/>
      <c r="F15" s="241"/>
      <c r="G15" s="241"/>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270</v>
      </c>
      <c r="AH15" s="212"/>
      <c r="AI15" s="212"/>
      <c r="AJ15" s="212"/>
      <c r="AK15" s="212"/>
      <c r="AL15" s="212"/>
      <c r="AM15" s="212"/>
      <c r="AN15" s="212"/>
      <c r="AO15" s="212"/>
      <c r="AP15" s="212"/>
      <c r="AQ15" s="212"/>
      <c r="AR15" s="212"/>
      <c r="AS15" s="212"/>
      <c r="AT15" s="212"/>
      <c r="AU15" s="212"/>
      <c r="AV15" s="212"/>
      <c r="AW15" s="212"/>
      <c r="AX15" s="212"/>
      <c r="AY15" s="212"/>
      <c r="AZ15" s="212"/>
      <c r="BA15" s="240" t="str">
        <f>C15</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5" s="212"/>
      <c r="BC15" s="212"/>
      <c r="BD15" s="212"/>
      <c r="BE15" s="212"/>
      <c r="BF15" s="212"/>
      <c r="BG15" s="212"/>
      <c r="BH15" s="212"/>
    </row>
    <row r="16" spans="1:60" outlineLevel="1" x14ac:dyDescent="0.2">
      <c r="A16" s="233">
        <v>4</v>
      </c>
      <c r="B16" s="234" t="s">
        <v>280</v>
      </c>
      <c r="C16" s="250" t="s">
        <v>281</v>
      </c>
      <c r="D16" s="235" t="s">
        <v>263</v>
      </c>
      <c r="E16" s="236">
        <v>1</v>
      </c>
      <c r="F16" s="237"/>
      <c r="G16" s="238">
        <f>ROUND(E16*F16,2)</f>
        <v>0</v>
      </c>
      <c r="H16" s="237"/>
      <c r="I16" s="238">
        <f>ROUND(E16*H16,2)</f>
        <v>0</v>
      </c>
      <c r="J16" s="237"/>
      <c r="K16" s="238">
        <f>ROUND(E16*J16,2)</f>
        <v>0</v>
      </c>
      <c r="L16" s="238">
        <v>21</v>
      </c>
      <c r="M16" s="238">
        <f>G16*(1+L16/100)</f>
        <v>0</v>
      </c>
      <c r="N16" s="236">
        <v>0</v>
      </c>
      <c r="O16" s="236">
        <f>ROUND(E16*N16,2)</f>
        <v>0</v>
      </c>
      <c r="P16" s="236">
        <v>0</v>
      </c>
      <c r="Q16" s="236">
        <f>ROUND(E16*P16,2)</f>
        <v>0</v>
      </c>
      <c r="R16" s="238"/>
      <c r="S16" s="238" t="s">
        <v>264</v>
      </c>
      <c r="T16" s="239" t="s">
        <v>265</v>
      </c>
      <c r="U16" s="222">
        <v>0</v>
      </c>
      <c r="V16" s="222">
        <f>ROUND(E16*U16,2)</f>
        <v>0</v>
      </c>
      <c r="W16" s="222"/>
      <c r="X16" s="222" t="s">
        <v>266</v>
      </c>
      <c r="Y16" s="222" t="s">
        <v>267</v>
      </c>
      <c r="Z16" s="212"/>
      <c r="AA16" s="212"/>
      <c r="AB16" s="212"/>
      <c r="AC16" s="212"/>
      <c r="AD16" s="212"/>
      <c r="AE16" s="212"/>
      <c r="AF16" s="212"/>
      <c r="AG16" s="212" t="s">
        <v>273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2" x14ac:dyDescent="0.2">
      <c r="A17" s="219"/>
      <c r="B17" s="220"/>
      <c r="C17" s="251" t="s">
        <v>282</v>
      </c>
      <c r="D17" s="241"/>
      <c r="E17" s="241"/>
      <c r="F17" s="241"/>
      <c r="G17" s="241"/>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270</v>
      </c>
      <c r="AH17" s="212"/>
      <c r="AI17" s="212"/>
      <c r="AJ17" s="212"/>
      <c r="AK17" s="212"/>
      <c r="AL17" s="212"/>
      <c r="AM17" s="212"/>
      <c r="AN17" s="212"/>
      <c r="AO17" s="212"/>
      <c r="AP17" s="212"/>
      <c r="AQ17" s="212"/>
      <c r="AR17" s="212"/>
      <c r="AS17" s="212"/>
      <c r="AT17" s="212"/>
      <c r="AU17" s="212"/>
      <c r="AV17" s="212"/>
      <c r="AW17" s="212"/>
      <c r="AX17" s="212"/>
      <c r="AY17" s="212"/>
      <c r="AZ17" s="212"/>
      <c r="BA17" s="240" t="str">
        <f>C17</f>
        <v>Odstranění objektů zařízení staveniště včetně přípojek energií a jejich odvoz. Položka zahrnuje i náklady na úpravu povrchů po odstranění zařízení staveniště a úklid ploch, na kterých bylo zařízení staveniště provozováno.</v>
      </c>
      <c r="BB17" s="212"/>
      <c r="BC17" s="212"/>
      <c r="BD17" s="212"/>
      <c r="BE17" s="212"/>
      <c r="BF17" s="212"/>
      <c r="BG17" s="212"/>
      <c r="BH17" s="212"/>
    </row>
    <row r="18" spans="1:60" outlineLevel="1" x14ac:dyDescent="0.2">
      <c r="A18" s="233">
        <v>5</v>
      </c>
      <c r="B18" s="234" t="s">
        <v>283</v>
      </c>
      <c r="C18" s="250" t="s">
        <v>284</v>
      </c>
      <c r="D18" s="235" t="s">
        <v>263</v>
      </c>
      <c r="E18" s="236">
        <v>1</v>
      </c>
      <c r="F18" s="237"/>
      <c r="G18" s="238">
        <f>ROUND(E18*F18,2)</f>
        <v>0</v>
      </c>
      <c r="H18" s="237"/>
      <c r="I18" s="238">
        <f>ROUND(E18*H18,2)</f>
        <v>0</v>
      </c>
      <c r="J18" s="237"/>
      <c r="K18" s="238">
        <f>ROUND(E18*J18,2)</f>
        <v>0</v>
      </c>
      <c r="L18" s="238">
        <v>21</v>
      </c>
      <c r="M18" s="238">
        <f>G18*(1+L18/100)</f>
        <v>0</v>
      </c>
      <c r="N18" s="236">
        <v>0</v>
      </c>
      <c r="O18" s="236">
        <f>ROUND(E18*N18,2)</f>
        <v>0</v>
      </c>
      <c r="P18" s="236">
        <v>0</v>
      </c>
      <c r="Q18" s="236">
        <f>ROUND(E18*P18,2)</f>
        <v>0</v>
      </c>
      <c r="R18" s="238"/>
      <c r="S18" s="238" t="s">
        <v>264</v>
      </c>
      <c r="T18" s="239" t="s">
        <v>265</v>
      </c>
      <c r="U18" s="222">
        <v>0</v>
      </c>
      <c r="V18" s="222">
        <f>ROUND(E18*U18,2)</f>
        <v>0</v>
      </c>
      <c r="W18" s="222"/>
      <c r="X18" s="222" t="s">
        <v>266</v>
      </c>
      <c r="Y18" s="222" t="s">
        <v>267</v>
      </c>
      <c r="Z18" s="212"/>
      <c r="AA18" s="212"/>
      <c r="AB18" s="212"/>
      <c r="AC18" s="212"/>
      <c r="AD18" s="212"/>
      <c r="AE18" s="212"/>
      <c r="AF18" s="212"/>
      <c r="AG18" s="212" t="s">
        <v>273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51" t="s">
        <v>285</v>
      </c>
      <c r="D19" s="241"/>
      <c r="E19" s="241"/>
      <c r="F19" s="241"/>
      <c r="G19" s="241"/>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270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3">
        <v>6</v>
      </c>
      <c r="B20" s="234" t="s">
        <v>286</v>
      </c>
      <c r="C20" s="250" t="s">
        <v>287</v>
      </c>
      <c r="D20" s="235" t="s">
        <v>263</v>
      </c>
      <c r="E20" s="236">
        <v>1</v>
      </c>
      <c r="F20" s="237"/>
      <c r="G20" s="238">
        <f>ROUND(E20*F20,2)</f>
        <v>0</v>
      </c>
      <c r="H20" s="237"/>
      <c r="I20" s="238">
        <f>ROUND(E20*H20,2)</f>
        <v>0</v>
      </c>
      <c r="J20" s="237"/>
      <c r="K20" s="238">
        <f>ROUND(E20*J20,2)</f>
        <v>0</v>
      </c>
      <c r="L20" s="238">
        <v>21</v>
      </c>
      <c r="M20" s="238">
        <f>G20*(1+L20/100)</f>
        <v>0</v>
      </c>
      <c r="N20" s="236">
        <v>0</v>
      </c>
      <c r="O20" s="236">
        <f>ROUND(E20*N20,2)</f>
        <v>0</v>
      </c>
      <c r="P20" s="236">
        <v>0</v>
      </c>
      <c r="Q20" s="236">
        <f>ROUND(E20*P20,2)</f>
        <v>0</v>
      </c>
      <c r="R20" s="238"/>
      <c r="S20" s="238" t="s">
        <v>288</v>
      </c>
      <c r="T20" s="239" t="s">
        <v>265</v>
      </c>
      <c r="U20" s="222">
        <v>0</v>
      </c>
      <c r="V20" s="222">
        <f>ROUND(E20*U20,2)</f>
        <v>0</v>
      </c>
      <c r="W20" s="222"/>
      <c r="X20" s="222" t="s">
        <v>266</v>
      </c>
      <c r="Y20" s="222" t="s">
        <v>267</v>
      </c>
      <c r="Z20" s="212"/>
      <c r="AA20" s="212"/>
      <c r="AB20" s="212"/>
      <c r="AC20" s="212"/>
      <c r="AD20" s="212"/>
      <c r="AE20" s="212"/>
      <c r="AF20" s="212"/>
      <c r="AG20" s="212" t="s">
        <v>268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2" t="s">
        <v>289</v>
      </c>
      <c r="D21" s="223"/>
      <c r="E21" s="224">
        <v>1</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276</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x14ac:dyDescent="0.2">
      <c r="A22" s="226" t="s">
        <v>259</v>
      </c>
      <c r="B22" s="227" t="s">
        <v>228</v>
      </c>
      <c r="C22" s="249" t="s">
        <v>28</v>
      </c>
      <c r="D22" s="228"/>
      <c r="E22" s="229"/>
      <c r="F22" s="230"/>
      <c r="G22" s="230">
        <f>SUMIF(AG23:AG36,"&lt;&gt;NOR",G23:G36)</f>
        <v>0</v>
      </c>
      <c r="H22" s="230"/>
      <c r="I22" s="230">
        <f>SUM(I23:I36)</f>
        <v>0</v>
      </c>
      <c r="J22" s="230"/>
      <c r="K22" s="230">
        <f>SUM(K23:K36)</f>
        <v>0</v>
      </c>
      <c r="L22" s="230"/>
      <c r="M22" s="230">
        <f>SUM(M23:M36)</f>
        <v>0</v>
      </c>
      <c r="N22" s="229"/>
      <c r="O22" s="229">
        <f>SUM(O23:O36)</f>
        <v>0</v>
      </c>
      <c r="P22" s="229"/>
      <c r="Q22" s="229">
        <f>SUM(Q23:Q36)</f>
        <v>0</v>
      </c>
      <c r="R22" s="230"/>
      <c r="S22" s="230"/>
      <c r="T22" s="231"/>
      <c r="U22" s="225"/>
      <c r="V22" s="225">
        <f>SUM(V23:V36)</f>
        <v>0</v>
      </c>
      <c r="W22" s="225"/>
      <c r="X22" s="225"/>
      <c r="Y22" s="225"/>
      <c r="AG22" t="s">
        <v>260</v>
      </c>
    </row>
    <row r="23" spans="1:60" outlineLevel="1" x14ac:dyDescent="0.2">
      <c r="A23" s="233">
        <v>7</v>
      </c>
      <c r="B23" s="234" t="s">
        <v>290</v>
      </c>
      <c r="C23" s="250" t="s">
        <v>291</v>
      </c>
      <c r="D23" s="235" t="s">
        <v>263</v>
      </c>
      <c r="E23" s="236">
        <v>1</v>
      </c>
      <c r="F23" s="237"/>
      <c r="G23" s="238">
        <f>ROUND(E23*F23,2)</f>
        <v>0</v>
      </c>
      <c r="H23" s="237"/>
      <c r="I23" s="238">
        <f>ROUND(E23*H23,2)</f>
        <v>0</v>
      </c>
      <c r="J23" s="237"/>
      <c r="K23" s="238">
        <f>ROUND(E23*J23,2)</f>
        <v>0</v>
      </c>
      <c r="L23" s="238">
        <v>21</v>
      </c>
      <c r="M23" s="238">
        <f>G23*(1+L23/100)</f>
        <v>0</v>
      </c>
      <c r="N23" s="236">
        <v>0</v>
      </c>
      <c r="O23" s="236">
        <f>ROUND(E23*N23,2)</f>
        <v>0</v>
      </c>
      <c r="P23" s="236">
        <v>0</v>
      </c>
      <c r="Q23" s="236">
        <f>ROUND(E23*P23,2)</f>
        <v>0</v>
      </c>
      <c r="R23" s="238"/>
      <c r="S23" s="238" t="s">
        <v>264</v>
      </c>
      <c r="T23" s="239" t="s">
        <v>265</v>
      </c>
      <c r="U23" s="222">
        <v>0</v>
      </c>
      <c r="V23" s="222">
        <f>ROUND(E23*U23,2)</f>
        <v>0</v>
      </c>
      <c r="W23" s="222"/>
      <c r="X23" s="222" t="s">
        <v>266</v>
      </c>
      <c r="Y23" s="222" t="s">
        <v>267</v>
      </c>
      <c r="Z23" s="212"/>
      <c r="AA23" s="212"/>
      <c r="AB23" s="212"/>
      <c r="AC23" s="212"/>
      <c r="AD23" s="212"/>
      <c r="AE23" s="212"/>
      <c r="AF23" s="212"/>
      <c r="AG23" s="212" t="s">
        <v>268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3.75" outlineLevel="2" x14ac:dyDescent="0.2">
      <c r="A24" s="219"/>
      <c r="B24" s="220"/>
      <c r="C24" s="251" t="s">
        <v>292</v>
      </c>
      <c r="D24" s="241"/>
      <c r="E24" s="241"/>
      <c r="F24" s="241"/>
      <c r="G24" s="241"/>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270</v>
      </c>
      <c r="AH24" s="212"/>
      <c r="AI24" s="212"/>
      <c r="AJ24" s="212"/>
      <c r="AK24" s="212"/>
      <c r="AL24" s="212"/>
      <c r="AM24" s="212"/>
      <c r="AN24" s="212"/>
      <c r="AO24" s="212"/>
      <c r="AP24" s="212"/>
      <c r="AQ24" s="212"/>
      <c r="AR24" s="212"/>
      <c r="AS24" s="212"/>
      <c r="AT24" s="212"/>
      <c r="AU24" s="212"/>
      <c r="AV24" s="212"/>
      <c r="AW24" s="212"/>
      <c r="AX24" s="212"/>
      <c r="AY24" s="212"/>
      <c r="AZ24" s="212"/>
      <c r="BA24" s="240" t="str">
        <f>C24</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4" s="212"/>
      <c r="BC24" s="212"/>
      <c r="BD24" s="212"/>
      <c r="BE24" s="212"/>
      <c r="BF24" s="212"/>
      <c r="BG24" s="212"/>
      <c r="BH24" s="212"/>
    </row>
    <row r="25" spans="1:60" outlineLevel="1" x14ac:dyDescent="0.2">
      <c r="A25" s="233">
        <v>8</v>
      </c>
      <c r="B25" s="234" t="s">
        <v>293</v>
      </c>
      <c r="C25" s="250" t="s">
        <v>294</v>
      </c>
      <c r="D25" s="235" t="s">
        <v>263</v>
      </c>
      <c r="E25" s="236">
        <v>1</v>
      </c>
      <c r="F25" s="237"/>
      <c r="G25" s="238">
        <f>ROUND(E25*F25,2)</f>
        <v>0</v>
      </c>
      <c r="H25" s="237"/>
      <c r="I25" s="238">
        <f>ROUND(E25*H25,2)</f>
        <v>0</v>
      </c>
      <c r="J25" s="237"/>
      <c r="K25" s="238">
        <f>ROUND(E25*J25,2)</f>
        <v>0</v>
      </c>
      <c r="L25" s="238">
        <v>21</v>
      </c>
      <c r="M25" s="238">
        <f>G25*(1+L25/100)</f>
        <v>0</v>
      </c>
      <c r="N25" s="236">
        <v>0</v>
      </c>
      <c r="O25" s="236">
        <f>ROUND(E25*N25,2)</f>
        <v>0</v>
      </c>
      <c r="P25" s="236">
        <v>0</v>
      </c>
      <c r="Q25" s="236">
        <f>ROUND(E25*P25,2)</f>
        <v>0</v>
      </c>
      <c r="R25" s="238"/>
      <c r="S25" s="238" t="s">
        <v>264</v>
      </c>
      <c r="T25" s="239" t="s">
        <v>265</v>
      </c>
      <c r="U25" s="222">
        <v>0</v>
      </c>
      <c r="V25" s="222">
        <f>ROUND(E25*U25,2)</f>
        <v>0</v>
      </c>
      <c r="W25" s="222"/>
      <c r="X25" s="222" t="s">
        <v>266</v>
      </c>
      <c r="Y25" s="222" t="s">
        <v>267</v>
      </c>
      <c r="Z25" s="212"/>
      <c r="AA25" s="212"/>
      <c r="AB25" s="212"/>
      <c r="AC25" s="212"/>
      <c r="AD25" s="212"/>
      <c r="AE25" s="212"/>
      <c r="AF25" s="212"/>
      <c r="AG25" s="212" t="s">
        <v>268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2" x14ac:dyDescent="0.2">
      <c r="A26" s="219"/>
      <c r="B26" s="220"/>
      <c r="C26" s="251" t="s">
        <v>295</v>
      </c>
      <c r="D26" s="241"/>
      <c r="E26" s="241"/>
      <c r="F26" s="241"/>
      <c r="G26" s="241"/>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270</v>
      </c>
      <c r="AH26" s="212"/>
      <c r="AI26" s="212"/>
      <c r="AJ26" s="212"/>
      <c r="AK26" s="212"/>
      <c r="AL26" s="212"/>
      <c r="AM26" s="212"/>
      <c r="AN26" s="212"/>
      <c r="AO26" s="212"/>
      <c r="AP26" s="212"/>
      <c r="AQ26" s="212"/>
      <c r="AR26" s="212"/>
      <c r="AS26" s="212"/>
      <c r="AT26" s="212"/>
      <c r="AU26" s="212"/>
      <c r="AV26" s="212"/>
      <c r="AW26" s="212"/>
      <c r="AX26" s="212"/>
      <c r="AY26" s="212"/>
      <c r="AZ26" s="212"/>
      <c r="BA26" s="240" t="str">
        <f>C26</f>
        <v>Náklady a poplatky spojené s užíváním veřejných ploch a prostranství, pokud jsou stavebními pracemi nebo souvisejícími činnostmi dotčeny, a to včetně užívání ploch v souvislosti s uložením stavebního materiálu nebo stavebního odpadu.</v>
      </c>
      <c r="BB26" s="212"/>
      <c r="BC26" s="212"/>
      <c r="BD26" s="212"/>
      <c r="BE26" s="212"/>
      <c r="BF26" s="212"/>
      <c r="BG26" s="212"/>
      <c r="BH26" s="212"/>
    </row>
    <row r="27" spans="1:60" outlineLevel="2" x14ac:dyDescent="0.2">
      <c r="A27" s="219"/>
      <c r="B27" s="220"/>
      <c r="C27" s="252" t="s">
        <v>296</v>
      </c>
      <c r="D27" s="223"/>
      <c r="E27" s="224"/>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276</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52" t="s">
        <v>297</v>
      </c>
      <c r="D28" s="223"/>
      <c r="E28" s="224">
        <v>1</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276</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3">
        <v>9</v>
      </c>
      <c r="B29" s="234" t="s">
        <v>298</v>
      </c>
      <c r="C29" s="250" t="s">
        <v>299</v>
      </c>
      <c r="D29" s="235" t="s">
        <v>263</v>
      </c>
      <c r="E29" s="236">
        <v>1</v>
      </c>
      <c r="F29" s="237"/>
      <c r="G29" s="238">
        <f>ROUND(E29*F29,2)</f>
        <v>0</v>
      </c>
      <c r="H29" s="237"/>
      <c r="I29" s="238">
        <f>ROUND(E29*H29,2)</f>
        <v>0</v>
      </c>
      <c r="J29" s="237"/>
      <c r="K29" s="238">
        <f>ROUND(E29*J29,2)</f>
        <v>0</v>
      </c>
      <c r="L29" s="238">
        <v>21</v>
      </c>
      <c r="M29" s="238">
        <f>G29*(1+L29/100)</f>
        <v>0</v>
      </c>
      <c r="N29" s="236">
        <v>0</v>
      </c>
      <c r="O29" s="236">
        <f>ROUND(E29*N29,2)</f>
        <v>0</v>
      </c>
      <c r="P29" s="236">
        <v>0</v>
      </c>
      <c r="Q29" s="236">
        <f>ROUND(E29*P29,2)</f>
        <v>0</v>
      </c>
      <c r="R29" s="238"/>
      <c r="S29" s="238" t="s">
        <v>264</v>
      </c>
      <c r="T29" s="239" t="s">
        <v>265</v>
      </c>
      <c r="U29" s="222">
        <v>0</v>
      </c>
      <c r="V29" s="222">
        <f>ROUND(E29*U29,2)</f>
        <v>0</v>
      </c>
      <c r="W29" s="222"/>
      <c r="X29" s="222" t="s">
        <v>266</v>
      </c>
      <c r="Y29" s="222" t="s">
        <v>267</v>
      </c>
      <c r="Z29" s="212"/>
      <c r="AA29" s="212"/>
      <c r="AB29" s="212"/>
      <c r="AC29" s="212"/>
      <c r="AD29" s="212"/>
      <c r="AE29" s="212"/>
      <c r="AF29" s="212"/>
      <c r="AG29" s="212" t="s">
        <v>268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51" t="s">
        <v>300</v>
      </c>
      <c r="D30" s="241"/>
      <c r="E30" s="241"/>
      <c r="F30" s="241"/>
      <c r="G30" s="241"/>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270</v>
      </c>
      <c r="AH30" s="212"/>
      <c r="AI30" s="212"/>
      <c r="AJ30" s="212"/>
      <c r="AK30" s="212"/>
      <c r="AL30" s="212"/>
      <c r="AM30" s="212"/>
      <c r="AN30" s="212"/>
      <c r="AO30" s="212"/>
      <c r="AP30" s="212"/>
      <c r="AQ30" s="212"/>
      <c r="AR30" s="212"/>
      <c r="AS30" s="212"/>
      <c r="AT30" s="212"/>
      <c r="AU30" s="212"/>
      <c r="AV30" s="212"/>
      <c r="AW30" s="212"/>
      <c r="AX30" s="212"/>
      <c r="AY30" s="212"/>
      <c r="AZ30" s="212"/>
      <c r="BA30" s="240" t="str">
        <f>C30</f>
        <v>Náklady na vyhotovení dokumentace skutečného provedení stavby a její předání objednateli v požadované formě a požadovaném počtu.</v>
      </c>
      <c r="BB30" s="212"/>
      <c r="BC30" s="212"/>
      <c r="BD30" s="212"/>
      <c r="BE30" s="212"/>
      <c r="BF30" s="212"/>
      <c r="BG30" s="212"/>
      <c r="BH30" s="212"/>
    </row>
    <row r="31" spans="1:60" outlineLevel="1" x14ac:dyDescent="0.2">
      <c r="A31" s="233">
        <v>10</v>
      </c>
      <c r="B31" s="234" t="s">
        <v>301</v>
      </c>
      <c r="C31" s="250" t="s">
        <v>302</v>
      </c>
      <c r="D31" s="235" t="s">
        <v>263</v>
      </c>
      <c r="E31" s="236">
        <v>1</v>
      </c>
      <c r="F31" s="237"/>
      <c r="G31" s="238">
        <f>ROUND(E31*F31,2)</f>
        <v>0</v>
      </c>
      <c r="H31" s="237"/>
      <c r="I31" s="238">
        <f>ROUND(E31*H31,2)</f>
        <v>0</v>
      </c>
      <c r="J31" s="237"/>
      <c r="K31" s="238">
        <f>ROUND(E31*J31,2)</f>
        <v>0</v>
      </c>
      <c r="L31" s="238">
        <v>21</v>
      </c>
      <c r="M31" s="238">
        <f>G31*(1+L31/100)</f>
        <v>0</v>
      </c>
      <c r="N31" s="236">
        <v>0</v>
      </c>
      <c r="O31" s="236">
        <f>ROUND(E31*N31,2)</f>
        <v>0</v>
      </c>
      <c r="P31" s="236">
        <v>0</v>
      </c>
      <c r="Q31" s="236">
        <f>ROUND(E31*P31,2)</f>
        <v>0</v>
      </c>
      <c r="R31" s="238"/>
      <c r="S31" s="238" t="s">
        <v>264</v>
      </c>
      <c r="T31" s="239" t="s">
        <v>265</v>
      </c>
      <c r="U31" s="222">
        <v>0</v>
      </c>
      <c r="V31" s="222">
        <f>ROUND(E31*U31,2)</f>
        <v>0</v>
      </c>
      <c r="W31" s="222"/>
      <c r="X31" s="222" t="s">
        <v>266</v>
      </c>
      <c r="Y31" s="222" t="s">
        <v>267</v>
      </c>
      <c r="Z31" s="212"/>
      <c r="AA31" s="212"/>
      <c r="AB31" s="212"/>
      <c r="AC31" s="212"/>
      <c r="AD31" s="212"/>
      <c r="AE31" s="212"/>
      <c r="AF31" s="212"/>
      <c r="AG31" s="212" t="s">
        <v>268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51" t="s">
        <v>303</v>
      </c>
      <c r="D32" s="241"/>
      <c r="E32" s="241"/>
      <c r="F32" s="241"/>
      <c r="G32" s="241"/>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270</v>
      </c>
      <c r="AH32" s="212"/>
      <c r="AI32" s="212"/>
      <c r="AJ32" s="212"/>
      <c r="AK32" s="212"/>
      <c r="AL32" s="212"/>
      <c r="AM32" s="212"/>
      <c r="AN32" s="212"/>
      <c r="AO32" s="212"/>
      <c r="AP32" s="212"/>
      <c r="AQ32" s="212"/>
      <c r="AR32" s="212"/>
      <c r="AS32" s="212"/>
      <c r="AT32" s="212"/>
      <c r="AU32" s="212"/>
      <c r="AV32" s="212"/>
      <c r="AW32" s="212"/>
      <c r="AX32" s="212"/>
      <c r="AY32" s="212"/>
      <c r="AZ32" s="212"/>
      <c r="BA32" s="240" t="str">
        <f>C32</f>
        <v>Náklady na provedení skutečného zaměření stavby v rozsahu nezbytném pro zápis změny do katastru nemovitostí.</v>
      </c>
      <c r="BB32" s="212"/>
      <c r="BC32" s="212"/>
      <c r="BD32" s="212"/>
      <c r="BE32" s="212"/>
      <c r="BF32" s="212"/>
      <c r="BG32" s="212"/>
      <c r="BH32" s="212"/>
    </row>
    <row r="33" spans="1:60" outlineLevel="1" x14ac:dyDescent="0.2">
      <c r="A33" s="242">
        <v>11</v>
      </c>
      <c r="B33" s="243" t="s">
        <v>304</v>
      </c>
      <c r="C33" s="253" t="s">
        <v>305</v>
      </c>
      <c r="D33" s="244" t="s">
        <v>263</v>
      </c>
      <c r="E33" s="245">
        <v>1</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288</v>
      </c>
      <c r="T33" s="248" t="s">
        <v>265</v>
      </c>
      <c r="U33" s="222">
        <v>0</v>
      </c>
      <c r="V33" s="222">
        <f>ROUND(E33*U33,2)</f>
        <v>0</v>
      </c>
      <c r="W33" s="222"/>
      <c r="X33" s="222" t="s">
        <v>266</v>
      </c>
      <c r="Y33" s="222" t="s">
        <v>267</v>
      </c>
      <c r="Z33" s="212"/>
      <c r="AA33" s="212"/>
      <c r="AB33" s="212"/>
      <c r="AC33" s="212"/>
      <c r="AD33" s="212"/>
      <c r="AE33" s="212"/>
      <c r="AF33" s="212"/>
      <c r="AG33" s="212" t="s">
        <v>268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2">
        <v>12</v>
      </c>
      <c r="B34" s="243" t="s">
        <v>306</v>
      </c>
      <c r="C34" s="253" t="s">
        <v>307</v>
      </c>
      <c r="D34" s="244" t="s">
        <v>263</v>
      </c>
      <c r="E34" s="245">
        <v>1</v>
      </c>
      <c r="F34" s="246"/>
      <c r="G34" s="247">
        <f>ROUND(E34*F34,2)</f>
        <v>0</v>
      </c>
      <c r="H34" s="246"/>
      <c r="I34" s="247">
        <f>ROUND(E34*H34,2)</f>
        <v>0</v>
      </c>
      <c r="J34" s="246"/>
      <c r="K34" s="247">
        <f>ROUND(E34*J34,2)</f>
        <v>0</v>
      </c>
      <c r="L34" s="247">
        <v>21</v>
      </c>
      <c r="M34" s="247">
        <f>G34*(1+L34/100)</f>
        <v>0</v>
      </c>
      <c r="N34" s="245">
        <v>0</v>
      </c>
      <c r="O34" s="245">
        <f>ROUND(E34*N34,2)</f>
        <v>0</v>
      </c>
      <c r="P34" s="245">
        <v>0</v>
      </c>
      <c r="Q34" s="245">
        <f>ROUND(E34*P34,2)</f>
        <v>0</v>
      </c>
      <c r="R34" s="247"/>
      <c r="S34" s="247" t="s">
        <v>288</v>
      </c>
      <c r="T34" s="248" t="s">
        <v>265</v>
      </c>
      <c r="U34" s="222">
        <v>0</v>
      </c>
      <c r="V34" s="222">
        <f>ROUND(E34*U34,2)</f>
        <v>0</v>
      </c>
      <c r="W34" s="222"/>
      <c r="X34" s="222" t="s">
        <v>266</v>
      </c>
      <c r="Y34" s="222" t="s">
        <v>267</v>
      </c>
      <c r="Z34" s="212"/>
      <c r="AA34" s="212"/>
      <c r="AB34" s="212"/>
      <c r="AC34" s="212"/>
      <c r="AD34" s="212"/>
      <c r="AE34" s="212"/>
      <c r="AF34" s="212"/>
      <c r="AG34" s="212" t="s">
        <v>268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2">
        <v>13</v>
      </c>
      <c r="B35" s="243" t="s">
        <v>308</v>
      </c>
      <c r="C35" s="253" t="s">
        <v>309</v>
      </c>
      <c r="D35" s="244" t="s">
        <v>263</v>
      </c>
      <c r="E35" s="245">
        <v>1</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288</v>
      </c>
      <c r="T35" s="248" t="s">
        <v>265</v>
      </c>
      <c r="U35" s="222">
        <v>0</v>
      </c>
      <c r="V35" s="222">
        <f>ROUND(E35*U35,2)</f>
        <v>0</v>
      </c>
      <c r="W35" s="222"/>
      <c r="X35" s="222" t="s">
        <v>266</v>
      </c>
      <c r="Y35" s="222" t="s">
        <v>267</v>
      </c>
      <c r="Z35" s="212"/>
      <c r="AA35" s="212"/>
      <c r="AB35" s="212"/>
      <c r="AC35" s="212"/>
      <c r="AD35" s="212"/>
      <c r="AE35" s="212"/>
      <c r="AF35" s="212"/>
      <c r="AG35" s="212" t="s">
        <v>268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3">
        <v>14</v>
      </c>
      <c r="B36" s="234" t="s">
        <v>310</v>
      </c>
      <c r="C36" s="250" t="s">
        <v>311</v>
      </c>
      <c r="D36" s="235" t="s">
        <v>263</v>
      </c>
      <c r="E36" s="236">
        <v>1</v>
      </c>
      <c r="F36" s="237"/>
      <c r="G36" s="238">
        <f>ROUND(E36*F36,2)</f>
        <v>0</v>
      </c>
      <c r="H36" s="237"/>
      <c r="I36" s="238">
        <f>ROUND(E36*H36,2)</f>
        <v>0</v>
      </c>
      <c r="J36" s="237"/>
      <c r="K36" s="238">
        <f>ROUND(E36*J36,2)</f>
        <v>0</v>
      </c>
      <c r="L36" s="238">
        <v>21</v>
      </c>
      <c r="M36" s="238">
        <f>G36*(1+L36/100)</f>
        <v>0</v>
      </c>
      <c r="N36" s="236">
        <v>0</v>
      </c>
      <c r="O36" s="236">
        <f>ROUND(E36*N36,2)</f>
        <v>0</v>
      </c>
      <c r="P36" s="236">
        <v>0</v>
      </c>
      <c r="Q36" s="236">
        <f>ROUND(E36*P36,2)</f>
        <v>0</v>
      </c>
      <c r="R36" s="238"/>
      <c r="S36" s="238" t="s">
        <v>288</v>
      </c>
      <c r="T36" s="239" t="s">
        <v>265</v>
      </c>
      <c r="U36" s="222">
        <v>0</v>
      </c>
      <c r="V36" s="222">
        <f>ROUND(E36*U36,2)</f>
        <v>0</v>
      </c>
      <c r="W36" s="222"/>
      <c r="X36" s="222" t="s">
        <v>266</v>
      </c>
      <c r="Y36" s="222" t="s">
        <v>267</v>
      </c>
      <c r="Z36" s="212"/>
      <c r="AA36" s="212"/>
      <c r="AB36" s="212"/>
      <c r="AC36" s="212"/>
      <c r="AD36" s="212"/>
      <c r="AE36" s="212"/>
      <c r="AF36" s="212"/>
      <c r="AG36" s="212" t="s">
        <v>268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3"/>
      <c r="B37" s="4"/>
      <c r="C37" s="254"/>
      <c r="D37" s="6"/>
      <c r="E37" s="3"/>
      <c r="F37" s="3"/>
      <c r="G37" s="3"/>
      <c r="H37" s="3"/>
      <c r="I37" s="3"/>
      <c r="J37" s="3"/>
      <c r="K37" s="3"/>
      <c r="L37" s="3"/>
      <c r="M37" s="3"/>
      <c r="N37" s="3"/>
      <c r="O37" s="3"/>
      <c r="P37" s="3"/>
      <c r="Q37" s="3"/>
      <c r="R37" s="3"/>
      <c r="S37" s="3"/>
      <c r="T37" s="3"/>
      <c r="U37" s="3"/>
      <c r="V37" s="3"/>
      <c r="W37" s="3"/>
      <c r="X37" s="3"/>
      <c r="Y37" s="3"/>
      <c r="AE37">
        <v>12</v>
      </c>
      <c r="AF37">
        <v>21</v>
      </c>
      <c r="AG37" t="s">
        <v>245</v>
      </c>
    </row>
    <row r="38" spans="1:60" x14ac:dyDescent="0.2">
      <c r="A38" s="215"/>
      <c r="B38" s="216" t="s">
        <v>29</v>
      </c>
      <c r="C38" s="255"/>
      <c r="D38" s="217"/>
      <c r="E38" s="218"/>
      <c r="F38" s="218"/>
      <c r="G38" s="232">
        <f>G8+G22</f>
        <v>0</v>
      </c>
      <c r="H38" s="3"/>
      <c r="I38" s="3"/>
      <c r="J38" s="3"/>
      <c r="K38" s="3"/>
      <c r="L38" s="3"/>
      <c r="M38" s="3"/>
      <c r="N38" s="3"/>
      <c r="O38" s="3"/>
      <c r="P38" s="3"/>
      <c r="Q38" s="3"/>
      <c r="R38" s="3"/>
      <c r="S38" s="3"/>
      <c r="T38" s="3"/>
      <c r="U38" s="3"/>
      <c r="V38" s="3"/>
      <c r="W38" s="3"/>
      <c r="X38" s="3"/>
      <c r="Y38" s="3"/>
      <c r="AE38">
        <f>SUMIF(L7:L36,AE37,G7:G36)</f>
        <v>0</v>
      </c>
      <c r="AF38">
        <f>SUMIF(L7:L36,AF37,G7:G36)</f>
        <v>0</v>
      </c>
      <c r="AG38" t="s">
        <v>312</v>
      </c>
    </row>
    <row r="39" spans="1:60" x14ac:dyDescent="0.2">
      <c r="C39" s="256"/>
      <c r="D39" s="10"/>
      <c r="AG39" t="s">
        <v>313</v>
      </c>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jN84tWJIydBGMGjCsdKOGVyZeZd2C+HrTo80AiM0wf2wDVBkZuHoPY1azXLgH4gjSL2raWjTFR1/y1nXcUPIA==" saltValue="4L7y8TObPBEGKl8CHu1hwA==" spinCount="100000" sheet="1" formatRows="0"/>
  <mergeCells count="13">
    <mergeCell ref="C32:G32"/>
    <mergeCell ref="C15:G15"/>
    <mergeCell ref="C17:G17"/>
    <mergeCell ref="C19:G19"/>
    <mergeCell ref="C24:G24"/>
    <mergeCell ref="C26:G26"/>
    <mergeCell ref="C30:G30"/>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B5CD8-B83C-464E-B7D4-83D2B1B88FB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314</v>
      </c>
      <c r="B1" s="197"/>
      <c r="C1" s="197"/>
      <c r="D1" s="197"/>
      <c r="E1" s="197"/>
      <c r="F1" s="197"/>
      <c r="G1" s="197"/>
      <c r="AG1" t="s">
        <v>230</v>
      </c>
    </row>
    <row r="2" spans="1:60" ht="24.95" customHeight="1" x14ac:dyDescent="0.2">
      <c r="A2" s="198" t="s">
        <v>7</v>
      </c>
      <c r="B2" s="49" t="s">
        <v>44</v>
      </c>
      <c r="C2" s="201" t="s">
        <v>45</v>
      </c>
      <c r="D2" s="199"/>
      <c r="E2" s="199"/>
      <c r="F2" s="199"/>
      <c r="G2" s="200"/>
      <c r="AG2" t="s">
        <v>231</v>
      </c>
    </row>
    <row r="3" spans="1:60" ht="24.95" customHeight="1" x14ac:dyDescent="0.2">
      <c r="A3" s="198" t="s">
        <v>8</v>
      </c>
      <c r="B3" s="49" t="s">
        <v>54</v>
      </c>
      <c r="C3" s="201" t="s">
        <v>57</v>
      </c>
      <c r="D3" s="199"/>
      <c r="E3" s="199"/>
      <c r="F3" s="199"/>
      <c r="G3" s="200"/>
      <c r="AC3" s="176" t="s">
        <v>231</v>
      </c>
      <c r="AG3" t="s">
        <v>235</v>
      </c>
    </row>
    <row r="4" spans="1:60" ht="24.95" customHeight="1" x14ac:dyDescent="0.2">
      <c r="A4" s="202" t="s">
        <v>9</v>
      </c>
      <c r="B4" s="203" t="s">
        <v>54</v>
      </c>
      <c r="C4" s="204" t="s">
        <v>58</v>
      </c>
      <c r="D4" s="205"/>
      <c r="E4" s="205"/>
      <c r="F4" s="205"/>
      <c r="G4" s="206"/>
      <c r="AG4" t="s">
        <v>236</v>
      </c>
    </row>
    <row r="5" spans="1:60" x14ac:dyDescent="0.2">
      <c r="D5" s="10"/>
    </row>
    <row r="6" spans="1:60" ht="38.25" x14ac:dyDescent="0.2">
      <c r="A6" s="208" t="s">
        <v>237</v>
      </c>
      <c r="B6" s="210" t="s">
        <v>238</v>
      </c>
      <c r="C6" s="210" t="s">
        <v>239</v>
      </c>
      <c r="D6" s="209" t="s">
        <v>240</v>
      </c>
      <c r="E6" s="208" t="s">
        <v>241</v>
      </c>
      <c r="F6" s="207" t="s">
        <v>242</v>
      </c>
      <c r="G6" s="208" t="s">
        <v>29</v>
      </c>
      <c r="H6" s="211" t="s">
        <v>30</v>
      </c>
      <c r="I6" s="211" t="s">
        <v>243</v>
      </c>
      <c r="J6" s="211" t="s">
        <v>31</v>
      </c>
      <c r="K6" s="211" t="s">
        <v>244</v>
      </c>
      <c r="L6" s="211" t="s">
        <v>245</v>
      </c>
      <c r="M6" s="211" t="s">
        <v>246</v>
      </c>
      <c r="N6" s="211" t="s">
        <v>247</v>
      </c>
      <c r="O6" s="211" t="s">
        <v>248</v>
      </c>
      <c r="P6" s="211" t="s">
        <v>249</v>
      </c>
      <c r="Q6" s="211" t="s">
        <v>250</v>
      </c>
      <c r="R6" s="211" t="s">
        <v>251</v>
      </c>
      <c r="S6" s="211" t="s">
        <v>252</v>
      </c>
      <c r="T6" s="211" t="s">
        <v>253</v>
      </c>
      <c r="U6" s="211" t="s">
        <v>254</v>
      </c>
      <c r="V6" s="211" t="s">
        <v>255</v>
      </c>
      <c r="W6" s="211" t="s">
        <v>256</v>
      </c>
      <c r="X6" s="211" t="s">
        <v>257</v>
      </c>
      <c r="Y6" s="211" t="s">
        <v>258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259</v>
      </c>
      <c r="B8" s="227" t="s">
        <v>97</v>
      </c>
      <c r="C8" s="249" t="s">
        <v>98</v>
      </c>
      <c r="D8" s="228"/>
      <c r="E8" s="229"/>
      <c r="F8" s="230"/>
      <c r="G8" s="230">
        <f>SUMIF(AG9:AG50,"&lt;&gt;NOR",G9:G50)</f>
        <v>0</v>
      </c>
      <c r="H8" s="230"/>
      <c r="I8" s="230">
        <f>SUM(I9:I50)</f>
        <v>0</v>
      </c>
      <c r="J8" s="230"/>
      <c r="K8" s="230">
        <f>SUM(K9:K50)</f>
        <v>0</v>
      </c>
      <c r="L8" s="230"/>
      <c r="M8" s="230">
        <f>SUM(M9:M50)</f>
        <v>0</v>
      </c>
      <c r="N8" s="229"/>
      <c r="O8" s="229">
        <f>SUM(O9:O50)</f>
        <v>0</v>
      </c>
      <c r="P8" s="229"/>
      <c r="Q8" s="229">
        <f>SUM(Q9:Q50)</f>
        <v>15.72</v>
      </c>
      <c r="R8" s="230"/>
      <c r="S8" s="230"/>
      <c r="T8" s="231"/>
      <c r="U8" s="225"/>
      <c r="V8" s="225">
        <f>SUM(V9:V50)</f>
        <v>91.679999999999978</v>
      </c>
      <c r="W8" s="225"/>
      <c r="X8" s="225"/>
      <c r="Y8" s="225"/>
      <c r="AG8" t="s">
        <v>260</v>
      </c>
    </row>
    <row r="9" spans="1:60" ht="33.75" outlineLevel="1" x14ac:dyDescent="0.2">
      <c r="A9" s="233">
        <v>1</v>
      </c>
      <c r="B9" s="234" t="s">
        <v>315</v>
      </c>
      <c r="C9" s="250" t="s">
        <v>316</v>
      </c>
      <c r="D9" s="235" t="s">
        <v>317</v>
      </c>
      <c r="E9" s="236">
        <v>24.56</v>
      </c>
      <c r="F9" s="237"/>
      <c r="G9" s="238">
        <f>ROUND(E9*F9,2)</f>
        <v>0</v>
      </c>
      <c r="H9" s="237"/>
      <c r="I9" s="238">
        <f>ROUND(E9*H9,2)</f>
        <v>0</v>
      </c>
      <c r="J9" s="237"/>
      <c r="K9" s="238">
        <f>ROUND(E9*J9,2)</f>
        <v>0</v>
      </c>
      <c r="L9" s="238">
        <v>21</v>
      </c>
      <c r="M9" s="238">
        <f>G9*(1+L9/100)</f>
        <v>0</v>
      </c>
      <c r="N9" s="236">
        <v>0</v>
      </c>
      <c r="O9" s="236">
        <f>ROUND(E9*N9,2)</f>
        <v>0</v>
      </c>
      <c r="P9" s="236">
        <v>0.2</v>
      </c>
      <c r="Q9" s="236">
        <f>ROUND(E9*P9,2)</f>
        <v>4.91</v>
      </c>
      <c r="R9" s="238" t="s">
        <v>318</v>
      </c>
      <c r="S9" s="238" t="s">
        <v>264</v>
      </c>
      <c r="T9" s="239" t="s">
        <v>319</v>
      </c>
      <c r="U9" s="222">
        <v>0.1</v>
      </c>
      <c r="V9" s="222">
        <f>ROUND(E9*U9,2)</f>
        <v>2.46</v>
      </c>
      <c r="W9" s="222"/>
      <c r="X9" s="222" t="s">
        <v>320</v>
      </c>
      <c r="Y9" s="222" t="s">
        <v>267</v>
      </c>
      <c r="Z9" s="212"/>
      <c r="AA9" s="212"/>
      <c r="AB9" s="212"/>
      <c r="AC9" s="212"/>
      <c r="AD9" s="212"/>
      <c r="AE9" s="212"/>
      <c r="AF9" s="212"/>
      <c r="AG9" s="212" t="s">
        <v>321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1" t="s">
        <v>322</v>
      </c>
      <c r="D10" s="259"/>
      <c r="E10" s="259"/>
      <c r="F10" s="259"/>
      <c r="G10" s="259"/>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323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2" x14ac:dyDescent="0.2">
      <c r="A11" s="219"/>
      <c r="B11" s="220"/>
      <c r="C11" s="252" t="s">
        <v>324</v>
      </c>
      <c r="D11" s="223"/>
      <c r="E11" s="224">
        <v>24.56</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276</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3">
        <v>2</v>
      </c>
      <c r="B12" s="234" t="s">
        <v>325</v>
      </c>
      <c r="C12" s="250" t="s">
        <v>326</v>
      </c>
      <c r="D12" s="235" t="s">
        <v>317</v>
      </c>
      <c r="E12" s="236">
        <v>24.56</v>
      </c>
      <c r="F12" s="237"/>
      <c r="G12" s="238">
        <f>ROUND(E12*F12,2)</f>
        <v>0</v>
      </c>
      <c r="H12" s="237"/>
      <c r="I12" s="238">
        <f>ROUND(E12*H12,2)</f>
        <v>0</v>
      </c>
      <c r="J12" s="237"/>
      <c r="K12" s="238">
        <f>ROUND(E12*J12,2)</f>
        <v>0</v>
      </c>
      <c r="L12" s="238">
        <v>21</v>
      </c>
      <c r="M12" s="238">
        <f>G12*(1+L12/100)</f>
        <v>0</v>
      </c>
      <c r="N12" s="236">
        <v>0</v>
      </c>
      <c r="O12" s="236">
        <f>ROUND(E12*N12,2)</f>
        <v>0</v>
      </c>
      <c r="P12" s="236">
        <v>0.44</v>
      </c>
      <c r="Q12" s="236">
        <f>ROUND(E12*P12,2)</f>
        <v>10.81</v>
      </c>
      <c r="R12" s="238" t="s">
        <v>318</v>
      </c>
      <c r="S12" s="238" t="s">
        <v>264</v>
      </c>
      <c r="T12" s="239" t="s">
        <v>319</v>
      </c>
      <c r="U12" s="222">
        <v>0.63200000000000001</v>
      </c>
      <c r="V12" s="222">
        <f>ROUND(E12*U12,2)</f>
        <v>15.52</v>
      </c>
      <c r="W12" s="222"/>
      <c r="X12" s="222" t="s">
        <v>320</v>
      </c>
      <c r="Y12" s="222" t="s">
        <v>267</v>
      </c>
      <c r="Z12" s="212"/>
      <c r="AA12" s="212"/>
      <c r="AB12" s="212"/>
      <c r="AC12" s="212"/>
      <c r="AD12" s="212"/>
      <c r="AE12" s="212"/>
      <c r="AF12" s="212"/>
      <c r="AG12" s="212" t="s">
        <v>321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52" t="s">
        <v>327</v>
      </c>
      <c r="D13" s="223"/>
      <c r="E13" s="224">
        <v>24.56</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276</v>
      </c>
      <c r="AH13" s="212">
        <v>5</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3">
        <v>3</v>
      </c>
      <c r="B14" s="234" t="s">
        <v>328</v>
      </c>
      <c r="C14" s="250" t="s">
        <v>329</v>
      </c>
      <c r="D14" s="235" t="s">
        <v>330</v>
      </c>
      <c r="E14" s="236">
        <v>4.4625500000000002</v>
      </c>
      <c r="F14" s="237"/>
      <c r="G14" s="238">
        <f>ROUND(E14*F14,2)</f>
        <v>0</v>
      </c>
      <c r="H14" s="237"/>
      <c r="I14" s="238">
        <f>ROUND(E14*H14,2)</f>
        <v>0</v>
      </c>
      <c r="J14" s="237"/>
      <c r="K14" s="238">
        <f>ROUND(E14*J14,2)</f>
        <v>0</v>
      </c>
      <c r="L14" s="238">
        <v>21</v>
      </c>
      <c r="M14" s="238">
        <f>G14*(1+L14/100)</f>
        <v>0</v>
      </c>
      <c r="N14" s="236">
        <v>0</v>
      </c>
      <c r="O14" s="236">
        <f>ROUND(E14*N14,2)</f>
        <v>0</v>
      </c>
      <c r="P14" s="236">
        <v>0</v>
      </c>
      <c r="Q14" s="236">
        <f>ROUND(E14*P14,2)</f>
        <v>0</v>
      </c>
      <c r="R14" s="238" t="s">
        <v>331</v>
      </c>
      <c r="S14" s="238" t="s">
        <v>264</v>
      </c>
      <c r="T14" s="239" t="s">
        <v>319</v>
      </c>
      <c r="U14" s="222">
        <v>3.5329999999999999</v>
      </c>
      <c r="V14" s="222">
        <f>ROUND(E14*U14,2)</f>
        <v>15.77</v>
      </c>
      <c r="W14" s="222"/>
      <c r="X14" s="222" t="s">
        <v>320</v>
      </c>
      <c r="Y14" s="222" t="s">
        <v>267</v>
      </c>
      <c r="Z14" s="212"/>
      <c r="AA14" s="212"/>
      <c r="AB14" s="212"/>
      <c r="AC14" s="212"/>
      <c r="AD14" s="212"/>
      <c r="AE14" s="212"/>
      <c r="AF14" s="212"/>
      <c r="AG14" s="212" t="s">
        <v>321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1" t="s">
        <v>332</v>
      </c>
      <c r="D15" s="259"/>
      <c r="E15" s="259"/>
      <c r="F15" s="259"/>
      <c r="G15" s="259"/>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323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2" t="s">
        <v>333</v>
      </c>
      <c r="D16" s="223"/>
      <c r="E16" s="224">
        <v>0.23205000000000001</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276</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52" t="s">
        <v>334</v>
      </c>
      <c r="D17" s="223"/>
      <c r="E17" s="224">
        <v>2.2229999999999999</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276</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52" t="s">
        <v>335</v>
      </c>
      <c r="D18" s="223"/>
      <c r="E18" s="224">
        <v>0.29749999999999999</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276</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52" t="s">
        <v>336</v>
      </c>
      <c r="D19" s="223"/>
      <c r="E19" s="224">
        <v>1.71</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276</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3">
        <v>4</v>
      </c>
      <c r="B20" s="234" t="s">
        <v>337</v>
      </c>
      <c r="C20" s="250" t="s">
        <v>338</v>
      </c>
      <c r="D20" s="235" t="s">
        <v>330</v>
      </c>
      <c r="E20" s="236">
        <v>6.5075000000000003</v>
      </c>
      <c r="F20" s="237"/>
      <c r="G20" s="238">
        <f>ROUND(E20*F20,2)</f>
        <v>0</v>
      </c>
      <c r="H20" s="237"/>
      <c r="I20" s="238">
        <f>ROUND(E20*H20,2)</f>
        <v>0</v>
      </c>
      <c r="J20" s="237"/>
      <c r="K20" s="238">
        <f>ROUND(E20*J20,2)</f>
        <v>0</v>
      </c>
      <c r="L20" s="238">
        <v>21</v>
      </c>
      <c r="M20" s="238">
        <f>G20*(1+L20/100)</f>
        <v>0</v>
      </c>
      <c r="N20" s="236">
        <v>0</v>
      </c>
      <c r="O20" s="236">
        <f>ROUND(E20*N20,2)</f>
        <v>0</v>
      </c>
      <c r="P20" s="236">
        <v>0</v>
      </c>
      <c r="Q20" s="236">
        <f>ROUND(E20*P20,2)</f>
        <v>0</v>
      </c>
      <c r="R20" s="238" t="s">
        <v>331</v>
      </c>
      <c r="S20" s="238" t="s">
        <v>264</v>
      </c>
      <c r="T20" s="239" t="s">
        <v>319</v>
      </c>
      <c r="U20" s="222">
        <v>6.298</v>
      </c>
      <c r="V20" s="222">
        <f>ROUND(E20*U20,2)</f>
        <v>40.98</v>
      </c>
      <c r="W20" s="222"/>
      <c r="X20" s="222" t="s">
        <v>320</v>
      </c>
      <c r="Y20" s="222" t="s">
        <v>267</v>
      </c>
      <c r="Z20" s="212"/>
      <c r="AA20" s="212"/>
      <c r="AB20" s="212"/>
      <c r="AC20" s="212"/>
      <c r="AD20" s="212"/>
      <c r="AE20" s="212"/>
      <c r="AF20" s="212"/>
      <c r="AG20" s="212" t="s">
        <v>321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61" t="s">
        <v>339</v>
      </c>
      <c r="D21" s="259"/>
      <c r="E21" s="259"/>
      <c r="F21" s="259"/>
      <c r="G21" s="259"/>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323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52" t="s">
        <v>340</v>
      </c>
      <c r="D22" s="223"/>
      <c r="E22" s="224">
        <v>5.9</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276</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52" t="s">
        <v>341</v>
      </c>
      <c r="D23" s="223"/>
      <c r="E23" s="224">
        <v>0.60750000000000004</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276</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3">
        <v>5</v>
      </c>
      <c r="B24" s="234" t="s">
        <v>342</v>
      </c>
      <c r="C24" s="250" t="s">
        <v>343</v>
      </c>
      <c r="D24" s="235" t="s">
        <v>330</v>
      </c>
      <c r="E24" s="236">
        <v>6.5075000000000003</v>
      </c>
      <c r="F24" s="237"/>
      <c r="G24" s="238">
        <f>ROUND(E24*F24,2)</f>
        <v>0</v>
      </c>
      <c r="H24" s="237"/>
      <c r="I24" s="238">
        <f>ROUND(E24*H24,2)</f>
        <v>0</v>
      </c>
      <c r="J24" s="237"/>
      <c r="K24" s="238">
        <f>ROUND(E24*J24,2)</f>
        <v>0</v>
      </c>
      <c r="L24" s="238">
        <v>21</v>
      </c>
      <c r="M24" s="238">
        <f>G24*(1+L24/100)</f>
        <v>0</v>
      </c>
      <c r="N24" s="236">
        <v>0</v>
      </c>
      <c r="O24" s="236">
        <f>ROUND(E24*N24,2)</f>
        <v>0</v>
      </c>
      <c r="P24" s="236">
        <v>0</v>
      </c>
      <c r="Q24" s="236">
        <f>ROUND(E24*P24,2)</f>
        <v>0</v>
      </c>
      <c r="R24" s="238" t="s">
        <v>331</v>
      </c>
      <c r="S24" s="238" t="s">
        <v>264</v>
      </c>
      <c r="T24" s="239" t="s">
        <v>319</v>
      </c>
      <c r="U24" s="222">
        <v>0.97399999999999998</v>
      </c>
      <c r="V24" s="222">
        <f>ROUND(E24*U24,2)</f>
        <v>6.34</v>
      </c>
      <c r="W24" s="222"/>
      <c r="X24" s="222" t="s">
        <v>320</v>
      </c>
      <c r="Y24" s="222" t="s">
        <v>267</v>
      </c>
      <c r="Z24" s="212"/>
      <c r="AA24" s="212"/>
      <c r="AB24" s="212"/>
      <c r="AC24" s="212"/>
      <c r="AD24" s="212"/>
      <c r="AE24" s="212"/>
      <c r="AF24" s="212"/>
      <c r="AG24" s="212" t="s">
        <v>321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2" x14ac:dyDescent="0.2">
      <c r="A25" s="219"/>
      <c r="B25" s="220"/>
      <c r="C25" s="261" t="s">
        <v>344</v>
      </c>
      <c r="D25" s="259"/>
      <c r="E25" s="259"/>
      <c r="F25" s="259"/>
      <c r="G25" s="259"/>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323</v>
      </c>
      <c r="AH25" s="212"/>
      <c r="AI25" s="212"/>
      <c r="AJ25" s="212"/>
      <c r="AK25" s="212"/>
      <c r="AL25" s="212"/>
      <c r="AM25" s="212"/>
      <c r="AN25" s="212"/>
      <c r="AO25" s="212"/>
      <c r="AP25" s="212"/>
      <c r="AQ25" s="212"/>
      <c r="AR25" s="212"/>
      <c r="AS25" s="212"/>
      <c r="AT25" s="212"/>
      <c r="AU25" s="212"/>
      <c r="AV25" s="212"/>
      <c r="AW25" s="212"/>
      <c r="AX25" s="212"/>
      <c r="AY25" s="212"/>
      <c r="AZ25" s="212"/>
      <c r="BA25" s="240" t="str">
        <f>C25</f>
        <v>nebo z pracovních šachet při podchycování základového zdiva, bez naložení, avšak s vyprázdněním nádoby na hromady nebo do dopravního prostředku,</v>
      </c>
      <c r="BB25" s="212"/>
      <c r="BC25" s="212"/>
      <c r="BD25" s="212"/>
      <c r="BE25" s="212"/>
      <c r="BF25" s="212"/>
      <c r="BG25" s="212"/>
      <c r="BH25" s="212"/>
    </row>
    <row r="26" spans="1:60" outlineLevel="2" x14ac:dyDescent="0.2">
      <c r="A26" s="219"/>
      <c r="B26" s="220"/>
      <c r="C26" s="252" t="s">
        <v>345</v>
      </c>
      <c r="D26" s="223"/>
      <c r="E26" s="224">
        <v>6.5075000000000003</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276</v>
      </c>
      <c r="AH26" s="212">
        <v>5</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3">
        <v>6</v>
      </c>
      <c r="B27" s="234" t="s">
        <v>346</v>
      </c>
      <c r="C27" s="250" t="s">
        <v>347</v>
      </c>
      <c r="D27" s="235" t="s">
        <v>330</v>
      </c>
      <c r="E27" s="236">
        <v>8.9625500000000002</v>
      </c>
      <c r="F27" s="237"/>
      <c r="G27" s="238">
        <f>ROUND(E27*F27,2)</f>
        <v>0</v>
      </c>
      <c r="H27" s="237"/>
      <c r="I27" s="238">
        <f>ROUND(E27*H27,2)</f>
        <v>0</v>
      </c>
      <c r="J27" s="237"/>
      <c r="K27" s="238">
        <f>ROUND(E27*J27,2)</f>
        <v>0</v>
      </c>
      <c r="L27" s="238">
        <v>21</v>
      </c>
      <c r="M27" s="238">
        <f>G27*(1+L27/100)</f>
        <v>0</v>
      </c>
      <c r="N27" s="236">
        <v>0</v>
      </c>
      <c r="O27" s="236">
        <f>ROUND(E27*N27,2)</f>
        <v>0</v>
      </c>
      <c r="P27" s="236">
        <v>0</v>
      </c>
      <c r="Q27" s="236">
        <f>ROUND(E27*P27,2)</f>
        <v>0</v>
      </c>
      <c r="R27" s="238" t="s">
        <v>331</v>
      </c>
      <c r="S27" s="238" t="s">
        <v>264</v>
      </c>
      <c r="T27" s="239" t="s">
        <v>319</v>
      </c>
      <c r="U27" s="222">
        <v>1.0999999999999999E-2</v>
      </c>
      <c r="V27" s="222">
        <f>ROUND(E27*U27,2)</f>
        <v>0.1</v>
      </c>
      <c r="W27" s="222"/>
      <c r="X27" s="222" t="s">
        <v>320</v>
      </c>
      <c r="Y27" s="222" t="s">
        <v>267</v>
      </c>
      <c r="Z27" s="212"/>
      <c r="AA27" s="212"/>
      <c r="AB27" s="212"/>
      <c r="AC27" s="212"/>
      <c r="AD27" s="212"/>
      <c r="AE27" s="212"/>
      <c r="AF27" s="212"/>
      <c r="AG27" s="212" t="s">
        <v>321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1" t="s">
        <v>348</v>
      </c>
      <c r="D28" s="259"/>
      <c r="E28" s="259"/>
      <c r="F28" s="259"/>
      <c r="G28" s="259"/>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323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52" t="s">
        <v>349</v>
      </c>
      <c r="D29" s="223"/>
      <c r="E29" s="224">
        <v>4.4625500000000002</v>
      </c>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276</v>
      </c>
      <c r="AH29" s="212">
        <v>5</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52" t="s">
        <v>345</v>
      </c>
      <c r="D30" s="223"/>
      <c r="E30" s="224">
        <v>6.5075000000000003</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276</v>
      </c>
      <c r="AH30" s="212">
        <v>5</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52" t="s">
        <v>350</v>
      </c>
      <c r="D31" s="223"/>
      <c r="E31" s="224"/>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276</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52" t="s">
        <v>351</v>
      </c>
      <c r="D32" s="223"/>
      <c r="E32" s="224">
        <v>-2.0074999999999998</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276</v>
      </c>
      <c r="AH32" s="212">
        <v>5</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3">
        <v>7</v>
      </c>
      <c r="B33" s="234" t="s">
        <v>352</v>
      </c>
      <c r="C33" s="250" t="s">
        <v>353</v>
      </c>
      <c r="D33" s="235" t="s">
        <v>330</v>
      </c>
      <c r="E33" s="236">
        <v>44.812750000000001</v>
      </c>
      <c r="F33" s="237"/>
      <c r="G33" s="238">
        <f>ROUND(E33*F33,2)</f>
        <v>0</v>
      </c>
      <c r="H33" s="237"/>
      <c r="I33" s="238">
        <f>ROUND(E33*H33,2)</f>
        <v>0</v>
      </c>
      <c r="J33" s="237"/>
      <c r="K33" s="238">
        <f>ROUND(E33*J33,2)</f>
        <v>0</v>
      </c>
      <c r="L33" s="238">
        <v>21</v>
      </c>
      <c r="M33" s="238">
        <f>G33*(1+L33/100)</f>
        <v>0</v>
      </c>
      <c r="N33" s="236">
        <v>0</v>
      </c>
      <c r="O33" s="236">
        <f>ROUND(E33*N33,2)</f>
        <v>0</v>
      </c>
      <c r="P33" s="236">
        <v>0</v>
      </c>
      <c r="Q33" s="236">
        <f>ROUND(E33*P33,2)</f>
        <v>0</v>
      </c>
      <c r="R33" s="238" t="s">
        <v>331</v>
      </c>
      <c r="S33" s="238" t="s">
        <v>264</v>
      </c>
      <c r="T33" s="239" t="s">
        <v>319</v>
      </c>
      <c r="U33" s="222">
        <v>0</v>
      </c>
      <c r="V33" s="222">
        <f>ROUND(E33*U33,2)</f>
        <v>0</v>
      </c>
      <c r="W33" s="222"/>
      <c r="X33" s="222" t="s">
        <v>320</v>
      </c>
      <c r="Y33" s="222" t="s">
        <v>267</v>
      </c>
      <c r="Z33" s="212"/>
      <c r="AA33" s="212"/>
      <c r="AB33" s="212"/>
      <c r="AC33" s="212"/>
      <c r="AD33" s="212"/>
      <c r="AE33" s="212"/>
      <c r="AF33" s="212"/>
      <c r="AG33" s="212" t="s">
        <v>321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61" t="s">
        <v>348</v>
      </c>
      <c r="D34" s="259"/>
      <c r="E34" s="259"/>
      <c r="F34" s="259"/>
      <c r="G34" s="259"/>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323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52" t="s">
        <v>354</v>
      </c>
      <c r="D35" s="223"/>
      <c r="E35" s="224">
        <v>8.9625500000000002</v>
      </c>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276</v>
      </c>
      <c r="AH35" s="212">
        <v>5</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62" t="s">
        <v>355</v>
      </c>
      <c r="D36" s="257"/>
      <c r="E36" s="258">
        <v>35.850200000000001</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276</v>
      </c>
      <c r="AH36" s="212">
        <v>4</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3">
        <v>8</v>
      </c>
      <c r="B37" s="234" t="s">
        <v>356</v>
      </c>
      <c r="C37" s="250" t="s">
        <v>357</v>
      </c>
      <c r="D37" s="235" t="s">
        <v>330</v>
      </c>
      <c r="E37" s="236">
        <v>6.5075000000000003</v>
      </c>
      <c r="F37" s="237"/>
      <c r="G37" s="238">
        <f>ROUND(E37*F37,2)</f>
        <v>0</v>
      </c>
      <c r="H37" s="237"/>
      <c r="I37" s="238">
        <f>ROUND(E37*H37,2)</f>
        <v>0</v>
      </c>
      <c r="J37" s="237"/>
      <c r="K37" s="238">
        <f>ROUND(E37*J37,2)</f>
        <v>0</v>
      </c>
      <c r="L37" s="238">
        <v>21</v>
      </c>
      <c r="M37" s="238">
        <f>G37*(1+L37/100)</f>
        <v>0</v>
      </c>
      <c r="N37" s="236">
        <v>0</v>
      </c>
      <c r="O37" s="236">
        <f>ROUND(E37*N37,2)</f>
        <v>0</v>
      </c>
      <c r="P37" s="236">
        <v>0</v>
      </c>
      <c r="Q37" s="236">
        <f>ROUND(E37*P37,2)</f>
        <v>0</v>
      </c>
      <c r="R37" s="238" t="s">
        <v>331</v>
      </c>
      <c r="S37" s="238" t="s">
        <v>264</v>
      </c>
      <c r="T37" s="239" t="s">
        <v>319</v>
      </c>
      <c r="U37" s="222">
        <v>0.66800000000000004</v>
      </c>
      <c r="V37" s="222">
        <f>ROUND(E37*U37,2)</f>
        <v>4.3499999999999996</v>
      </c>
      <c r="W37" s="222"/>
      <c r="X37" s="222" t="s">
        <v>320</v>
      </c>
      <c r="Y37" s="222" t="s">
        <v>267</v>
      </c>
      <c r="Z37" s="212"/>
      <c r="AA37" s="212"/>
      <c r="AB37" s="212"/>
      <c r="AC37" s="212"/>
      <c r="AD37" s="212"/>
      <c r="AE37" s="212"/>
      <c r="AF37" s="212"/>
      <c r="AG37" s="212" t="s">
        <v>321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1" t="s">
        <v>358</v>
      </c>
      <c r="D38" s="259"/>
      <c r="E38" s="259"/>
      <c r="F38" s="259"/>
      <c r="G38" s="259"/>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323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52" t="s">
        <v>345</v>
      </c>
      <c r="D39" s="223"/>
      <c r="E39" s="224">
        <v>6.5075000000000003</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276</v>
      </c>
      <c r="AH39" s="212">
        <v>5</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33">
        <v>9</v>
      </c>
      <c r="B40" s="234" t="s">
        <v>359</v>
      </c>
      <c r="C40" s="250" t="s">
        <v>360</v>
      </c>
      <c r="D40" s="235" t="s">
        <v>330</v>
      </c>
      <c r="E40" s="236">
        <v>6.5075000000000003</v>
      </c>
      <c r="F40" s="237"/>
      <c r="G40" s="238">
        <f>ROUND(E40*F40,2)</f>
        <v>0</v>
      </c>
      <c r="H40" s="237"/>
      <c r="I40" s="238">
        <f>ROUND(E40*H40,2)</f>
        <v>0</v>
      </c>
      <c r="J40" s="237"/>
      <c r="K40" s="238">
        <f>ROUND(E40*J40,2)</f>
        <v>0</v>
      </c>
      <c r="L40" s="238">
        <v>21</v>
      </c>
      <c r="M40" s="238">
        <f>G40*(1+L40/100)</f>
        <v>0</v>
      </c>
      <c r="N40" s="236">
        <v>0</v>
      </c>
      <c r="O40" s="236">
        <f>ROUND(E40*N40,2)</f>
        <v>0</v>
      </c>
      <c r="P40" s="236">
        <v>0</v>
      </c>
      <c r="Q40" s="236">
        <f>ROUND(E40*P40,2)</f>
        <v>0</v>
      </c>
      <c r="R40" s="238" t="s">
        <v>331</v>
      </c>
      <c r="S40" s="238" t="s">
        <v>264</v>
      </c>
      <c r="T40" s="239" t="s">
        <v>319</v>
      </c>
      <c r="U40" s="222">
        <v>0.59099999999999997</v>
      </c>
      <c r="V40" s="222">
        <f>ROUND(E40*U40,2)</f>
        <v>3.85</v>
      </c>
      <c r="W40" s="222"/>
      <c r="X40" s="222" t="s">
        <v>320</v>
      </c>
      <c r="Y40" s="222" t="s">
        <v>267</v>
      </c>
      <c r="Z40" s="212"/>
      <c r="AA40" s="212"/>
      <c r="AB40" s="212"/>
      <c r="AC40" s="212"/>
      <c r="AD40" s="212"/>
      <c r="AE40" s="212"/>
      <c r="AF40" s="212"/>
      <c r="AG40" s="212" t="s">
        <v>321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61" t="s">
        <v>358</v>
      </c>
      <c r="D41" s="259"/>
      <c r="E41" s="259"/>
      <c r="F41" s="259"/>
      <c r="G41" s="259"/>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323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52" t="s">
        <v>361</v>
      </c>
      <c r="D42" s="223"/>
      <c r="E42" s="224">
        <v>6.5075000000000003</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276</v>
      </c>
      <c r="AH42" s="212">
        <v>5</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33">
        <v>10</v>
      </c>
      <c r="B43" s="234" t="s">
        <v>362</v>
      </c>
      <c r="C43" s="250" t="s">
        <v>363</v>
      </c>
      <c r="D43" s="235" t="s">
        <v>330</v>
      </c>
      <c r="E43" s="236">
        <v>2.0074999999999998</v>
      </c>
      <c r="F43" s="237"/>
      <c r="G43" s="238">
        <f>ROUND(E43*F43,2)</f>
        <v>0</v>
      </c>
      <c r="H43" s="237"/>
      <c r="I43" s="238">
        <f>ROUND(E43*H43,2)</f>
        <v>0</v>
      </c>
      <c r="J43" s="237"/>
      <c r="K43" s="238">
        <f>ROUND(E43*J43,2)</f>
        <v>0</v>
      </c>
      <c r="L43" s="238">
        <v>21</v>
      </c>
      <c r="M43" s="238">
        <f>G43*(1+L43/100)</f>
        <v>0</v>
      </c>
      <c r="N43" s="236">
        <v>0</v>
      </c>
      <c r="O43" s="236">
        <f>ROUND(E43*N43,2)</f>
        <v>0</v>
      </c>
      <c r="P43" s="236">
        <v>0</v>
      </c>
      <c r="Q43" s="236">
        <f>ROUND(E43*P43,2)</f>
        <v>0</v>
      </c>
      <c r="R43" s="238" t="s">
        <v>331</v>
      </c>
      <c r="S43" s="238" t="s">
        <v>264</v>
      </c>
      <c r="T43" s="239" t="s">
        <v>319</v>
      </c>
      <c r="U43" s="222">
        <v>1.1499999999999999</v>
      </c>
      <c r="V43" s="222">
        <f>ROUND(E43*U43,2)</f>
        <v>2.31</v>
      </c>
      <c r="W43" s="222"/>
      <c r="X43" s="222" t="s">
        <v>320</v>
      </c>
      <c r="Y43" s="222" t="s">
        <v>267</v>
      </c>
      <c r="Z43" s="212"/>
      <c r="AA43" s="212"/>
      <c r="AB43" s="212"/>
      <c r="AC43" s="212"/>
      <c r="AD43" s="212"/>
      <c r="AE43" s="212"/>
      <c r="AF43" s="212"/>
      <c r="AG43" s="212" t="s">
        <v>321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61" t="s">
        <v>364</v>
      </c>
      <c r="D44" s="259"/>
      <c r="E44" s="259"/>
      <c r="F44" s="259"/>
      <c r="G44" s="259"/>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323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52" t="s">
        <v>365</v>
      </c>
      <c r="D45" s="223"/>
      <c r="E45" s="224"/>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276</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2" t="s">
        <v>335</v>
      </c>
      <c r="D46" s="223"/>
      <c r="E46" s="224">
        <v>0.29749999999999999</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276</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2" t="s">
        <v>336</v>
      </c>
      <c r="D47" s="223"/>
      <c r="E47" s="224">
        <v>1.71</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276</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3">
        <v>11</v>
      </c>
      <c r="B48" s="234" t="s">
        <v>366</v>
      </c>
      <c r="C48" s="250" t="s">
        <v>367</v>
      </c>
      <c r="D48" s="235" t="s">
        <v>330</v>
      </c>
      <c r="E48" s="236">
        <v>8.9625500000000002</v>
      </c>
      <c r="F48" s="237"/>
      <c r="G48" s="238">
        <f>ROUND(E48*F48,2)</f>
        <v>0</v>
      </c>
      <c r="H48" s="237"/>
      <c r="I48" s="238">
        <f>ROUND(E48*H48,2)</f>
        <v>0</v>
      </c>
      <c r="J48" s="237"/>
      <c r="K48" s="238">
        <f>ROUND(E48*J48,2)</f>
        <v>0</v>
      </c>
      <c r="L48" s="238">
        <v>21</v>
      </c>
      <c r="M48" s="238">
        <f>G48*(1+L48/100)</f>
        <v>0</v>
      </c>
      <c r="N48" s="236">
        <v>0</v>
      </c>
      <c r="O48" s="236">
        <f>ROUND(E48*N48,2)</f>
        <v>0</v>
      </c>
      <c r="P48" s="236">
        <v>0</v>
      </c>
      <c r="Q48" s="236">
        <f>ROUND(E48*P48,2)</f>
        <v>0</v>
      </c>
      <c r="R48" s="238" t="s">
        <v>331</v>
      </c>
      <c r="S48" s="238" t="s">
        <v>264</v>
      </c>
      <c r="T48" s="239" t="s">
        <v>319</v>
      </c>
      <c r="U48" s="222">
        <v>0</v>
      </c>
      <c r="V48" s="222">
        <f>ROUND(E48*U48,2)</f>
        <v>0</v>
      </c>
      <c r="W48" s="222"/>
      <c r="X48" s="222" t="s">
        <v>320</v>
      </c>
      <c r="Y48" s="222" t="s">
        <v>267</v>
      </c>
      <c r="Z48" s="212"/>
      <c r="AA48" s="212"/>
      <c r="AB48" s="212"/>
      <c r="AC48" s="212"/>
      <c r="AD48" s="212"/>
      <c r="AE48" s="212"/>
      <c r="AF48" s="212"/>
      <c r="AG48" s="212" t="s">
        <v>321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51" t="s">
        <v>368</v>
      </c>
      <c r="D49" s="241"/>
      <c r="E49" s="241"/>
      <c r="F49" s="241"/>
      <c r="G49" s="241"/>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270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52" t="s">
        <v>354</v>
      </c>
      <c r="D50" s="223"/>
      <c r="E50" s="224">
        <v>8.9625500000000002</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276</v>
      </c>
      <c r="AH50" s="212">
        <v>5</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
      <c r="A51" s="226" t="s">
        <v>259</v>
      </c>
      <c r="B51" s="227" t="s">
        <v>99</v>
      </c>
      <c r="C51" s="249" t="s">
        <v>100</v>
      </c>
      <c r="D51" s="228"/>
      <c r="E51" s="229"/>
      <c r="F51" s="230"/>
      <c r="G51" s="230">
        <f>SUMIF(AG52:AG120,"&lt;&gt;NOR",G52:G120)</f>
        <v>0</v>
      </c>
      <c r="H51" s="230"/>
      <c r="I51" s="230">
        <f>SUM(I52:I120)</f>
        <v>0</v>
      </c>
      <c r="J51" s="230"/>
      <c r="K51" s="230">
        <f>SUM(K52:K120)</f>
        <v>0</v>
      </c>
      <c r="L51" s="230"/>
      <c r="M51" s="230">
        <f>SUM(M52:M120)</f>
        <v>0</v>
      </c>
      <c r="N51" s="229"/>
      <c r="O51" s="229">
        <f>SUM(O52:O120)</f>
        <v>27.88</v>
      </c>
      <c r="P51" s="229"/>
      <c r="Q51" s="229">
        <f>SUM(Q52:Q120)</f>
        <v>0</v>
      </c>
      <c r="R51" s="230"/>
      <c r="S51" s="230"/>
      <c r="T51" s="231"/>
      <c r="U51" s="225"/>
      <c r="V51" s="225">
        <f>SUM(V52:V120)</f>
        <v>70.62</v>
      </c>
      <c r="W51" s="225"/>
      <c r="X51" s="225"/>
      <c r="Y51" s="225"/>
      <c r="AG51" t="s">
        <v>260</v>
      </c>
    </row>
    <row r="52" spans="1:60" outlineLevel="1" x14ac:dyDescent="0.2">
      <c r="A52" s="233">
        <v>12</v>
      </c>
      <c r="B52" s="234" t="s">
        <v>369</v>
      </c>
      <c r="C52" s="250" t="s">
        <v>370</v>
      </c>
      <c r="D52" s="235" t="s">
        <v>330</v>
      </c>
      <c r="E52" s="236">
        <v>1.4272800000000001</v>
      </c>
      <c r="F52" s="237"/>
      <c r="G52" s="238">
        <f>ROUND(E52*F52,2)</f>
        <v>0</v>
      </c>
      <c r="H52" s="237"/>
      <c r="I52" s="238">
        <f>ROUND(E52*H52,2)</f>
        <v>0</v>
      </c>
      <c r="J52" s="237"/>
      <c r="K52" s="238">
        <f>ROUND(E52*J52,2)</f>
        <v>0</v>
      </c>
      <c r="L52" s="238">
        <v>21</v>
      </c>
      <c r="M52" s="238">
        <f>G52*(1+L52/100)</f>
        <v>0</v>
      </c>
      <c r="N52" s="236">
        <v>2.1</v>
      </c>
      <c r="O52" s="236">
        <f>ROUND(E52*N52,2)</f>
        <v>3</v>
      </c>
      <c r="P52" s="236">
        <v>0</v>
      </c>
      <c r="Q52" s="236">
        <f>ROUND(E52*P52,2)</f>
        <v>0</v>
      </c>
      <c r="R52" s="238" t="s">
        <v>371</v>
      </c>
      <c r="S52" s="238" t="s">
        <v>264</v>
      </c>
      <c r="T52" s="239" t="s">
        <v>319</v>
      </c>
      <c r="U52" s="222">
        <v>0.96499999999999997</v>
      </c>
      <c r="V52" s="222">
        <f>ROUND(E52*U52,2)</f>
        <v>1.38</v>
      </c>
      <c r="W52" s="222"/>
      <c r="X52" s="222" t="s">
        <v>320</v>
      </c>
      <c r="Y52" s="222" t="s">
        <v>267</v>
      </c>
      <c r="Z52" s="212"/>
      <c r="AA52" s="212"/>
      <c r="AB52" s="212"/>
      <c r="AC52" s="212"/>
      <c r="AD52" s="212"/>
      <c r="AE52" s="212"/>
      <c r="AF52" s="212"/>
      <c r="AG52" s="212" t="s">
        <v>321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1" t="s">
        <v>372</v>
      </c>
      <c r="D53" s="241"/>
      <c r="E53" s="241"/>
      <c r="F53" s="241"/>
      <c r="G53" s="241"/>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270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52" t="s">
        <v>373</v>
      </c>
      <c r="D54" s="223"/>
      <c r="E54" s="224">
        <v>1.4272800000000001</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276</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3">
        <v>13</v>
      </c>
      <c r="B55" s="234" t="s">
        <v>374</v>
      </c>
      <c r="C55" s="250" t="s">
        <v>375</v>
      </c>
      <c r="D55" s="235" t="s">
        <v>330</v>
      </c>
      <c r="E55" s="236">
        <v>0.78090000000000004</v>
      </c>
      <c r="F55" s="237"/>
      <c r="G55" s="238">
        <f>ROUND(E55*F55,2)</f>
        <v>0</v>
      </c>
      <c r="H55" s="237"/>
      <c r="I55" s="238">
        <f>ROUND(E55*H55,2)</f>
        <v>0</v>
      </c>
      <c r="J55" s="237"/>
      <c r="K55" s="238">
        <f>ROUND(E55*J55,2)</f>
        <v>0</v>
      </c>
      <c r="L55" s="238">
        <v>21</v>
      </c>
      <c r="M55" s="238">
        <f>G55*(1+L55/100)</f>
        <v>0</v>
      </c>
      <c r="N55" s="236">
        <v>2.5249999999999999</v>
      </c>
      <c r="O55" s="236">
        <f>ROUND(E55*N55,2)</f>
        <v>1.97</v>
      </c>
      <c r="P55" s="236">
        <v>0</v>
      </c>
      <c r="Q55" s="236">
        <f>ROUND(E55*P55,2)</f>
        <v>0</v>
      </c>
      <c r="R55" s="238" t="s">
        <v>376</v>
      </c>
      <c r="S55" s="238" t="s">
        <v>264</v>
      </c>
      <c r="T55" s="239" t="s">
        <v>319</v>
      </c>
      <c r="U55" s="222">
        <v>0.47699999999999998</v>
      </c>
      <c r="V55" s="222">
        <f>ROUND(E55*U55,2)</f>
        <v>0.37</v>
      </c>
      <c r="W55" s="222"/>
      <c r="X55" s="222" t="s">
        <v>320</v>
      </c>
      <c r="Y55" s="222" t="s">
        <v>267</v>
      </c>
      <c r="Z55" s="212"/>
      <c r="AA55" s="212"/>
      <c r="AB55" s="212"/>
      <c r="AC55" s="212"/>
      <c r="AD55" s="212"/>
      <c r="AE55" s="212"/>
      <c r="AF55" s="212"/>
      <c r="AG55" s="212" t="s">
        <v>321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1" t="s">
        <v>377</v>
      </c>
      <c r="D56" s="259"/>
      <c r="E56" s="259"/>
      <c r="F56" s="259"/>
      <c r="G56" s="259"/>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323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52" t="s">
        <v>378</v>
      </c>
      <c r="D57" s="223"/>
      <c r="E57" s="224">
        <v>0.78090000000000004</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276</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3">
        <v>14</v>
      </c>
      <c r="B58" s="234" t="s">
        <v>379</v>
      </c>
      <c r="C58" s="250" t="s">
        <v>380</v>
      </c>
      <c r="D58" s="235" t="s">
        <v>330</v>
      </c>
      <c r="E58" s="236">
        <v>1.3440000000000001</v>
      </c>
      <c r="F58" s="237"/>
      <c r="G58" s="238">
        <f>ROUND(E58*F58,2)</f>
        <v>0</v>
      </c>
      <c r="H58" s="237"/>
      <c r="I58" s="238">
        <f>ROUND(E58*H58,2)</f>
        <v>0</v>
      </c>
      <c r="J58" s="237"/>
      <c r="K58" s="238">
        <f>ROUND(E58*J58,2)</f>
        <v>0</v>
      </c>
      <c r="L58" s="238">
        <v>21</v>
      </c>
      <c r="M58" s="238">
        <f>G58*(1+L58/100)</f>
        <v>0</v>
      </c>
      <c r="N58" s="236">
        <v>2.5249999999999999</v>
      </c>
      <c r="O58" s="236">
        <f>ROUND(E58*N58,2)</f>
        <v>3.39</v>
      </c>
      <c r="P58" s="236">
        <v>0</v>
      </c>
      <c r="Q58" s="236">
        <f>ROUND(E58*P58,2)</f>
        <v>0</v>
      </c>
      <c r="R58" s="238" t="s">
        <v>376</v>
      </c>
      <c r="S58" s="238" t="s">
        <v>264</v>
      </c>
      <c r="T58" s="239" t="s">
        <v>319</v>
      </c>
      <c r="U58" s="222">
        <v>0.48</v>
      </c>
      <c r="V58" s="222">
        <f>ROUND(E58*U58,2)</f>
        <v>0.65</v>
      </c>
      <c r="W58" s="222"/>
      <c r="X58" s="222" t="s">
        <v>320</v>
      </c>
      <c r="Y58" s="222" t="s">
        <v>267</v>
      </c>
      <c r="Z58" s="212"/>
      <c r="AA58" s="212"/>
      <c r="AB58" s="212"/>
      <c r="AC58" s="212"/>
      <c r="AD58" s="212"/>
      <c r="AE58" s="212"/>
      <c r="AF58" s="212"/>
      <c r="AG58" s="212" t="s">
        <v>321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61" t="s">
        <v>381</v>
      </c>
      <c r="D59" s="259"/>
      <c r="E59" s="259"/>
      <c r="F59" s="259"/>
      <c r="G59" s="259"/>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323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52" t="s">
        <v>382</v>
      </c>
      <c r="D60" s="223"/>
      <c r="E60" s="224">
        <v>0.46400000000000002</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276</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2" t="s">
        <v>383</v>
      </c>
      <c r="D61" s="223"/>
      <c r="E61" s="224">
        <v>0.88</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276</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33">
        <v>15</v>
      </c>
      <c r="B62" s="234" t="s">
        <v>384</v>
      </c>
      <c r="C62" s="250" t="s">
        <v>385</v>
      </c>
      <c r="D62" s="235" t="s">
        <v>330</v>
      </c>
      <c r="E62" s="236">
        <v>1.1713499999999999</v>
      </c>
      <c r="F62" s="237"/>
      <c r="G62" s="238">
        <f>ROUND(E62*F62,2)</f>
        <v>0</v>
      </c>
      <c r="H62" s="237"/>
      <c r="I62" s="238">
        <f>ROUND(E62*H62,2)</f>
        <v>0</v>
      </c>
      <c r="J62" s="237"/>
      <c r="K62" s="238">
        <f>ROUND(E62*J62,2)</f>
        <v>0</v>
      </c>
      <c r="L62" s="238">
        <v>21</v>
      </c>
      <c r="M62" s="238">
        <f>G62*(1+L62/100)</f>
        <v>0</v>
      </c>
      <c r="N62" s="236">
        <v>2.3936999999999999</v>
      </c>
      <c r="O62" s="236">
        <f>ROUND(E62*N62,2)</f>
        <v>2.8</v>
      </c>
      <c r="P62" s="236">
        <v>0</v>
      </c>
      <c r="Q62" s="236">
        <f>ROUND(E62*P62,2)</f>
        <v>0</v>
      </c>
      <c r="R62" s="238" t="s">
        <v>376</v>
      </c>
      <c r="S62" s="238" t="s">
        <v>264</v>
      </c>
      <c r="T62" s="239" t="s">
        <v>319</v>
      </c>
      <c r="U62" s="222">
        <v>0.48</v>
      </c>
      <c r="V62" s="222">
        <f>ROUND(E62*U62,2)</f>
        <v>0.56000000000000005</v>
      </c>
      <c r="W62" s="222"/>
      <c r="X62" s="222" t="s">
        <v>320</v>
      </c>
      <c r="Y62" s="222" t="s">
        <v>267</v>
      </c>
      <c r="Z62" s="212"/>
      <c r="AA62" s="212"/>
      <c r="AB62" s="212"/>
      <c r="AC62" s="212"/>
      <c r="AD62" s="212"/>
      <c r="AE62" s="212"/>
      <c r="AF62" s="212"/>
      <c r="AG62" s="212" t="s">
        <v>321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61" t="s">
        <v>381</v>
      </c>
      <c r="D63" s="259"/>
      <c r="E63" s="259"/>
      <c r="F63" s="259"/>
      <c r="G63" s="259"/>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323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52" t="s">
        <v>386</v>
      </c>
      <c r="D64" s="223"/>
      <c r="E64" s="224">
        <v>1.1713499999999999</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276</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3">
        <v>16</v>
      </c>
      <c r="B65" s="234" t="s">
        <v>387</v>
      </c>
      <c r="C65" s="250" t="s">
        <v>388</v>
      </c>
      <c r="D65" s="235" t="s">
        <v>317</v>
      </c>
      <c r="E65" s="236">
        <v>3.52</v>
      </c>
      <c r="F65" s="237"/>
      <c r="G65" s="238">
        <f>ROUND(E65*F65,2)</f>
        <v>0</v>
      </c>
      <c r="H65" s="237"/>
      <c r="I65" s="238">
        <f>ROUND(E65*H65,2)</f>
        <v>0</v>
      </c>
      <c r="J65" s="237"/>
      <c r="K65" s="238">
        <f>ROUND(E65*J65,2)</f>
        <v>0</v>
      </c>
      <c r="L65" s="238">
        <v>21</v>
      </c>
      <c r="M65" s="238">
        <f>G65*(1+L65/100)</f>
        <v>0</v>
      </c>
      <c r="N65" s="236">
        <v>3.9199999999999999E-2</v>
      </c>
      <c r="O65" s="236">
        <f>ROUND(E65*N65,2)</f>
        <v>0.14000000000000001</v>
      </c>
      <c r="P65" s="236">
        <v>0</v>
      </c>
      <c r="Q65" s="236">
        <f>ROUND(E65*P65,2)</f>
        <v>0</v>
      </c>
      <c r="R65" s="238" t="s">
        <v>376</v>
      </c>
      <c r="S65" s="238" t="s">
        <v>264</v>
      </c>
      <c r="T65" s="239" t="s">
        <v>319</v>
      </c>
      <c r="U65" s="222">
        <v>1.6</v>
      </c>
      <c r="V65" s="222">
        <f>ROUND(E65*U65,2)</f>
        <v>5.63</v>
      </c>
      <c r="W65" s="222"/>
      <c r="X65" s="222" t="s">
        <v>320</v>
      </c>
      <c r="Y65" s="222" t="s">
        <v>267</v>
      </c>
      <c r="Z65" s="212"/>
      <c r="AA65" s="212"/>
      <c r="AB65" s="212"/>
      <c r="AC65" s="212"/>
      <c r="AD65" s="212"/>
      <c r="AE65" s="212"/>
      <c r="AF65" s="212"/>
      <c r="AG65" s="212" t="s">
        <v>321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2" x14ac:dyDescent="0.2">
      <c r="A66" s="219"/>
      <c r="B66" s="220"/>
      <c r="C66" s="261" t="s">
        <v>389</v>
      </c>
      <c r="D66" s="259"/>
      <c r="E66" s="259"/>
      <c r="F66" s="259"/>
      <c r="G66" s="259"/>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323</v>
      </c>
      <c r="AH66" s="212"/>
      <c r="AI66" s="212"/>
      <c r="AJ66" s="212"/>
      <c r="AK66" s="212"/>
      <c r="AL66" s="212"/>
      <c r="AM66" s="212"/>
      <c r="AN66" s="212"/>
      <c r="AO66" s="212"/>
      <c r="AP66" s="212"/>
      <c r="AQ66" s="212"/>
      <c r="AR66" s="212"/>
      <c r="AS66" s="212"/>
      <c r="AT66" s="212"/>
      <c r="AU66" s="212"/>
      <c r="AV66" s="212"/>
      <c r="AW66" s="212"/>
      <c r="AX66" s="212"/>
      <c r="AY66" s="212"/>
      <c r="AZ66" s="212"/>
      <c r="BA66" s="240" t="str">
        <f>C66</f>
        <v>svislé nebo šikmé (odkloněné) , půdorysně přímé nebo zalomené, stěn základových desek ve volných nebo zapažených jámách, rýhách, šachtách, včetně případných vzpěr,</v>
      </c>
      <c r="BB66" s="212"/>
      <c r="BC66" s="212"/>
      <c r="BD66" s="212"/>
      <c r="BE66" s="212"/>
      <c r="BF66" s="212"/>
      <c r="BG66" s="212"/>
      <c r="BH66" s="212"/>
    </row>
    <row r="67" spans="1:60" outlineLevel="2" x14ac:dyDescent="0.2">
      <c r="A67" s="219"/>
      <c r="B67" s="220"/>
      <c r="C67" s="252" t="s">
        <v>390</v>
      </c>
      <c r="D67" s="223"/>
      <c r="E67" s="224">
        <v>3.52</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276</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33">
        <v>17</v>
      </c>
      <c r="B68" s="234" t="s">
        <v>391</v>
      </c>
      <c r="C68" s="250" t="s">
        <v>392</v>
      </c>
      <c r="D68" s="235" t="s">
        <v>317</v>
      </c>
      <c r="E68" s="236">
        <v>3.52</v>
      </c>
      <c r="F68" s="237"/>
      <c r="G68" s="238">
        <f>ROUND(E68*F68,2)</f>
        <v>0</v>
      </c>
      <c r="H68" s="237"/>
      <c r="I68" s="238">
        <f>ROUND(E68*H68,2)</f>
        <v>0</v>
      </c>
      <c r="J68" s="237"/>
      <c r="K68" s="238">
        <f>ROUND(E68*J68,2)</f>
        <v>0</v>
      </c>
      <c r="L68" s="238">
        <v>21</v>
      </c>
      <c r="M68" s="238">
        <f>G68*(1+L68/100)</f>
        <v>0</v>
      </c>
      <c r="N68" s="236">
        <v>0</v>
      </c>
      <c r="O68" s="236">
        <f>ROUND(E68*N68,2)</f>
        <v>0</v>
      </c>
      <c r="P68" s="236">
        <v>0</v>
      </c>
      <c r="Q68" s="236">
        <f>ROUND(E68*P68,2)</f>
        <v>0</v>
      </c>
      <c r="R68" s="238" t="s">
        <v>376</v>
      </c>
      <c r="S68" s="238" t="s">
        <v>264</v>
      </c>
      <c r="T68" s="239" t="s">
        <v>319</v>
      </c>
      <c r="U68" s="222">
        <v>0.32</v>
      </c>
      <c r="V68" s="222">
        <f>ROUND(E68*U68,2)</f>
        <v>1.1299999999999999</v>
      </c>
      <c r="W68" s="222"/>
      <c r="X68" s="222" t="s">
        <v>320</v>
      </c>
      <c r="Y68" s="222" t="s">
        <v>267</v>
      </c>
      <c r="Z68" s="212"/>
      <c r="AA68" s="212"/>
      <c r="AB68" s="212"/>
      <c r="AC68" s="212"/>
      <c r="AD68" s="212"/>
      <c r="AE68" s="212"/>
      <c r="AF68" s="212"/>
      <c r="AG68" s="212" t="s">
        <v>321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2" x14ac:dyDescent="0.2">
      <c r="A69" s="219"/>
      <c r="B69" s="220"/>
      <c r="C69" s="261" t="s">
        <v>389</v>
      </c>
      <c r="D69" s="259"/>
      <c r="E69" s="259"/>
      <c r="F69" s="259"/>
      <c r="G69" s="259"/>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323</v>
      </c>
      <c r="AH69" s="212"/>
      <c r="AI69" s="212"/>
      <c r="AJ69" s="212"/>
      <c r="AK69" s="212"/>
      <c r="AL69" s="212"/>
      <c r="AM69" s="212"/>
      <c r="AN69" s="212"/>
      <c r="AO69" s="212"/>
      <c r="AP69" s="212"/>
      <c r="AQ69" s="212"/>
      <c r="AR69" s="212"/>
      <c r="AS69" s="212"/>
      <c r="AT69" s="212"/>
      <c r="AU69" s="212"/>
      <c r="AV69" s="212"/>
      <c r="AW69" s="212"/>
      <c r="AX69" s="212"/>
      <c r="AY69" s="212"/>
      <c r="AZ69" s="212"/>
      <c r="BA69" s="240" t="str">
        <f>C69</f>
        <v>svislé nebo šikmé (odkloněné) , půdorysně přímé nebo zalomené, stěn základových desek ve volných nebo zapažených jámách, rýhách, šachtách, včetně případných vzpěr,</v>
      </c>
      <c r="BB69" s="212"/>
      <c r="BC69" s="212"/>
      <c r="BD69" s="212"/>
      <c r="BE69" s="212"/>
      <c r="BF69" s="212"/>
      <c r="BG69" s="212"/>
      <c r="BH69" s="212"/>
    </row>
    <row r="70" spans="1:60" outlineLevel="2" x14ac:dyDescent="0.2">
      <c r="A70" s="219"/>
      <c r="B70" s="220"/>
      <c r="C70" s="263" t="s">
        <v>393</v>
      </c>
      <c r="D70" s="260"/>
      <c r="E70" s="260"/>
      <c r="F70" s="260"/>
      <c r="G70" s="260"/>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270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52" t="s">
        <v>394</v>
      </c>
      <c r="D71" s="223"/>
      <c r="E71" s="224">
        <v>3.52</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276</v>
      </c>
      <c r="AH71" s="212">
        <v>5</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33">
        <v>18</v>
      </c>
      <c r="B72" s="234" t="s">
        <v>395</v>
      </c>
      <c r="C72" s="250" t="s">
        <v>396</v>
      </c>
      <c r="D72" s="235" t="s">
        <v>397</v>
      </c>
      <c r="E72" s="236">
        <v>1.6E-2</v>
      </c>
      <c r="F72" s="237"/>
      <c r="G72" s="238">
        <f>ROUND(E72*F72,2)</f>
        <v>0</v>
      </c>
      <c r="H72" s="237"/>
      <c r="I72" s="238">
        <f>ROUND(E72*H72,2)</f>
        <v>0</v>
      </c>
      <c r="J72" s="237"/>
      <c r="K72" s="238">
        <f>ROUND(E72*J72,2)</f>
        <v>0</v>
      </c>
      <c r="L72" s="238">
        <v>21</v>
      </c>
      <c r="M72" s="238">
        <f>G72*(1+L72/100)</f>
        <v>0</v>
      </c>
      <c r="N72" s="236">
        <v>1.07874</v>
      </c>
      <c r="O72" s="236">
        <f>ROUND(E72*N72,2)</f>
        <v>0.02</v>
      </c>
      <c r="P72" s="236">
        <v>0</v>
      </c>
      <c r="Q72" s="236">
        <f>ROUND(E72*P72,2)</f>
        <v>0</v>
      </c>
      <c r="R72" s="238" t="s">
        <v>376</v>
      </c>
      <c r="S72" s="238" t="s">
        <v>264</v>
      </c>
      <c r="T72" s="239" t="s">
        <v>319</v>
      </c>
      <c r="U72" s="222">
        <v>15.231</v>
      </c>
      <c r="V72" s="222">
        <f>ROUND(E72*U72,2)</f>
        <v>0.24</v>
      </c>
      <c r="W72" s="222"/>
      <c r="X72" s="222" t="s">
        <v>320</v>
      </c>
      <c r="Y72" s="222" t="s">
        <v>267</v>
      </c>
      <c r="Z72" s="212"/>
      <c r="AA72" s="212"/>
      <c r="AB72" s="212"/>
      <c r="AC72" s="212"/>
      <c r="AD72" s="212"/>
      <c r="AE72" s="212"/>
      <c r="AF72" s="212"/>
      <c r="AG72" s="212" t="s">
        <v>321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61" t="s">
        <v>398</v>
      </c>
      <c r="D73" s="259"/>
      <c r="E73" s="259"/>
      <c r="F73" s="259"/>
      <c r="G73" s="259"/>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323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52" t="s">
        <v>399</v>
      </c>
      <c r="D74" s="223"/>
      <c r="E74" s="224">
        <v>1.6E-2</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276</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33">
        <v>19</v>
      </c>
      <c r="B75" s="234" t="s">
        <v>400</v>
      </c>
      <c r="C75" s="250" t="s">
        <v>401</v>
      </c>
      <c r="D75" s="235" t="s">
        <v>397</v>
      </c>
      <c r="E75" s="236">
        <v>3.7999999999999999E-2</v>
      </c>
      <c r="F75" s="237"/>
      <c r="G75" s="238">
        <f>ROUND(E75*F75,2)</f>
        <v>0</v>
      </c>
      <c r="H75" s="237"/>
      <c r="I75" s="238">
        <f>ROUND(E75*H75,2)</f>
        <v>0</v>
      </c>
      <c r="J75" s="237"/>
      <c r="K75" s="238">
        <f>ROUND(E75*J75,2)</f>
        <v>0</v>
      </c>
      <c r="L75" s="238">
        <v>21</v>
      </c>
      <c r="M75" s="238">
        <f>G75*(1+L75/100)</f>
        <v>0</v>
      </c>
      <c r="N75" s="236">
        <v>1.05474</v>
      </c>
      <c r="O75" s="236">
        <f>ROUND(E75*N75,2)</f>
        <v>0.04</v>
      </c>
      <c r="P75" s="236">
        <v>0</v>
      </c>
      <c r="Q75" s="236">
        <f>ROUND(E75*P75,2)</f>
        <v>0</v>
      </c>
      <c r="R75" s="238" t="s">
        <v>376</v>
      </c>
      <c r="S75" s="238" t="s">
        <v>264</v>
      </c>
      <c r="T75" s="239" t="s">
        <v>319</v>
      </c>
      <c r="U75" s="222">
        <v>15.231</v>
      </c>
      <c r="V75" s="222">
        <f>ROUND(E75*U75,2)</f>
        <v>0.57999999999999996</v>
      </c>
      <c r="W75" s="222"/>
      <c r="X75" s="222" t="s">
        <v>320</v>
      </c>
      <c r="Y75" s="222" t="s">
        <v>267</v>
      </c>
      <c r="Z75" s="212"/>
      <c r="AA75" s="212"/>
      <c r="AB75" s="212"/>
      <c r="AC75" s="212"/>
      <c r="AD75" s="212"/>
      <c r="AE75" s="212"/>
      <c r="AF75" s="212"/>
      <c r="AG75" s="212" t="s">
        <v>321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61" t="s">
        <v>398</v>
      </c>
      <c r="D76" s="259"/>
      <c r="E76" s="259"/>
      <c r="F76" s="259"/>
      <c r="G76" s="259"/>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323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52" t="s">
        <v>402</v>
      </c>
      <c r="D77" s="223"/>
      <c r="E77" s="224">
        <v>3.7999999999999999E-2</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276</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3">
        <v>20</v>
      </c>
      <c r="B78" s="234" t="s">
        <v>403</v>
      </c>
      <c r="C78" s="250" t="s">
        <v>404</v>
      </c>
      <c r="D78" s="235" t="s">
        <v>330</v>
      </c>
      <c r="E78" s="236">
        <v>0.37769999999999998</v>
      </c>
      <c r="F78" s="237"/>
      <c r="G78" s="238">
        <f>ROUND(E78*F78,2)</f>
        <v>0</v>
      </c>
      <c r="H78" s="237"/>
      <c r="I78" s="238">
        <f>ROUND(E78*H78,2)</f>
        <v>0</v>
      </c>
      <c r="J78" s="237"/>
      <c r="K78" s="238">
        <f>ROUND(E78*J78,2)</f>
        <v>0</v>
      </c>
      <c r="L78" s="238">
        <v>21</v>
      </c>
      <c r="M78" s="238">
        <f>G78*(1+L78/100)</f>
        <v>0</v>
      </c>
      <c r="N78" s="236">
        <v>2.5249999999999999</v>
      </c>
      <c r="O78" s="236">
        <f>ROUND(E78*N78,2)</f>
        <v>0.95</v>
      </c>
      <c r="P78" s="236">
        <v>0</v>
      </c>
      <c r="Q78" s="236">
        <f>ROUND(E78*P78,2)</f>
        <v>0</v>
      </c>
      <c r="R78" s="238" t="s">
        <v>376</v>
      </c>
      <c r="S78" s="238" t="s">
        <v>264</v>
      </c>
      <c r="T78" s="239" t="s">
        <v>319</v>
      </c>
      <c r="U78" s="222">
        <v>0.47699999999999998</v>
      </c>
      <c r="V78" s="222">
        <f>ROUND(E78*U78,2)</f>
        <v>0.18</v>
      </c>
      <c r="W78" s="222"/>
      <c r="X78" s="222" t="s">
        <v>320</v>
      </c>
      <c r="Y78" s="222" t="s">
        <v>267</v>
      </c>
      <c r="Z78" s="212"/>
      <c r="AA78" s="212"/>
      <c r="AB78" s="212"/>
      <c r="AC78" s="212"/>
      <c r="AD78" s="212"/>
      <c r="AE78" s="212"/>
      <c r="AF78" s="212"/>
      <c r="AG78" s="212" t="s">
        <v>321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51" t="s">
        <v>405</v>
      </c>
      <c r="D79" s="241"/>
      <c r="E79" s="241"/>
      <c r="F79" s="241"/>
      <c r="G79" s="241"/>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270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52" t="s">
        <v>406</v>
      </c>
      <c r="D80" s="223"/>
      <c r="E80" s="224">
        <v>3.5700000000000003E-2</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276</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52" t="s">
        <v>407</v>
      </c>
      <c r="D81" s="223"/>
      <c r="E81" s="224">
        <v>0.34200000000000003</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276</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3">
        <v>21</v>
      </c>
      <c r="B82" s="234" t="s">
        <v>408</v>
      </c>
      <c r="C82" s="250" t="s">
        <v>409</v>
      </c>
      <c r="D82" s="235" t="s">
        <v>330</v>
      </c>
      <c r="E82" s="236">
        <v>6.25E-2</v>
      </c>
      <c r="F82" s="237"/>
      <c r="G82" s="238">
        <f>ROUND(E82*F82,2)</f>
        <v>0</v>
      </c>
      <c r="H82" s="237"/>
      <c r="I82" s="238">
        <f>ROUND(E82*H82,2)</f>
        <v>0</v>
      </c>
      <c r="J82" s="237"/>
      <c r="K82" s="238">
        <f>ROUND(E82*J82,2)</f>
        <v>0</v>
      </c>
      <c r="L82" s="238">
        <v>21</v>
      </c>
      <c r="M82" s="238">
        <f>G82*(1+L82/100)</f>
        <v>0</v>
      </c>
      <c r="N82" s="236">
        <v>2.5249999999999999</v>
      </c>
      <c r="O82" s="236">
        <f>ROUND(E82*N82,2)</f>
        <v>0.16</v>
      </c>
      <c r="P82" s="236">
        <v>0</v>
      </c>
      <c r="Q82" s="236">
        <f>ROUND(E82*P82,2)</f>
        <v>0</v>
      </c>
      <c r="R82" s="238" t="s">
        <v>376</v>
      </c>
      <c r="S82" s="238" t="s">
        <v>264</v>
      </c>
      <c r="T82" s="239" t="s">
        <v>319</v>
      </c>
      <c r="U82" s="222">
        <v>0.48</v>
      </c>
      <c r="V82" s="222">
        <f>ROUND(E82*U82,2)</f>
        <v>0.03</v>
      </c>
      <c r="W82" s="222"/>
      <c r="X82" s="222" t="s">
        <v>320</v>
      </c>
      <c r="Y82" s="222" t="s">
        <v>267</v>
      </c>
      <c r="Z82" s="212"/>
      <c r="AA82" s="212"/>
      <c r="AB82" s="212"/>
      <c r="AC82" s="212"/>
      <c r="AD82" s="212"/>
      <c r="AE82" s="212"/>
      <c r="AF82" s="212"/>
      <c r="AG82" s="212" t="s">
        <v>321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61" t="s">
        <v>381</v>
      </c>
      <c r="D83" s="259"/>
      <c r="E83" s="259"/>
      <c r="F83" s="259"/>
      <c r="G83" s="259"/>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323</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52" t="s">
        <v>410</v>
      </c>
      <c r="D84" s="223"/>
      <c r="E84" s="224">
        <v>6.25E-2</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276</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3">
        <v>22</v>
      </c>
      <c r="B85" s="234" t="s">
        <v>411</v>
      </c>
      <c r="C85" s="250" t="s">
        <v>412</v>
      </c>
      <c r="D85" s="235" t="s">
        <v>330</v>
      </c>
      <c r="E85" s="236">
        <v>0.32400000000000001</v>
      </c>
      <c r="F85" s="237"/>
      <c r="G85" s="238">
        <f>ROUND(E85*F85,2)</f>
        <v>0</v>
      </c>
      <c r="H85" s="237"/>
      <c r="I85" s="238">
        <f>ROUND(E85*H85,2)</f>
        <v>0</v>
      </c>
      <c r="J85" s="237"/>
      <c r="K85" s="238">
        <f>ROUND(E85*J85,2)</f>
        <v>0</v>
      </c>
      <c r="L85" s="238">
        <v>21</v>
      </c>
      <c r="M85" s="238">
        <f>G85*(1+L85/100)</f>
        <v>0</v>
      </c>
      <c r="N85" s="236">
        <v>2.5249999999999999</v>
      </c>
      <c r="O85" s="236">
        <f>ROUND(E85*N85,2)</f>
        <v>0.82</v>
      </c>
      <c r="P85" s="236">
        <v>0</v>
      </c>
      <c r="Q85" s="236">
        <f>ROUND(E85*P85,2)</f>
        <v>0</v>
      </c>
      <c r="R85" s="238" t="s">
        <v>376</v>
      </c>
      <c r="S85" s="238" t="s">
        <v>264</v>
      </c>
      <c r="T85" s="239" t="s">
        <v>413</v>
      </c>
      <c r="U85" s="222">
        <v>0.59899999999999998</v>
      </c>
      <c r="V85" s="222">
        <f>ROUND(E85*U85,2)</f>
        <v>0.19</v>
      </c>
      <c r="W85" s="222"/>
      <c r="X85" s="222" t="s">
        <v>320</v>
      </c>
      <c r="Y85" s="222" t="s">
        <v>267</v>
      </c>
      <c r="Z85" s="212"/>
      <c r="AA85" s="212"/>
      <c r="AB85" s="212"/>
      <c r="AC85" s="212"/>
      <c r="AD85" s="212"/>
      <c r="AE85" s="212"/>
      <c r="AF85" s="212"/>
      <c r="AG85" s="212" t="s">
        <v>321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61" t="s">
        <v>414</v>
      </c>
      <c r="D86" s="259"/>
      <c r="E86" s="259"/>
      <c r="F86" s="259"/>
      <c r="G86" s="259"/>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323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52" t="s">
        <v>415</v>
      </c>
      <c r="D87" s="223"/>
      <c r="E87" s="224">
        <v>0.32400000000000001</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276</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3">
        <v>23</v>
      </c>
      <c r="B88" s="234" t="s">
        <v>416</v>
      </c>
      <c r="C88" s="250" t="s">
        <v>417</v>
      </c>
      <c r="D88" s="235" t="s">
        <v>330</v>
      </c>
      <c r="E88" s="236">
        <v>1.512</v>
      </c>
      <c r="F88" s="237"/>
      <c r="G88" s="238">
        <f>ROUND(E88*F88,2)</f>
        <v>0</v>
      </c>
      <c r="H88" s="237"/>
      <c r="I88" s="238">
        <f>ROUND(E88*H88,2)</f>
        <v>0</v>
      </c>
      <c r="J88" s="237"/>
      <c r="K88" s="238">
        <f>ROUND(E88*J88,2)</f>
        <v>0</v>
      </c>
      <c r="L88" s="238">
        <v>21</v>
      </c>
      <c r="M88" s="238">
        <f>G88*(1+L88/100)</f>
        <v>0</v>
      </c>
      <c r="N88" s="236">
        <v>2.5249999999999999</v>
      </c>
      <c r="O88" s="236">
        <f>ROUND(E88*N88,2)</f>
        <v>3.82</v>
      </c>
      <c r="P88" s="236">
        <v>0</v>
      </c>
      <c r="Q88" s="236">
        <f>ROUND(E88*P88,2)</f>
        <v>0</v>
      </c>
      <c r="R88" s="238" t="s">
        <v>376</v>
      </c>
      <c r="S88" s="238" t="s">
        <v>264</v>
      </c>
      <c r="T88" s="239" t="s">
        <v>319</v>
      </c>
      <c r="U88" s="222">
        <v>0.59899999999999998</v>
      </c>
      <c r="V88" s="222">
        <f>ROUND(E88*U88,2)</f>
        <v>0.91</v>
      </c>
      <c r="W88" s="222"/>
      <c r="X88" s="222" t="s">
        <v>320</v>
      </c>
      <c r="Y88" s="222" t="s">
        <v>267</v>
      </c>
      <c r="Z88" s="212"/>
      <c r="AA88" s="212"/>
      <c r="AB88" s="212"/>
      <c r="AC88" s="212"/>
      <c r="AD88" s="212"/>
      <c r="AE88" s="212"/>
      <c r="AF88" s="212"/>
      <c r="AG88" s="212" t="s">
        <v>321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61" t="s">
        <v>414</v>
      </c>
      <c r="D89" s="259"/>
      <c r="E89" s="259"/>
      <c r="F89" s="259"/>
      <c r="G89" s="259"/>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323</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52" t="s">
        <v>418</v>
      </c>
      <c r="D90" s="223"/>
      <c r="E90" s="224">
        <v>0.72</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276</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52" t="s">
        <v>419</v>
      </c>
      <c r="D91" s="223"/>
      <c r="E91" s="224">
        <v>0.29699999999999999</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276</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2" t="s">
        <v>420</v>
      </c>
      <c r="D92" s="223"/>
      <c r="E92" s="224">
        <v>0.495</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276</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3">
        <v>24</v>
      </c>
      <c r="B93" s="234" t="s">
        <v>421</v>
      </c>
      <c r="C93" s="250" t="s">
        <v>422</v>
      </c>
      <c r="D93" s="235" t="s">
        <v>330</v>
      </c>
      <c r="E93" s="236">
        <v>3.4119000000000002</v>
      </c>
      <c r="F93" s="237"/>
      <c r="G93" s="238">
        <f>ROUND(E93*F93,2)</f>
        <v>0</v>
      </c>
      <c r="H93" s="237"/>
      <c r="I93" s="238">
        <f>ROUND(E93*H93,2)</f>
        <v>0</v>
      </c>
      <c r="J93" s="237"/>
      <c r="K93" s="238">
        <f>ROUND(E93*J93,2)</f>
        <v>0</v>
      </c>
      <c r="L93" s="238">
        <v>21</v>
      </c>
      <c r="M93" s="238">
        <f>G93*(1+L93/100)</f>
        <v>0</v>
      </c>
      <c r="N93" s="236">
        <v>2.3936999999999999</v>
      </c>
      <c r="O93" s="236">
        <f>ROUND(E93*N93,2)</f>
        <v>8.17</v>
      </c>
      <c r="P93" s="236">
        <v>0</v>
      </c>
      <c r="Q93" s="236">
        <f>ROUND(E93*P93,2)</f>
        <v>0</v>
      </c>
      <c r="R93" s="238" t="s">
        <v>376</v>
      </c>
      <c r="S93" s="238" t="s">
        <v>264</v>
      </c>
      <c r="T93" s="239" t="s">
        <v>319</v>
      </c>
      <c r="U93" s="222">
        <v>0.59899999999999998</v>
      </c>
      <c r="V93" s="222">
        <f>ROUND(E93*U93,2)</f>
        <v>2.04</v>
      </c>
      <c r="W93" s="222"/>
      <c r="X93" s="222" t="s">
        <v>320</v>
      </c>
      <c r="Y93" s="222" t="s">
        <v>267</v>
      </c>
      <c r="Z93" s="212"/>
      <c r="AA93" s="212"/>
      <c r="AB93" s="212"/>
      <c r="AC93" s="212"/>
      <c r="AD93" s="212"/>
      <c r="AE93" s="212"/>
      <c r="AF93" s="212"/>
      <c r="AG93" s="212" t="s">
        <v>321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51" t="s">
        <v>423</v>
      </c>
      <c r="D94" s="241"/>
      <c r="E94" s="241"/>
      <c r="F94" s="241"/>
      <c r="G94" s="241"/>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270</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52" t="s">
        <v>424</v>
      </c>
      <c r="D95" s="223"/>
      <c r="E95" s="224">
        <v>0.2142</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276</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2" t="s">
        <v>425</v>
      </c>
      <c r="D96" s="223"/>
      <c r="E96" s="224">
        <v>1.026</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276</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2" t="s">
        <v>426</v>
      </c>
      <c r="D97" s="223"/>
      <c r="E97" s="224">
        <v>1.8980999999999999</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276</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2" t="s">
        <v>427</v>
      </c>
      <c r="D98" s="223"/>
      <c r="E98" s="224">
        <v>0.27360000000000001</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276</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3">
        <v>25</v>
      </c>
      <c r="B99" s="234" t="s">
        <v>428</v>
      </c>
      <c r="C99" s="250" t="s">
        <v>429</v>
      </c>
      <c r="D99" s="235" t="s">
        <v>317</v>
      </c>
      <c r="E99" s="236">
        <v>8.0399999999999991</v>
      </c>
      <c r="F99" s="237"/>
      <c r="G99" s="238">
        <f>ROUND(E99*F99,2)</f>
        <v>0</v>
      </c>
      <c r="H99" s="237"/>
      <c r="I99" s="238">
        <f>ROUND(E99*H99,2)</f>
        <v>0</v>
      </c>
      <c r="J99" s="237"/>
      <c r="K99" s="238">
        <f>ROUND(E99*J99,2)</f>
        <v>0</v>
      </c>
      <c r="L99" s="238">
        <v>21</v>
      </c>
      <c r="M99" s="238">
        <f>G99*(1+L99/100)</f>
        <v>0</v>
      </c>
      <c r="N99" s="236">
        <v>4.0050000000000002E-2</v>
      </c>
      <c r="O99" s="236">
        <f>ROUND(E99*N99,2)</f>
        <v>0.32</v>
      </c>
      <c r="P99" s="236">
        <v>0</v>
      </c>
      <c r="Q99" s="236">
        <f>ROUND(E99*P99,2)</f>
        <v>0</v>
      </c>
      <c r="R99" s="238" t="s">
        <v>376</v>
      </c>
      <c r="S99" s="238" t="s">
        <v>264</v>
      </c>
      <c r="T99" s="239" t="s">
        <v>319</v>
      </c>
      <c r="U99" s="222">
        <v>0.74</v>
      </c>
      <c r="V99" s="222">
        <f>ROUND(E99*U99,2)</f>
        <v>5.95</v>
      </c>
      <c r="W99" s="222"/>
      <c r="X99" s="222" t="s">
        <v>320</v>
      </c>
      <c r="Y99" s="222" t="s">
        <v>267</v>
      </c>
      <c r="Z99" s="212"/>
      <c r="AA99" s="212"/>
      <c r="AB99" s="212"/>
      <c r="AC99" s="212"/>
      <c r="AD99" s="212"/>
      <c r="AE99" s="212"/>
      <c r="AF99" s="212"/>
      <c r="AG99" s="212" t="s">
        <v>321</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2" x14ac:dyDescent="0.2">
      <c r="A100" s="219"/>
      <c r="B100" s="220"/>
      <c r="C100" s="261" t="s">
        <v>430</v>
      </c>
      <c r="D100" s="259"/>
      <c r="E100" s="259"/>
      <c r="F100" s="259"/>
      <c r="G100" s="259"/>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323</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40" t="str">
        <f>C100</f>
        <v>bednění svislé nebo šikmé (odkloněné), půdorysně přímé nebo zalomené základových zdí ve volných nebo zapažených jámách, rýhách, šachtách, včetně případných vzpěr,</v>
      </c>
      <c r="BB100" s="212"/>
      <c r="BC100" s="212"/>
      <c r="BD100" s="212"/>
      <c r="BE100" s="212"/>
      <c r="BF100" s="212"/>
      <c r="BG100" s="212"/>
      <c r="BH100" s="212"/>
    </row>
    <row r="101" spans="1:60" outlineLevel="2" x14ac:dyDescent="0.2">
      <c r="A101" s="219"/>
      <c r="B101" s="220"/>
      <c r="C101" s="252" t="s">
        <v>431</v>
      </c>
      <c r="D101" s="223"/>
      <c r="E101" s="224">
        <v>6.12</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276</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2" t="s">
        <v>432</v>
      </c>
      <c r="D102" s="223"/>
      <c r="E102" s="224">
        <v>1.92</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276</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33">
        <v>26</v>
      </c>
      <c r="B103" s="234" t="s">
        <v>433</v>
      </c>
      <c r="C103" s="250" t="s">
        <v>434</v>
      </c>
      <c r="D103" s="235" t="s">
        <v>317</v>
      </c>
      <c r="E103" s="236">
        <v>8.0399999999999991</v>
      </c>
      <c r="F103" s="237"/>
      <c r="G103" s="238">
        <f>ROUND(E103*F103,2)</f>
        <v>0</v>
      </c>
      <c r="H103" s="237"/>
      <c r="I103" s="238">
        <f>ROUND(E103*H103,2)</f>
        <v>0</v>
      </c>
      <c r="J103" s="237"/>
      <c r="K103" s="238">
        <f>ROUND(E103*J103,2)</f>
        <v>0</v>
      </c>
      <c r="L103" s="238">
        <v>21</v>
      </c>
      <c r="M103" s="238">
        <f>G103*(1+L103/100)</f>
        <v>0</v>
      </c>
      <c r="N103" s="236">
        <v>0</v>
      </c>
      <c r="O103" s="236">
        <f>ROUND(E103*N103,2)</f>
        <v>0</v>
      </c>
      <c r="P103" s="236">
        <v>0</v>
      </c>
      <c r="Q103" s="236">
        <f>ROUND(E103*P103,2)</f>
        <v>0</v>
      </c>
      <c r="R103" s="238" t="s">
        <v>376</v>
      </c>
      <c r="S103" s="238" t="s">
        <v>264</v>
      </c>
      <c r="T103" s="239" t="s">
        <v>319</v>
      </c>
      <c r="U103" s="222">
        <v>0.35</v>
      </c>
      <c r="V103" s="222">
        <f>ROUND(E103*U103,2)</f>
        <v>2.81</v>
      </c>
      <c r="W103" s="222"/>
      <c r="X103" s="222" t="s">
        <v>320</v>
      </c>
      <c r="Y103" s="222" t="s">
        <v>267</v>
      </c>
      <c r="Z103" s="212"/>
      <c r="AA103" s="212"/>
      <c r="AB103" s="212"/>
      <c r="AC103" s="212"/>
      <c r="AD103" s="212"/>
      <c r="AE103" s="212"/>
      <c r="AF103" s="212"/>
      <c r="AG103" s="212" t="s">
        <v>321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2" x14ac:dyDescent="0.2">
      <c r="A104" s="219"/>
      <c r="B104" s="220"/>
      <c r="C104" s="261" t="s">
        <v>430</v>
      </c>
      <c r="D104" s="259"/>
      <c r="E104" s="259"/>
      <c r="F104" s="259"/>
      <c r="G104" s="259"/>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323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40" t="str">
        <f>C104</f>
        <v>bednění svislé nebo šikmé (odkloněné), půdorysně přímé nebo zalomené základových zdí ve volných nebo zapažených jámách, rýhách, šachtách, včetně případných vzpěr,</v>
      </c>
      <c r="BB104" s="212"/>
      <c r="BC104" s="212"/>
      <c r="BD104" s="212"/>
      <c r="BE104" s="212"/>
      <c r="BF104" s="212"/>
      <c r="BG104" s="212"/>
      <c r="BH104" s="212"/>
    </row>
    <row r="105" spans="1:60" outlineLevel="2" x14ac:dyDescent="0.2">
      <c r="A105" s="219"/>
      <c r="B105" s="220"/>
      <c r="C105" s="263" t="s">
        <v>435</v>
      </c>
      <c r="D105" s="260"/>
      <c r="E105" s="260"/>
      <c r="F105" s="260"/>
      <c r="G105" s="260"/>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270</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52" t="s">
        <v>436</v>
      </c>
      <c r="D106" s="223"/>
      <c r="E106" s="224">
        <v>8.0399999999999991</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276</v>
      </c>
      <c r="AH106" s="212">
        <v>5</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3">
        <v>27</v>
      </c>
      <c r="B107" s="234" t="s">
        <v>437</v>
      </c>
      <c r="C107" s="250" t="s">
        <v>438</v>
      </c>
      <c r="D107" s="235" t="s">
        <v>397</v>
      </c>
      <c r="E107" s="236">
        <v>0.32672000000000001</v>
      </c>
      <c r="F107" s="237"/>
      <c r="G107" s="238">
        <f>ROUND(E107*F107,2)</f>
        <v>0</v>
      </c>
      <c r="H107" s="237"/>
      <c r="I107" s="238">
        <f>ROUND(E107*H107,2)</f>
        <v>0</v>
      </c>
      <c r="J107" s="237"/>
      <c r="K107" s="238">
        <f>ROUND(E107*J107,2)</f>
        <v>0</v>
      </c>
      <c r="L107" s="238">
        <v>21</v>
      </c>
      <c r="M107" s="238">
        <f>G107*(1+L107/100)</f>
        <v>0</v>
      </c>
      <c r="N107" s="236">
        <v>1.0210999999999999</v>
      </c>
      <c r="O107" s="236">
        <f>ROUND(E107*N107,2)</f>
        <v>0.33</v>
      </c>
      <c r="P107" s="236">
        <v>0</v>
      </c>
      <c r="Q107" s="236">
        <f>ROUND(E107*P107,2)</f>
        <v>0</v>
      </c>
      <c r="R107" s="238" t="s">
        <v>376</v>
      </c>
      <c r="S107" s="238" t="s">
        <v>264</v>
      </c>
      <c r="T107" s="239" t="s">
        <v>319</v>
      </c>
      <c r="U107" s="222">
        <v>29.292000000000002</v>
      </c>
      <c r="V107" s="222">
        <f>ROUND(E107*U107,2)</f>
        <v>9.57</v>
      </c>
      <c r="W107" s="222"/>
      <c r="X107" s="222" t="s">
        <v>320</v>
      </c>
      <c r="Y107" s="222" t="s">
        <v>267</v>
      </c>
      <c r="Z107" s="212"/>
      <c r="AA107" s="212"/>
      <c r="AB107" s="212"/>
      <c r="AC107" s="212"/>
      <c r="AD107" s="212"/>
      <c r="AE107" s="212"/>
      <c r="AF107" s="212"/>
      <c r="AG107" s="212" t="s">
        <v>321</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61" t="s">
        <v>398</v>
      </c>
      <c r="D108" s="259"/>
      <c r="E108" s="259"/>
      <c r="F108" s="259"/>
      <c r="G108" s="259"/>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323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52" t="s">
        <v>439</v>
      </c>
      <c r="D109" s="223"/>
      <c r="E109" s="224"/>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276</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52" t="s">
        <v>440</v>
      </c>
      <c r="D110" s="223"/>
      <c r="E110" s="224">
        <v>0.317</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276</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52" t="s">
        <v>441</v>
      </c>
      <c r="D111" s="223"/>
      <c r="E111" s="224">
        <v>9.7199999999999995E-3</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276</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33">
        <v>28</v>
      </c>
      <c r="B112" s="234" t="s">
        <v>442</v>
      </c>
      <c r="C112" s="250" t="s">
        <v>443</v>
      </c>
      <c r="D112" s="235" t="s">
        <v>317</v>
      </c>
      <c r="E112" s="236">
        <v>32</v>
      </c>
      <c r="F112" s="237"/>
      <c r="G112" s="238">
        <f>ROUND(E112*F112,2)</f>
        <v>0</v>
      </c>
      <c r="H112" s="237"/>
      <c r="I112" s="238">
        <f>ROUND(E112*H112,2)</f>
        <v>0</v>
      </c>
      <c r="J112" s="237"/>
      <c r="K112" s="238">
        <f>ROUND(E112*J112,2)</f>
        <v>0</v>
      </c>
      <c r="L112" s="238">
        <v>21</v>
      </c>
      <c r="M112" s="238">
        <f>G112*(1+L112/100)</f>
        <v>0</v>
      </c>
      <c r="N112" s="236">
        <v>6.0310000000000002E-2</v>
      </c>
      <c r="O112" s="236">
        <f>ROUND(E112*N112,2)</f>
        <v>1.93</v>
      </c>
      <c r="P112" s="236">
        <v>0</v>
      </c>
      <c r="Q112" s="236">
        <f>ROUND(E112*P112,2)</f>
        <v>0</v>
      </c>
      <c r="R112" s="238" t="s">
        <v>376</v>
      </c>
      <c r="S112" s="238" t="s">
        <v>264</v>
      </c>
      <c r="T112" s="239" t="s">
        <v>319</v>
      </c>
      <c r="U112" s="222">
        <v>0.85</v>
      </c>
      <c r="V112" s="222">
        <f>ROUND(E112*U112,2)</f>
        <v>27.2</v>
      </c>
      <c r="W112" s="222"/>
      <c r="X112" s="222" t="s">
        <v>320</v>
      </c>
      <c r="Y112" s="222" t="s">
        <v>267</v>
      </c>
      <c r="Z112" s="212"/>
      <c r="AA112" s="212"/>
      <c r="AB112" s="212"/>
      <c r="AC112" s="212"/>
      <c r="AD112" s="212"/>
      <c r="AE112" s="212"/>
      <c r="AF112" s="212"/>
      <c r="AG112" s="212" t="s">
        <v>321</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2" x14ac:dyDescent="0.2">
      <c r="A113" s="219"/>
      <c r="B113" s="220"/>
      <c r="C113" s="261" t="s">
        <v>444</v>
      </c>
      <c r="D113" s="259"/>
      <c r="E113" s="259"/>
      <c r="F113" s="259"/>
      <c r="G113" s="259"/>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323</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40" t="str">
        <f>C113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13" s="212"/>
      <c r="BC113" s="212"/>
      <c r="BD113" s="212"/>
      <c r="BE113" s="212"/>
      <c r="BF113" s="212"/>
      <c r="BG113" s="212"/>
      <c r="BH113" s="212"/>
    </row>
    <row r="114" spans="1:60" outlineLevel="2" x14ac:dyDescent="0.2">
      <c r="A114" s="219"/>
      <c r="B114" s="220"/>
      <c r="C114" s="252" t="s">
        <v>445</v>
      </c>
      <c r="D114" s="223"/>
      <c r="E114" s="224">
        <v>28.5</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276</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52" t="s">
        <v>446</v>
      </c>
      <c r="D115" s="223"/>
      <c r="E115" s="224">
        <v>2.7360000000000002</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276</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52" t="s">
        <v>447</v>
      </c>
      <c r="D116" s="223"/>
      <c r="E116" s="224">
        <v>0.76400000000000001</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276</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22.5" outlineLevel="1" x14ac:dyDescent="0.2">
      <c r="A117" s="233">
        <v>29</v>
      </c>
      <c r="B117" s="234" t="s">
        <v>448</v>
      </c>
      <c r="C117" s="250" t="s">
        <v>449</v>
      </c>
      <c r="D117" s="235" t="s">
        <v>317</v>
      </c>
      <c r="E117" s="236">
        <v>32</v>
      </c>
      <c r="F117" s="237"/>
      <c r="G117" s="238">
        <f>ROUND(E117*F117,2)</f>
        <v>0</v>
      </c>
      <c r="H117" s="237"/>
      <c r="I117" s="238">
        <f>ROUND(E117*H117,2)</f>
        <v>0</v>
      </c>
      <c r="J117" s="237"/>
      <c r="K117" s="238">
        <f>ROUND(E117*J117,2)</f>
        <v>0</v>
      </c>
      <c r="L117" s="238">
        <v>21</v>
      </c>
      <c r="M117" s="238">
        <f>G117*(1+L117/100)</f>
        <v>0</v>
      </c>
      <c r="N117" s="236">
        <v>0</v>
      </c>
      <c r="O117" s="236">
        <f>ROUND(E117*N117,2)</f>
        <v>0</v>
      </c>
      <c r="P117" s="236">
        <v>0</v>
      </c>
      <c r="Q117" s="236">
        <f>ROUND(E117*P117,2)</f>
        <v>0</v>
      </c>
      <c r="R117" s="238" t="s">
        <v>376</v>
      </c>
      <c r="S117" s="238" t="s">
        <v>264</v>
      </c>
      <c r="T117" s="239" t="s">
        <v>319</v>
      </c>
      <c r="U117" s="222">
        <v>0.35</v>
      </c>
      <c r="V117" s="222">
        <f>ROUND(E117*U117,2)</f>
        <v>11.2</v>
      </c>
      <c r="W117" s="222"/>
      <c r="X117" s="222" t="s">
        <v>320</v>
      </c>
      <c r="Y117" s="222" t="s">
        <v>267</v>
      </c>
      <c r="Z117" s="212"/>
      <c r="AA117" s="212"/>
      <c r="AB117" s="212"/>
      <c r="AC117" s="212"/>
      <c r="AD117" s="212"/>
      <c r="AE117" s="212"/>
      <c r="AF117" s="212"/>
      <c r="AG117" s="212" t="s">
        <v>321</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ht="22.5" outlineLevel="2" x14ac:dyDescent="0.2">
      <c r="A118" s="219"/>
      <c r="B118" s="220"/>
      <c r="C118" s="261" t="s">
        <v>444</v>
      </c>
      <c r="D118" s="259"/>
      <c r="E118" s="259"/>
      <c r="F118" s="259"/>
      <c r="G118" s="259"/>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323</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40" t="str">
        <f>C118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18" s="212"/>
      <c r="BC118" s="212"/>
      <c r="BD118" s="212"/>
      <c r="BE118" s="212"/>
      <c r="BF118" s="212"/>
      <c r="BG118" s="212"/>
      <c r="BH118" s="212"/>
    </row>
    <row r="119" spans="1:60" outlineLevel="2" x14ac:dyDescent="0.2">
      <c r="A119" s="219"/>
      <c r="B119" s="220"/>
      <c r="C119" s="252" t="s">
        <v>450</v>
      </c>
      <c r="D119" s="223"/>
      <c r="E119" s="224">
        <v>32</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276</v>
      </c>
      <c r="AH119" s="212">
        <v>5</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42">
        <v>30</v>
      </c>
      <c r="B120" s="243" t="s">
        <v>451</v>
      </c>
      <c r="C120" s="253" t="s">
        <v>452</v>
      </c>
      <c r="D120" s="244" t="s">
        <v>453</v>
      </c>
      <c r="E120" s="245">
        <v>6</v>
      </c>
      <c r="F120" s="246"/>
      <c r="G120" s="247">
        <f>ROUND(E120*F120,2)</f>
        <v>0</v>
      </c>
      <c r="H120" s="246"/>
      <c r="I120" s="247">
        <f>ROUND(E120*H120,2)</f>
        <v>0</v>
      </c>
      <c r="J120" s="246"/>
      <c r="K120" s="247">
        <f>ROUND(E120*J120,2)</f>
        <v>0</v>
      </c>
      <c r="L120" s="247">
        <v>21</v>
      </c>
      <c r="M120" s="247">
        <f>G120*(1+L120/100)</f>
        <v>0</v>
      </c>
      <c r="N120" s="245">
        <v>3.0000000000000001E-3</v>
      </c>
      <c r="O120" s="245">
        <f>ROUND(E120*N120,2)</f>
        <v>0.02</v>
      </c>
      <c r="P120" s="245">
        <v>0</v>
      </c>
      <c r="Q120" s="245">
        <f>ROUND(E120*P120,2)</f>
        <v>0</v>
      </c>
      <c r="R120" s="247"/>
      <c r="S120" s="247" t="s">
        <v>288</v>
      </c>
      <c r="T120" s="248" t="s">
        <v>265</v>
      </c>
      <c r="U120" s="222">
        <v>0</v>
      </c>
      <c r="V120" s="222">
        <f>ROUND(E120*U120,2)</f>
        <v>0</v>
      </c>
      <c r="W120" s="222"/>
      <c r="X120" s="222" t="s">
        <v>320</v>
      </c>
      <c r="Y120" s="222" t="s">
        <v>267</v>
      </c>
      <c r="Z120" s="212"/>
      <c r="AA120" s="212"/>
      <c r="AB120" s="212"/>
      <c r="AC120" s="212"/>
      <c r="AD120" s="212"/>
      <c r="AE120" s="212"/>
      <c r="AF120" s="212"/>
      <c r="AG120" s="212" t="s">
        <v>321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x14ac:dyDescent="0.2">
      <c r="A121" s="226" t="s">
        <v>259</v>
      </c>
      <c r="B121" s="227" t="s">
        <v>101</v>
      </c>
      <c r="C121" s="249" t="s">
        <v>102</v>
      </c>
      <c r="D121" s="228"/>
      <c r="E121" s="229"/>
      <c r="F121" s="230"/>
      <c r="G121" s="230">
        <f>SUMIF(AG122:AG231,"&lt;&gt;NOR",G122:G231)</f>
        <v>0</v>
      </c>
      <c r="H121" s="230"/>
      <c r="I121" s="230">
        <f>SUM(I122:I231)</f>
        <v>0</v>
      </c>
      <c r="J121" s="230"/>
      <c r="K121" s="230">
        <f>SUM(K122:K231)</f>
        <v>0</v>
      </c>
      <c r="L121" s="230"/>
      <c r="M121" s="230">
        <f>SUM(M122:M231)</f>
        <v>0</v>
      </c>
      <c r="N121" s="229"/>
      <c r="O121" s="229">
        <f>SUM(O122:O231)</f>
        <v>43.360000000000007</v>
      </c>
      <c r="P121" s="229"/>
      <c r="Q121" s="229">
        <f>SUM(Q122:Q231)</f>
        <v>0</v>
      </c>
      <c r="R121" s="230"/>
      <c r="S121" s="230"/>
      <c r="T121" s="231"/>
      <c r="U121" s="225"/>
      <c r="V121" s="225">
        <f>SUM(V122:V231)</f>
        <v>141.67999999999998</v>
      </c>
      <c r="W121" s="225"/>
      <c r="X121" s="225"/>
      <c r="Y121" s="225"/>
      <c r="AG121" t="s">
        <v>260</v>
      </c>
    </row>
    <row r="122" spans="1:60" ht="22.5" outlineLevel="1" x14ac:dyDescent="0.2">
      <c r="A122" s="233">
        <v>31</v>
      </c>
      <c r="B122" s="234" t="s">
        <v>454</v>
      </c>
      <c r="C122" s="250" t="s">
        <v>455</v>
      </c>
      <c r="D122" s="235" t="s">
        <v>330</v>
      </c>
      <c r="E122" s="236">
        <v>2</v>
      </c>
      <c r="F122" s="237"/>
      <c r="G122" s="238">
        <f>ROUND(E122*F122,2)</f>
        <v>0</v>
      </c>
      <c r="H122" s="237"/>
      <c r="I122" s="238">
        <f>ROUND(E122*H122,2)</f>
        <v>0</v>
      </c>
      <c r="J122" s="237"/>
      <c r="K122" s="238">
        <f>ROUND(E122*J122,2)</f>
        <v>0</v>
      </c>
      <c r="L122" s="238">
        <v>21</v>
      </c>
      <c r="M122" s="238">
        <f>G122*(1+L122/100)</f>
        <v>0</v>
      </c>
      <c r="N122" s="236">
        <v>1.71146</v>
      </c>
      <c r="O122" s="236">
        <f>ROUND(E122*N122,2)</f>
        <v>3.42</v>
      </c>
      <c r="P122" s="236">
        <v>0</v>
      </c>
      <c r="Q122" s="236">
        <f>ROUND(E122*P122,2)</f>
        <v>0</v>
      </c>
      <c r="R122" s="238" t="s">
        <v>456</v>
      </c>
      <c r="S122" s="238" t="s">
        <v>264</v>
      </c>
      <c r="T122" s="239" t="s">
        <v>319</v>
      </c>
      <c r="U122" s="222">
        <v>4.8899999999999997</v>
      </c>
      <c r="V122" s="222">
        <f>ROUND(E122*U122,2)</f>
        <v>9.7799999999999994</v>
      </c>
      <c r="W122" s="222"/>
      <c r="X122" s="222" t="s">
        <v>320</v>
      </c>
      <c r="Y122" s="222" t="s">
        <v>267</v>
      </c>
      <c r="Z122" s="212"/>
      <c r="AA122" s="212"/>
      <c r="AB122" s="212"/>
      <c r="AC122" s="212"/>
      <c r="AD122" s="212"/>
      <c r="AE122" s="212"/>
      <c r="AF122" s="212"/>
      <c r="AG122" s="212" t="s">
        <v>321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61" t="s">
        <v>457</v>
      </c>
      <c r="D123" s="259"/>
      <c r="E123" s="259"/>
      <c r="F123" s="259"/>
      <c r="G123" s="259"/>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323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52" t="s">
        <v>458</v>
      </c>
      <c r="D124" s="223"/>
      <c r="E124" s="224">
        <v>2</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276</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33">
        <v>32</v>
      </c>
      <c r="B125" s="234" t="s">
        <v>459</v>
      </c>
      <c r="C125" s="250" t="s">
        <v>460</v>
      </c>
      <c r="D125" s="235" t="s">
        <v>317</v>
      </c>
      <c r="E125" s="236">
        <v>21.3508</v>
      </c>
      <c r="F125" s="237"/>
      <c r="G125" s="238">
        <f>ROUND(E125*F125,2)</f>
        <v>0</v>
      </c>
      <c r="H125" s="237"/>
      <c r="I125" s="238">
        <f>ROUND(E125*H125,2)</f>
        <v>0</v>
      </c>
      <c r="J125" s="237"/>
      <c r="K125" s="238">
        <f>ROUND(E125*J125,2)</f>
        <v>0</v>
      </c>
      <c r="L125" s="238">
        <v>21</v>
      </c>
      <c r="M125" s="238">
        <f>G125*(1+L125/100)</f>
        <v>0</v>
      </c>
      <c r="N125" s="236">
        <v>0.50065000000000004</v>
      </c>
      <c r="O125" s="236">
        <f>ROUND(E125*N125,2)</f>
        <v>10.69</v>
      </c>
      <c r="P125" s="236">
        <v>0</v>
      </c>
      <c r="Q125" s="236">
        <f>ROUND(E125*P125,2)</f>
        <v>0</v>
      </c>
      <c r="R125" s="238" t="s">
        <v>376</v>
      </c>
      <c r="S125" s="238" t="s">
        <v>264</v>
      </c>
      <c r="T125" s="239" t="s">
        <v>319</v>
      </c>
      <c r="U125" s="222">
        <v>0.69799999999999995</v>
      </c>
      <c r="V125" s="222">
        <f>ROUND(E125*U125,2)</f>
        <v>14.9</v>
      </c>
      <c r="W125" s="222"/>
      <c r="X125" s="222" t="s">
        <v>320</v>
      </c>
      <c r="Y125" s="222" t="s">
        <v>267</v>
      </c>
      <c r="Z125" s="212"/>
      <c r="AA125" s="212"/>
      <c r="AB125" s="212"/>
      <c r="AC125" s="212"/>
      <c r="AD125" s="212"/>
      <c r="AE125" s="212"/>
      <c r="AF125" s="212"/>
      <c r="AG125" s="212" t="s">
        <v>321</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61" t="s">
        <v>461</v>
      </c>
      <c r="D126" s="259"/>
      <c r="E126" s="259"/>
      <c r="F126" s="259"/>
      <c r="G126" s="259"/>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323</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52" t="s">
        <v>462</v>
      </c>
      <c r="D127" s="223"/>
      <c r="E127" s="224"/>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276</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52" t="s">
        <v>463</v>
      </c>
      <c r="D128" s="223"/>
      <c r="E128" s="224">
        <v>8.3414999999999999</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276</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2" t="s">
        <v>464</v>
      </c>
      <c r="D129" s="223"/>
      <c r="E129" s="224">
        <v>15.4261</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276</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2" t="s">
        <v>465</v>
      </c>
      <c r="D130" s="223"/>
      <c r="E130" s="224">
        <v>-2.4167999999999998</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276</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3">
        <v>33</v>
      </c>
      <c r="B131" s="234" t="s">
        <v>466</v>
      </c>
      <c r="C131" s="250" t="s">
        <v>467</v>
      </c>
      <c r="D131" s="235" t="s">
        <v>317</v>
      </c>
      <c r="E131" s="236">
        <v>13.824</v>
      </c>
      <c r="F131" s="237"/>
      <c r="G131" s="238">
        <f>ROUND(E131*F131,2)</f>
        <v>0</v>
      </c>
      <c r="H131" s="237"/>
      <c r="I131" s="238">
        <f>ROUND(E131*H131,2)</f>
        <v>0</v>
      </c>
      <c r="J131" s="237"/>
      <c r="K131" s="238">
        <f>ROUND(E131*J131,2)</f>
        <v>0</v>
      </c>
      <c r="L131" s="238">
        <v>21</v>
      </c>
      <c r="M131" s="238">
        <f>G131*(1+L131/100)</f>
        <v>0</v>
      </c>
      <c r="N131" s="236">
        <v>0.59209999999999996</v>
      </c>
      <c r="O131" s="236">
        <f>ROUND(E131*N131,2)</f>
        <v>8.19</v>
      </c>
      <c r="P131" s="236">
        <v>0</v>
      </c>
      <c r="Q131" s="236">
        <f>ROUND(E131*P131,2)</f>
        <v>0</v>
      </c>
      <c r="R131" s="238" t="s">
        <v>376</v>
      </c>
      <c r="S131" s="238" t="s">
        <v>264</v>
      </c>
      <c r="T131" s="239" t="s">
        <v>319</v>
      </c>
      <c r="U131" s="222">
        <v>0.83399999999999996</v>
      </c>
      <c r="V131" s="222">
        <f>ROUND(E131*U131,2)</f>
        <v>11.53</v>
      </c>
      <c r="W131" s="222"/>
      <c r="X131" s="222" t="s">
        <v>320</v>
      </c>
      <c r="Y131" s="222" t="s">
        <v>267</v>
      </c>
      <c r="Z131" s="212"/>
      <c r="AA131" s="212"/>
      <c r="AB131" s="212"/>
      <c r="AC131" s="212"/>
      <c r="AD131" s="212"/>
      <c r="AE131" s="212"/>
      <c r="AF131" s="212"/>
      <c r="AG131" s="212" t="s">
        <v>321</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61" t="s">
        <v>461</v>
      </c>
      <c r="D132" s="259"/>
      <c r="E132" s="259"/>
      <c r="F132" s="259"/>
      <c r="G132" s="259"/>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323</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52" t="s">
        <v>462</v>
      </c>
      <c r="D133" s="223"/>
      <c r="E133" s="224"/>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276</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2" t="s">
        <v>468</v>
      </c>
      <c r="D134" s="223"/>
      <c r="E134" s="224">
        <v>7.47</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276</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52" t="s">
        <v>469</v>
      </c>
      <c r="D135" s="223"/>
      <c r="E135" s="224">
        <v>6.3540000000000001</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276</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3">
        <v>34</v>
      </c>
      <c r="B136" s="234" t="s">
        <v>470</v>
      </c>
      <c r="C136" s="250" t="s">
        <v>471</v>
      </c>
      <c r="D136" s="235" t="s">
        <v>317</v>
      </c>
      <c r="E136" s="236">
        <v>13.824</v>
      </c>
      <c r="F136" s="237"/>
      <c r="G136" s="238">
        <f>ROUND(E136*F136,2)</f>
        <v>0</v>
      </c>
      <c r="H136" s="237"/>
      <c r="I136" s="238">
        <f>ROUND(E136*H136,2)</f>
        <v>0</v>
      </c>
      <c r="J136" s="237"/>
      <c r="K136" s="238">
        <f>ROUND(E136*J136,2)</f>
        <v>0</v>
      </c>
      <c r="L136" s="238">
        <v>21</v>
      </c>
      <c r="M136" s="238">
        <f>G136*(1+L136/100)</f>
        <v>0</v>
      </c>
      <c r="N136" s="236">
        <v>0.37564999999999998</v>
      </c>
      <c r="O136" s="236">
        <f>ROUND(E136*N136,2)</f>
        <v>5.19</v>
      </c>
      <c r="P136" s="236">
        <v>0</v>
      </c>
      <c r="Q136" s="236">
        <f>ROUND(E136*P136,2)</f>
        <v>0</v>
      </c>
      <c r="R136" s="238" t="s">
        <v>376</v>
      </c>
      <c r="S136" s="238" t="s">
        <v>264</v>
      </c>
      <c r="T136" s="239" t="s">
        <v>319</v>
      </c>
      <c r="U136" s="222">
        <v>0.59599999999999997</v>
      </c>
      <c r="V136" s="222">
        <f>ROUND(E136*U136,2)</f>
        <v>8.24</v>
      </c>
      <c r="W136" s="222"/>
      <c r="X136" s="222" t="s">
        <v>320</v>
      </c>
      <c r="Y136" s="222" t="s">
        <v>267</v>
      </c>
      <c r="Z136" s="212"/>
      <c r="AA136" s="212"/>
      <c r="AB136" s="212"/>
      <c r="AC136" s="212"/>
      <c r="AD136" s="212"/>
      <c r="AE136" s="212"/>
      <c r="AF136" s="212"/>
      <c r="AG136" s="212" t="s">
        <v>321</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61" t="s">
        <v>461</v>
      </c>
      <c r="D137" s="259"/>
      <c r="E137" s="259"/>
      <c r="F137" s="259"/>
      <c r="G137" s="259"/>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323</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52" t="s">
        <v>462</v>
      </c>
      <c r="D138" s="223"/>
      <c r="E138" s="224"/>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276</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2" t="s">
        <v>468</v>
      </c>
      <c r="D139" s="223"/>
      <c r="E139" s="224">
        <v>7.47</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276</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52" t="s">
        <v>469</v>
      </c>
      <c r="D140" s="223"/>
      <c r="E140" s="224">
        <v>6.3540000000000001</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276</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33">
        <v>35</v>
      </c>
      <c r="B141" s="234" t="s">
        <v>472</v>
      </c>
      <c r="C141" s="250" t="s">
        <v>473</v>
      </c>
      <c r="D141" s="235" t="s">
        <v>397</v>
      </c>
      <c r="E141" s="236">
        <v>0.71699999999999997</v>
      </c>
      <c r="F141" s="237"/>
      <c r="G141" s="238">
        <f>ROUND(E141*F141,2)</f>
        <v>0</v>
      </c>
      <c r="H141" s="237"/>
      <c r="I141" s="238">
        <f>ROUND(E141*H141,2)</f>
        <v>0</v>
      </c>
      <c r="J141" s="237"/>
      <c r="K141" s="238">
        <f>ROUND(E141*J141,2)</f>
        <v>0</v>
      </c>
      <c r="L141" s="238">
        <v>21</v>
      </c>
      <c r="M141" s="238">
        <f>G141*(1+L141/100)</f>
        <v>0</v>
      </c>
      <c r="N141" s="236">
        <v>1.0202899999999999</v>
      </c>
      <c r="O141" s="236">
        <f>ROUND(E141*N141,2)</f>
        <v>0.73</v>
      </c>
      <c r="P141" s="236">
        <v>0</v>
      </c>
      <c r="Q141" s="236">
        <f>ROUND(E141*P141,2)</f>
        <v>0</v>
      </c>
      <c r="R141" s="238" t="s">
        <v>376</v>
      </c>
      <c r="S141" s="238" t="s">
        <v>264</v>
      </c>
      <c r="T141" s="239" t="s">
        <v>319</v>
      </c>
      <c r="U141" s="222">
        <v>25.271000000000001</v>
      </c>
      <c r="V141" s="222">
        <f>ROUND(E141*U141,2)</f>
        <v>18.12</v>
      </c>
      <c r="W141" s="222"/>
      <c r="X141" s="222" t="s">
        <v>320</v>
      </c>
      <c r="Y141" s="222" t="s">
        <v>267</v>
      </c>
      <c r="Z141" s="212"/>
      <c r="AA141" s="212"/>
      <c r="AB141" s="212"/>
      <c r="AC141" s="212"/>
      <c r="AD141" s="212"/>
      <c r="AE141" s="212"/>
      <c r="AF141" s="212"/>
      <c r="AG141" s="212" t="s">
        <v>321</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
      <c r="A142" s="219"/>
      <c r="B142" s="220"/>
      <c r="C142" s="261" t="s">
        <v>398</v>
      </c>
      <c r="D142" s="259"/>
      <c r="E142" s="259"/>
      <c r="F142" s="259"/>
      <c r="G142" s="259"/>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323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52" t="s">
        <v>474</v>
      </c>
      <c r="D143" s="223"/>
      <c r="E143" s="224"/>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276</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52" t="s">
        <v>475</v>
      </c>
      <c r="D144" s="223"/>
      <c r="E144" s="224">
        <v>0.71699999999999997</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276</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33">
        <v>36</v>
      </c>
      <c r="B145" s="234" t="s">
        <v>476</v>
      </c>
      <c r="C145" s="250" t="s">
        <v>477</v>
      </c>
      <c r="D145" s="235" t="s">
        <v>330</v>
      </c>
      <c r="E145" s="236">
        <v>0.87590000000000001</v>
      </c>
      <c r="F145" s="237"/>
      <c r="G145" s="238">
        <f>ROUND(E145*F145,2)</f>
        <v>0</v>
      </c>
      <c r="H145" s="237"/>
      <c r="I145" s="238">
        <f>ROUND(E145*H145,2)</f>
        <v>0</v>
      </c>
      <c r="J145" s="237"/>
      <c r="K145" s="238">
        <f>ROUND(E145*J145,2)</f>
        <v>0</v>
      </c>
      <c r="L145" s="238">
        <v>21</v>
      </c>
      <c r="M145" s="238">
        <f>G145*(1+L145/100)</f>
        <v>0</v>
      </c>
      <c r="N145" s="236">
        <v>1.6823999999999999</v>
      </c>
      <c r="O145" s="236">
        <f>ROUND(E145*N145,2)</f>
        <v>1.47</v>
      </c>
      <c r="P145" s="236">
        <v>0</v>
      </c>
      <c r="Q145" s="236">
        <f>ROUND(E145*P145,2)</f>
        <v>0</v>
      </c>
      <c r="R145" s="238" t="s">
        <v>456</v>
      </c>
      <c r="S145" s="238" t="s">
        <v>264</v>
      </c>
      <c r="T145" s="239" t="s">
        <v>319</v>
      </c>
      <c r="U145" s="222">
        <v>6.8680000000000003</v>
      </c>
      <c r="V145" s="222">
        <f>ROUND(E145*U145,2)</f>
        <v>6.02</v>
      </c>
      <c r="W145" s="222"/>
      <c r="X145" s="222" t="s">
        <v>320</v>
      </c>
      <c r="Y145" s="222" t="s">
        <v>267</v>
      </c>
      <c r="Z145" s="212"/>
      <c r="AA145" s="212"/>
      <c r="AB145" s="212"/>
      <c r="AC145" s="212"/>
      <c r="AD145" s="212"/>
      <c r="AE145" s="212"/>
      <c r="AF145" s="212"/>
      <c r="AG145" s="212" t="s">
        <v>321</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61" t="s">
        <v>478</v>
      </c>
      <c r="D146" s="259"/>
      <c r="E146" s="259"/>
      <c r="F146" s="259"/>
      <c r="G146" s="259"/>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323</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52" t="s">
        <v>479</v>
      </c>
      <c r="D147" s="223"/>
      <c r="E147" s="224"/>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276</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52" t="s">
        <v>480</v>
      </c>
      <c r="D148" s="223"/>
      <c r="E148" s="224">
        <v>0.13794999999999999</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276</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52" t="s">
        <v>481</v>
      </c>
      <c r="D149" s="223"/>
      <c r="E149" s="224">
        <v>4.725E-2</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276</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52" t="s">
        <v>482</v>
      </c>
      <c r="D150" s="223"/>
      <c r="E150" s="224">
        <v>0.12</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276</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52" t="s">
        <v>483</v>
      </c>
      <c r="D151" s="223"/>
      <c r="E151" s="224">
        <v>3.5999999999999997E-2</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276</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52" t="s">
        <v>484</v>
      </c>
      <c r="D152" s="223"/>
      <c r="E152" s="224">
        <v>6.3450000000000006E-2</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276</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52" t="s">
        <v>485</v>
      </c>
      <c r="D153" s="223"/>
      <c r="E153" s="224">
        <v>4.2299999999999997E-2</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276</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52" t="s">
        <v>486</v>
      </c>
      <c r="D154" s="223"/>
      <c r="E154" s="224">
        <v>8.695E-2</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276</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52" t="s">
        <v>487</v>
      </c>
      <c r="D155" s="223"/>
      <c r="E155" s="224">
        <v>0.34200000000000003</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276</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22.5" outlineLevel="1" x14ac:dyDescent="0.2">
      <c r="A156" s="233">
        <v>37</v>
      </c>
      <c r="B156" s="234" t="s">
        <v>488</v>
      </c>
      <c r="C156" s="250" t="s">
        <v>489</v>
      </c>
      <c r="D156" s="235" t="s">
        <v>397</v>
      </c>
      <c r="E156" s="236">
        <v>0.32568000000000003</v>
      </c>
      <c r="F156" s="237"/>
      <c r="G156" s="238">
        <f>ROUND(E156*F156,2)</f>
        <v>0</v>
      </c>
      <c r="H156" s="237"/>
      <c r="I156" s="238">
        <f>ROUND(E156*H156,2)</f>
        <v>0</v>
      </c>
      <c r="J156" s="237"/>
      <c r="K156" s="238">
        <f>ROUND(E156*J156,2)</f>
        <v>0</v>
      </c>
      <c r="L156" s="238">
        <v>21</v>
      </c>
      <c r="M156" s="238">
        <f>G156*(1+L156/100)</f>
        <v>0</v>
      </c>
      <c r="N156" s="236">
        <v>1.9539999999999998E-2</v>
      </c>
      <c r="O156" s="236">
        <f>ROUND(E156*N156,2)</f>
        <v>0.01</v>
      </c>
      <c r="P156" s="236">
        <v>0</v>
      </c>
      <c r="Q156" s="236">
        <f>ROUND(E156*P156,2)</f>
        <v>0</v>
      </c>
      <c r="R156" s="238" t="s">
        <v>376</v>
      </c>
      <c r="S156" s="238" t="s">
        <v>264</v>
      </c>
      <c r="T156" s="239" t="s">
        <v>319</v>
      </c>
      <c r="U156" s="222">
        <v>18.175000000000001</v>
      </c>
      <c r="V156" s="222">
        <f>ROUND(E156*U156,2)</f>
        <v>5.92</v>
      </c>
      <c r="W156" s="222"/>
      <c r="X156" s="222" t="s">
        <v>320</v>
      </c>
      <c r="Y156" s="222" t="s">
        <v>267</v>
      </c>
      <c r="Z156" s="212"/>
      <c r="AA156" s="212"/>
      <c r="AB156" s="212"/>
      <c r="AC156" s="212"/>
      <c r="AD156" s="212"/>
      <c r="AE156" s="212"/>
      <c r="AF156" s="212"/>
      <c r="AG156" s="212" t="s">
        <v>321</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19"/>
      <c r="B157" s="220"/>
      <c r="C157" s="261" t="s">
        <v>490</v>
      </c>
      <c r="D157" s="259"/>
      <c r="E157" s="259"/>
      <c r="F157" s="259"/>
      <c r="G157" s="259"/>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323</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2" x14ac:dyDescent="0.2">
      <c r="A158" s="219"/>
      <c r="B158" s="220"/>
      <c r="C158" s="252" t="s">
        <v>479</v>
      </c>
      <c r="D158" s="223"/>
      <c r="E158" s="224"/>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276</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52" t="s">
        <v>491</v>
      </c>
      <c r="D159" s="223"/>
      <c r="E159" s="224">
        <v>6.4640000000000003E-2</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276</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52" t="s">
        <v>492</v>
      </c>
      <c r="D160" s="223"/>
      <c r="E160" s="224">
        <v>2.2519999999999998E-2</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276</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52" t="s">
        <v>493</v>
      </c>
      <c r="D161" s="223"/>
      <c r="E161" s="224">
        <v>5.0040000000000001E-2</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276</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52" t="s">
        <v>494</v>
      </c>
      <c r="D162" s="223"/>
      <c r="E162" s="224">
        <v>2.6689999999999998E-2</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276</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52" t="s">
        <v>495</v>
      </c>
      <c r="D163" s="223"/>
      <c r="E163" s="224">
        <v>1.2930000000000001E-2</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276</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52" t="s">
        <v>496</v>
      </c>
      <c r="D164" s="223"/>
      <c r="E164" s="224">
        <v>3.3779999999999998E-2</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276</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52" t="s">
        <v>497</v>
      </c>
      <c r="D165" s="223"/>
      <c r="E165" s="224">
        <v>3.0020000000000002E-2</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276</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52" t="s">
        <v>498</v>
      </c>
      <c r="D166" s="223"/>
      <c r="E166" s="224">
        <v>2.3349999999999999E-2</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276</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52" t="s">
        <v>499</v>
      </c>
      <c r="D167" s="223"/>
      <c r="E167" s="224">
        <v>6.1719999999999997E-2</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276</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2.5" outlineLevel="1" x14ac:dyDescent="0.2">
      <c r="A168" s="233">
        <v>38</v>
      </c>
      <c r="B168" s="234" t="s">
        <v>500</v>
      </c>
      <c r="C168" s="250" t="s">
        <v>501</v>
      </c>
      <c r="D168" s="235" t="s">
        <v>397</v>
      </c>
      <c r="E168" s="236">
        <v>0.39300000000000002</v>
      </c>
      <c r="F168" s="237"/>
      <c r="G168" s="238">
        <f>ROUND(E168*F168,2)</f>
        <v>0</v>
      </c>
      <c r="H168" s="237"/>
      <c r="I168" s="238">
        <f>ROUND(E168*H168,2)</f>
        <v>0</v>
      </c>
      <c r="J168" s="237"/>
      <c r="K168" s="238">
        <f>ROUND(E168*J168,2)</f>
        <v>0</v>
      </c>
      <c r="L168" s="238">
        <v>21</v>
      </c>
      <c r="M168" s="238">
        <f>G168*(1+L168/100)</f>
        <v>0</v>
      </c>
      <c r="N168" s="236">
        <v>1.7090000000000001E-2</v>
      </c>
      <c r="O168" s="236">
        <f>ROUND(E168*N168,2)</f>
        <v>0.01</v>
      </c>
      <c r="P168" s="236">
        <v>0</v>
      </c>
      <c r="Q168" s="236">
        <f>ROUND(E168*P168,2)</f>
        <v>0</v>
      </c>
      <c r="R168" s="238" t="s">
        <v>376</v>
      </c>
      <c r="S168" s="238" t="s">
        <v>264</v>
      </c>
      <c r="T168" s="239" t="s">
        <v>319</v>
      </c>
      <c r="U168" s="222">
        <v>16.582999999999998</v>
      </c>
      <c r="V168" s="222">
        <f>ROUND(E168*U168,2)</f>
        <v>6.52</v>
      </c>
      <c r="W168" s="222"/>
      <c r="X168" s="222" t="s">
        <v>320</v>
      </c>
      <c r="Y168" s="222" t="s">
        <v>267</v>
      </c>
      <c r="Z168" s="212"/>
      <c r="AA168" s="212"/>
      <c r="AB168" s="212"/>
      <c r="AC168" s="212"/>
      <c r="AD168" s="212"/>
      <c r="AE168" s="212"/>
      <c r="AF168" s="212"/>
      <c r="AG168" s="212" t="s">
        <v>321</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61" t="s">
        <v>490</v>
      </c>
      <c r="D169" s="259"/>
      <c r="E169" s="259"/>
      <c r="F169" s="259"/>
      <c r="G169" s="259"/>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323</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52" t="s">
        <v>474</v>
      </c>
      <c r="D170" s="223"/>
      <c r="E170" s="224"/>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276</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52" t="s">
        <v>502</v>
      </c>
      <c r="D171" s="223"/>
      <c r="E171" s="224">
        <v>0.39300000000000002</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276</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22.5" outlineLevel="1" x14ac:dyDescent="0.2">
      <c r="A172" s="233">
        <v>39</v>
      </c>
      <c r="B172" s="234" t="s">
        <v>503</v>
      </c>
      <c r="C172" s="250" t="s">
        <v>504</v>
      </c>
      <c r="D172" s="235" t="s">
        <v>330</v>
      </c>
      <c r="E172" s="236">
        <v>0.52</v>
      </c>
      <c r="F172" s="237"/>
      <c r="G172" s="238">
        <f>ROUND(E172*F172,2)</f>
        <v>0</v>
      </c>
      <c r="H172" s="237"/>
      <c r="I172" s="238">
        <f>ROUND(E172*H172,2)</f>
        <v>0</v>
      </c>
      <c r="J172" s="237"/>
      <c r="K172" s="238">
        <f>ROUND(E172*J172,2)</f>
        <v>0</v>
      </c>
      <c r="L172" s="238">
        <v>21</v>
      </c>
      <c r="M172" s="238">
        <f>G172*(1+L172/100)</f>
        <v>0</v>
      </c>
      <c r="N172" s="236">
        <v>0.76182000000000005</v>
      </c>
      <c r="O172" s="236">
        <f>ROUND(E172*N172,2)</f>
        <v>0.4</v>
      </c>
      <c r="P172" s="236">
        <v>0</v>
      </c>
      <c r="Q172" s="236">
        <f>ROUND(E172*P172,2)</f>
        <v>0</v>
      </c>
      <c r="R172" s="238" t="s">
        <v>456</v>
      </c>
      <c r="S172" s="238" t="s">
        <v>264</v>
      </c>
      <c r="T172" s="239" t="s">
        <v>319</v>
      </c>
      <c r="U172" s="222">
        <v>3.08188</v>
      </c>
      <c r="V172" s="222">
        <f>ROUND(E172*U172,2)</f>
        <v>1.6</v>
      </c>
      <c r="W172" s="222"/>
      <c r="X172" s="222" t="s">
        <v>320</v>
      </c>
      <c r="Y172" s="222" t="s">
        <v>267</v>
      </c>
      <c r="Z172" s="212"/>
      <c r="AA172" s="212"/>
      <c r="AB172" s="212"/>
      <c r="AC172" s="212"/>
      <c r="AD172" s="212"/>
      <c r="AE172" s="212"/>
      <c r="AF172" s="212"/>
      <c r="AG172" s="212" t="s">
        <v>321</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61" t="s">
        <v>457</v>
      </c>
      <c r="D173" s="259"/>
      <c r="E173" s="259"/>
      <c r="F173" s="259"/>
      <c r="G173" s="259"/>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323</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52" t="s">
        <v>505</v>
      </c>
      <c r="D174" s="223"/>
      <c r="E174" s="224"/>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276</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52" t="s">
        <v>506</v>
      </c>
      <c r="D175" s="223"/>
      <c r="E175" s="224">
        <v>0.52</v>
      </c>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276</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ht="22.5" outlineLevel="1" x14ac:dyDescent="0.2">
      <c r="A176" s="233">
        <v>40</v>
      </c>
      <c r="B176" s="234" t="s">
        <v>507</v>
      </c>
      <c r="C176" s="250" t="s">
        <v>508</v>
      </c>
      <c r="D176" s="235" t="s">
        <v>330</v>
      </c>
      <c r="E176" s="236">
        <v>0.28799999999999998</v>
      </c>
      <c r="F176" s="237"/>
      <c r="G176" s="238">
        <f>ROUND(E176*F176,2)</f>
        <v>0</v>
      </c>
      <c r="H176" s="237"/>
      <c r="I176" s="238">
        <f>ROUND(E176*H176,2)</f>
        <v>0</v>
      </c>
      <c r="J176" s="237"/>
      <c r="K176" s="238">
        <f>ROUND(E176*J176,2)</f>
        <v>0</v>
      </c>
      <c r="L176" s="238">
        <v>21</v>
      </c>
      <c r="M176" s="238">
        <f>G176*(1+L176/100)</f>
        <v>0</v>
      </c>
      <c r="N176" s="236">
        <v>0.76605000000000001</v>
      </c>
      <c r="O176" s="236">
        <f>ROUND(E176*N176,2)</f>
        <v>0.22</v>
      </c>
      <c r="P176" s="236">
        <v>0</v>
      </c>
      <c r="Q176" s="236">
        <f>ROUND(E176*P176,2)</f>
        <v>0</v>
      </c>
      <c r="R176" s="238" t="s">
        <v>456</v>
      </c>
      <c r="S176" s="238" t="s">
        <v>264</v>
      </c>
      <c r="T176" s="239" t="s">
        <v>319</v>
      </c>
      <c r="U176" s="222">
        <v>3.3231899999999999</v>
      </c>
      <c r="V176" s="222">
        <f>ROUND(E176*U176,2)</f>
        <v>0.96</v>
      </c>
      <c r="W176" s="222"/>
      <c r="X176" s="222" t="s">
        <v>320</v>
      </c>
      <c r="Y176" s="222" t="s">
        <v>267</v>
      </c>
      <c r="Z176" s="212"/>
      <c r="AA176" s="212"/>
      <c r="AB176" s="212"/>
      <c r="AC176" s="212"/>
      <c r="AD176" s="212"/>
      <c r="AE176" s="212"/>
      <c r="AF176" s="212"/>
      <c r="AG176" s="212" t="s">
        <v>321</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61" t="s">
        <v>457</v>
      </c>
      <c r="D177" s="259"/>
      <c r="E177" s="259"/>
      <c r="F177" s="259"/>
      <c r="G177" s="259"/>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323</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52" t="s">
        <v>505</v>
      </c>
      <c r="D178" s="223"/>
      <c r="E178" s="224"/>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276</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52" t="s">
        <v>509</v>
      </c>
      <c r="D179" s="223"/>
      <c r="E179" s="224">
        <v>0.28799999999999998</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276</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33">
        <v>41</v>
      </c>
      <c r="B180" s="234" t="s">
        <v>510</v>
      </c>
      <c r="C180" s="250" t="s">
        <v>511</v>
      </c>
      <c r="D180" s="235" t="s">
        <v>317</v>
      </c>
      <c r="E180" s="236">
        <v>17.0776</v>
      </c>
      <c r="F180" s="237"/>
      <c r="G180" s="238">
        <f>ROUND(E180*F180,2)</f>
        <v>0</v>
      </c>
      <c r="H180" s="237"/>
      <c r="I180" s="238">
        <f>ROUND(E180*H180,2)</f>
        <v>0</v>
      </c>
      <c r="J180" s="237"/>
      <c r="K180" s="238">
        <f>ROUND(E180*J180,2)</f>
        <v>0</v>
      </c>
      <c r="L180" s="238">
        <v>21</v>
      </c>
      <c r="M180" s="238">
        <f>G180*(1+L180/100)</f>
        <v>0</v>
      </c>
      <c r="N180" s="236">
        <v>7.4709999999999999E-2</v>
      </c>
      <c r="O180" s="236">
        <f>ROUND(E180*N180,2)</f>
        <v>1.28</v>
      </c>
      <c r="P180" s="236">
        <v>0</v>
      </c>
      <c r="Q180" s="236">
        <f>ROUND(E180*P180,2)</f>
        <v>0</v>
      </c>
      <c r="R180" s="238" t="s">
        <v>376</v>
      </c>
      <c r="S180" s="238" t="s">
        <v>264</v>
      </c>
      <c r="T180" s="239" t="s">
        <v>319</v>
      </c>
      <c r="U180" s="222">
        <v>0.52915000000000001</v>
      </c>
      <c r="V180" s="222">
        <f>ROUND(E180*U180,2)</f>
        <v>9.0399999999999991</v>
      </c>
      <c r="W180" s="222"/>
      <c r="X180" s="222" t="s">
        <v>320</v>
      </c>
      <c r="Y180" s="222" t="s">
        <v>267</v>
      </c>
      <c r="Z180" s="212"/>
      <c r="AA180" s="212"/>
      <c r="AB180" s="212"/>
      <c r="AC180" s="212"/>
      <c r="AD180" s="212"/>
      <c r="AE180" s="212"/>
      <c r="AF180" s="212"/>
      <c r="AG180" s="212" t="s">
        <v>321</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61" t="s">
        <v>512</v>
      </c>
      <c r="D181" s="259"/>
      <c r="E181" s="259"/>
      <c r="F181" s="259"/>
      <c r="G181" s="259"/>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323</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52" t="s">
        <v>505</v>
      </c>
      <c r="D182" s="223"/>
      <c r="E182" s="224"/>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276</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52" t="s">
        <v>513</v>
      </c>
      <c r="D183" s="223"/>
      <c r="E183" s="224">
        <v>15.317600000000001</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276</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52" t="s">
        <v>514</v>
      </c>
      <c r="D184" s="223"/>
      <c r="E184" s="224"/>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276</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52" t="s">
        <v>515</v>
      </c>
      <c r="D185" s="223"/>
      <c r="E185" s="224">
        <v>1.76</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276</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33">
        <v>42</v>
      </c>
      <c r="B186" s="234" t="s">
        <v>516</v>
      </c>
      <c r="C186" s="250" t="s">
        <v>517</v>
      </c>
      <c r="D186" s="235" t="s">
        <v>317</v>
      </c>
      <c r="E186" s="236">
        <v>60.76</v>
      </c>
      <c r="F186" s="237"/>
      <c r="G186" s="238">
        <f>ROUND(E186*F186,2)</f>
        <v>0</v>
      </c>
      <c r="H186" s="237"/>
      <c r="I186" s="238">
        <f>ROUND(E186*H186,2)</f>
        <v>0</v>
      </c>
      <c r="J186" s="237"/>
      <c r="K186" s="238">
        <f>ROUND(E186*J186,2)</f>
        <v>0</v>
      </c>
      <c r="L186" s="238">
        <v>21</v>
      </c>
      <c r="M186" s="238">
        <f>G186*(1+L186/100)</f>
        <v>0</v>
      </c>
      <c r="N186" s="236">
        <v>0.11219</v>
      </c>
      <c r="O186" s="236">
        <f>ROUND(E186*N186,2)</f>
        <v>6.82</v>
      </c>
      <c r="P186" s="236">
        <v>0</v>
      </c>
      <c r="Q186" s="236">
        <f>ROUND(E186*P186,2)</f>
        <v>0</v>
      </c>
      <c r="R186" s="238" t="s">
        <v>376</v>
      </c>
      <c r="S186" s="238" t="s">
        <v>264</v>
      </c>
      <c r="T186" s="239" t="s">
        <v>319</v>
      </c>
      <c r="U186" s="222">
        <v>0.55488999999999999</v>
      </c>
      <c r="V186" s="222">
        <f>ROUND(E186*U186,2)</f>
        <v>33.72</v>
      </c>
      <c r="W186" s="222"/>
      <c r="X186" s="222" t="s">
        <v>320</v>
      </c>
      <c r="Y186" s="222" t="s">
        <v>267</v>
      </c>
      <c r="Z186" s="212"/>
      <c r="AA186" s="212"/>
      <c r="AB186" s="212"/>
      <c r="AC186" s="212"/>
      <c r="AD186" s="212"/>
      <c r="AE186" s="212"/>
      <c r="AF186" s="212"/>
      <c r="AG186" s="212" t="s">
        <v>321</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19"/>
      <c r="B187" s="220"/>
      <c r="C187" s="261" t="s">
        <v>512</v>
      </c>
      <c r="D187" s="259"/>
      <c r="E187" s="259"/>
      <c r="F187" s="259"/>
      <c r="G187" s="259"/>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323</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52" t="s">
        <v>505</v>
      </c>
      <c r="D188" s="223"/>
      <c r="E188" s="224"/>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276</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52" t="s">
        <v>518</v>
      </c>
      <c r="D189" s="223"/>
      <c r="E189" s="224">
        <v>33.048000000000002</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276</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52" t="s">
        <v>519</v>
      </c>
      <c r="D190" s="223"/>
      <c r="E190" s="224">
        <v>-5.7839999999999998</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276</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52" t="s">
        <v>520</v>
      </c>
      <c r="D191" s="223"/>
      <c r="E191" s="224">
        <v>-2.4</v>
      </c>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276</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52" t="s">
        <v>521</v>
      </c>
      <c r="D192" s="223"/>
      <c r="E192" s="224">
        <v>39.095999999999997</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276</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52" t="s">
        <v>522</v>
      </c>
      <c r="D193" s="223"/>
      <c r="E193" s="224">
        <v>-3.2</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276</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33">
        <v>43</v>
      </c>
      <c r="B194" s="234" t="s">
        <v>523</v>
      </c>
      <c r="C194" s="250" t="s">
        <v>524</v>
      </c>
      <c r="D194" s="235" t="s">
        <v>330</v>
      </c>
      <c r="E194" s="236">
        <v>0.61951999999999996</v>
      </c>
      <c r="F194" s="237"/>
      <c r="G194" s="238">
        <f>ROUND(E194*F194,2)</f>
        <v>0</v>
      </c>
      <c r="H194" s="237"/>
      <c r="I194" s="238">
        <f>ROUND(E194*H194,2)</f>
        <v>0</v>
      </c>
      <c r="J194" s="237"/>
      <c r="K194" s="238">
        <f>ROUND(E194*J194,2)</f>
        <v>0</v>
      </c>
      <c r="L194" s="238">
        <v>21</v>
      </c>
      <c r="M194" s="238">
        <f>G194*(1+L194/100)</f>
        <v>0</v>
      </c>
      <c r="N194" s="236">
        <v>2.52502</v>
      </c>
      <c r="O194" s="236">
        <f>ROUND(E194*N194,2)</f>
        <v>1.56</v>
      </c>
      <c r="P194" s="236">
        <v>0</v>
      </c>
      <c r="Q194" s="236">
        <f>ROUND(E194*P194,2)</f>
        <v>0</v>
      </c>
      <c r="R194" s="238" t="s">
        <v>376</v>
      </c>
      <c r="S194" s="238" t="s">
        <v>264</v>
      </c>
      <c r="T194" s="239" t="s">
        <v>319</v>
      </c>
      <c r="U194" s="222">
        <v>2.0019999999999998</v>
      </c>
      <c r="V194" s="222">
        <f>ROUND(E194*U194,2)</f>
        <v>1.24</v>
      </c>
      <c r="W194" s="222"/>
      <c r="X194" s="222" t="s">
        <v>320</v>
      </c>
      <c r="Y194" s="222" t="s">
        <v>267</v>
      </c>
      <c r="Z194" s="212"/>
      <c r="AA194" s="212"/>
      <c r="AB194" s="212"/>
      <c r="AC194" s="212"/>
      <c r="AD194" s="212"/>
      <c r="AE194" s="212"/>
      <c r="AF194" s="212"/>
      <c r="AG194" s="212" t="s">
        <v>321</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61" t="s">
        <v>525</v>
      </c>
      <c r="D195" s="259"/>
      <c r="E195" s="259"/>
      <c r="F195" s="259"/>
      <c r="G195" s="259"/>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323</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52" t="s">
        <v>526</v>
      </c>
      <c r="D196" s="223"/>
      <c r="E196" s="224">
        <v>0.61951999999999996</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276</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33">
        <v>44</v>
      </c>
      <c r="B197" s="234" t="s">
        <v>527</v>
      </c>
      <c r="C197" s="250" t="s">
        <v>528</v>
      </c>
      <c r="D197" s="235" t="s">
        <v>317</v>
      </c>
      <c r="E197" s="236">
        <v>4.95</v>
      </c>
      <c r="F197" s="237"/>
      <c r="G197" s="238">
        <f>ROUND(E197*F197,2)</f>
        <v>0</v>
      </c>
      <c r="H197" s="237"/>
      <c r="I197" s="238">
        <f>ROUND(E197*H197,2)</f>
        <v>0</v>
      </c>
      <c r="J197" s="237"/>
      <c r="K197" s="238">
        <f>ROUND(E197*J197,2)</f>
        <v>0</v>
      </c>
      <c r="L197" s="238">
        <v>21</v>
      </c>
      <c r="M197" s="238">
        <f>G197*(1+L197/100)</f>
        <v>0</v>
      </c>
      <c r="N197" s="236">
        <v>0.15679999999999999</v>
      </c>
      <c r="O197" s="236">
        <f>ROUND(E197*N197,2)</f>
        <v>0.78</v>
      </c>
      <c r="P197" s="236">
        <v>0</v>
      </c>
      <c r="Q197" s="236">
        <f>ROUND(E197*P197,2)</f>
        <v>0</v>
      </c>
      <c r="R197" s="238" t="s">
        <v>376</v>
      </c>
      <c r="S197" s="238" t="s">
        <v>264</v>
      </c>
      <c r="T197" s="239" t="s">
        <v>319</v>
      </c>
      <c r="U197" s="222">
        <v>1.2225999999999999</v>
      </c>
      <c r="V197" s="222">
        <f>ROUND(E197*U197,2)</f>
        <v>6.05</v>
      </c>
      <c r="W197" s="222"/>
      <c r="X197" s="222" t="s">
        <v>320</v>
      </c>
      <c r="Y197" s="222" t="s">
        <v>267</v>
      </c>
      <c r="Z197" s="212"/>
      <c r="AA197" s="212"/>
      <c r="AB197" s="212"/>
      <c r="AC197" s="212"/>
      <c r="AD197" s="212"/>
      <c r="AE197" s="212"/>
      <c r="AF197" s="212"/>
      <c r="AG197" s="212" t="s">
        <v>321</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61" t="s">
        <v>529</v>
      </c>
      <c r="D198" s="259"/>
      <c r="E198" s="259"/>
      <c r="F198" s="259"/>
      <c r="G198" s="259"/>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323</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2" x14ac:dyDescent="0.2">
      <c r="A199" s="219"/>
      <c r="B199" s="220"/>
      <c r="C199" s="252" t="s">
        <v>479</v>
      </c>
      <c r="D199" s="223"/>
      <c r="E199" s="224"/>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276</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52" t="s">
        <v>530</v>
      </c>
      <c r="D200" s="223"/>
      <c r="E200" s="224">
        <v>0.31</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276</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52" t="s">
        <v>531</v>
      </c>
      <c r="D201" s="223"/>
      <c r="E201" s="224">
        <v>0.27</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276</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52" t="s">
        <v>532</v>
      </c>
      <c r="D202" s="223"/>
      <c r="E202" s="224">
        <v>0.24</v>
      </c>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276</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52" t="s">
        <v>533</v>
      </c>
      <c r="D203" s="223"/>
      <c r="E203" s="224">
        <v>0.16</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276</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52" t="s">
        <v>534</v>
      </c>
      <c r="D204" s="223"/>
      <c r="E204" s="224">
        <v>0.31</v>
      </c>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276</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52" t="s">
        <v>531</v>
      </c>
      <c r="D205" s="223"/>
      <c r="E205" s="224">
        <v>0.27</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276</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52" t="s">
        <v>535</v>
      </c>
      <c r="D206" s="223"/>
      <c r="E206" s="224">
        <v>0.18</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276</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52" t="s">
        <v>536</v>
      </c>
      <c r="D207" s="223"/>
      <c r="E207" s="224">
        <v>0.56000000000000005</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276</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52" t="s">
        <v>537</v>
      </c>
      <c r="D208" s="223"/>
      <c r="E208" s="224">
        <v>0.37</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276</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52" t="s">
        <v>514</v>
      </c>
      <c r="D209" s="223"/>
      <c r="E209" s="224"/>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276</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52" t="s">
        <v>538</v>
      </c>
      <c r="D210" s="223"/>
      <c r="E210" s="224">
        <v>2.2799999999999998</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276</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33">
        <v>45</v>
      </c>
      <c r="B211" s="234" t="s">
        <v>539</v>
      </c>
      <c r="C211" s="250" t="s">
        <v>540</v>
      </c>
      <c r="D211" s="235" t="s">
        <v>317</v>
      </c>
      <c r="E211" s="236">
        <v>11.414999999999999</v>
      </c>
      <c r="F211" s="237"/>
      <c r="G211" s="238">
        <f>ROUND(E211*F211,2)</f>
        <v>0</v>
      </c>
      <c r="H211" s="237"/>
      <c r="I211" s="238">
        <f>ROUND(E211*H211,2)</f>
        <v>0</v>
      </c>
      <c r="J211" s="237"/>
      <c r="K211" s="238">
        <f>ROUND(E211*J211,2)</f>
        <v>0</v>
      </c>
      <c r="L211" s="238">
        <v>21</v>
      </c>
      <c r="M211" s="238">
        <f>G211*(1+L211/100)</f>
        <v>0</v>
      </c>
      <c r="N211" s="236">
        <v>0.15931000000000001</v>
      </c>
      <c r="O211" s="236">
        <f>ROUND(E211*N211,2)</f>
        <v>1.82</v>
      </c>
      <c r="P211" s="236">
        <v>0</v>
      </c>
      <c r="Q211" s="236">
        <f>ROUND(E211*P211,2)</f>
        <v>0</v>
      </c>
      <c r="R211" s="238" t="s">
        <v>376</v>
      </c>
      <c r="S211" s="238" t="s">
        <v>264</v>
      </c>
      <c r="T211" s="239" t="s">
        <v>319</v>
      </c>
      <c r="U211" s="222">
        <v>0.70399999999999996</v>
      </c>
      <c r="V211" s="222">
        <f>ROUND(E211*U211,2)</f>
        <v>8.0399999999999991</v>
      </c>
      <c r="W211" s="222"/>
      <c r="X211" s="222" t="s">
        <v>320</v>
      </c>
      <c r="Y211" s="222" t="s">
        <v>267</v>
      </c>
      <c r="Z211" s="212"/>
      <c r="AA211" s="212"/>
      <c r="AB211" s="212"/>
      <c r="AC211" s="212"/>
      <c r="AD211" s="212"/>
      <c r="AE211" s="212"/>
      <c r="AF211" s="212"/>
      <c r="AG211" s="212" t="s">
        <v>321</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2" x14ac:dyDescent="0.2">
      <c r="A212" s="219"/>
      <c r="B212" s="220"/>
      <c r="C212" s="261" t="s">
        <v>541</v>
      </c>
      <c r="D212" s="259"/>
      <c r="E212" s="259"/>
      <c r="F212" s="259"/>
      <c r="G212" s="259"/>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323</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19"/>
      <c r="B213" s="220"/>
      <c r="C213" s="252" t="s">
        <v>505</v>
      </c>
      <c r="D213" s="223"/>
      <c r="E213" s="224"/>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276</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52" t="s">
        <v>542</v>
      </c>
      <c r="D214" s="223"/>
      <c r="E214" s="224">
        <v>8.2349999999999994</v>
      </c>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276</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52" t="s">
        <v>543</v>
      </c>
      <c r="D215" s="223"/>
      <c r="E215" s="224">
        <v>3.18</v>
      </c>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276</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ht="22.5" outlineLevel="1" x14ac:dyDescent="0.2">
      <c r="A216" s="233">
        <v>46</v>
      </c>
      <c r="B216" s="234" t="s">
        <v>544</v>
      </c>
      <c r="C216" s="250" t="s">
        <v>545</v>
      </c>
      <c r="D216" s="235" t="s">
        <v>397</v>
      </c>
      <c r="E216" s="236">
        <v>0.35172999999999999</v>
      </c>
      <c r="F216" s="237"/>
      <c r="G216" s="238">
        <f>ROUND(E216*F216,2)</f>
        <v>0</v>
      </c>
      <c r="H216" s="237"/>
      <c r="I216" s="238">
        <f>ROUND(E216*H216,2)</f>
        <v>0</v>
      </c>
      <c r="J216" s="237"/>
      <c r="K216" s="238">
        <f>ROUND(E216*J216,2)</f>
        <v>0</v>
      </c>
      <c r="L216" s="238">
        <v>21</v>
      </c>
      <c r="M216" s="238">
        <f>G216*(1+L216/100)</f>
        <v>0</v>
      </c>
      <c r="N216" s="236">
        <v>1</v>
      </c>
      <c r="O216" s="236">
        <f>ROUND(E216*N216,2)</f>
        <v>0.35</v>
      </c>
      <c r="P216" s="236">
        <v>0</v>
      </c>
      <c r="Q216" s="236">
        <f>ROUND(E216*P216,2)</f>
        <v>0</v>
      </c>
      <c r="R216" s="238" t="s">
        <v>546</v>
      </c>
      <c r="S216" s="238" t="s">
        <v>264</v>
      </c>
      <c r="T216" s="239" t="s">
        <v>319</v>
      </c>
      <c r="U216" s="222">
        <v>0</v>
      </c>
      <c r="V216" s="222">
        <f>ROUND(E216*U216,2)</f>
        <v>0</v>
      </c>
      <c r="W216" s="222"/>
      <c r="X216" s="222" t="s">
        <v>547</v>
      </c>
      <c r="Y216" s="222" t="s">
        <v>267</v>
      </c>
      <c r="Z216" s="212"/>
      <c r="AA216" s="212"/>
      <c r="AB216" s="212"/>
      <c r="AC216" s="212"/>
      <c r="AD216" s="212"/>
      <c r="AE216" s="212"/>
      <c r="AF216" s="212"/>
      <c r="AG216" s="212" t="s">
        <v>548</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52" t="s">
        <v>479</v>
      </c>
      <c r="D217" s="223"/>
      <c r="E217" s="224"/>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276</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52" t="s">
        <v>491</v>
      </c>
      <c r="D218" s="223"/>
      <c r="E218" s="224">
        <v>6.4640000000000003E-2</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276</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52" t="s">
        <v>492</v>
      </c>
      <c r="D219" s="223"/>
      <c r="E219" s="224">
        <v>2.2519999999999998E-2</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276</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52" t="s">
        <v>493</v>
      </c>
      <c r="D220" s="223"/>
      <c r="E220" s="224">
        <v>5.0040000000000001E-2</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276</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52" t="s">
        <v>494</v>
      </c>
      <c r="D221" s="223"/>
      <c r="E221" s="224">
        <v>2.6689999999999998E-2</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276</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52" t="s">
        <v>495</v>
      </c>
      <c r="D222" s="223"/>
      <c r="E222" s="224">
        <v>1.2930000000000001E-2</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276</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52" t="s">
        <v>496</v>
      </c>
      <c r="D223" s="223"/>
      <c r="E223" s="224">
        <v>3.3779999999999998E-2</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276</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52" t="s">
        <v>497</v>
      </c>
      <c r="D224" s="223"/>
      <c r="E224" s="224">
        <v>3.0020000000000002E-2</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276</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52" t="s">
        <v>498</v>
      </c>
      <c r="D225" s="223"/>
      <c r="E225" s="224">
        <v>2.3349999999999999E-2</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276</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52" t="s">
        <v>499</v>
      </c>
      <c r="D226" s="223"/>
      <c r="E226" s="224">
        <v>6.1719999999999997E-2</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276</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62" t="s">
        <v>549</v>
      </c>
      <c r="D227" s="257"/>
      <c r="E227" s="258">
        <v>2.605E-2</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276</v>
      </c>
      <c r="AH227" s="212">
        <v>4</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ht="22.5" outlineLevel="1" x14ac:dyDescent="0.2">
      <c r="A228" s="233">
        <v>47</v>
      </c>
      <c r="B228" s="234" t="s">
        <v>550</v>
      </c>
      <c r="C228" s="250" t="s">
        <v>551</v>
      </c>
      <c r="D228" s="235" t="s">
        <v>397</v>
      </c>
      <c r="E228" s="236">
        <v>0.42443999999999998</v>
      </c>
      <c r="F228" s="237"/>
      <c r="G228" s="238">
        <f>ROUND(E228*F228,2)</f>
        <v>0</v>
      </c>
      <c r="H228" s="237"/>
      <c r="I228" s="238">
        <f>ROUND(E228*H228,2)</f>
        <v>0</v>
      </c>
      <c r="J228" s="237"/>
      <c r="K228" s="238">
        <f>ROUND(E228*J228,2)</f>
        <v>0</v>
      </c>
      <c r="L228" s="238">
        <v>21</v>
      </c>
      <c r="M228" s="238">
        <f>G228*(1+L228/100)</f>
        <v>0</v>
      </c>
      <c r="N228" s="236">
        <v>1</v>
      </c>
      <c r="O228" s="236">
        <f>ROUND(E228*N228,2)</f>
        <v>0.42</v>
      </c>
      <c r="P228" s="236">
        <v>0</v>
      </c>
      <c r="Q228" s="236">
        <f>ROUND(E228*P228,2)</f>
        <v>0</v>
      </c>
      <c r="R228" s="238" t="s">
        <v>546</v>
      </c>
      <c r="S228" s="238" t="s">
        <v>552</v>
      </c>
      <c r="T228" s="239" t="s">
        <v>319</v>
      </c>
      <c r="U228" s="222">
        <v>0</v>
      </c>
      <c r="V228" s="222">
        <f>ROUND(E228*U228,2)</f>
        <v>0</v>
      </c>
      <c r="W228" s="222"/>
      <c r="X228" s="222" t="s">
        <v>547</v>
      </c>
      <c r="Y228" s="222" t="s">
        <v>267</v>
      </c>
      <c r="Z228" s="212"/>
      <c r="AA228" s="212"/>
      <c r="AB228" s="212"/>
      <c r="AC228" s="212"/>
      <c r="AD228" s="212"/>
      <c r="AE228" s="212"/>
      <c r="AF228" s="212"/>
      <c r="AG228" s="212" t="s">
        <v>548</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52" t="s">
        <v>474</v>
      </c>
      <c r="D229" s="223"/>
      <c r="E229" s="224"/>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276</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52" t="s">
        <v>502</v>
      </c>
      <c r="D230" s="223"/>
      <c r="E230" s="224">
        <v>0.39300000000000002</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276</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62" t="s">
        <v>549</v>
      </c>
      <c r="D231" s="257"/>
      <c r="E231" s="258">
        <v>3.1440000000000003E-2</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276</v>
      </c>
      <c r="AH231" s="212">
        <v>4</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x14ac:dyDescent="0.2">
      <c r="A232" s="226" t="s">
        <v>259</v>
      </c>
      <c r="B232" s="227" t="s">
        <v>103</v>
      </c>
      <c r="C232" s="249" t="s">
        <v>104</v>
      </c>
      <c r="D232" s="228"/>
      <c r="E232" s="229"/>
      <c r="F232" s="230"/>
      <c r="G232" s="230">
        <f>SUMIF(AG233:AG258,"&lt;&gt;NOR",G233:G258)</f>
        <v>0</v>
      </c>
      <c r="H232" s="230"/>
      <c r="I232" s="230">
        <f>SUM(I233:I258)</f>
        <v>0</v>
      </c>
      <c r="J232" s="230"/>
      <c r="K232" s="230">
        <f>SUM(K233:K258)</f>
        <v>0</v>
      </c>
      <c r="L232" s="230"/>
      <c r="M232" s="230">
        <f>SUM(M233:M258)</f>
        <v>0</v>
      </c>
      <c r="N232" s="229"/>
      <c r="O232" s="229">
        <f>SUM(O233:O258)</f>
        <v>2.6999999999999997</v>
      </c>
      <c r="P232" s="229"/>
      <c r="Q232" s="229">
        <f>SUM(Q233:Q258)</f>
        <v>0</v>
      </c>
      <c r="R232" s="230"/>
      <c r="S232" s="230"/>
      <c r="T232" s="231"/>
      <c r="U232" s="225"/>
      <c r="V232" s="225">
        <f>SUM(V233:V258)</f>
        <v>96.52000000000001</v>
      </c>
      <c r="W232" s="225"/>
      <c r="X232" s="225"/>
      <c r="Y232" s="225"/>
      <c r="AG232" t="s">
        <v>260</v>
      </c>
    </row>
    <row r="233" spans="1:60" ht="33.75" outlineLevel="1" x14ac:dyDescent="0.2">
      <c r="A233" s="233">
        <v>48</v>
      </c>
      <c r="B233" s="234" t="s">
        <v>553</v>
      </c>
      <c r="C233" s="250" t="s">
        <v>554</v>
      </c>
      <c r="D233" s="235" t="s">
        <v>317</v>
      </c>
      <c r="E233" s="236">
        <v>33.08</v>
      </c>
      <c r="F233" s="237"/>
      <c r="G233" s="238">
        <f>ROUND(E233*F233,2)</f>
        <v>0</v>
      </c>
      <c r="H233" s="237"/>
      <c r="I233" s="238">
        <f>ROUND(E233*H233,2)</f>
        <v>0</v>
      </c>
      <c r="J233" s="237"/>
      <c r="K233" s="238">
        <f>ROUND(E233*J233,2)</f>
        <v>0</v>
      </c>
      <c r="L233" s="238">
        <v>21</v>
      </c>
      <c r="M233" s="238">
        <f>G233*(1+L233/100)</f>
        <v>0</v>
      </c>
      <c r="N233" s="236">
        <v>4.5150000000000003E-2</v>
      </c>
      <c r="O233" s="236">
        <f>ROUND(E233*N233,2)</f>
        <v>1.49</v>
      </c>
      <c r="P233" s="236">
        <v>0</v>
      </c>
      <c r="Q233" s="236">
        <f>ROUND(E233*P233,2)</f>
        <v>0</v>
      </c>
      <c r="R233" s="238" t="s">
        <v>376</v>
      </c>
      <c r="S233" s="238" t="s">
        <v>264</v>
      </c>
      <c r="T233" s="239" t="s">
        <v>319</v>
      </c>
      <c r="U233" s="222">
        <v>1.2869999999999999</v>
      </c>
      <c r="V233" s="222">
        <f>ROUND(E233*U233,2)</f>
        <v>42.57</v>
      </c>
      <c r="W233" s="222"/>
      <c r="X233" s="222" t="s">
        <v>320</v>
      </c>
      <c r="Y233" s="222" t="s">
        <v>267</v>
      </c>
      <c r="Z233" s="212"/>
      <c r="AA233" s="212"/>
      <c r="AB233" s="212"/>
      <c r="AC233" s="212"/>
      <c r="AD233" s="212"/>
      <c r="AE233" s="212"/>
      <c r="AF233" s="212"/>
      <c r="AG233" s="212" t="s">
        <v>321</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ht="22.5" outlineLevel="2" x14ac:dyDescent="0.2">
      <c r="A234" s="219"/>
      <c r="B234" s="220"/>
      <c r="C234" s="261" t="s">
        <v>555</v>
      </c>
      <c r="D234" s="259"/>
      <c r="E234" s="259"/>
      <c r="F234" s="259"/>
      <c r="G234" s="259"/>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323</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40" t="str">
        <f>C234</f>
        <v>zřízení nosné konstrukce příčky, vložení tepelné izolace tl. do 5 cm, montáž desek, tmelení spár Q2 a úprava rohů. Včetně dodávek materiálu.</v>
      </c>
      <c r="BB234" s="212"/>
      <c r="BC234" s="212"/>
      <c r="BD234" s="212"/>
      <c r="BE234" s="212"/>
      <c r="BF234" s="212"/>
      <c r="BG234" s="212"/>
      <c r="BH234" s="212"/>
    </row>
    <row r="235" spans="1:60" outlineLevel="2" x14ac:dyDescent="0.2">
      <c r="A235" s="219"/>
      <c r="B235" s="220"/>
      <c r="C235" s="252" t="s">
        <v>505</v>
      </c>
      <c r="D235" s="223"/>
      <c r="E235" s="224"/>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276</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52" t="s">
        <v>556</v>
      </c>
      <c r="D236" s="223"/>
      <c r="E236" s="224">
        <v>13.5</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276</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52" t="s">
        <v>557</v>
      </c>
      <c r="D237" s="223"/>
      <c r="E237" s="224">
        <v>11.55</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276</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52" t="s">
        <v>514</v>
      </c>
      <c r="D238" s="223"/>
      <c r="E238" s="224"/>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276</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52" t="s">
        <v>558</v>
      </c>
      <c r="D239" s="223"/>
      <c r="E239" s="224">
        <v>8.0299999999999994</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276</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ht="45" outlineLevel="1" x14ac:dyDescent="0.2">
      <c r="A240" s="233">
        <v>49</v>
      </c>
      <c r="B240" s="234" t="s">
        <v>559</v>
      </c>
      <c r="C240" s="250" t="s">
        <v>560</v>
      </c>
      <c r="D240" s="235" t="s">
        <v>317</v>
      </c>
      <c r="E240" s="236">
        <v>31.640999999999998</v>
      </c>
      <c r="F240" s="237"/>
      <c r="G240" s="238">
        <f>ROUND(E240*F240,2)</f>
        <v>0</v>
      </c>
      <c r="H240" s="237"/>
      <c r="I240" s="238">
        <f>ROUND(E240*H240,2)</f>
        <v>0</v>
      </c>
      <c r="J240" s="237"/>
      <c r="K240" s="238">
        <f>ROUND(E240*J240,2)</f>
        <v>0</v>
      </c>
      <c r="L240" s="238">
        <v>21</v>
      </c>
      <c r="M240" s="238">
        <f>G240*(1+L240/100)</f>
        <v>0</v>
      </c>
      <c r="N240" s="236">
        <v>1.18E-2</v>
      </c>
      <c r="O240" s="236">
        <f>ROUND(E240*N240,2)</f>
        <v>0.37</v>
      </c>
      <c r="P240" s="236">
        <v>0</v>
      </c>
      <c r="Q240" s="236">
        <f>ROUND(E240*P240,2)</f>
        <v>0</v>
      </c>
      <c r="R240" s="238" t="s">
        <v>376</v>
      </c>
      <c r="S240" s="238" t="s">
        <v>264</v>
      </c>
      <c r="T240" s="239" t="s">
        <v>413</v>
      </c>
      <c r="U240" s="222">
        <v>0.69</v>
      </c>
      <c r="V240" s="222">
        <f>ROUND(E240*U240,2)</f>
        <v>21.83</v>
      </c>
      <c r="W240" s="222"/>
      <c r="X240" s="222" t="s">
        <v>320</v>
      </c>
      <c r="Y240" s="222" t="s">
        <v>267</v>
      </c>
      <c r="Z240" s="212"/>
      <c r="AA240" s="212"/>
      <c r="AB240" s="212"/>
      <c r="AC240" s="212"/>
      <c r="AD240" s="212"/>
      <c r="AE240" s="212"/>
      <c r="AF240" s="212"/>
      <c r="AG240" s="212" t="s">
        <v>321</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51" t="s">
        <v>1929</v>
      </c>
      <c r="D241" s="241"/>
      <c r="E241" s="241"/>
      <c r="F241" s="241"/>
      <c r="G241" s="241"/>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270</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63" t="s">
        <v>561</v>
      </c>
      <c r="D242" s="260"/>
      <c r="E242" s="260"/>
      <c r="F242" s="260"/>
      <c r="G242" s="260"/>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270</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63" t="s">
        <v>562</v>
      </c>
      <c r="D243" s="260"/>
      <c r="E243" s="260"/>
      <c r="F243" s="260"/>
      <c r="G243" s="260"/>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270</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63" t="s">
        <v>563</v>
      </c>
      <c r="D244" s="260"/>
      <c r="E244" s="260"/>
      <c r="F244" s="260"/>
      <c r="G244" s="260"/>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270</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40" t="str">
        <f>C244</f>
        <v>- standardního tmelení Q2, to je: základní tmelení Q1+ dodatečné tmelení (tmelení najemno) a případné přebroušení.</v>
      </c>
      <c r="BB244" s="212"/>
      <c r="BC244" s="212"/>
      <c r="BD244" s="212"/>
      <c r="BE244" s="212"/>
      <c r="BF244" s="212"/>
      <c r="BG244" s="212"/>
      <c r="BH244" s="212"/>
    </row>
    <row r="245" spans="1:60" outlineLevel="2" x14ac:dyDescent="0.2">
      <c r="A245" s="219"/>
      <c r="B245" s="220"/>
      <c r="C245" s="252" t="s">
        <v>564</v>
      </c>
      <c r="D245" s="223"/>
      <c r="E245" s="224">
        <v>31.640999999999998</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276</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ht="33.75" outlineLevel="1" x14ac:dyDescent="0.2">
      <c r="A246" s="233">
        <v>50</v>
      </c>
      <c r="B246" s="234" t="s">
        <v>565</v>
      </c>
      <c r="C246" s="250" t="s">
        <v>566</v>
      </c>
      <c r="D246" s="235" t="s">
        <v>317</v>
      </c>
      <c r="E246" s="236">
        <v>38.3033</v>
      </c>
      <c r="F246" s="237"/>
      <c r="G246" s="238">
        <f>ROUND(E246*F246,2)</f>
        <v>0</v>
      </c>
      <c r="H246" s="237"/>
      <c r="I246" s="238">
        <f>ROUND(E246*H246,2)</f>
        <v>0</v>
      </c>
      <c r="J246" s="237"/>
      <c r="K246" s="238">
        <f>ROUND(E246*J246,2)</f>
        <v>0</v>
      </c>
      <c r="L246" s="238">
        <v>21</v>
      </c>
      <c r="M246" s="238">
        <f>G246*(1+L246/100)</f>
        <v>0</v>
      </c>
      <c r="N246" s="236">
        <v>2.189E-2</v>
      </c>
      <c r="O246" s="236">
        <f>ROUND(E246*N246,2)</f>
        <v>0.84</v>
      </c>
      <c r="P246" s="236">
        <v>0</v>
      </c>
      <c r="Q246" s="236">
        <f>ROUND(E246*P246,2)</f>
        <v>0</v>
      </c>
      <c r="R246" s="238" t="s">
        <v>376</v>
      </c>
      <c r="S246" s="238" t="s">
        <v>264</v>
      </c>
      <c r="T246" s="239" t="s">
        <v>319</v>
      </c>
      <c r="U246" s="222">
        <v>0.83848999999999996</v>
      </c>
      <c r="V246" s="222">
        <f>ROUND(E246*U246,2)</f>
        <v>32.119999999999997</v>
      </c>
      <c r="W246" s="222"/>
      <c r="X246" s="222" t="s">
        <v>320</v>
      </c>
      <c r="Y246" s="222" t="s">
        <v>267</v>
      </c>
      <c r="Z246" s="212"/>
      <c r="AA246" s="212"/>
      <c r="AB246" s="212"/>
      <c r="AC246" s="212"/>
      <c r="AD246" s="212"/>
      <c r="AE246" s="212"/>
      <c r="AF246" s="212"/>
      <c r="AG246" s="212" t="s">
        <v>321</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2" x14ac:dyDescent="0.2">
      <c r="A247" s="219"/>
      <c r="B247" s="220"/>
      <c r="C247" s="251" t="s">
        <v>1929</v>
      </c>
      <c r="D247" s="241"/>
      <c r="E247" s="241"/>
      <c r="F247" s="241"/>
      <c r="G247" s="241"/>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270</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63" t="s">
        <v>561</v>
      </c>
      <c r="D248" s="260"/>
      <c r="E248" s="260"/>
      <c r="F248" s="260"/>
      <c r="G248" s="260"/>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270</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63" t="s">
        <v>562</v>
      </c>
      <c r="D249" s="260"/>
      <c r="E249" s="260"/>
      <c r="F249" s="260"/>
      <c r="G249" s="260"/>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270</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19"/>
      <c r="B250" s="220"/>
      <c r="C250" s="263" t="s">
        <v>563</v>
      </c>
      <c r="D250" s="260"/>
      <c r="E250" s="260"/>
      <c r="F250" s="260"/>
      <c r="G250" s="260"/>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270</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40" t="str">
        <f>C250</f>
        <v>- standardního tmelení Q2, to je: základní tmelení Q1+ dodatečné tmelení (tmelení najemno) a případné přebroušení.</v>
      </c>
      <c r="BB250" s="212"/>
      <c r="BC250" s="212"/>
      <c r="BD250" s="212"/>
      <c r="BE250" s="212"/>
      <c r="BF250" s="212"/>
      <c r="BG250" s="212"/>
      <c r="BH250" s="212"/>
    </row>
    <row r="251" spans="1:60" outlineLevel="2" x14ac:dyDescent="0.2">
      <c r="A251" s="219"/>
      <c r="B251" s="220"/>
      <c r="C251" s="252" t="s">
        <v>505</v>
      </c>
      <c r="D251" s="223"/>
      <c r="E251" s="224"/>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276</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52" t="s">
        <v>567</v>
      </c>
      <c r="D252" s="223"/>
      <c r="E252" s="224">
        <v>12.7308</v>
      </c>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276</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52" t="s">
        <v>568</v>
      </c>
      <c r="D253" s="223"/>
      <c r="E253" s="224">
        <v>7.3440000000000003</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276</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52" t="s">
        <v>514</v>
      </c>
      <c r="D254" s="223"/>
      <c r="E254" s="224"/>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276</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52" t="s">
        <v>569</v>
      </c>
      <c r="D255" s="223"/>
      <c r="E255" s="224">
        <v>10.71</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276</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19"/>
      <c r="B256" s="220"/>
      <c r="C256" s="252" t="s">
        <v>570</v>
      </c>
      <c r="D256" s="223"/>
      <c r="E256" s="224">
        <v>-2.4447999999999999</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276</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52" t="s">
        <v>571</v>
      </c>
      <c r="D257" s="223"/>
      <c r="E257" s="224">
        <v>12.58</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276</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52" t="s">
        <v>572</v>
      </c>
      <c r="D258" s="223"/>
      <c r="E258" s="224">
        <v>-2.6166999999999998</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276</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x14ac:dyDescent="0.2">
      <c r="A259" s="226" t="s">
        <v>259</v>
      </c>
      <c r="B259" s="227" t="s">
        <v>105</v>
      </c>
      <c r="C259" s="249" t="s">
        <v>106</v>
      </c>
      <c r="D259" s="228"/>
      <c r="E259" s="229"/>
      <c r="F259" s="230"/>
      <c r="G259" s="230">
        <f>SUMIF(AG260:AG265,"&lt;&gt;NOR",G260:G265)</f>
        <v>0</v>
      </c>
      <c r="H259" s="230"/>
      <c r="I259" s="230">
        <f>SUM(I260:I265)</f>
        <v>0</v>
      </c>
      <c r="J259" s="230"/>
      <c r="K259" s="230">
        <f>SUM(K260:K265)</f>
        <v>0</v>
      </c>
      <c r="L259" s="230"/>
      <c r="M259" s="230">
        <f>SUM(M260:M265)</f>
        <v>0</v>
      </c>
      <c r="N259" s="229"/>
      <c r="O259" s="229">
        <f>SUM(O260:O265)</f>
        <v>0.49</v>
      </c>
      <c r="P259" s="229"/>
      <c r="Q259" s="229">
        <f>SUM(Q260:Q265)</f>
        <v>0</v>
      </c>
      <c r="R259" s="230"/>
      <c r="S259" s="230"/>
      <c r="T259" s="231"/>
      <c r="U259" s="225"/>
      <c r="V259" s="225">
        <f>SUM(V260:V265)</f>
        <v>111.97</v>
      </c>
      <c r="W259" s="225"/>
      <c r="X259" s="225"/>
      <c r="Y259" s="225"/>
      <c r="AG259" t="s">
        <v>260</v>
      </c>
    </row>
    <row r="260" spans="1:60" outlineLevel="1" x14ac:dyDescent="0.2">
      <c r="A260" s="233">
        <v>51</v>
      </c>
      <c r="B260" s="234" t="s">
        <v>573</v>
      </c>
      <c r="C260" s="250" t="s">
        <v>574</v>
      </c>
      <c r="D260" s="235" t="s">
        <v>317</v>
      </c>
      <c r="E260" s="236">
        <v>217</v>
      </c>
      <c r="F260" s="237"/>
      <c r="G260" s="238">
        <f>ROUND(E260*F260,2)</f>
        <v>0</v>
      </c>
      <c r="H260" s="237"/>
      <c r="I260" s="238">
        <f>ROUND(E260*H260,2)</f>
        <v>0</v>
      </c>
      <c r="J260" s="237"/>
      <c r="K260" s="238">
        <f>ROUND(E260*J260,2)</f>
        <v>0</v>
      </c>
      <c r="L260" s="238">
        <v>21</v>
      </c>
      <c r="M260" s="238">
        <f>G260*(1+L260/100)</f>
        <v>0</v>
      </c>
      <c r="N260" s="236">
        <v>2.2699999999999999E-3</v>
      </c>
      <c r="O260" s="236">
        <f>ROUND(E260*N260,2)</f>
        <v>0.49</v>
      </c>
      <c r="P260" s="236">
        <v>0</v>
      </c>
      <c r="Q260" s="236">
        <f>ROUND(E260*P260,2)</f>
        <v>0</v>
      </c>
      <c r="R260" s="238" t="s">
        <v>376</v>
      </c>
      <c r="S260" s="238" t="s">
        <v>264</v>
      </c>
      <c r="T260" s="239" t="s">
        <v>319</v>
      </c>
      <c r="U260" s="222">
        <v>0.38600000000000001</v>
      </c>
      <c r="V260" s="222">
        <f>ROUND(E260*U260,2)</f>
        <v>83.76</v>
      </c>
      <c r="W260" s="222"/>
      <c r="X260" s="222" t="s">
        <v>320</v>
      </c>
      <c r="Y260" s="222" t="s">
        <v>267</v>
      </c>
      <c r="Z260" s="212"/>
      <c r="AA260" s="212"/>
      <c r="AB260" s="212"/>
      <c r="AC260" s="212"/>
      <c r="AD260" s="212"/>
      <c r="AE260" s="212"/>
      <c r="AF260" s="212"/>
      <c r="AG260" s="212" t="s">
        <v>321</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2" x14ac:dyDescent="0.2">
      <c r="A261" s="219"/>
      <c r="B261" s="220"/>
      <c r="C261" s="261" t="s">
        <v>575</v>
      </c>
      <c r="D261" s="259"/>
      <c r="E261" s="259"/>
      <c r="F261" s="259"/>
      <c r="G261" s="259"/>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323</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40" t="str">
        <f>C261</f>
        <v>výšky do 4 m se zesílením dna bednění podle hodnoty zatížení betonovou směsí a výztuží. Bez pomocného lešení.</v>
      </c>
      <c r="BB261" s="212"/>
      <c r="BC261" s="212"/>
      <c r="BD261" s="212"/>
      <c r="BE261" s="212"/>
      <c r="BF261" s="212"/>
      <c r="BG261" s="212"/>
      <c r="BH261" s="212"/>
    </row>
    <row r="262" spans="1:60" outlineLevel="2" x14ac:dyDescent="0.2">
      <c r="A262" s="219"/>
      <c r="B262" s="220"/>
      <c r="C262" s="252" t="s">
        <v>576</v>
      </c>
      <c r="D262" s="223"/>
      <c r="E262" s="224">
        <v>217</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276</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33">
        <v>52</v>
      </c>
      <c r="B263" s="234" t="s">
        <v>577</v>
      </c>
      <c r="C263" s="250" t="s">
        <v>578</v>
      </c>
      <c r="D263" s="235" t="s">
        <v>317</v>
      </c>
      <c r="E263" s="236">
        <v>217</v>
      </c>
      <c r="F263" s="237"/>
      <c r="G263" s="238">
        <f>ROUND(E263*F263,2)</f>
        <v>0</v>
      </c>
      <c r="H263" s="237"/>
      <c r="I263" s="238">
        <f>ROUND(E263*H263,2)</f>
        <v>0</v>
      </c>
      <c r="J263" s="237"/>
      <c r="K263" s="238">
        <f>ROUND(E263*J263,2)</f>
        <v>0</v>
      </c>
      <c r="L263" s="238">
        <v>21</v>
      </c>
      <c r="M263" s="238">
        <f>G263*(1+L263/100)</f>
        <v>0</v>
      </c>
      <c r="N263" s="236">
        <v>0</v>
      </c>
      <c r="O263" s="236">
        <f>ROUND(E263*N263,2)</f>
        <v>0</v>
      </c>
      <c r="P263" s="236">
        <v>0</v>
      </c>
      <c r="Q263" s="236">
        <f>ROUND(E263*P263,2)</f>
        <v>0</v>
      </c>
      <c r="R263" s="238" t="s">
        <v>376</v>
      </c>
      <c r="S263" s="238" t="s">
        <v>264</v>
      </c>
      <c r="T263" s="239" t="s">
        <v>319</v>
      </c>
      <c r="U263" s="222">
        <v>0.13</v>
      </c>
      <c r="V263" s="222">
        <f>ROUND(E263*U263,2)</f>
        <v>28.21</v>
      </c>
      <c r="W263" s="222"/>
      <c r="X263" s="222" t="s">
        <v>320</v>
      </c>
      <c r="Y263" s="222" t="s">
        <v>267</v>
      </c>
      <c r="Z263" s="212"/>
      <c r="AA263" s="212"/>
      <c r="AB263" s="212"/>
      <c r="AC263" s="212"/>
      <c r="AD263" s="212"/>
      <c r="AE263" s="212"/>
      <c r="AF263" s="212"/>
      <c r="AG263" s="212" t="s">
        <v>321</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2" x14ac:dyDescent="0.2">
      <c r="A264" s="219"/>
      <c r="B264" s="220"/>
      <c r="C264" s="261" t="s">
        <v>575</v>
      </c>
      <c r="D264" s="259"/>
      <c r="E264" s="259"/>
      <c r="F264" s="259"/>
      <c r="G264" s="259"/>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323</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40" t="str">
        <f>C264</f>
        <v>výšky do 4 m se zesílením dna bednění podle hodnoty zatížení betonovou směsí a výztuží. Bez pomocného lešení.</v>
      </c>
      <c r="BB264" s="212"/>
      <c r="BC264" s="212"/>
      <c r="BD264" s="212"/>
      <c r="BE264" s="212"/>
      <c r="BF264" s="212"/>
      <c r="BG264" s="212"/>
      <c r="BH264" s="212"/>
    </row>
    <row r="265" spans="1:60" outlineLevel="2" x14ac:dyDescent="0.2">
      <c r="A265" s="219"/>
      <c r="B265" s="220"/>
      <c r="C265" s="252" t="s">
        <v>579</v>
      </c>
      <c r="D265" s="223"/>
      <c r="E265" s="224">
        <v>217</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276</v>
      </c>
      <c r="AH265" s="212">
        <v>5</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x14ac:dyDescent="0.2">
      <c r="A266" s="226" t="s">
        <v>259</v>
      </c>
      <c r="B266" s="227" t="s">
        <v>107</v>
      </c>
      <c r="C266" s="249" t="s">
        <v>108</v>
      </c>
      <c r="D266" s="228"/>
      <c r="E266" s="229"/>
      <c r="F266" s="230"/>
      <c r="G266" s="230">
        <f>SUMIF(AG267:AG298,"&lt;&gt;NOR",G267:G298)</f>
        <v>0</v>
      </c>
      <c r="H266" s="230"/>
      <c r="I266" s="230">
        <f>SUM(I267:I298)</f>
        <v>0</v>
      </c>
      <c r="J266" s="230"/>
      <c r="K266" s="230">
        <f>SUM(K267:K298)</f>
        <v>0</v>
      </c>
      <c r="L266" s="230"/>
      <c r="M266" s="230">
        <f>SUM(M267:M298)</f>
        <v>0</v>
      </c>
      <c r="N266" s="229"/>
      <c r="O266" s="229">
        <f>SUM(O267:O298)</f>
        <v>5.57</v>
      </c>
      <c r="P266" s="229"/>
      <c r="Q266" s="229">
        <f>SUM(Q267:Q298)</f>
        <v>0</v>
      </c>
      <c r="R266" s="230"/>
      <c r="S266" s="230"/>
      <c r="T266" s="231"/>
      <c r="U266" s="225"/>
      <c r="V266" s="225">
        <f>SUM(V267:V298)</f>
        <v>382.42</v>
      </c>
      <c r="W266" s="225"/>
      <c r="X266" s="225"/>
      <c r="Y266" s="225"/>
      <c r="AG266" t="s">
        <v>260</v>
      </c>
    </row>
    <row r="267" spans="1:60" ht="22.5" outlineLevel="1" x14ac:dyDescent="0.2">
      <c r="A267" s="233">
        <v>53</v>
      </c>
      <c r="B267" s="234" t="s">
        <v>580</v>
      </c>
      <c r="C267" s="250" t="s">
        <v>581</v>
      </c>
      <c r="D267" s="235" t="s">
        <v>317</v>
      </c>
      <c r="E267" s="236">
        <v>112.95</v>
      </c>
      <c r="F267" s="237"/>
      <c r="G267" s="238">
        <f>ROUND(E267*F267,2)</f>
        <v>0</v>
      </c>
      <c r="H267" s="237"/>
      <c r="I267" s="238">
        <f>ROUND(E267*H267,2)</f>
        <v>0</v>
      </c>
      <c r="J267" s="237"/>
      <c r="K267" s="238">
        <f>ROUND(E267*J267,2)</f>
        <v>0</v>
      </c>
      <c r="L267" s="238">
        <v>21</v>
      </c>
      <c r="M267" s="238">
        <f>G267*(1+L267/100)</f>
        <v>0</v>
      </c>
      <c r="N267" s="236">
        <v>1.1900000000000001E-2</v>
      </c>
      <c r="O267" s="236">
        <f>ROUND(E267*N267,2)</f>
        <v>1.34</v>
      </c>
      <c r="P267" s="236">
        <v>0</v>
      </c>
      <c r="Q267" s="236">
        <f>ROUND(E267*P267,2)</f>
        <v>0</v>
      </c>
      <c r="R267" s="238" t="s">
        <v>376</v>
      </c>
      <c r="S267" s="238" t="s">
        <v>264</v>
      </c>
      <c r="T267" s="239" t="s">
        <v>319</v>
      </c>
      <c r="U267" s="222">
        <v>0.95</v>
      </c>
      <c r="V267" s="222">
        <f>ROUND(E267*U267,2)</f>
        <v>107.3</v>
      </c>
      <c r="W267" s="222"/>
      <c r="X267" s="222" t="s">
        <v>320</v>
      </c>
      <c r="Y267" s="222" t="s">
        <v>267</v>
      </c>
      <c r="Z267" s="212"/>
      <c r="AA267" s="212"/>
      <c r="AB267" s="212"/>
      <c r="AC267" s="212"/>
      <c r="AD267" s="212"/>
      <c r="AE267" s="212"/>
      <c r="AF267" s="212"/>
      <c r="AG267" s="212" t="s">
        <v>321</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2" x14ac:dyDescent="0.2">
      <c r="A268" s="219"/>
      <c r="B268" s="220"/>
      <c r="C268" s="251" t="s">
        <v>582</v>
      </c>
      <c r="D268" s="241"/>
      <c r="E268" s="241"/>
      <c r="F268" s="241"/>
      <c r="G268" s="241"/>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270</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2" x14ac:dyDescent="0.2">
      <c r="A269" s="219"/>
      <c r="B269" s="220"/>
      <c r="C269" s="252" t="s">
        <v>583</v>
      </c>
      <c r="D269" s="223"/>
      <c r="E269" s="224"/>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276</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52" t="s">
        <v>584</v>
      </c>
      <c r="D270" s="223"/>
      <c r="E270" s="224">
        <v>15.32</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276</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52" t="s">
        <v>585</v>
      </c>
      <c r="D271" s="223"/>
      <c r="E271" s="224">
        <v>41.56</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276</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52" t="s">
        <v>586</v>
      </c>
      <c r="D272" s="223"/>
      <c r="E272" s="224">
        <v>44.75</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276</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52" t="s">
        <v>587</v>
      </c>
      <c r="D273" s="223"/>
      <c r="E273" s="224">
        <v>11.32</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276</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ht="22.5" outlineLevel="1" x14ac:dyDescent="0.2">
      <c r="A274" s="233">
        <v>54</v>
      </c>
      <c r="B274" s="234" t="s">
        <v>588</v>
      </c>
      <c r="C274" s="250" t="s">
        <v>589</v>
      </c>
      <c r="D274" s="235" t="s">
        <v>317</v>
      </c>
      <c r="E274" s="236">
        <v>178.79</v>
      </c>
      <c r="F274" s="237"/>
      <c r="G274" s="238">
        <f>ROUND(E274*F274,2)</f>
        <v>0</v>
      </c>
      <c r="H274" s="237"/>
      <c r="I274" s="238">
        <f>ROUND(E274*H274,2)</f>
        <v>0</v>
      </c>
      <c r="J274" s="237"/>
      <c r="K274" s="238">
        <f>ROUND(E274*J274,2)</f>
        <v>0</v>
      </c>
      <c r="L274" s="238">
        <v>21</v>
      </c>
      <c r="M274" s="238">
        <f>G274*(1+L274/100)</f>
        <v>0</v>
      </c>
      <c r="N274" s="236">
        <v>1.243E-2</v>
      </c>
      <c r="O274" s="236">
        <f>ROUND(E274*N274,2)</f>
        <v>2.2200000000000002</v>
      </c>
      <c r="P274" s="236">
        <v>0</v>
      </c>
      <c r="Q274" s="236">
        <f>ROUND(E274*P274,2)</f>
        <v>0</v>
      </c>
      <c r="R274" s="238" t="s">
        <v>376</v>
      </c>
      <c r="S274" s="238" t="s">
        <v>264</v>
      </c>
      <c r="T274" s="239" t="s">
        <v>319</v>
      </c>
      <c r="U274" s="222">
        <v>0.95</v>
      </c>
      <c r="V274" s="222">
        <f>ROUND(E274*U274,2)</f>
        <v>169.85</v>
      </c>
      <c r="W274" s="222"/>
      <c r="X274" s="222" t="s">
        <v>320</v>
      </c>
      <c r="Y274" s="222" t="s">
        <v>267</v>
      </c>
      <c r="Z274" s="212"/>
      <c r="AA274" s="212"/>
      <c r="AB274" s="212"/>
      <c r="AC274" s="212"/>
      <c r="AD274" s="212"/>
      <c r="AE274" s="212"/>
      <c r="AF274" s="212"/>
      <c r="AG274" s="212" t="s">
        <v>321</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2" x14ac:dyDescent="0.2">
      <c r="A275" s="219"/>
      <c r="B275" s="220"/>
      <c r="C275" s="251" t="s">
        <v>582</v>
      </c>
      <c r="D275" s="241"/>
      <c r="E275" s="241"/>
      <c r="F275" s="241"/>
      <c r="G275" s="241"/>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270</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2" x14ac:dyDescent="0.2">
      <c r="A276" s="219"/>
      <c r="B276" s="220"/>
      <c r="C276" s="252" t="s">
        <v>590</v>
      </c>
      <c r="D276" s="223"/>
      <c r="E276" s="224"/>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276</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52" t="s">
        <v>591</v>
      </c>
      <c r="D277" s="223"/>
      <c r="E277" s="224">
        <v>67.5</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276</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52" t="s">
        <v>592</v>
      </c>
      <c r="D278" s="223"/>
      <c r="E278" s="224">
        <v>5.1100000000000003</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276</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52" t="s">
        <v>593</v>
      </c>
      <c r="D279" s="223"/>
      <c r="E279" s="224">
        <v>5.23</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276</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52" t="s">
        <v>594</v>
      </c>
      <c r="D280" s="223"/>
      <c r="E280" s="224">
        <v>9.39</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276</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52" t="s">
        <v>595</v>
      </c>
      <c r="D281" s="223"/>
      <c r="E281" s="224">
        <v>10.34</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276</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52" t="s">
        <v>596</v>
      </c>
      <c r="D282" s="223"/>
      <c r="E282" s="224">
        <v>40.590000000000003</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276</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52" t="s">
        <v>514</v>
      </c>
      <c r="D283" s="223"/>
      <c r="E283" s="224"/>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276</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52" t="s">
        <v>597</v>
      </c>
      <c r="D284" s="223"/>
      <c r="E284" s="224">
        <v>40.630000000000003</v>
      </c>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276</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ht="45" outlineLevel="1" x14ac:dyDescent="0.2">
      <c r="A285" s="233">
        <v>55</v>
      </c>
      <c r="B285" s="234" t="s">
        <v>598</v>
      </c>
      <c r="C285" s="250" t="s">
        <v>599</v>
      </c>
      <c r="D285" s="235" t="s">
        <v>317</v>
      </c>
      <c r="E285" s="236">
        <v>99.52</v>
      </c>
      <c r="F285" s="237"/>
      <c r="G285" s="238">
        <f>ROUND(E285*F285,2)</f>
        <v>0</v>
      </c>
      <c r="H285" s="237"/>
      <c r="I285" s="238">
        <f>ROUND(E285*H285,2)</f>
        <v>0</v>
      </c>
      <c r="J285" s="237"/>
      <c r="K285" s="238">
        <f>ROUND(E285*J285,2)</f>
        <v>0</v>
      </c>
      <c r="L285" s="238">
        <v>21</v>
      </c>
      <c r="M285" s="238">
        <f>G285*(1+L285/100)</f>
        <v>0</v>
      </c>
      <c r="N285" s="236">
        <v>1.8630000000000001E-2</v>
      </c>
      <c r="O285" s="236">
        <f>ROUND(E285*N285,2)</f>
        <v>1.85</v>
      </c>
      <c r="P285" s="236">
        <v>0</v>
      </c>
      <c r="Q285" s="236">
        <f>ROUND(E285*P285,2)</f>
        <v>0</v>
      </c>
      <c r="R285" s="238" t="s">
        <v>376</v>
      </c>
      <c r="S285" s="238" t="s">
        <v>264</v>
      </c>
      <c r="T285" s="239" t="s">
        <v>319</v>
      </c>
      <c r="U285" s="222">
        <v>0.95</v>
      </c>
      <c r="V285" s="222">
        <f>ROUND(E285*U285,2)</f>
        <v>94.54</v>
      </c>
      <c r="W285" s="222"/>
      <c r="X285" s="222" t="s">
        <v>320</v>
      </c>
      <c r="Y285" s="222" t="s">
        <v>267</v>
      </c>
      <c r="Z285" s="212"/>
      <c r="AA285" s="212"/>
      <c r="AB285" s="212"/>
      <c r="AC285" s="212"/>
      <c r="AD285" s="212"/>
      <c r="AE285" s="212"/>
      <c r="AF285" s="212"/>
      <c r="AG285" s="212" t="s">
        <v>321</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2" x14ac:dyDescent="0.2">
      <c r="A286" s="219"/>
      <c r="B286" s="220"/>
      <c r="C286" s="251" t="s">
        <v>582</v>
      </c>
      <c r="D286" s="241"/>
      <c r="E286" s="241"/>
      <c r="F286" s="241"/>
      <c r="G286" s="241"/>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270</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19"/>
      <c r="B287" s="220"/>
      <c r="C287" s="252" t="s">
        <v>583</v>
      </c>
      <c r="D287" s="223"/>
      <c r="E287" s="224"/>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276</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52" t="s">
        <v>514</v>
      </c>
      <c r="D288" s="223"/>
      <c r="E288" s="224"/>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276</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52" t="s">
        <v>600</v>
      </c>
      <c r="D289" s="223"/>
      <c r="E289" s="224">
        <v>99.52</v>
      </c>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276</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ht="22.5" outlineLevel="1" x14ac:dyDescent="0.2">
      <c r="A290" s="233">
        <v>56</v>
      </c>
      <c r="B290" s="234" t="s">
        <v>601</v>
      </c>
      <c r="C290" s="250" t="s">
        <v>602</v>
      </c>
      <c r="D290" s="235" t="s">
        <v>317</v>
      </c>
      <c r="E290" s="236">
        <v>5.7</v>
      </c>
      <c r="F290" s="237"/>
      <c r="G290" s="238">
        <f>ROUND(E290*F290,2)</f>
        <v>0</v>
      </c>
      <c r="H290" s="237"/>
      <c r="I290" s="238">
        <f>ROUND(E290*H290,2)</f>
        <v>0</v>
      </c>
      <c r="J290" s="237"/>
      <c r="K290" s="238">
        <f>ROUND(E290*J290,2)</f>
        <v>0</v>
      </c>
      <c r="L290" s="238">
        <v>21</v>
      </c>
      <c r="M290" s="238">
        <f>G290*(1+L290/100)</f>
        <v>0</v>
      </c>
      <c r="N290" s="236">
        <v>1.3690000000000001E-2</v>
      </c>
      <c r="O290" s="236">
        <f>ROUND(E290*N290,2)</f>
        <v>0.08</v>
      </c>
      <c r="P290" s="236">
        <v>0</v>
      </c>
      <c r="Q290" s="236">
        <f>ROUND(E290*P290,2)</f>
        <v>0</v>
      </c>
      <c r="R290" s="238" t="s">
        <v>376</v>
      </c>
      <c r="S290" s="238" t="s">
        <v>264</v>
      </c>
      <c r="T290" s="239" t="s">
        <v>319</v>
      </c>
      <c r="U290" s="222">
        <v>0.95</v>
      </c>
      <c r="V290" s="222">
        <f>ROUND(E290*U290,2)</f>
        <v>5.42</v>
      </c>
      <c r="W290" s="222"/>
      <c r="X290" s="222" t="s">
        <v>320</v>
      </c>
      <c r="Y290" s="222" t="s">
        <v>267</v>
      </c>
      <c r="Z290" s="212"/>
      <c r="AA290" s="212"/>
      <c r="AB290" s="212"/>
      <c r="AC290" s="212"/>
      <c r="AD290" s="212"/>
      <c r="AE290" s="212"/>
      <c r="AF290" s="212"/>
      <c r="AG290" s="212" t="s">
        <v>321</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2" x14ac:dyDescent="0.2">
      <c r="A291" s="219"/>
      <c r="B291" s="220"/>
      <c r="C291" s="251" t="s">
        <v>603</v>
      </c>
      <c r="D291" s="241"/>
      <c r="E291" s="241"/>
      <c r="F291" s="241"/>
      <c r="G291" s="241"/>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270</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2" x14ac:dyDescent="0.2">
      <c r="A292" s="219"/>
      <c r="B292" s="220"/>
      <c r="C292" s="252" t="s">
        <v>583</v>
      </c>
      <c r="D292" s="223"/>
      <c r="E292" s="224"/>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276</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52" t="s">
        <v>514</v>
      </c>
      <c r="D293" s="223"/>
      <c r="E293" s="224"/>
      <c r="F293" s="222"/>
      <c r="G293" s="222"/>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276</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52" t="s">
        <v>604</v>
      </c>
      <c r="D294" s="223"/>
      <c r="E294" s="224">
        <v>5.7</v>
      </c>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276</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ht="22.5" outlineLevel="1" x14ac:dyDescent="0.2">
      <c r="A295" s="233">
        <v>57</v>
      </c>
      <c r="B295" s="234" t="s">
        <v>605</v>
      </c>
      <c r="C295" s="250" t="s">
        <v>606</v>
      </c>
      <c r="D295" s="235" t="s">
        <v>317</v>
      </c>
      <c r="E295" s="236">
        <v>6.2487000000000004</v>
      </c>
      <c r="F295" s="237"/>
      <c r="G295" s="238">
        <f>ROUND(E295*F295,2)</f>
        <v>0</v>
      </c>
      <c r="H295" s="237"/>
      <c r="I295" s="238">
        <f>ROUND(E295*H295,2)</f>
        <v>0</v>
      </c>
      <c r="J295" s="237"/>
      <c r="K295" s="238">
        <f>ROUND(E295*J295,2)</f>
        <v>0</v>
      </c>
      <c r="L295" s="238">
        <v>21</v>
      </c>
      <c r="M295" s="238">
        <f>G295*(1+L295/100)</f>
        <v>0</v>
      </c>
      <c r="N295" s="236">
        <v>1.2019999999999999E-2</v>
      </c>
      <c r="O295" s="236">
        <f>ROUND(E295*N295,2)</f>
        <v>0.08</v>
      </c>
      <c r="P295" s="236">
        <v>0</v>
      </c>
      <c r="Q295" s="236">
        <f>ROUND(E295*P295,2)</f>
        <v>0</v>
      </c>
      <c r="R295" s="238" t="s">
        <v>376</v>
      </c>
      <c r="S295" s="238" t="s">
        <v>264</v>
      </c>
      <c r="T295" s="239" t="s">
        <v>319</v>
      </c>
      <c r="U295" s="222">
        <v>0.85</v>
      </c>
      <c r="V295" s="222">
        <f>ROUND(E295*U295,2)</f>
        <v>5.31</v>
      </c>
      <c r="W295" s="222"/>
      <c r="X295" s="222" t="s">
        <v>320</v>
      </c>
      <c r="Y295" s="222" t="s">
        <v>267</v>
      </c>
      <c r="Z295" s="212"/>
      <c r="AA295" s="212"/>
      <c r="AB295" s="212"/>
      <c r="AC295" s="212"/>
      <c r="AD295" s="212"/>
      <c r="AE295" s="212"/>
      <c r="AF295" s="212"/>
      <c r="AG295" s="212" t="s">
        <v>321</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2" x14ac:dyDescent="0.2">
      <c r="A296" s="219"/>
      <c r="B296" s="220"/>
      <c r="C296" s="251" t="s">
        <v>603</v>
      </c>
      <c r="D296" s="241"/>
      <c r="E296" s="241"/>
      <c r="F296" s="241"/>
      <c r="G296" s="241"/>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270</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2" x14ac:dyDescent="0.2">
      <c r="A297" s="219"/>
      <c r="B297" s="220"/>
      <c r="C297" s="252" t="s">
        <v>514</v>
      </c>
      <c r="D297" s="223"/>
      <c r="E297" s="224"/>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276</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52" t="s">
        <v>607</v>
      </c>
      <c r="D298" s="223"/>
      <c r="E298" s="224">
        <v>6.2487000000000004</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276</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x14ac:dyDescent="0.2">
      <c r="A299" s="226" t="s">
        <v>259</v>
      </c>
      <c r="B299" s="227" t="s">
        <v>109</v>
      </c>
      <c r="C299" s="249" t="s">
        <v>110</v>
      </c>
      <c r="D299" s="228"/>
      <c r="E299" s="229"/>
      <c r="F299" s="230"/>
      <c r="G299" s="230">
        <f>SUMIF(AG300:AG302,"&lt;&gt;NOR",G300:G302)</f>
        <v>0</v>
      </c>
      <c r="H299" s="230"/>
      <c r="I299" s="230">
        <f>SUM(I300:I302)</f>
        <v>0</v>
      </c>
      <c r="J299" s="230"/>
      <c r="K299" s="230">
        <f>SUM(K300:K302)</f>
        <v>0</v>
      </c>
      <c r="L299" s="230"/>
      <c r="M299" s="230">
        <f>SUM(M300:M302)</f>
        <v>0</v>
      </c>
      <c r="N299" s="229"/>
      <c r="O299" s="229">
        <f>SUM(O300:O302)</f>
        <v>1.63</v>
      </c>
      <c r="P299" s="229"/>
      <c r="Q299" s="229">
        <f>SUM(Q300:Q302)</f>
        <v>0</v>
      </c>
      <c r="R299" s="230"/>
      <c r="S299" s="230"/>
      <c r="T299" s="231"/>
      <c r="U299" s="225"/>
      <c r="V299" s="225">
        <f>SUM(V300:V302)</f>
        <v>17.690000000000001</v>
      </c>
      <c r="W299" s="225"/>
      <c r="X299" s="225"/>
      <c r="Y299" s="225"/>
      <c r="AG299" t="s">
        <v>260</v>
      </c>
    </row>
    <row r="300" spans="1:60" ht="22.5" outlineLevel="1" x14ac:dyDescent="0.2">
      <c r="A300" s="233">
        <v>58</v>
      </c>
      <c r="B300" s="234" t="s">
        <v>608</v>
      </c>
      <c r="C300" s="250" t="s">
        <v>609</v>
      </c>
      <c r="D300" s="235" t="s">
        <v>317</v>
      </c>
      <c r="E300" s="236">
        <v>14.83</v>
      </c>
      <c r="F300" s="237"/>
      <c r="G300" s="238">
        <f>ROUND(E300*F300,2)</f>
        <v>0</v>
      </c>
      <c r="H300" s="237"/>
      <c r="I300" s="238">
        <f>ROUND(E300*H300,2)</f>
        <v>0</v>
      </c>
      <c r="J300" s="237"/>
      <c r="K300" s="238">
        <f>ROUND(E300*J300,2)</f>
        <v>0</v>
      </c>
      <c r="L300" s="238">
        <v>21</v>
      </c>
      <c r="M300" s="238">
        <f>G300*(1+L300/100)</f>
        <v>0</v>
      </c>
      <c r="N300" s="236">
        <v>0.11</v>
      </c>
      <c r="O300" s="236">
        <f>ROUND(E300*N300,2)</f>
        <v>1.63</v>
      </c>
      <c r="P300" s="236">
        <v>0</v>
      </c>
      <c r="Q300" s="236">
        <f>ROUND(E300*P300,2)</f>
        <v>0</v>
      </c>
      <c r="R300" s="238" t="s">
        <v>318</v>
      </c>
      <c r="S300" s="238" t="s">
        <v>264</v>
      </c>
      <c r="T300" s="239" t="s">
        <v>319</v>
      </c>
      <c r="U300" s="222">
        <v>1.1930000000000001</v>
      </c>
      <c r="V300" s="222">
        <f>ROUND(E300*U300,2)</f>
        <v>17.690000000000001</v>
      </c>
      <c r="W300" s="222"/>
      <c r="X300" s="222" t="s">
        <v>320</v>
      </c>
      <c r="Y300" s="222" t="s">
        <v>267</v>
      </c>
      <c r="Z300" s="212"/>
      <c r="AA300" s="212"/>
      <c r="AB300" s="212"/>
      <c r="AC300" s="212"/>
      <c r="AD300" s="212"/>
      <c r="AE300" s="212"/>
      <c r="AF300" s="212"/>
      <c r="AG300" s="212" t="s">
        <v>321</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2" x14ac:dyDescent="0.2">
      <c r="A301" s="219"/>
      <c r="B301" s="220"/>
      <c r="C301" s="261" t="s">
        <v>610</v>
      </c>
      <c r="D301" s="259"/>
      <c r="E301" s="259"/>
      <c r="F301" s="259"/>
      <c r="G301" s="259"/>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323</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40" t="str">
        <f>C301</f>
        <v>s provedením lože do 50 mm, s vyplněním spár, s dvojím beraněním a se smetením přebytečného materiálu na krajnici</v>
      </c>
      <c r="BB301" s="212"/>
      <c r="BC301" s="212"/>
      <c r="BD301" s="212"/>
      <c r="BE301" s="212"/>
      <c r="BF301" s="212"/>
      <c r="BG301" s="212"/>
      <c r="BH301" s="212"/>
    </row>
    <row r="302" spans="1:60" outlineLevel="2" x14ac:dyDescent="0.2">
      <c r="A302" s="219"/>
      <c r="B302" s="220"/>
      <c r="C302" s="252" t="s">
        <v>611</v>
      </c>
      <c r="D302" s="223"/>
      <c r="E302" s="224">
        <v>14.83</v>
      </c>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276</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x14ac:dyDescent="0.2">
      <c r="A303" s="226" t="s">
        <v>259</v>
      </c>
      <c r="B303" s="227" t="s">
        <v>111</v>
      </c>
      <c r="C303" s="249" t="s">
        <v>112</v>
      </c>
      <c r="D303" s="228"/>
      <c r="E303" s="229"/>
      <c r="F303" s="230"/>
      <c r="G303" s="230">
        <f>SUMIF(AG304:AG499,"&lt;&gt;NOR",G304:G499)</f>
        <v>0</v>
      </c>
      <c r="H303" s="230"/>
      <c r="I303" s="230">
        <f>SUM(I304:I499)</f>
        <v>0</v>
      </c>
      <c r="J303" s="230"/>
      <c r="K303" s="230">
        <f>SUM(K304:K499)</f>
        <v>0</v>
      </c>
      <c r="L303" s="230"/>
      <c r="M303" s="230">
        <f>SUM(M304:M499)</f>
        <v>0</v>
      </c>
      <c r="N303" s="229"/>
      <c r="O303" s="229">
        <f>SUM(O304:O499)</f>
        <v>52.480000000000004</v>
      </c>
      <c r="P303" s="229"/>
      <c r="Q303" s="229">
        <f>SUM(Q304:Q499)</f>
        <v>0</v>
      </c>
      <c r="R303" s="230"/>
      <c r="S303" s="230"/>
      <c r="T303" s="231"/>
      <c r="U303" s="225"/>
      <c r="V303" s="225">
        <f>SUM(V304:V499)</f>
        <v>1449.6499999999999</v>
      </c>
      <c r="W303" s="225"/>
      <c r="X303" s="225"/>
      <c r="Y303" s="225"/>
      <c r="AG303" t="s">
        <v>260</v>
      </c>
    </row>
    <row r="304" spans="1:60" outlineLevel="1" x14ac:dyDescent="0.2">
      <c r="A304" s="233">
        <v>59</v>
      </c>
      <c r="B304" s="234" t="s">
        <v>612</v>
      </c>
      <c r="C304" s="250" t="s">
        <v>613</v>
      </c>
      <c r="D304" s="235" t="s">
        <v>317</v>
      </c>
      <c r="E304" s="236">
        <v>217.55549999999999</v>
      </c>
      <c r="F304" s="237"/>
      <c r="G304" s="238">
        <f>ROUND(E304*F304,2)</f>
        <v>0</v>
      </c>
      <c r="H304" s="237"/>
      <c r="I304" s="238">
        <f>ROUND(E304*H304,2)</f>
        <v>0</v>
      </c>
      <c r="J304" s="237"/>
      <c r="K304" s="238">
        <f>ROUND(E304*J304,2)</f>
        <v>0</v>
      </c>
      <c r="L304" s="238">
        <v>21</v>
      </c>
      <c r="M304" s="238">
        <f>G304*(1+L304/100)</f>
        <v>0</v>
      </c>
      <c r="N304" s="236">
        <v>4.0000000000000003E-5</v>
      </c>
      <c r="O304" s="236">
        <f>ROUND(E304*N304,2)</f>
        <v>0.01</v>
      </c>
      <c r="P304" s="236">
        <v>0</v>
      </c>
      <c r="Q304" s="236">
        <f>ROUND(E304*P304,2)</f>
        <v>0</v>
      </c>
      <c r="R304" s="238" t="s">
        <v>376</v>
      </c>
      <c r="S304" s="238" t="s">
        <v>264</v>
      </c>
      <c r="T304" s="239" t="s">
        <v>413</v>
      </c>
      <c r="U304" s="222">
        <v>7.8E-2</v>
      </c>
      <c r="V304" s="222">
        <f>ROUND(E304*U304,2)</f>
        <v>16.97</v>
      </c>
      <c r="W304" s="222"/>
      <c r="X304" s="222" t="s">
        <v>320</v>
      </c>
      <c r="Y304" s="222" t="s">
        <v>267</v>
      </c>
      <c r="Z304" s="212"/>
      <c r="AA304" s="212"/>
      <c r="AB304" s="212"/>
      <c r="AC304" s="212"/>
      <c r="AD304" s="212"/>
      <c r="AE304" s="212"/>
      <c r="AF304" s="212"/>
      <c r="AG304" s="212" t="s">
        <v>321</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ht="22.5" outlineLevel="2" x14ac:dyDescent="0.2">
      <c r="A305" s="219"/>
      <c r="B305" s="220"/>
      <c r="C305" s="261" t="s">
        <v>614</v>
      </c>
      <c r="D305" s="259"/>
      <c r="E305" s="259"/>
      <c r="F305" s="259"/>
      <c r="G305" s="259"/>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323</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40" t="str">
        <f>C305</f>
        <v>které se zřizují před úpravami povrchu, a obalení osazených dveřních zárubní před znečištěním při úpravách povrchu nástřikem plastických maltovin včetně pozdějšího odkrytí,</v>
      </c>
      <c r="BB305" s="212"/>
      <c r="BC305" s="212"/>
      <c r="BD305" s="212"/>
      <c r="BE305" s="212"/>
      <c r="BF305" s="212"/>
      <c r="BG305" s="212"/>
      <c r="BH305" s="212"/>
    </row>
    <row r="306" spans="1:60" outlineLevel="2" x14ac:dyDescent="0.2">
      <c r="A306" s="219"/>
      <c r="B306" s="220"/>
      <c r="C306" s="252" t="s">
        <v>615</v>
      </c>
      <c r="D306" s="223"/>
      <c r="E306" s="224">
        <v>11.2896</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276</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52" t="s">
        <v>616</v>
      </c>
      <c r="D307" s="223"/>
      <c r="E307" s="224">
        <v>8.4223999999999997</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276</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52" t="s">
        <v>617</v>
      </c>
      <c r="D308" s="223"/>
      <c r="E308" s="224">
        <v>16.362400000000001</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276</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52" t="s">
        <v>618</v>
      </c>
      <c r="D309" s="223"/>
      <c r="E309" s="224">
        <v>4.7724000000000002</v>
      </c>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276</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52" t="s">
        <v>619</v>
      </c>
      <c r="D310" s="223"/>
      <c r="E310" s="224">
        <v>3.1488</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276</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52" t="s">
        <v>620</v>
      </c>
      <c r="D311" s="223"/>
      <c r="E311" s="224">
        <v>4.2557999999999998</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276</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52" t="s">
        <v>621</v>
      </c>
      <c r="D312" s="223"/>
      <c r="E312" s="224">
        <v>4.8461999999999996</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276</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52" t="s">
        <v>622</v>
      </c>
      <c r="D313" s="223"/>
      <c r="E313" s="224">
        <v>0.82769999999999999</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276</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52" t="s">
        <v>623</v>
      </c>
      <c r="D314" s="223"/>
      <c r="E314" s="224">
        <v>0.83640000000000003</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276</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52" t="s">
        <v>624</v>
      </c>
      <c r="D315" s="223"/>
      <c r="E315" s="224">
        <v>10.829499999999999</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276</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52" t="s">
        <v>625</v>
      </c>
      <c r="D316" s="223"/>
      <c r="E316" s="224">
        <v>133.34</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276</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52" t="s">
        <v>626</v>
      </c>
      <c r="D317" s="223"/>
      <c r="E317" s="224">
        <v>12.271800000000001</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276</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52" t="s">
        <v>627</v>
      </c>
      <c r="D318" s="223"/>
      <c r="E318" s="224">
        <v>4.6002000000000001</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276</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52" t="s">
        <v>628</v>
      </c>
      <c r="D319" s="223"/>
      <c r="E319" s="224">
        <v>0.72570000000000001</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276</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52" t="s">
        <v>629</v>
      </c>
      <c r="D320" s="223"/>
      <c r="E320" s="224">
        <v>1.0266</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276</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ht="33.75" outlineLevel="1" x14ac:dyDescent="0.2">
      <c r="A321" s="233">
        <v>60</v>
      </c>
      <c r="B321" s="234" t="s">
        <v>630</v>
      </c>
      <c r="C321" s="250" t="s">
        <v>631</v>
      </c>
      <c r="D321" s="235" t="s">
        <v>317</v>
      </c>
      <c r="E321" s="236">
        <v>227.78</v>
      </c>
      <c r="F321" s="237"/>
      <c r="G321" s="238">
        <f>ROUND(E321*F321,2)</f>
        <v>0</v>
      </c>
      <c r="H321" s="237"/>
      <c r="I321" s="238">
        <f>ROUND(E321*H321,2)</f>
        <v>0</v>
      </c>
      <c r="J321" s="237"/>
      <c r="K321" s="238">
        <f>ROUND(E321*J321,2)</f>
        <v>0</v>
      </c>
      <c r="L321" s="238">
        <v>21</v>
      </c>
      <c r="M321" s="238">
        <f>G321*(1+L321/100)</f>
        <v>0</v>
      </c>
      <c r="N321" s="236">
        <v>1.9099999999999999E-2</v>
      </c>
      <c r="O321" s="236">
        <f>ROUND(E321*N321,2)</f>
        <v>4.3499999999999996</v>
      </c>
      <c r="P321" s="236">
        <v>0</v>
      </c>
      <c r="Q321" s="236">
        <f>ROUND(E321*P321,2)</f>
        <v>0</v>
      </c>
      <c r="R321" s="238" t="s">
        <v>456</v>
      </c>
      <c r="S321" s="238" t="s">
        <v>264</v>
      </c>
      <c r="T321" s="239" t="s">
        <v>413</v>
      </c>
      <c r="U321" s="222">
        <v>0.61311000000000004</v>
      </c>
      <c r="V321" s="222">
        <f>ROUND(E321*U321,2)</f>
        <v>139.65</v>
      </c>
      <c r="W321" s="222"/>
      <c r="X321" s="222" t="s">
        <v>320</v>
      </c>
      <c r="Y321" s="222" t="s">
        <v>267</v>
      </c>
      <c r="Z321" s="212"/>
      <c r="AA321" s="212"/>
      <c r="AB321" s="212"/>
      <c r="AC321" s="212"/>
      <c r="AD321" s="212"/>
      <c r="AE321" s="212"/>
      <c r="AF321" s="212"/>
      <c r="AG321" s="212" t="s">
        <v>321</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2" x14ac:dyDescent="0.2">
      <c r="A322" s="219"/>
      <c r="B322" s="220"/>
      <c r="C322" s="251" t="s">
        <v>632</v>
      </c>
      <c r="D322" s="241"/>
      <c r="E322" s="241"/>
      <c r="F322" s="241"/>
      <c r="G322" s="241"/>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270</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2" x14ac:dyDescent="0.2">
      <c r="A323" s="219"/>
      <c r="B323" s="220"/>
      <c r="C323" s="252" t="s">
        <v>505</v>
      </c>
      <c r="D323" s="223"/>
      <c r="E323" s="224"/>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276</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52" t="s">
        <v>633</v>
      </c>
      <c r="D324" s="223"/>
      <c r="E324" s="224">
        <v>4.22</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276</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52" t="s">
        <v>634</v>
      </c>
      <c r="D325" s="223"/>
      <c r="E325" s="224">
        <v>107.32</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276</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52" t="s">
        <v>635</v>
      </c>
      <c r="D326" s="223"/>
      <c r="E326" s="224">
        <v>3.92</v>
      </c>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276</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52" t="s">
        <v>636</v>
      </c>
      <c r="D327" s="223"/>
      <c r="E327" s="224">
        <v>3.22</v>
      </c>
      <c r="F327" s="222"/>
      <c r="G327" s="222"/>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276</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52" t="s">
        <v>637</v>
      </c>
      <c r="D328" s="223"/>
      <c r="E328" s="224">
        <v>24.86</v>
      </c>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276</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52" t="s">
        <v>638</v>
      </c>
      <c r="D329" s="223"/>
      <c r="E329" s="224">
        <v>5.39</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276</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52" t="s">
        <v>514</v>
      </c>
      <c r="D330" s="223"/>
      <c r="E330" s="224"/>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276</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52" t="s">
        <v>639</v>
      </c>
      <c r="D331" s="223"/>
      <c r="E331" s="224">
        <v>48.26</v>
      </c>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276</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52" t="s">
        <v>640</v>
      </c>
      <c r="D332" s="223"/>
      <c r="E332" s="224">
        <v>10.51</v>
      </c>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276</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52" t="s">
        <v>641</v>
      </c>
      <c r="D333" s="223"/>
      <c r="E333" s="224">
        <v>17.2</v>
      </c>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276</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3" x14ac:dyDescent="0.2">
      <c r="A334" s="219"/>
      <c r="B334" s="220"/>
      <c r="C334" s="252" t="s">
        <v>642</v>
      </c>
      <c r="D334" s="223"/>
      <c r="E334" s="224">
        <v>2.88</v>
      </c>
      <c r="F334" s="222"/>
      <c r="G334" s="222"/>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276</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
      <c r="A335" s="233">
        <v>61</v>
      </c>
      <c r="B335" s="234" t="s">
        <v>643</v>
      </c>
      <c r="C335" s="250" t="s">
        <v>644</v>
      </c>
      <c r="D335" s="235" t="s">
        <v>645</v>
      </c>
      <c r="E335" s="236">
        <v>20</v>
      </c>
      <c r="F335" s="237"/>
      <c r="G335" s="238">
        <f>ROUND(E335*F335,2)</f>
        <v>0</v>
      </c>
      <c r="H335" s="237"/>
      <c r="I335" s="238">
        <f>ROUND(E335*H335,2)</f>
        <v>0</v>
      </c>
      <c r="J335" s="237"/>
      <c r="K335" s="238">
        <f>ROUND(E335*J335,2)</f>
        <v>0</v>
      </c>
      <c r="L335" s="238">
        <v>21</v>
      </c>
      <c r="M335" s="238">
        <f>G335*(1+L335/100)</f>
        <v>0</v>
      </c>
      <c r="N335" s="236">
        <v>3.5619999999999999E-2</v>
      </c>
      <c r="O335" s="236">
        <f>ROUND(E335*N335,2)</f>
        <v>0.71</v>
      </c>
      <c r="P335" s="236">
        <v>0</v>
      </c>
      <c r="Q335" s="236">
        <f>ROUND(E335*P335,2)</f>
        <v>0</v>
      </c>
      <c r="R335" s="238" t="s">
        <v>456</v>
      </c>
      <c r="S335" s="238" t="s">
        <v>264</v>
      </c>
      <c r="T335" s="239" t="s">
        <v>319</v>
      </c>
      <c r="U335" s="222">
        <v>0.88292999999999999</v>
      </c>
      <c r="V335" s="222">
        <f>ROUND(E335*U335,2)</f>
        <v>17.66</v>
      </c>
      <c r="W335" s="222"/>
      <c r="X335" s="222" t="s">
        <v>320</v>
      </c>
      <c r="Y335" s="222" t="s">
        <v>267</v>
      </c>
      <c r="Z335" s="212"/>
      <c r="AA335" s="212"/>
      <c r="AB335" s="212"/>
      <c r="AC335" s="212"/>
      <c r="AD335" s="212"/>
      <c r="AE335" s="212"/>
      <c r="AF335" s="212"/>
      <c r="AG335" s="212" t="s">
        <v>321</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2" x14ac:dyDescent="0.2">
      <c r="A336" s="219"/>
      <c r="B336" s="220"/>
      <c r="C336" s="261" t="s">
        <v>646</v>
      </c>
      <c r="D336" s="259"/>
      <c r="E336" s="259"/>
      <c r="F336" s="259"/>
      <c r="G336" s="259"/>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323</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40" t="str">
        <f>C336</f>
        <v>jakoukoliv maltou, z pomocného pracovního lešení o výšce podlahy do 1900 mm a pro zatížení do 1,5 kPa,</v>
      </c>
      <c r="BB336" s="212"/>
      <c r="BC336" s="212"/>
      <c r="BD336" s="212"/>
      <c r="BE336" s="212"/>
      <c r="BF336" s="212"/>
      <c r="BG336" s="212"/>
      <c r="BH336" s="212"/>
    </row>
    <row r="337" spans="1:60" outlineLevel="2" x14ac:dyDescent="0.2">
      <c r="A337" s="219"/>
      <c r="B337" s="220"/>
      <c r="C337" s="252" t="s">
        <v>647</v>
      </c>
      <c r="D337" s="223"/>
      <c r="E337" s="224">
        <v>20</v>
      </c>
      <c r="F337" s="222"/>
      <c r="G337" s="222"/>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276</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33">
        <v>62</v>
      </c>
      <c r="B338" s="234" t="s">
        <v>648</v>
      </c>
      <c r="C338" s="250" t="s">
        <v>649</v>
      </c>
      <c r="D338" s="235" t="s">
        <v>650</v>
      </c>
      <c r="E338" s="236">
        <v>57.3</v>
      </c>
      <c r="F338" s="237"/>
      <c r="G338" s="238">
        <f>ROUND(E338*F338,2)</f>
        <v>0</v>
      </c>
      <c r="H338" s="237"/>
      <c r="I338" s="238">
        <f>ROUND(E338*H338,2)</f>
        <v>0</v>
      </c>
      <c r="J338" s="237"/>
      <c r="K338" s="238">
        <f>ROUND(E338*J338,2)</f>
        <v>0</v>
      </c>
      <c r="L338" s="238">
        <v>21</v>
      </c>
      <c r="M338" s="238">
        <f>G338*(1+L338/100)</f>
        <v>0</v>
      </c>
      <c r="N338" s="236">
        <v>1.7330000000000002E-2</v>
      </c>
      <c r="O338" s="236">
        <f>ROUND(E338*N338,2)</f>
        <v>0.99</v>
      </c>
      <c r="P338" s="236">
        <v>0</v>
      </c>
      <c r="Q338" s="236">
        <f>ROUND(E338*P338,2)</f>
        <v>0</v>
      </c>
      <c r="R338" s="238" t="s">
        <v>456</v>
      </c>
      <c r="S338" s="238" t="s">
        <v>264</v>
      </c>
      <c r="T338" s="239" t="s">
        <v>319</v>
      </c>
      <c r="U338" s="222">
        <v>0.253</v>
      </c>
      <c r="V338" s="222">
        <f>ROUND(E338*U338,2)</f>
        <v>14.5</v>
      </c>
      <c r="W338" s="222"/>
      <c r="X338" s="222" t="s">
        <v>320</v>
      </c>
      <c r="Y338" s="222" t="s">
        <v>267</v>
      </c>
      <c r="Z338" s="212"/>
      <c r="AA338" s="212"/>
      <c r="AB338" s="212"/>
      <c r="AC338" s="212"/>
      <c r="AD338" s="212"/>
      <c r="AE338" s="212"/>
      <c r="AF338" s="212"/>
      <c r="AG338" s="212" t="s">
        <v>321</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2" x14ac:dyDescent="0.2">
      <c r="A339" s="219"/>
      <c r="B339" s="220"/>
      <c r="C339" s="261" t="s">
        <v>651</v>
      </c>
      <c r="D339" s="259"/>
      <c r="E339" s="259"/>
      <c r="F339" s="259"/>
      <c r="G339" s="259"/>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323</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2" x14ac:dyDescent="0.2">
      <c r="A340" s="219"/>
      <c r="B340" s="220"/>
      <c r="C340" s="252" t="s">
        <v>652</v>
      </c>
      <c r="D340" s="223"/>
      <c r="E340" s="224">
        <v>57.3</v>
      </c>
      <c r="F340" s="222"/>
      <c r="G340" s="222"/>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276</v>
      </c>
      <c r="AH340" s="212">
        <v>5</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1" x14ac:dyDescent="0.2">
      <c r="A341" s="233">
        <v>63</v>
      </c>
      <c r="B341" s="234" t="s">
        <v>653</v>
      </c>
      <c r="C341" s="250" t="s">
        <v>654</v>
      </c>
      <c r="D341" s="235" t="s">
        <v>650</v>
      </c>
      <c r="E341" s="236">
        <v>230.2</v>
      </c>
      <c r="F341" s="237"/>
      <c r="G341" s="238">
        <f>ROUND(E341*F341,2)</f>
        <v>0</v>
      </c>
      <c r="H341" s="237"/>
      <c r="I341" s="238">
        <f>ROUND(E341*H341,2)</f>
        <v>0</v>
      </c>
      <c r="J341" s="237"/>
      <c r="K341" s="238">
        <f>ROUND(E341*J341,2)</f>
        <v>0</v>
      </c>
      <c r="L341" s="238">
        <v>21</v>
      </c>
      <c r="M341" s="238">
        <f>G341*(1+L341/100)</f>
        <v>0</v>
      </c>
      <c r="N341" s="236">
        <v>3.8980000000000001E-2</v>
      </c>
      <c r="O341" s="236">
        <f>ROUND(E341*N341,2)</f>
        <v>8.9700000000000006</v>
      </c>
      <c r="P341" s="236">
        <v>0</v>
      </c>
      <c r="Q341" s="236">
        <f>ROUND(E341*P341,2)</f>
        <v>0</v>
      </c>
      <c r="R341" s="238" t="s">
        <v>456</v>
      </c>
      <c r="S341" s="238" t="s">
        <v>264</v>
      </c>
      <c r="T341" s="239" t="s">
        <v>319</v>
      </c>
      <c r="U341" s="222">
        <v>0.29299999999999998</v>
      </c>
      <c r="V341" s="222">
        <f>ROUND(E341*U341,2)</f>
        <v>67.45</v>
      </c>
      <c r="W341" s="222"/>
      <c r="X341" s="222" t="s">
        <v>320</v>
      </c>
      <c r="Y341" s="222" t="s">
        <v>267</v>
      </c>
      <c r="Z341" s="212"/>
      <c r="AA341" s="212"/>
      <c r="AB341" s="212"/>
      <c r="AC341" s="212"/>
      <c r="AD341" s="212"/>
      <c r="AE341" s="212"/>
      <c r="AF341" s="212"/>
      <c r="AG341" s="212" t="s">
        <v>321</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2" x14ac:dyDescent="0.2">
      <c r="A342" s="219"/>
      <c r="B342" s="220"/>
      <c r="C342" s="261" t="s">
        <v>651</v>
      </c>
      <c r="D342" s="259"/>
      <c r="E342" s="259"/>
      <c r="F342" s="259"/>
      <c r="G342" s="259"/>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323</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2" x14ac:dyDescent="0.2">
      <c r="A343" s="219"/>
      <c r="B343" s="220"/>
      <c r="C343" s="252" t="s">
        <v>655</v>
      </c>
      <c r="D343" s="223"/>
      <c r="E343" s="224">
        <v>58.2</v>
      </c>
      <c r="F343" s="222"/>
      <c r="G343" s="222"/>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276</v>
      </c>
      <c r="AH343" s="212">
        <v>5</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52" t="s">
        <v>656</v>
      </c>
      <c r="D344" s="223"/>
      <c r="E344" s="224">
        <v>4</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276</v>
      </c>
      <c r="AH344" s="212">
        <v>5</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52" t="s">
        <v>657</v>
      </c>
      <c r="D345" s="223"/>
      <c r="E345" s="224">
        <v>168</v>
      </c>
      <c r="F345" s="222"/>
      <c r="G345" s="222"/>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276</v>
      </c>
      <c r="AH345" s="212">
        <v>5</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
      <c r="A346" s="233">
        <v>64</v>
      </c>
      <c r="B346" s="234" t="s">
        <v>658</v>
      </c>
      <c r="C346" s="250" t="s">
        <v>659</v>
      </c>
      <c r="D346" s="235" t="s">
        <v>650</v>
      </c>
      <c r="E346" s="236">
        <v>50</v>
      </c>
      <c r="F346" s="237"/>
      <c r="G346" s="238">
        <f>ROUND(E346*F346,2)</f>
        <v>0</v>
      </c>
      <c r="H346" s="237"/>
      <c r="I346" s="238">
        <f>ROUND(E346*H346,2)</f>
        <v>0</v>
      </c>
      <c r="J346" s="237"/>
      <c r="K346" s="238">
        <f>ROUND(E346*J346,2)</f>
        <v>0</v>
      </c>
      <c r="L346" s="238">
        <v>21</v>
      </c>
      <c r="M346" s="238">
        <f>G346*(1+L346/100)</f>
        <v>0</v>
      </c>
      <c r="N346" s="236">
        <v>2.3800000000000002E-3</v>
      </c>
      <c r="O346" s="236">
        <f>ROUND(E346*N346,2)</f>
        <v>0.12</v>
      </c>
      <c r="P346" s="236">
        <v>0</v>
      </c>
      <c r="Q346" s="236">
        <f>ROUND(E346*P346,2)</f>
        <v>0</v>
      </c>
      <c r="R346" s="238" t="s">
        <v>456</v>
      </c>
      <c r="S346" s="238" t="s">
        <v>264</v>
      </c>
      <c r="T346" s="239" t="s">
        <v>319</v>
      </c>
      <c r="U346" s="222">
        <v>0.18232999999999999</v>
      </c>
      <c r="V346" s="222">
        <f>ROUND(E346*U346,2)</f>
        <v>9.1199999999999992</v>
      </c>
      <c r="W346" s="222"/>
      <c r="X346" s="222" t="s">
        <v>320</v>
      </c>
      <c r="Y346" s="222" t="s">
        <v>267</v>
      </c>
      <c r="Z346" s="212"/>
      <c r="AA346" s="212"/>
      <c r="AB346" s="212"/>
      <c r="AC346" s="212"/>
      <c r="AD346" s="212"/>
      <c r="AE346" s="212"/>
      <c r="AF346" s="212"/>
      <c r="AG346" s="212" t="s">
        <v>321</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2" x14ac:dyDescent="0.2">
      <c r="A347" s="219"/>
      <c r="B347" s="220"/>
      <c r="C347" s="252" t="s">
        <v>660</v>
      </c>
      <c r="D347" s="223"/>
      <c r="E347" s="224">
        <v>50</v>
      </c>
      <c r="F347" s="222"/>
      <c r="G347" s="22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276</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ht="22.5" outlineLevel="1" x14ac:dyDescent="0.2">
      <c r="A348" s="233">
        <v>65</v>
      </c>
      <c r="B348" s="234" t="s">
        <v>661</v>
      </c>
      <c r="C348" s="250" t="s">
        <v>662</v>
      </c>
      <c r="D348" s="235" t="s">
        <v>317</v>
      </c>
      <c r="E348" s="236">
        <v>1287.7688000000001</v>
      </c>
      <c r="F348" s="237"/>
      <c r="G348" s="238">
        <f>ROUND(E348*F348,2)</f>
        <v>0</v>
      </c>
      <c r="H348" s="237"/>
      <c r="I348" s="238">
        <f>ROUND(E348*H348,2)</f>
        <v>0</v>
      </c>
      <c r="J348" s="237"/>
      <c r="K348" s="238">
        <f>ROUND(E348*J348,2)</f>
        <v>0</v>
      </c>
      <c r="L348" s="238">
        <v>21</v>
      </c>
      <c r="M348" s="238">
        <f>G348*(1+L348/100)</f>
        <v>0</v>
      </c>
      <c r="N348" s="236">
        <v>1.6959999999999999E-2</v>
      </c>
      <c r="O348" s="236">
        <f>ROUND(E348*N348,2)</f>
        <v>21.84</v>
      </c>
      <c r="P348" s="236">
        <v>0</v>
      </c>
      <c r="Q348" s="236">
        <f>ROUND(E348*P348,2)</f>
        <v>0</v>
      </c>
      <c r="R348" s="238" t="s">
        <v>456</v>
      </c>
      <c r="S348" s="238" t="s">
        <v>264</v>
      </c>
      <c r="T348" s="239" t="s">
        <v>413</v>
      </c>
      <c r="U348" s="222">
        <v>0.58574999999999999</v>
      </c>
      <c r="V348" s="222">
        <f>ROUND(E348*U348,2)</f>
        <v>754.31</v>
      </c>
      <c r="W348" s="222"/>
      <c r="X348" s="222" t="s">
        <v>320</v>
      </c>
      <c r="Y348" s="222" t="s">
        <v>267</v>
      </c>
      <c r="Z348" s="212"/>
      <c r="AA348" s="212"/>
      <c r="AB348" s="212"/>
      <c r="AC348" s="212"/>
      <c r="AD348" s="212"/>
      <c r="AE348" s="212"/>
      <c r="AF348" s="212"/>
      <c r="AG348" s="212" t="s">
        <v>321</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2" x14ac:dyDescent="0.2">
      <c r="A349" s="219"/>
      <c r="B349" s="220"/>
      <c r="C349" s="251" t="s">
        <v>632</v>
      </c>
      <c r="D349" s="241"/>
      <c r="E349" s="241"/>
      <c r="F349" s="241"/>
      <c r="G349" s="241"/>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270</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2" x14ac:dyDescent="0.2">
      <c r="A350" s="219"/>
      <c r="B350" s="220"/>
      <c r="C350" s="252" t="s">
        <v>505</v>
      </c>
      <c r="D350" s="223"/>
      <c r="E350" s="224"/>
      <c r="F350" s="222"/>
      <c r="G350" s="22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276</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3" x14ac:dyDescent="0.2">
      <c r="A351" s="219"/>
      <c r="B351" s="220"/>
      <c r="C351" s="252" t="s">
        <v>663</v>
      </c>
      <c r="D351" s="223"/>
      <c r="E351" s="224">
        <v>35.784999999999997</v>
      </c>
      <c r="F351" s="222"/>
      <c r="G351" s="222"/>
      <c r="H351" s="222"/>
      <c r="I351" s="222"/>
      <c r="J351" s="222"/>
      <c r="K351" s="222"/>
      <c r="L351" s="222"/>
      <c r="M351" s="222"/>
      <c r="N351" s="221"/>
      <c r="O351" s="221"/>
      <c r="P351" s="221"/>
      <c r="Q351" s="221"/>
      <c r="R351" s="222"/>
      <c r="S351" s="222"/>
      <c r="T351" s="222"/>
      <c r="U351" s="222"/>
      <c r="V351" s="222"/>
      <c r="W351" s="222"/>
      <c r="X351" s="222"/>
      <c r="Y351" s="222"/>
      <c r="Z351" s="212"/>
      <c r="AA351" s="212"/>
      <c r="AB351" s="212"/>
      <c r="AC351" s="212"/>
      <c r="AD351" s="212"/>
      <c r="AE351" s="212"/>
      <c r="AF351" s="212"/>
      <c r="AG351" s="212" t="s">
        <v>276</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3" x14ac:dyDescent="0.2">
      <c r="A352" s="219"/>
      <c r="B352" s="220"/>
      <c r="C352" s="252" t="s">
        <v>664</v>
      </c>
      <c r="D352" s="223"/>
      <c r="E352" s="224">
        <v>-2.0710000000000002</v>
      </c>
      <c r="F352" s="222"/>
      <c r="G352" s="222"/>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276</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52" t="s">
        <v>665</v>
      </c>
      <c r="D353" s="223"/>
      <c r="E353" s="224">
        <v>1.1247</v>
      </c>
      <c r="F353" s="222"/>
      <c r="G353" s="222"/>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276</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52" t="s">
        <v>666</v>
      </c>
      <c r="D354" s="223"/>
      <c r="E354" s="224">
        <v>131.4299</v>
      </c>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276</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52" t="s">
        <v>667</v>
      </c>
      <c r="D355" s="223"/>
      <c r="E355" s="224">
        <v>-2.331</v>
      </c>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276</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52" t="s">
        <v>668</v>
      </c>
      <c r="D356" s="223"/>
      <c r="E356" s="224">
        <v>-2.0699999999999998</v>
      </c>
      <c r="F356" s="222"/>
      <c r="G356" s="222"/>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276</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52" t="s">
        <v>669</v>
      </c>
      <c r="D357" s="223"/>
      <c r="E357" s="224">
        <v>-6.327</v>
      </c>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276</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52" t="s">
        <v>670</v>
      </c>
      <c r="D358" s="223"/>
      <c r="E358" s="224">
        <v>-4.6631999999999998</v>
      </c>
      <c r="F358" s="222"/>
      <c r="G358" s="222"/>
      <c r="H358" s="222"/>
      <c r="I358" s="222"/>
      <c r="J358" s="222"/>
      <c r="K358" s="222"/>
      <c r="L358" s="222"/>
      <c r="M358" s="222"/>
      <c r="N358" s="221"/>
      <c r="O358" s="221"/>
      <c r="P358" s="221"/>
      <c r="Q358" s="221"/>
      <c r="R358" s="222"/>
      <c r="S358" s="222"/>
      <c r="T358" s="222"/>
      <c r="U358" s="222"/>
      <c r="V358" s="222"/>
      <c r="W358" s="222"/>
      <c r="X358" s="222"/>
      <c r="Y358" s="222"/>
      <c r="Z358" s="212"/>
      <c r="AA358" s="212"/>
      <c r="AB358" s="212"/>
      <c r="AC358" s="212"/>
      <c r="AD358" s="212"/>
      <c r="AE358" s="212"/>
      <c r="AF358" s="212"/>
      <c r="AG358" s="212" t="s">
        <v>276</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52" t="s">
        <v>671</v>
      </c>
      <c r="D359" s="223"/>
      <c r="E359" s="224">
        <v>5.72</v>
      </c>
      <c r="F359" s="222"/>
      <c r="G359" s="22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276</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52" t="s">
        <v>672</v>
      </c>
      <c r="D360" s="223"/>
      <c r="E360" s="224">
        <v>4.4249999999999998</v>
      </c>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276</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3" x14ac:dyDescent="0.2">
      <c r="A361" s="219"/>
      <c r="B361" s="220"/>
      <c r="C361" s="252" t="s">
        <v>673</v>
      </c>
      <c r="D361" s="223"/>
      <c r="E361" s="224">
        <v>11.467499999999999</v>
      </c>
      <c r="F361" s="222"/>
      <c r="G361" s="222"/>
      <c r="H361" s="222"/>
      <c r="I361" s="222"/>
      <c r="J361" s="222"/>
      <c r="K361" s="222"/>
      <c r="L361" s="222"/>
      <c r="M361" s="222"/>
      <c r="N361" s="221"/>
      <c r="O361" s="221"/>
      <c r="P361" s="221"/>
      <c r="Q361" s="221"/>
      <c r="R361" s="222"/>
      <c r="S361" s="222"/>
      <c r="T361" s="222"/>
      <c r="U361" s="222"/>
      <c r="V361" s="222"/>
      <c r="W361" s="222"/>
      <c r="X361" s="222"/>
      <c r="Y361" s="222"/>
      <c r="Z361" s="212"/>
      <c r="AA361" s="212"/>
      <c r="AB361" s="212"/>
      <c r="AC361" s="212"/>
      <c r="AD361" s="212"/>
      <c r="AE361" s="212"/>
      <c r="AF361" s="212"/>
      <c r="AG361" s="212" t="s">
        <v>276</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3" x14ac:dyDescent="0.2">
      <c r="A362" s="219"/>
      <c r="B362" s="220"/>
      <c r="C362" s="252" t="s">
        <v>674</v>
      </c>
      <c r="D362" s="223"/>
      <c r="E362" s="224">
        <v>150.5274</v>
      </c>
      <c r="F362" s="222"/>
      <c r="G362" s="222"/>
      <c r="H362" s="222"/>
      <c r="I362" s="222"/>
      <c r="J362" s="222"/>
      <c r="K362" s="222"/>
      <c r="L362" s="222"/>
      <c r="M362" s="222"/>
      <c r="N362" s="221"/>
      <c r="O362" s="221"/>
      <c r="P362" s="221"/>
      <c r="Q362" s="221"/>
      <c r="R362" s="222"/>
      <c r="S362" s="222"/>
      <c r="T362" s="222"/>
      <c r="U362" s="222"/>
      <c r="V362" s="222"/>
      <c r="W362" s="222"/>
      <c r="X362" s="222"/>
      <c r="Y362" s="222"/>
      <c r="Z362" s="212"/>
      <c r="AA362" s="212"/>
      <c r="AB362" s="212"/>
      <c r="AC362" s="212"/>
      <c r="AD362" s="212"/>
      <c r="AE362" s="212"/>
      <c r="AF362" s="212"/>
      <c r="AG362" s="212" t="s">
        <v>276</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3" x14ac:dyDescent="0.2">
      <c r="A363" s="219"/>
      <c r="B363" s="220"/>
      <c r="C363" s="252" t="s">
        <v>675</v>
      </c>
      <c r="D363" s="223"/>
      <c r="E363" s="224">
        <v>33.8444</v>
      </c>
      <c r="F363" s="222"/>
      <c r="G363" s="222"/>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276</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3" x14ac:dyDescent="0.2">
      <c r="A364" s="219"/>
      <c r="B364" s="220"/>
      <c r="C364" s="252" t="s">
        <v>676</v>
      </c>
      <c r="D364" s="223"/>
      <c r="E364" s="224">
        <v>-1.68</v>
      </c>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276</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52" t="s">
        <v>677</v>
      </c>
      <c r="D365" s="223"/>
      <c r="E365" s="224">
        <v>-1.92</v>
      </c>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276</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52" t="s">
        <v>678</v>
      </c>
      <c r="D366" s="223"/>
      <c r="E366" s="224">
        <v>29.202400000000001</v>
      </c>
      <c r="F366" s="222"/>
      <c r="G366" s="222"/>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276</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52" t="s">
        <v>679</v>
      </c>
      <c r="D367" s="223"/>
      <c r="E367" s="224">
        <v>-2.1</v>
      </c>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276</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52" t="s">
        <v>680</v>
      </c>
      <c r="D368" s="223"/>
      <c r="E368" s="224">
        <v>-2.52</v>
      </c>
      <c r="F368" s="222"/>
      <c r="G368" s="222"/>
      <c r="H368" s="222"/>
      <c r="I368" s="222"/>
      <c r="J368" s="222"/>
      <c r="K368" s="222"/>
      <c r="L368" s="222"/>
      <c r="M368" s="222"/>
      <c r="N368" s="221"/>
      <c r="O368" s="221"/>
      <c r="P368" s="221"/>
      <c r="Q368" s="221"/>
      <c r="R368" s="222"/>
      <c r="S368" s="222"/>
      <c r="T368" s="222"/>
      <c r="U368" s="222"/>
      <c r="V368" s="222"/>
      <c r="W368" s="222"/>
      <c r="X368" s="222"/>
      <c r="Y368" s="222"/>
      <c r="Z368" s="212"/>
      <c r="AA368" s="212"/>
      <c r="AB368" s="212"/>
      <c r="AC368" s="212"/>
      <c r="AD368" s="212"/>
      <c r="AE368" s="212"/>
      <c r="AF368" s="212"/>
      <c r="AG368" s="212" t="s">
        <v>276</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3" x14ac:dyDescent="0.2">
      <c r="A369" s="219"/>
      <c r="B369" s="220"/>
      <c r="C369" s="252" t="s">
        <v>681</v>
      </c>
      <c r="D369" s="223"/>
      <c r="E369" s="224">
        <v>22.408200000000001</v>
      </c>
      <c r="F369" s="222"/>
      <c r="G369" s="222"/>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276</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3" x14ac:dyDescent="0.2">
      <c r="A370" s="219"/>
      <c r="B370" s="220"/>
      <c r="C370" s="252" t="s">
        <v>682</v>
      </c>
      <c r="D370" s="223"/>
      <c r="E370" s="224">
        <v>20.213799999999999</v>
      </c>
      <c r="F370" s="222"/>
      <c r="G370" s="222"/>
      <c r="H370" s="222"/>
      <c r="I370" s="222"/>
      <c r="J370" s="222"/>
      <c r="K370" s="222"/>
      <c r="L370" s="222"/>
      <c r="M370" s="222"/>
      <c r="N370" s="221"/>
      <c r="O370" s="221"/>
      <c r="P370" s="221"/>
      <c r="Q370" s="221"/>
      <c r="R370" s="222"/>
      <c r="S370" s="222"/>
      <c r="T370" s="222"/>
      <c r="U370" s="222"/>
      <c r="V370" s="222"/>
      <c r="W370" s="222"/>
      <c r="X370" s="222"/>
      <c r="Y370" s="222"/>
      <c r="Z370" s="212"/>
      <c r="AA370" s="212"/>
      <c r="AB370" s="212"/>
      <c r="AC370" s="212"/>
      <c r="AD370" s="212"/>
      <c r="AE370" s="212"/>
      <c r="AF370" s="212"/>
      <c r="AG370" s="212" t="s">
        <v>276</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52" t="s">
        <v>683</v>
      </c>
      <c r="D371" s="223"/>
      <c r="E371" s="224">
        <v>189.77340000000001</v>
      </c>
      <c r="F371" s="222"/>
      <c r="G371" s="22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276</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52" t="s">
        <v>684</v>
      </c>
      <c r="D372" s="223"/>
      <c r="E372" s="224">
        <v>-10.1472</v>
      </c>
      <c r="F372" s="222"/>
      <c r="G372" s="222"/>
      <c r="H372" s="222"/>
      <c r="I372" s="222"/>
      <c r="J372" s="222"/>
      <c r="K372" s="222"/>
      <c r="L372" s="222"/>
      <c r="M372" s="222"/>
      <c r="N372" s="221"/>
      <c r="O372" s="221"/>
      <c r="P372" s="221"/>
      <c r="Q372" s="221"/>
      <c r="R372" s="222"/>
      <c r="S372" s="222"/>
      <c r="T372" s="222"/>
      <c r="U372" s="222"/>
      <c r="V372" s="222"/>
      <c r="W372" s="222"/>
      <c r="X372" s="222"/>
      <c r="Y372" s="222"/>
      <c r="Z372" s="212"/>
      <c r="AA372" s="212"/>
      <c r="AB372" s="212"/>
      <c r="AC372" s="212"/>
      <c r="AD372" s="212"/>
      <c r="AE372" s="212"/>
      <c r="AF372" s="212"/>
      <c r="AG372" s="212" t="s">
        <v>276</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3" x14ac:dyDescent="0.2">
      <c r="A373" s="219"/>
      <c r="B373" s="220"/>
      <c r="C373" s="252" t="s">
        <v>685</v>
      </c>
      <c r="D373" s="223"/>
      <c r="E373" s="224">
        <v>-4.75</v>
      </c>
      <c r="F373" s="222"/>
      <c r="G373" s="222"/>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276</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52" t="s">
        <v>686</v>
      </c>
      <c r="D374" s="223"/>
      <c r="E374" s="224">
        <v>-2.42</v>
      </c>
      <c r="F374" s="222"/>
      <c r="G374" s="222"/>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276</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3" x14ac:dyDescent="0.2">
      <c r="A375" s="219"/>
      <c r="B375" s="220"/>
      <c r="C375" s="252" t="s">
        <v>687</v>
      </c>
      <c r="D375" s="223"/>
      <c r="E375" s="224">
        <v>1.6160000000000001</v>
      </c>
      <c r="F375" s="222"/>
      <c r="G375" s="222"/>
      <c r="H375" s="222"/>
      <c r="I375" s="222"/>
      <c r="J375" s="222"/>
      <c r="K375" s="222"/>
      <c r="L375" s="222"/>
      <c r="M375" s="222"/>
      <c r="N375" s="221"/>
      <c r="O375" s="221"/>
      <c r="P375" s="221"/>
      <c r="Q375" s="221"/>
      <c r="R375" s="222"/>
      <c r="S375" s="222"/>
      <c r="T375" s="222"/>
      <c r="U375" s="222"/>
      <c r="V375" s="222"/>
      <c r="W375" s="222"/>
      <c r="X375" s="222"/>
      <c r="Y375" s="222"/>
      <c r="Z375" s="212"/>
      <c r="AA375" s="212"/>
      <c r="AB375" s="212"/>
      <c r="AC375" s="212"/>
      <c r="AD375" s="212"/>
      <c r="AE375" s="212"/>
      <c r="AF375" s="212"/>
      <c r="AG375" s="212" t="s">
        <v>276</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52" t="s">
        <v>688</v>
      </c>
      <c r="D376" s="223"/>
      <c r="E376" s="224">
        <v>2.5007999999999999</v>
      </c>
      <c r="F376" s="222"/>
      <c r="G376" s="222"/>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276</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
      <c r="A377" s="219"/>
      <c r="B377" s="220"/>
      <c r="C377" s="252" t="s">
        <v>689</v>
      </c>
      <c r="D377" s="223"/>
      <c r="E377" s="224">
        <v>4.5777999999999999</v>
      </c>
      <c r="F377" s="222"/>
      <c r="G377" s="222"/>
      <c r="H377" s="222"/>
      <c r="I377" s="222"/>
      <c r="J377" s="222"/>
      <c r="K377" s="222"/>
      <c r="L377" s="222"/>
      <c r="M377" s="222"/>
      <c r="N377" s="221"/>
      <c r="O377" s="221"/>
      <c r="P377" s="221"/>
      <c r="Q377" s="221"/>
      <c r="R377" s="222"/>
      <c r="S377" s="222"/>
      <c r="T377" s="222"/>
      <c r="U377" s="222"/>
      <c r="V377" s="222"/>
      <c r="W377" s="222"/>
      <c r="X377" s="222"/>
      <c r="Y377" s="222"/>
      <c r="Z377" s="212"/>
      <c r="AA377" s="212"/>
      <c r="AB377" s="212"/>
      <c r="AC377" s="212"/>
      <c r="AD377" s="212"/>
      <c r="AE377" s="212"/>
      <c r="AF377" s="212"/>
      <c r="AG377" s="212" t="s">
        <v>276</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3" x14ac:dyDescent="0.2">
      <c r="A378" s="219"/>
      <c r="B378" s="220"/>
      <c r="C378" s="252" t="s">
        <v>690</v>
      </c>
      <c r="D378" s="223"/>
      <c r="E378" s="224">
        <v>110.2264</v>
      </c>
      <c r="F378" s="222"/>
      <c r="G378" s="222"/>
      <c r="H378" s="222"/>
      <c r="I378" s="222"/>
      <c r="J378" s="222"/>
      <c r="K378" s="222"/>
      <c r="L378" s="222"/>
      <c r="M378" s="222"/>
      <c r="N378" s="221"/>
      <c r="O378" s="221"/>
      <c r="P378" s="221"/>
      <c r="Q378" s="221"/>
      <c r="R378" s="222"/>
      <c r="S378" s="222"/>
      <c r="T378" s="222"/>
      <c r="U378" s="222"/>
      <c r="V378" s="222"/>
      <c r="W378" s="222"/>
      <c r="X378" s="222"/>
      <c r="Y378" s="222"/>
      <c r="Z378" s="212"/>
      <c r="AA378" s="212"/>
      <c r="AB378" s="212"/>
      <c r="AC378" s="212"/>
      <c r="AD378" s="212"/>
      <c r="AE378" s="212"/>
      <c r="AF378" s="212"/>
      <c r="AG378" s="212" t="s">
        <v>276</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3" x14ac:dyDescent="0.2">
      <c r="A379" s="219"/>
      <c r="B379" s="220"/>
      <c r="C379" s="252" t="s">
        <v>691</v>
      </c>
      <c r="D379" s="223"/>
      <c r="E379" s="224">
        <v>-8.9991000000000003</v>
      </c>
      <c r="F379" s="222"/>
      <c r="G379" s="222"/>
      <c r="H379" s="222"/>
      <c r="I379" s="222"/>
      <c r="J379" s="222"/>
      <c r="K379" s="222"/>
      <c r="L379" s="222"/>
      <c r="M379" s="222"/>
      <c r="N379" s="221"/>
      <c r="O379" s="221"/>
      <c r="P379" s="221"/>
      <c r="Q379" s="221"/>
      <c r="R379" s="222"/>
      <c r="S379" s="222"/>
      <c r="T379" s="222"/>
      <c r="U379" s="222"/>
      <c r="V379" s="222"/>
      <c r="W379" s="222"/>
      <c r="X379" s="222"/>
      <c r="Y379" s="222"/>
      <c r="Z379" s="212"/>
      <c r="AA379" s="212"/>
      <c r="AB379" s="212"/>
      <c r="AC379" s="212"/>
      <c r="AD379" s="212"/>
      <c r="AE379" s="212"/>
      <c r="AF379" s="212"/>
      <c r="AG379" s="212" t="s">
        <v>276</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3" x14ac:dyDescent="0.2">
      <c r="A380" s="219"/>
      <c r="B380" s="220"/>
      <c r="C380" s="252" t="s">
        <v>692</v>
      </c>
      <c r="D380" s="223"/>
      <c r="E380" s="224">
        <v>4.0365000000000002</v>
      </c>
      <c r="F380" s="222"/>
      <c r="G380" s="222"/>
      <c r="H380" s="222"/>
      <c r="I380" s="222"/>
      <c r="J380" s="222"/>
      <c r="K380" s="222"/>
      <c r="L380" s="222"/>
      <c r="M380" s="222"/>
      <c r="N380" s="221"/>
      <c r="O380" s="221"/>
      <c r="P380" s="221"/>
      <c r="Q380" s="221"/>
      <c r="R380" s="222"/>
      <c r="S380" s="222"/>
      <c r="T380" s="222"/>
      <c r="U380" s="222"/>
      <c r="V380" s="222"/>
      <c r="W380" s="222"/>
      <c r="X380" s="222"/>
      <c r="Y380" s="222"/>
      <c r="Z380" s="212"/>
      <c r="AA380" s="212"/>
      <c r="AB380" s="212"/>
      <c r="AC380" s="212"/>
      <c r="AD380" s="212"/>
      <c r="AE380" s="212"/>
      <c r="AF380" s="212"/>
      <c r="AG380" s="212" t="s">
        <v>276</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3" x14ac:dyDescent="0.2">
      <c r="A381" s="219"/>
      <c r="B381" s="220"/>
      <c r="C381" s="252" t="s">
        <v>693</v>
      </c>
      <c r="D381" s="223"/>
      <c r="E381" s="224">
        <v>97.228800000000007</v>
      </c>
      <c r="F381" s="222"/>
      <c r="G381" s="222"/>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276</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3" x14ac:dyDescent="0.2">
      <c r="A382" s="219"/>
      <c r="B382" s="220"/>
      <c r="C382" s="252" t="s">
        <v>694</v>
      </c>
      <c r="D382" s="223"/>
      <c r="E382" s="224">
        <v>-6.1189999999999998</v>
      </c>
      <c r="F382" s="222"/>
      <c r="G382" s="222"/>
      <c r="H382" s="222"/>
      <c r="I382" s="222"/>
      <c r="J382" s="222"/>
      <c r="K382" s="222"/>
      <c r="L382" s="222"/>
      <c r="M382" s="222"/>
      <c r="N382" s="221"/>
      <c r="O382" s="221"/>
      <c r="P382" s="221"/>
      <c r="Q382" s="221"/>
      <c r="R382" s="222"/>
      <c r="S382" s="222"/>
      <c r="T382" s="222"/>
      <c r="U382" s="222"/>
      <c r="V382" s="222"/>
      <c r="W382" s="222"/>
      <c r="X382" s="222"/>
      <c r="Y382" s="222"/>
      <c r="Z382" s="212"/>
      <c r="AA382" s="212"/>
      <c r="AB382" s="212"/>
      <c r="AC382" s="212"/>
      <c r="AD382" s="212"/>
      <c r="AE382" s="212"/>
      <c r="AF382" s="212"/>
      <c r="AG382" s="212" t="s">
        <v>276</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52" t="s">
        <v>680</v>
      </c>
      <c r="D383" s="223"/>
      <c r="E383" s="224">
        <v>-2.52</v>
      </c>
      <c r="F383" s="222"/>
      <c r="G383" s="222"/>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276</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19"/>
      <c r="B384" s="220"/>
      <c r="C384" s="252" t="s">
        <v>695</v>
      </c>
      <c r="D384" s="223"/>
      <c r="E384" s="224">
        <v>1.89</v>
      </c>
      <c r="F384" s="222"/>
      <c r="G384" s="222"/>
      <c r="H384" s="222"/>
      <c r="I384" s="222"/>
      <c r="J384" s="222"/>
      <c r="K384" s="222"/>
      <c r="L384" s="222"/>
      <c r="M384" s="222"/>
      <c r="N384" s="221"/>
      <c r="O384" s="221"/>
      <c r="P384" s="221"/>
      <c r="Q384" s="221"/>
      <c r="R384" s="222"/>
      <c r="S384" s="222"/>
      <c r="T384" s="222"/>
      <c r="U384" s="222"/>
      <c r="V384" s="222"/>
      <c r="W384" s="222"/>
      <c r="X384" s="222"/>
      <c r="Y384" s="222"/>
      <c r="Z384" s="212"/>
      <c r="AA384" s="212"/>
      <c r="AB384" s="212"/>
      <c r="AC384" s="212"/>
      <c r="AD384" s="212"/>
      <c r="AE384" s="212"/>
      <c r="AF384" s="212"/>
      <c r="AG384" s="212" t="s">
        <v>276</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3" x14ac:dyDescent="0.2">
      <c r="A385" s="219"/>
      <c r="B385" s="220"/>
      <c r="C385" s="252" t="s">
        <v>696</v>
      </c>
      <c r="D385" s="223"/>
      <c r="E385" s="224">
        <v>62.0075</v>
      </c>
      <c r="F385" s="222"/>
      <c r="G385" s="222"/>
      <c r="H385" s="222"/>
      <c r="I385" s="222"/>
      <c r="J385" s="222"/>
      <c r="K385" s="222"/>
      <c r="L385" s="222"/>
      <c r="M385" s="222"/>
      <c r="N385" s="221"/>
      <c r="O385" s="221"/>
      <c r="P385" s="221"/>
      <c r="Q385" s="221"/>
      <c r="R385" s="222"/>
      <c r="S385" s="222"/>
      <c r="T385" s="222"/>
      <c r="U385" s="222"/>
      <c r="V385" s="222"/>
      <c r="W385" s="222"/>
      <c r="X385" s="222"/>
      <c r="Y385" s="222"/>
      <c r="Z385" s="212"/>
      <c r="AA385" s="212"/>
      <c r="AB385" s="212"/>
      <c r="AC385" s="212"/>
      <c r="AD385" s="212"/>
      <c r="AE385" s="212"/>
      <c r="AF385" s="212"/>
      <c r="AG385" s="212" t="s">
        <v>276</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3" x14ac:dyDescent="0.2">
      <c r="A386" s="219"/>
      <c r="B386" s="220"/>
      <c r="C386" s="252" t="s">
        <v>697</v>
      </c>
      <c r="D386" s="223"/>
      <c r="E386" s="224">
        <v>-2.1850000000000001</v>
      </c>
      <c r="F386" s="222"/>
      <c r="G386" s="222"/>
      <c r="H386" s="222"/>
      <c r="I386" s="222"/>
      <c r="J386" s="222"/>
      <c r="K386" s="222"/>
      <c r="L386" s="222"/>
      <c r="M386" s="222"/>
      <c r="N386" s="221"/>
      <c r="O386" s="221"/>
      <c r="P386" s="221"/>
      <c r="Q386" s="221"/>
      <c r="R386" s="222"/>
      <c r="S386" s="222"/>
      <c r="T386" s="222"/>
      <c r="U386" s="222"/>
      <c r="V386" s="222"/>
      <c r="W386" s="222"/>
      <c r="X386" s="222"/>
      <c r="Y386" s="222"/>
      <c r="Z386" s="212"/>
      <c r="AA386" s="212"/>
      <c r="AB386" s="212"/>
      <c r="AC386" s="212"/>
      <c r="AD386" s="212"/>
      <c r="AE386" s="212"/>
      <c r="AF386" s="212"/>
      <c r="AG386" s="212" t="s">
        <v>276</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3" x14ac:dyDescent="0.2">
      <c r="A387" s="219"/>
      <c r="B387" s="220"/>
      <c r="C387" s="252" t="s">
        <v>698</v>
      </c>
      <c r="D387" s="223"/>
      <c r="E387" s="224">
        <v>2.6215000000000002</v>
      </c>
      <c r="F387" s="222"/>
      <c r="G387" s="222"/>
      <c r="H387" s="222"/>
      <c r="I387" s="222"/>
      <c r="J387" s="222"/>
      <c r="K387" s="222"/>
      <c r="L387" s="222"/>
      <c r="M387" s="222"/>
      <c r="N387" s="221"/>
      <c r="O387" s="221"/>
      <c r="P387" s="221"/>
      <c r="Q387" s="221"/>
      <c r="R387" s="222"/>
      <c r="S387" s="222"/>
      <c r="T387" s="222"/>
      <c r="U387" s="222"/>
      <c r="V387" s="222"/>
      <c r="W387" s="222"/>
      <c r="X387" s="222"/>
      <c r="Y387" s="222"/>
      <c r="Z387" s="212"/>
      <c r="AA387" s="212"/>
      <c r="AB387" s="212"/>
      <c r="AC387" s="212"/>
      <c r="AD387" s="212"/>
      <c r="AE387" s="212"/>
      <c r="AF387" s="212"/>
      <c r="AG387" s="212" t="s">
        <v>276</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3" x14ac:dyDescent="0.2">
      <c r="A388" s="219"/>
      <c r="B388" s="220"/>
      <c r="C388" s="252" t="s">
        <v>514</v>
      </c>
      <c r="D388" s="223"/>
      <c r="E388" s="224"/>
      <c r="F388" s="222"/>
      <c r="G388" s="222"/>
      <c r="H388" s="222"/>
      <c r="I388" s="222"/>
      <c r="J388" s="222"/>
      <c r="K388" s="222"/>
      <c r="L388" s="222"/>
      <c r="M388" s="222"/>
      <c r="N388" s="221"/>
      <c r="O388" s="221"/>
      <c r="P388" s="221"/>
      <c r="Q388" s="221"/>
      <c r="R388" s="222"/>
      <c r="S388" s="222"/>
      <c r="T388" s="222"/>
      <c r="U388" s="222"/>
      <c r="V388" s="222"/>
      <c r="W388" s="222"/>
      <c r="X388" s="222"/>
      <c r="Y388" s="222"/>
      <c r="Z388" s="212"/>
      <c r="AA388" s="212"/>
      <c r="AB388" s="212"/>
      <c r="AC388" s="212"/>
      <c r="AD388" s="212"/>
      <c r="AE388" s="212"/>
      <c r="AF388" s="212"/>
      <c r="AG388" s="212" t="s">
        <v>276</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3" x14ac:dyDescent="0.2">
      <c r="A389" s="219"/>
      <c r="B389" s="220"/>
      <c r="C389" s="252" t="s">
        <v>699</v>
      </c>
      <c r="D389" s="223"/>
      <c r="E389" s="224">
        <v>228.02199999999999</v>
      </c>
      <c r="F389" s="222"/>
      <c r="G389" s="222"/>
      <c r="H389" s="222"/>
      <c r="I389" s="222"/>
      <c r="J389" s="222"/>
      <c r="K389" s="222"/>
      <c r="L389" s="222"/>
      <c r="M389" s="222"/>
      <c r="N389" s="221"/>
      <c r="O389" s="221"/>
      <c r="P389" s="221"/>
      <c r="Q389" s="221"/>
      <c r="R389" s="222"/>
      <c r="S389" s="222"/>
      <c r="T389" s="222"/>
      <c r="U389" s="222"/>
      <c r="V389" s="222"/>
      <c r="W389" s="222"/>
      <c r="X389" s="222"/>
      <c r="Y389" s="222"/>
      <c r="Z389" s="212"/>
      <c r="AA389" s="212"/>
      <c r="AB389" s="212"/>
      <c r="AC389" s="212"/>
      <c r="AD389" s="212"/>
      <c r="AE389" s="212"/>
      <c r="AF389" s="212"/>
      <c r="AG389" s="212" t="s">
        <v>276</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52" t="s">
        <v>679</v>
      </c>
      <c r="D390" s="223"/>
      <c r="E390" s="224">
        <v>-2.1</v>
      </c>
      <c r="F390" s="222"/>
      <c r="G390" s="222"/>
      <c r="H390" s="222"/>
      <c r="I390" s="222"/>
      <c r="J390" s="222"/>
      <c r="K390" s="222"/>
      <c r="L390" s="222"/>
      <c r="M390" s="222"/>
      <c r="N390" s="221"/>
      <c r="O390" s="221"/>
      <c r="P390" s="221"/>
      <c r="Q390" s="221"/>
      <c r="R390" s="222"/>
      <c r="S390" s="222"/>
      <c r="T390" s="222"/>
      <c r="U390" s="222"/>
      <c r="V390" s="222"/>
      <c r="W390" s="222"/>
      <c r="X390" s="222"/>
      <c r="Y390" s="222"/>
      <c r="Z390" s="212"/>
      <c r="AA390" s="212"/>
      <c r="AB390" s="212"/>
      <c r="AC390" s="212"/>
      <c r="AD390" s="212"/>
      <c r="AE390" s="212"/>
      <c r="AF390" s="212"/>
      <c r="AG390" s="212" t="s">
        <v>276</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52" t="s">
        <v>700</v>
      </c>
      <c r="D391" s="223"/>
      <c r="E391" s="224">
        <v>-4.5149999999999997</v>
      </c>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276</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3" x14ac:dyDescent="0.2">
      <c r="A392" s="219"/>
      <c r="B392" s="220"/>
      <c r="C392" s="252" t="s">
        <v>701</v>
      </c>
      <c r="D392" s="223"/>
      <c r="E392" s="224">
        <v>-13.904</v>
      </c>
      <c r="F392" s="222"/>
      <c r="G392" s="222"/>
      <c r="H392" s="222"/>
      <c r="I392" s="222"/>
      <c r="J392" s="222"/>
      <c r="K392" s="222"/>
      <c r="L392" s="222"/>
      <c r="M392" s="222"/>
      <c r="N392" s="221"/>
      <c r="O392" s="221"/>
      <c r="P392" s="221"/>
      <c r="Q392" s="221"/>
      <c r="R392" s="222"/>
      <c r="S392" s="222"/>
      <c r="T392" s="222"/>
      <c r="U392" s="222"/>
      <c r="V392" s="222"/>
      <c r="W392" s="222"/>
      <c r="X392" s="222"/>
      <c r="Y392" s="222"/>
      <c r="Z392" s="212"/>
      <c r="AA392" s="212"/>
      <c r="AB392" s="212"/>
      <c r="AC392" s="212"/>
      <c r="AD392" s="212"/>
      <c r="AE392" s="212"/>
      <c r="AF392" s="212"/>
      <c r="AG392" s="212" t="s">
        <v>276</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3" x14ac:dyDescent="0.2">
      <c r="A393" s="219"/>
      <c r="B393" s="220"/>
      <c r="C393" s="252" t="s">
        <v>702</v>
      </c>
      <c r="D393" s="223"/>
      <c r="E393" s="224">
        <v>24.94</v>
      </c>
      <c r="F393" s="222"/>
      <c r="G393" s="222"/>
      <c r="H393" s="222"/>
      <c r="I393" s="222"/>
      <c r="J393" s="222"/>
      <c r="K393" s="222"/>
      <c r="L393" s="222"/>
      <c r="M393" s="222"/>
      <c r="N393" s="221"/>
      <c r="O393" s="221"/>
      <c r="P393" s="221"/>
      <c r="Q393" s="221"/>
      <c r="R393" s="222"/>
      <c r="S393" s="222"/>
      <c r="T393" s="222"/>
      <c r="U393" s="222"/>
      <c r="V393" s="222"/>
      <c r="W393" s="222"/>
      <c r="X393" s="222"/>
      <c r="Y393" s="222"/>
      <c r="Z393" s="212"/>
      <c r="AA393" s="212"/>
      <c r="AB393" s="212"/>
      <c r="AC393" s="212"/>
      <c r="AD393" s="212"/>
      <c r="AE393" s="212"/>
      <c r="AF393" s="212"/>
      <c r="AG393" s="212" t="s">
        <v>276</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3" x14ac:dyDescent="0.2">
      <c r="A394" s="219"/>
      <c r="B394" s="220"/>
      <c r="C394" s="252" t="s">
        <v>703</v>
      </c>
      <c r="D394" s="223"/>
      <c r="E394" s="224">
        <v>2.34</v>
      </c>
      <c r="F394" s="222"/>
      <c r="G394" s="222"/>
      <c r="H394" s="222"/>
      <c r="I394" s="222"/>
      <c r="J394" s="222"/>
      <c r="K394" s="222"/>
      <c r="L394" s="222"/>
      <c r="M394" s="222"/>
      <c r="N394" s="221"/>
      <c r="O394" s="221"/>
      <c r="P394" s="221"/>
      <c r="Q394" s="221"/>
      <c r="R394" s="222"/>
      <c r="S394" s="222"/>
      <c r="T394" s="222"/>
      <c r="U394" s="222"/>
      <c r="V394" s="222"/>
      <c r="W394" s="222"/>
      <c r="X394" s="222"/>
      <c r="Y394" s="222"/>
      <c r="Z394" s="212"/>
      <c r="AA394" s="212"/>
      <c r="AB394" s="212"/>
      <c r="AC394" s="212"/>
      <c r="AD394" s="212"/>
      <c r="AE394" s="212"/>
      <c r="AF394" s="212"/>
      <c r="AG394" s="212" t="s">
        <v>276</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3" x14ac:dyDescent="0.2">
      <c r="A395" s="219"/>
      <c r="B395" s="220"/>
      <c r="C395" s="252" t="s">
        <v>704</v>
      </c>
      <c r="D395" s="223"/>
      <c r="E395" s="224">
        <v>2.8574999999999999</v>
      </c>
      <c r="F395" s="222"/>
      <c r="G395" s="222"/>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276</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3" x14ac:dyDescent="0.2">
      <c r="A396" s="219"/>
      <c r="B396" s="220"/>
      <c r="C396" s="252" t="s">
        <v>705</v>
      </c>
      <c r="D396" s="223"/>
      <c r="E396" s="224">
        <v>95.863200000000006</v>
      </c>
      <c r="F396" s="222"/>
      <c r="G396" s="222"/>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276</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
      <c r="A397" s="219"/>
      <c r="B397" s="220"/>
      <c r="C397" s="252" t="s">
        <v>679</v>
      </c>
      <c r="D397" s="223"/>
      <c r="E397" s="224">
        <v>-2.1</v>
      </c>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276</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52" t="s">
        <v>706</v>
      </c>
      <c r="D398" s="223"/>
      <c r="E398" s="224">
        <v>-5.8650000000000002</v>
      </c>
      <c r="F398" s="222"/>
      <c r="G398" s="222"/>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276</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52" t="s">
        <v>707</v>
      </c>
      <c r="D399" s="223"/>
      <c r="E399" s="224">
        <v>-2.04</v>
      </c>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276</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52" t="s">
        <v>708</v>
      </c>
      <c r="D400" s="223"/>
      <c r="E400" s="224">
        <v>10.1904</v>
      </c>
      <c r="F400" s="222"/>
      <c r="G400" s="222"/>
      <c r="H400" s="222"/>
      <c r="I400" s="222"/>
      <c r="J400" s="222"/>
      <c r="K400" s="222"/>
      <c r="L400" s="222"/>
      <c r="M400" s="222"/>
      <c r="N400" s="221"/>
      <c r="O400" s="221"/>
      <c r="P400" s="221"/>
      <c r="Q400" s="221"/>
      <c r="R400" s="222"/>
      <c r="S400" s="222"/>
      <c r="T400" s="222"/>
      <c r="U400" s="222"/>
      <c r="V400" s="222"/>
      <c r="W400" s="222"/>
      <c r="X400" s="222"/>
      <c r="Y400" s="222"/>
      <c r="Z400" s="212"/>
      <c r="AA400" s="212"/>
      <c r="AB400" s="212"/>
      <c r="AC400" s="212"/>
      <c r="AD400" s="212"/>
      <c r="AE400" s="212"/>
      <c r="AF400" s="212"/>
      <c r="AG400" s="212" t="s">
        <v>276</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52" t="s">
        <v>709</v>
      </c>
      <c r="D401" s="223"/>
      <c r="E401" s="224">
        <v>3.0920000000000001</v>
      </c>
      <c r="F401" s="222"/>
      <c r="G401" s="222"/>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276</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3" x14ac:dyDescent="0.2">
      <c r="A402" s="219"/>
      <c r="B402" s="220"/>
      <c r="C402" s="252" t="s">
        <v>710</v>
      </c>
      <c r="D402" s="223"/>
      <c r="E402" s="224">
        <v>47.436</v>
      </c>
      <c r="F402" s="222"/>
      <c r="G402" s="222"/>
      <c r="H402" s="222"/>
      <c r="I402" s="222"/>
      <c r="J402" s="222"/>
      <c r="K402" s="222"/>
      <c r="L402" s="222"/>
      <c r="M402" s="222"/>
      <c r="N402" s="221"/>
      <c r="O402" s="221"/>
      <c r="P402" s="221"/>
      <c r="Q402" s="221"/>
      <c r="R402" s="222"/>
      <c r="S402" s="222"/>
      <c r="T402" s="222"/>
      <c r="U402" s="222"/>
      <c r="V402" s="222"/>
      <c r="W402" s="222"/>
      <c r="X402" s="222"/>
      <c r="Y402" s="222"/>
      <c r="Z402" s="212"/>
      <c r="AA402" s="212"/>
      <c r="AB402" s="212"/>
      <c r="AC402" s="212"/>
      <c r="AD402" s="212"/>
      <c r="AE402" s="212"/>
      <c r="AF402" s="212"/>
      <c r="AG402" s="212" t="s">
        <v>276</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
      <c r="A403" s="219"/>
      <c r="B403" s="220"/>
      <c r="C403" s="252" t="s">
        <v>711</v>
      </c>
      <c r="D403" s="223"/>
      <c r="E403" s="224">
        <v>-2.8</v>
      </c>
      <c r="F403" s="222"/>
      <c r="G403" s="222"/>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276</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52" t="s">
        <v>712</v>
      </c>
      <c r="D404" s="223"/>
      <c r="E404" s="224">
        <v>-1.8</v>
      </c>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276</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52" t="s">
        <v>713</v>
      </c>
      <c r="D405" s="223"/>
      <c r="E405" s="224">
        <v>-1.8720000000000001</v>
      </c>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276</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19"/>
      <c r="B406" s="220"/>
      <c r="C406" s="252" t="s">
        <v>714</v>
      </c>
      <c r="D406" s="223"/>
      <c r="E406" s="224">
        <v>3.2004000000000001</v>
      </c>
      <c r="F406" s="222"/>
      <c r="G406" s="222"/>
      <c r="H406" s="222"/>
      <c r="I406" s="222"/>
      <c r="J406" s="222"/>
      <c r="K406" s="222"/>
      <c r="L406" s="222"/>
      <c r="M406" s="222"/>
      <c r="N406" s="221"/>
      <c r="O406" s="221"/>
      <c r="P406" s="221"/>
      <c r="Q406" s="221"/>
      <c r="R406" s="222"/>
      <c r="S406" s="222"/>
      <c r="T406" s="222"/>
      <c r="U406" s="222"/>
      <c r="V406" s="222"/>
      <c r="W406" s="222"/>
      <c r="X406" s="222"/>
      <c r="Y406" s="222"/>
      <c r="Z406" s="212"/>
      <c r="AA406" s="212"/>
      <c r="AB406" s="212"/>
      <c r="AC406" s="212"/>
      <c r="AD406" s="212"/>
      <c r="AE406" s="212"/>
      <c r="AF406" s="212"/>
      <c r="AG406" s="212" t="s">
        <v>276</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52" t="s">
        <v>715</v>
      </c>
      <c r="D407" s="223"/>
      <c r="E407" s="224">
        <v>45.913800000000002</v>
      </c>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276</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52" t="s">
        <v>716</v>
      </c>
      <c r="D408" s="223"/>
      <c r="E408" s="224">
        <v>-3.68</v>
      </c>
      <c r="F408" s="222"/>
      <c r="G408" s="222"/>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276</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3" x14ac:dyDescent="0.2">
      <c r="A409" s="219"/>
      <c r="B409" s="220"/>
      <c r="C409" s="252" t="s">
        <v>717</v>
      </c>
      <c r="D409" s="223"/>
      <c r="E409" s="224">
        <v>4.7850000000000001</v>
      </c>
      <c r="F409" s="222"/>
      <c r="G409" s="222"/>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276</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
      <c r="A410" s="233">
        <v>66</v>
      </c>
      <c r="B410" s="234" t="s">
        <v>718</v>
      </c>
      <c r="C410" s="250" t="s">
        <v>719</v>
      </c>
      <c r="D410" s="235" t="s">
        <v>317</v>
      </c>
      <c r="E410" s="236">
        <v>53.085000000000001</v>
      </c>
      <c r="F410" s="237"/>
      <c r="G410" s="238">
        <f>ROUND(E410*F410,2)</f>
        <v>0</v>
      </c>
      <c r="H410" s="237"/>
      <c r="I410" s="238">
        <f>ROUND(E410*H410,2)</f>
        <v>0</v>
      </c>
      <c r="J410" s="237"/>
      <c r="K410" s="238">
        <f>ROUND(E410*J410,2)</f>
        <v>0</v>
      </c>
      <c r="L410" s="238">
        <v>21</v>
      </c>
      <c r="M410" s="238">
        <f>G410*(1+L410/100)</f>
        <v>0</v>
      </c>
      <c r="N410" s="236">
        <v>3.6819999999999999E-2</v>
      </c>
      <c r="O410" s="236">
        <f>ROUND(E410*N410,2)</f>
        <v>1.95</v>
      </c>
      <c r="P410" s="236">
        <v>0</v>
      </c>
      <c r="Q410" s="236">
        <f>ROUND(E410*P410,2)</f>
        <v>0</v>
      </c>
      <c r="R410" s="238" t="s">
        <v>456</v>
      </c>
      <c r="S410" s="238" t="s">
        <v>264</v>
      </c>
      <c r="T410" s="239" t="s">
        <v>319</v>
      </c>
      <c r="U410" s="222">
        <v>1.58036</v>
      </c>
      <c r="V410" s="222">
        <f>ROUND(E410*U410,2)</f>
        <v>83.89</v>
      </c>
      <c r="W410" s="222"/>
      <c r="X410" s="222" t="s">
        <v>320</v>
      </c>
      <c r="Y410" s="222" t="s">
        <v>267</v>
      </c>
      <c r="Z410" s="212"/>
      <c r="AA410" s="212"/>
      <c r="AB410" s="212"/>
      <c r="AC410" s="212"/>
      <c r="AD410" s="212"/>
      <c r="AE410" s="212"/>
      <c r="AF410" s="212"/>
      <c r="AG410" s="212" t="s">
        <v>321</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2" x14ac:dyDescent="0.2">
      <c r="A411" s="219"/>
      <c r="B411" s="220"/>
      <c r="C411" s="261" t="s">
        <v>720</v>
      </c>
      <c r="D411" s="259"/>
      <c r="E411" s="259"/>
      <c r="F411" s="259"/>
      <c r="G411" s="259"/>
      <c r="H411" s="222"/>
      <c r="I411" s="222"/>
      <c r="J411" s="222"/>
      <c r="K411" s="222"/>
      <c r="L411" s="222"/>
      <c r="M411" s="222"/>
      <c r="N411" s="221"/>
      <c r="O411" s="221"/>
      <c r="P411" s="221"/>
      <c r="Q411" s="221"/>
      <c r="R411" s="222"/>
      <c r="S411" s="222"/>
      <c r="T411" s="222"/>
      <c r="U411" s="222"/>
      <c r="V411" s="222"/>
      <c r="W411" s="222"/>
      <c r="X411" s="222"/>
      <c r="Y411" s="222"/>
      <c r="Z411" s="212"/>
      <c r="AA411" s="212"/>
      <c r="AB411" s="212"/>
      <c r="AC411" s="212"/>
      <c r="AD411" s="212"/>
      <c r="AE411" s="212"/>
      <c r="AF411" s="212"/>
      <c r="AG411" s="212" t="s">
        <v>323</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2" x14ac:dyDescent="0.2">
      <c r="A412" s="219"/>
      <c r="B412" s="220"/>
      <c r="C412" s="252" t="s">
        <v>721</v>
      </c>
      <c r="D412" s="223"/>
      <c r="E412" s="224"/>
      <c r="F412" s="222"/>
      <c r="G412" s="222"/>
      <c r="H412" s="222"/>
      <c r="I412" s="222"/>
      <c r="J412" s="222"/>
      <c r="K412" s="222"/>
      <c r="L412" s="222"/>
      <c r="M412" s="222"/>
      <c r="N412" s="221"/>
      <c r="O412" s="221"/>
      <c r="P412" s="221"/>
      <c r="Q412" s="221"/>
      <c r="R412" s="222"/>
      <c r="S412" s="222"/>
      <c r="T412" s="222"/>
      <c r="U412" s="222"/>
      <c r="V412" s="222"/>
      <c r="W412" s="222"/>
      <c r="X412" s="222"/>
      <c r="Y412" s="222"/>
      <c r="Z412" s="212"/>
      <c r="AA412" s="212"/>
      <c r="AB412" s="212"/>
      <c r="AC412" s="212"/>
      <c r="AD412" s="212"/>
      <c r="AE412" s="212"/>
      <c r="AF412" s="212"/>
      <c r="AG412" s="212" t="s">
        <v>276</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
      <c r="A413" s="219"/>
      <c r="B413" s="220"/>
      <c r="C413" s="252" t="s">
        <v>722</v>
      </c>
      <c r="D413" s="223"/>
      <c r="E413" s="224">
        <v>1.38</v>
      </c>
      <c r="F413" s="222"/>
      <c r="G413" s="222"/>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276</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3" x14ac:dyDescent="0.2">
      <c r="A414" s="219"/>
      <c r="B414" s="220"/>
      <c r="C414" s="252" t="s">
        <v>723</v>
      </c>
      <c r="D414" s="223"/>
      <c r="E414" s="224"/>
      <c r="F414" s="222"/>
      <c r="G414" s="222"/>
      <c r="H414" s="222"/>
      <c r="I414" s="222"/>
      <c r="J414" s="222"/>
      <c r="K414" s="222"/>
      <c r="L414" s="222"/>
      <c r="M414" s="222"/>
      <c r="N414" s="221"/>
      <c r="O414" s="221"/>
      <c r="P414" s="221"/>
      <c r="Q414" s="221"/>
      <c r="R414" s="222"/>
      <c r="S414" s="222"/>
      <c r="T414" s="222"/>
      <c r="U414" s="222"/>
      <c r="V414" s="222"/>
      <c r="W414" s="222"/>
      <c r="X414" s="222"/>
      <c r="Y414" s="222"/>
      <c r="Z414" s="212"/>
      <c r="AA414" s="212"/>
      <c r="AB414" s="212"/>
      <c r="AC414" s="212"/>
      <c r="AD414" s="212"/>
      <c r="AE414" s="212"/>
      <c r="AF414" s="212"/>
      <c r="AG414" s="212" t="s">
        <v>276</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
      <c r="A415" s="219"/>
      <c r="B415" s="220"/>
      <c r="C415" s="252" t="s">
        <v>724</v>
      </c>
      <c r="D415" s="223"/>
      <c r="E415" s="224">
        <v>3.15</v>
      </c>
      <c r="F415" s="222"/>
      <c r="G415" s="222"/>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276</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52" t="s">
        <v>725</v>
      </c>
      <c r="D416" s="223"/>
      <c r="E416" s="224"/>
      <c r="F416" s="222"/>
      <c r="G416" s="222"/>
      <c r="H416" s="222"/>
      <c r="I416" s="222"/>
      <c r="J416" s="222"/>
      <c r="K416" s="222"/>
      <c r="L416" s="222"/>
      <c r="M416" s="222"/>
      <c r="N416" s="221"/>
      <c r="O416" s="221"/>
      <c r="P416" s="221"/>
      <c r="Q416" s="221"/>
      <c r="R416" s="222"/>
      <c r="S416" s="222"/>
      <c r="T416" s="222"/>
      <c r="U416" s="222"/>
      <c r="V416" s="222"/>
      <c r="W416" s="222"/>
      <c r="X416" s="222"/>
      <c r="Y416" s="222"/>
      <c r="Z416" s="212"/>
      <c r="AA416" s="212"/>
      <c r="AB416" s="212"/>
      <c r="AC416" s="212"/>
      <c r="AD416" s="212"/>
      <c r="AE416" s="212"/>
      <c r="AF416" s="212"/>
      <c r="AG416" s="212" t="s">
        <v>276</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52" t="s">
        <v>726</v>
      </c>
      <c r="D417" s="223"/>
      <c r="E417" s="224">
        <v>12</v>
      </c>
      <c r="F417" s="222"/>
      <c r="G417" s="222"/>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276</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52" t="s">
        <v>725</v>
      </c>
      <c r="D418" s="223"/>
      <c r="E418" s="224"/>
      <c r="F418" s="222"/>
      <c r="G418" s="222"/>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276</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3" x14ac:dyDescent="0.2">
      <c r="A419" s="219"/>
      <c r="B419" s="220"/>
      <c r="C419" s="252" t="s">
        <v>727</v>
      </c>
      <c r="D419" s="223"/>
      <c r="E419" s="224">
        <v>1.2</v>
      </c>
      <c r="F419" s="222"/>
      <c r="G419" s="222"/>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276</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3" x14ac:dyDescent="0.2">
      <c r="A420" s="219"/>
      <c r="B420" s="220"/>
      <c r="C420" s="252" t="s">
        <v>721</v>
      </c>
      <c r="D420" s="223"/>
      <c r="E420" s="224"/>
      <c r="F420" s="222"/>
      <c r="G420" s="222"/>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276</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3" x14ac:dyDescent="0.2">
      <c r="A421" s="219"/>
      <c r="B421" s="220"/>
      <c r="C421" s="252" t="s">
        <v>728</v>
      </c>
      <c r="D421" s="223"/>
      <c r="E421" s="224">
        <v>1.7549999999999999</v>
      </c>
      <c r="F421" s="222"/>
      <c r="G421" s="222"/>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276</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3" x14ac:dyDescent="0.2">
      <c r="A422" s="219"/>
      <c r="B422" s="220"/>
      <c r="C422" s="252" t="s">
        <v>729</v>
      </c>
      <c r="D422" s="223"/>
      <c r="E422" s="224"/>
      <c r="F422" s="222"/>
      <c r="G422" s="222"/>
      <c r="H422" s="222"/>
      <c r="I422" s="222"/>
      <c r="J422" s="222"/>
      <c r="K422" s="222"/>
      <c r="L422" s="222"/>
      <c r="M422" s="222"/>
      <c r="N422" s="221"/>
      <c r="O422" s="221"/>
      <c r="P422" s="221"/>
      <c r="Q422" s="221"/>
      <c r="R422" s="222"/>
      <c r="S422" s="222"/>
      <c r="T422" s="222"/>
      <c r="U422" s="222"/>
      <c r="V422" s="222"/>
      <c r="W422" s="222"/>
      <c r="X422" s="222"/>
      <c r="Y422" s="222"/>
      <c r="Z422" s="212"/>
      <c r="AA422" s="212"/>
      <c r="AB422" s="212"/>
      <c r="AC422" s="212"/>
      <c r="AD422" s="212"/>
      <c r="AE422" s="212"/>
      <c r="AF422" s="212"/>
      <c r="AG422" s="212" t="s">
        <v>276</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3" x14ac:dyDescent="0.2">
      <c r="A423" s="219"/>
      <c r="B423" s="220"/>
      <c r="C423" s="252" t="s">
        <v>730</v>
      </c>
      <c r="D423" s="223"/>
      <c r="E423" s="224">
        <v>32.1</v>
      </c>
      <c r="F423" s="222"/>
      <c r="G423" s="222"/>
      <c r="H423" s="222"/>
      <c r="I423" s="222"/>
      <c r="J423" s="222"/>
      <c r="K423" s="222"/>
      <c r="L423" s="222"/>
      <c r="M423" s="222"/>
      <c r="N423" s="221"/>
      <c r="O423" s="221"/>
      <c r="P423" s="221"/>
      <c r="Q423" s="221"/>
      <c r="R423" s="222"/>
      <c r="S423" s="222"/>
      <c r="T423" s="222"/>
      <c r="U423" s="222"/>
      <c r="V423" s="222"/>
      <c r="W423" s="222"/>
      <c r="X423" s="222"/>
      <c r="Y423" s="222"/>
      <c r="Z423" s="212"/>
      <c r="AA423" s="212"/>
      <c r="AB423" s="212"/>
      <c r="AC423" s="212"/>
      <c r="AD423" s="212"/>
      <c r="AE423" s="212"/>
      <c r="AF423" s="212"/>
      <c r="AG423" s="212" t="s">
        <v>276</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3" x14ac:dyDescent="0.2">
      <c r="A424" s="219"/>
      <c r="B424" s="220"/>
      <c r="C424" s="252" t="s">
        <v>731</v>
      </c>
      <c r="D424" s="223"/>
      <c r="E424" s="224">
        <v>1.5</v>
      </c>
      <c r="F424" s="222"/>
      <c r="G424" s="222"/>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276</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1" x14ac:dyDescent="0.2">
      <c r="A425" s="233">
        <v>67</v>
      </c>
      <c r="B425" s="234" t="s">
        <v>732</v>
      </c>
      <c r="C425" s="250" t="s">
        <v>733</v>
      </c>
      <c r="D425" s="235" t="s">
        <v>317</v>
      </c>
      <c r="E425" s="236">
        <v>13.1982</v>
      </c>
      <c r="F425" s="237"/>
      <c r="G425" s="238">
        <f>ROUND(E425*F425,2)</f>
        <v>0</v>
      </c>
      <c r="H425" s="237"/>
      <c r="I425" s="238">
        <f>ROUND(E425*H425,2)</f>
        <v>0</v>
      </c>
      <c r="J425" s="237"/>
      <c r="K425" s="238">
        <f>ROUND(E425*J425,2)</f>
        <v>0</v>
      </c>
      <c r="L425" s="238">
        <v>21</v>
      </c>
      <c r="M425" s="238">
        <f>G425*(1+L425/100)</f>
        <v>0</v>
      </c>
      <c r="N425" s="236">
        <v>5.3690000000000002E-2</v>
      </c>
      <c r="O425" s="236">
        <f>ROUND(E425*N425,2)</f>
        <v>0.71</v>
      </c>
      <c r="P425" s="236">
        <v>0</v>
      </c>
      <c r="Q425" s="236">
        <f>ROUND(E425*P425,2)</f>
        <v>0</v>
      </c>
      <c r="R425" s="238" t="s">
        <v>456</v>
      </c>
      <c r="S425" s="238" t="s">
        <v>264</v>
      </c>
      <c r="T425" s="239" t="s">
        <v>319</v>
      </c>
      <c r="U425" s="222">
        <v>1.17717</v>
      </c>
      <c r="V425" s="222">
        <f>ROUND(E425*U425,2)</f>
        <v>15.54</v>
      </c>
      <c r="W425" s="222"/>
      <c r="X425" s="222" t="s">
        <v>320</v>
      </c>
      <c r="Y425" s="222" t="s">
        <v>267</v>
      </c>
      <c r="Z425" s="212"/>
      <c r="AA425" s="212"/>
      <c r="AB425" s="212"/>
      <c r="AC425" s="212"/>
      <c r="AD425" s="212"/>
      <c r="AE425" s="212"/>
      <c r="AF425" s="212"/>
      <c r="AG425" s="212" t="s">
        <v>321</v>
      </c>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2" x14ac:dyDescent="0.2">
      <c r="A426" s="219"/>
      <c r="B426" s="220"/>
      <c r="C426" s="261" t="s">
        <v>734</v>
      </c>
      <c r="D426" s="259"/>
      <c r="E426" s="259"/>
      <c r="F426" s="259"/>
      <c r="G426" s="259"/>
      <c r="H426" s="222"/>
      <c r="I426" s="222"/>
      <c r="J426" s="222"/>
      <c r="K426" s="222"/>
      <c r="L426" s="222"/>
      <c r="M426" s="222"/>
      <c r="N426" s="221"/>
      <c r="O426" s="221"/>
      <c r="P426" s="221"/>
      <c r="Q426" s="221"/>
      <c r="R426" s="222"/>
      <c r="S426" s="222"/>
      <c r="T426" s="222"/>
      <c r="U426" s="222"/>
      <c r="V426" s="222"/>
      <c r="W426" s="222"/>
      <c r="X426" s="222"/>
      <c r="Y426" s="222"/>
      <c r="Z426" s="212"/>
      <c r="AA426" s="212"/>
      <c r="AB426" s="212"/>
      <c r="AC426" s="212"/>
      <c r="AD426" s="212"/>
      <c r="AE426" s="212"/>
      <c r="AF426" s="212"/>
      <c r="AG426" s="212" t="s">
        <v>323</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40" t="str">
        <f>C426</f>
        <v>okenního nebo dveřního, z pomocného pracovního lešení o výšce podlahy do 1900 mm a pro zatížení do 1,5 kPa,</v>
      </c>
      <c r="BB426" s="212"/>
      <c r="BC426" s="212"/>
      <c r="BD426" s="212"/>
      <c r="BE426" s="212"/>
      <c r="BF426" s="212"/>
      <c r="BG426" s="212"/>
      <c r="BH426" s="212"/>
    </row>
    <row r="427" spans="1:60" outlineLevel="2" x14ac:dyDescent="0.2">
      <c r="A427" s="219"/>
      <c r="B427" s="220"/>
      <c r="C427" s="252" t="s">
        <v>505</v>
      </c>
      <c r="D427" s="223"/>
      <c r="E427" s="224"/>
      <c r="F427" s="222"/>
      <c r="G427" s="222"/>
      <c r="H427" s="222"/>
      <c r="I427" s="222"/>
      <c r="J427" s="222"/>
      <c r="K427" s="222"/>
      <c r="L427" s="222"/>
      <c r="M427" s="222"/>
      <c r="N427" s="221"/>
      <c r="O427" s="221"/>
      <c r="P427" s="221"/>
      <c r="Q427" s="221"/>
      <c r="R427" s="222"/>
      <c r="S427" s="222"/>
      <c r="T427" s="222"/>
      <c r="U427" s="222"/>
      <c r="V427" s="222"/>
      <c r="W427" s="222"/>
      <c r="X427" s="222"/>
      <c r="Y427" s="222"/>
      <c r="Z427" s="212"/>
      <c r="AA427" s="212"/>
      <c r="AB427" s="212"/>
      <c r="AC427" s="212"/>
      <c r="AD427" s="212"/>
      <c r="AE427" s="212"/>
      <c r="AF427" s="212"/>
      <c r="AG427" s="212" t="s">
        <v>276</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3" x14ac:dyDescent="0.2">
      <c r="A428" s="219"/>
      <c r="B428" s="220"/>
      <c r="C428" s="252" t="s">
        <v>735</v>
      </c>
      <c r="D428" s="223"/>
      <c r="E428" s="224">
        <v>4.7881999999999998</v>
      </c>
      <c r="F428" s="222"/>
      <c r="G428" s="222"/>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276</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19"/>
      <c r="B429" s="220"/>
      <c r="C429" s="252" t="s">
        <v>736</v>
      </c>
      <c r="D429" s="223"/>
      <c r="E429" s="224">
        <v>5.72</v>
      </c>
      <c r="F429" s="222"/>
      <c r="G429" s="222"/>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276</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3" x14ac:dyDescent="0.2">
      <c r="A430" s="219"/>
      <c r="B430" s="220"/>
      <c r="C430" s="252" t="s">
        <v>514</v>
      </c>
      <c r="D430" s="223"/>
      <c r="E430" s="224"/>
      <c r="F430" s="222"/>
      <c r="G430" s="222"/>
      <c r="H430" s="222"/>
      <c r="I430" s="222"/>
      <c r="J430" s="222"/>
      <c r="K430" s="222"/>
      <c r="L430" s="222"/>
      <c r="M430" s="222"/>
      <c r="N430" s="221"/>
      <c r="O430" s="221"/>
      <c r="P430" s="221"/>
      <c r="Q430" s="221"/>
      <c r="R430" s="222"/>
      <c r="S430" s="222"/>
      <c r="T430" s="222"/>
      <c r="U430" s="222"/>
      <c r="V430" s="222"/>
      <c r="W430" s="222"/>
      <c r="X430" s="222"/>
      <c r="Y430" s="222"/>
      <c r="Z430" s="212"/>
      <c r="AA430" s="212"/>
      <c r="AB430" s="212"/>
      <c r="AC430" s="212"/>
      <c r="AD430" s="212"/>
      <c r="AE430" s="212"/>
      <c r="AF430" s="212"/>
      <c r="AG430" s="212" t="s">
        <v>276</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3" x14ac:dyDescent="0.2">
      <c r="A431" s="219"/>
      <c r="B431" s="220"/>
      <c r="C431" s="252" t="s">
        <v>737</v>
      </c>
      <c r="D431" s="223"/>
      <c r="E431" s="224">
        <v>2.69</v>
      </c>
      <c r="F431" s="222"/>
      <c r="G431" s="222"/>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276</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ht="22.5" outlineLevel="1" x14ac:dyDescent="0.2">
      <c r="A432" s="233">
        <v>68</v>
      </c>
      <c r="B432" s="234" t="s">
        <v>738</v>
      </c>
      <c r="C432" s="250" t="s">
        <v>739</v>
      </c>
      <c r="D432" s="235" t="s">
        <v>317</v>
      </c>
      <c r="E432" s="236">
        <v>282.62439999999998</v>
      </c>
      <c r="F432" s="237"/>
      <c r="G432" s="238">
        <f>ROUND(E432*F432,2)</f>
        <v>0</v>
      </c>
      <c r="H432" s="237"/>
      <c r="I432" s="238">
        <f>ROUND(E432*H432,2)</f>
        <v>0</v>
      </c>
      <c r="J432" s="237"/>
      <c r="K432" s="238">
        <f>ROUND(E432*J432,2)</f>
        <v>0</v>
      </c>
      <c r="L432" s="238">
        <v>21</v>
      </c>
      <c r="M432" s="238">
        <f>G432*(1+L432/100)</f>
        <v>0</v>
      </c>
      <c r="N432" s="236">
        <v>2.1000000000000001E-2</v>
      </c>
      <c r="O432" s="236">
        <f>ROUND(E432*N432,2)</f>
        <v>5.94</v>
      </c>
      <c r="P432" s="236">
        <v>0</v>
      </c>
      <c r="Q432" s="236">
        <f>ROUND(E432*P432,2)</f>
        <v>0</v>
      </c>
      <c r="R432" s="238" t="s">
        <v>376</v>
      </c>
      <c r="S432" s="238" t="s">
        <v>264</v>
      </c>
      <c r="T432" s="239" t="s">
        <v>319</v>
      </c>
      <c r="U432" s="222">
        <v>0.33</v>
      </c>
      <c r="V432" s="222">
        <f>ROUND(E432*U432,2)</f>
        <v>93.27</v>
      </c>
      <c r="W432" s="222"/>
      <c r="X432" s="222" t="s">
        <v>320</v>
      </c>
      <c r="Y432" s="222" t="s">
        <v>267</v>
      </c>
      <c r="Z432" s="212"/>
      <c r="AA432" s="212"/>
      <c r="AB432" s="212"/>
      <c r="AC432" s="212"/>
      <c r="AD432" s="212"/>
      <c r="AE432" s="212"/>
      <c r="AF432" s="212"/>
      <c r="AG432" s="212" t="s">
        <v>321</v>
      </c>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2" x14ac:dyDescent="0.2">
      <c r="A433" s="219"/>
      <c r="B433" s="220"/>
      <c r="C433" s="261" t="s">
        <v>740</v>
      </c>
      <c r="D433" s="259"/>
      <c r="E433" s="259"/>
      <c r="F433" s="259"/>
      <c r="G433" s="259"/>
      <c r="H433" s="222"/>
      <c r="I433" s="222"/>
      <c r="J433" s="222"/>
      <c r="K433" s="222"/>
      <c r="L433" s="222"/>
      <c r="M433" s="222"/>
      <c r="N433" s="221"/>
      <c r="O433" s="221"/>
      <c r="P433" s="221"/>
      <c r="Q433" s="221"/>
      <c r="R433" s="222"/>
      <c r="S433" s="222"/>
      <c r="T433" s="222"/>
      <c r="U433" s="222"/>
      <c r="V433" s="222"/>
      <c r="W433" s="222"/>
      <c r="X433" s="222"/>
      <c r="Y433" s="222"/>
      <c r="Z433" s="212"/>
      <c r="AA433" s="212"/>
      <c r="AB433" s="212"/>
      <c r="AC433" s="212"/>
      <c r="AD433" s="212"/>
      <c r="AE433" s="212"/>
      <c r="AF433" s="212"/>
      <c r="AG433" s="212" t="s">
        <v>323</v>
      </c>
      <c r="AH433" s="212"/>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2" x14ac:dyDescent="0.2">
      <c r="A434" s="219"/>
      <c r="B434" s="220"/>
      <c r="C434" s="252" t="s">
        <v>741</v>
      </c>
      <c r="D434" s="223"/>
      <c r="E434" s="224"/>
      <c r="F434" s="222"/>
      <c r="G434" s="222"/>
      <c r="H434" s="222"/>
      <c r="I434" s="222"/>
      <c r="J434" s="222"/>
      <c r="K434" s="222"/>
      <c r="L434" s="222"/>
      <c r="M434" s="222"/>
      <c r="N434" s="221"/>
      <c r="O434" s="221"/>
      <c r="P434" s="221"/>
      <c r="Q434" s="221"/>
      <c r="R434" s="222"/>
      <c r="S434" s="222"/>
      <c r="T434" s="222"/>
      <c r="U434" s="222"/>
      <c r="V434" s="222"/>
      <c r="W434" s="222"/>
      <c r="X434" s="222"/>
      <c r="Y434" s="222"/>
      <c r="Z434" s="212"/>
      <c r="AA434" s="212"/>
      <c r="AB434" s="212"/>
      <c r="AC434" s="212"/>
      <c r="AD434" s="212"/>
      <c r="AE434" s="212"/>
      <c r="AF434" s="212"/>
      <c r="AG434" s="212" t="s">
        <v>276</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3" x14ac:dyDescent="0.2">
      <c r="A435" s="219"/>
      <c r="B435" s="220"/>
      <c r="C435" s="252" t="s">
        <v>505</v>
      </c>
      <c r="D435" s="223"/>
      <c r="E435" s="224"/>
      <c r="F435" s="222"/>
      <c r="G435" s="222"/>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276</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3" x14ac:dyDescent="0.2">
      <c r="A436" s="219"/>
      <c r="B436" s="220"/>
      <c r="C436" s="252" t="s">
        <v>742</v>
      </c>
      <c r="D436" s="223"/>
      <c r="E436" s="224">
        <v>8.3214000000000006</v>
      </c>
      <c r="F436" s="222"/>
      <c r="G436" s="222"/>
      <c r="H436" s="222"/>
      <c r="I436" s="222"/>
      <c r="J436" s="222"/>
      <c r="K436" s="222"/>
      <c r="L436" s="222"/>
      <c r="M436" s="222"/>
      <c r="N436" s="221"/>
      <c r="O436" s="221"/>
      <c r="P436" s="221"/>
      <c r="Q436" s="221"/>
      <c r="R436" s="222"/>
      <c r="S436" s="222"/>
      <c r="T436" s="222"/>
      <c r="U436" s="222"/>
      <c r="V436" s="222"/>
      <c r="W436" s="222"/>
      <c r="X436" s="222"/>
      <c r="Y436" s="222"/>
      <c r="Z436" s="212"/>
      <c r="AA436" s="212"/>
      <c r="AB436" s="212"/>
      <c r="AC436" s="212"/>
      <c r="AD436" s="212"/>
      <c r="AE436" s="212"/>
      <c r="AF436" s="212"/>
      <c r="AG436" s="212" t="s">
        <v>276</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3" x14ac:dyDescent="0.2">
      <c r="A437" s="219"/>
      <c r="B437" s="220"/>
      <c r="C437" s="252" t="s">
        <v>743</v>
      </c>
      <c r="D437" s="223"/>
      <c r="E437" s="224">
        <v>1.68</v>
      </c>
      <c r="F437" s="222"/>
      <c r="G437" s="222"/>
      <c r="H437" s="222"/>
      <c r="I437" s="222"/>
      <c r="J437" s="222"/>
      <c r="K437" s="222"/>
      <c r="L437" s="222"/>
      <c r="M437" s="222"/>
      <c r="N437" s="221"/>
      <c r="O437" s="221"/>
      <c r="P437" s="221"/>
      <c r="Q437" s="221"/>
      <c r="R437" s="222"/>
      <c r="S437" s="222"/>
      <c r="T437" s="222"/>
      <c r="U437" s="222"/>
      <c r="V437" s="222"/>
      <c r="W437" s="222"/>
      <c r="X437" s="222"/>
      <c r="Y437" s="222"/>
      <c r="Z437" s="212"/>
      <c r="AA437" s="212"/>
      <c r="AB437" s="212"/>
      <c r="AC437" s="212"/>
      <c r="AD437" s="212"/>
      <c r="AE437" s="212"/>
      <c r="AF437" s="212"/>
      <c r="AG437" s="212" t="s">
        <v>276</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3" x14ac:dyDescent="0.2">
      <c r="A438" s="219"/>
      <c r="B438" s="220"/>
      <c r="C438" s="252" t="s">
        <v>744</v>
      </c>
      <c r="D438" s="223"/>
      <c r="E438" s="224">
        <v>24.494399999999999</v>
      </c>
      <c r="F438" s="222"/>
      <c r="G438" s="222"/>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276</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3" x14ac:dyDescent="0.2">
      <c r="A439" s="219"/>
      <c r="B439" s="220"/>
      <c r="C439" s="252" t="s">
        <v>519</v>
      </c>
      <c r="D439" s="223"/>
      <c r="E439" s="224">
        <v>-5.7839999999999998</v>
      </c>
      <c r="F439" s="222"/>
      <c r="G439" s="222"/>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276</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3" x14ac:dyDescent="0.2">
      <c r="A440" s="219"/>
      <c r="B440" s="220"/>
      <c r="C440" s="252" t="s">
        <v>520</v>
      </c>
      <c r="D440" s="223"/>
      <c r="E440" s="224">
        <v>-2.4</v>
      </c>
      <c r="F440" s="222"/>
      <c r="G440" s="222"/>
      <c r="H440" s="222"/>
      <c r="I440" s="222"/>
      <c r="J440" s="222"/>
      <c r="K440" s="222"/>
      <c r="L440" s="222"/>
      <c r="M440" s="222"/>
      <c r="N440" s="221"/>
      <c r="O440" s="221"/>
      <c r="P440" s="221"/>
      <c r="Q440" s="221"/>
      <c r="R440" s="222"/>
      <c r="S440" s="222"/>
      <c r="T440" s="222"/>
      <c r="U440" s="222"/>
      <c r="V440" s="222"/>
      <c r="W440" s="222"/>
      <c r="X440" s="222"/>
      <c r="Y440" s="222"/>
      <c r="Z440" s="212"/>
      <c r="AA440" s="212"/>
      <c r="AB440" s="212"/>
      <c r="AC440" s="212"/>
      <c r="AD440" s="212"/>
      <c r="AE440" s="212"/>
      <c r="AF440" s="212"/>
      <c r="AG440" s="212" t="s">
        <v>276</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3" x14ac:dyDescent="0.2">
      <c r="A441" s="219"/>
      <c r="B441" s="220"/>
      <c r="C441" s="252" t="s">
        <v>745</v>
      </c>
      <c r="D441" s="223"/>
      <c r="E441" s="224">
        <v>1.68</v>
      </c>
      <c r="F441" s="222"/>
      <c r="G441" s="222"/>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276</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3" x14ac:dyDescent="0.2">
      <c r="A442" s="219"/>
      <c r="B442" s="220"/>
      <c r="C442" s="252" t="s">
        <v>746</v>
      </c>
      <c r="D442" s="223"/>
      <c r="E442" s="224">
        <v>18.446400000000001</v>
      </c>
      <c r="F442" s="222"/>
      <c r="G442" s="222"/>
      <c r="H442" s="222"/>
      <c r="I442" s="222"/>
      <c r="J442" s="222"/>
      <c r="K442" s="222"/>
      <c r="L442" s="222"/>
      <c r="M442" s="222"/>
      <c r="N442" s="221"/>
      <c r="O442" s="221"/>
      <c r="P442" s="221"/>
      <c r="Q442" s="221"/>
      <c r="R442" s="222"/>
      <c r="S442" s="222"/>
      <c r="T442" s="222"/>
      <c r="U442" s="222"/>
      <c r="V442" s="222"/>
      <c r="W442" s="222"/>
      <c r="X442" s="222"/>
      <c r="Y442" s="222"/>
      <c r="Z442" s="212"/>
      <c r="AA442" s="212"/>
      <c r="AB442" s="212"/>
      <c r="AC442" s="212"/>
      <c r="AD442" s="212"/>
      <c r="AE442" s="212"/>
      <c r="AF442" s="212"/>
      <c r="AG442" s="212" t="s">
        <v>276</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19"/>
      <c r="B443" s="220"/>
      <c r="C443" s="252" t="s">
        <v>519</v>
      </c>
      <c r="D443" s="223"/>
      <c r="E443" s="224">
        <v>-5.7839999999999998</v>
      </c>
      <c r="F443" s="222"/>
      <c r="G443" s="222"/>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276</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3" x14ac:dyDescent="0.2">
      <c r="A444" s="219"/>
      <c r="B444" s="220"/>
      <c r="C444" s="252" t="s">
        <v>747</v>
      </c>
      <c r="D444" s="223"/>
      <c r="E444" s="224">
        <v>41.385599999999997</v>
      </c>
      <c r="F444" s="222"/>
      <c r="G444" s="222"/>
      <c r="H444" s="222"/>
      <c r="I444" s="222"/>
      <c r="J444" s="222"/>
      <c r="K444" s="222"/>
      <c r="L444" s="222"/>
      <c r="M444" s="222"/>
      <c r="N444" s="221"/>
      <c r="O444" s="221"/>
      <c r="P444" s="221"/>
      <c r="Q444" s="221"/>
      <c r="R444" s="222"/>
      <c r="S444" s="222"/>
      <c r="T444" s="222"/>
      <c r="U444" s="222"/>
      <c r="V444" s="222"/>
      <c r="W444" s="222"/>
      <c r="X444" s="222"/>
      <c r="Y444" s="222"/>
      <c r="Z444" s="212"/>
      <c r="AA444" s="212"/>
      <c r="AB444" s="212"/>
      <c r="AC444" s="212"/>
      <c r="AD444" s="212"/>
      <c r="AE444" s="212"/>
      <c r="AF444" s="212"/>
      <c r="AG444" s="212" t="s">
        <v>276</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3" x14ac:dyDescent="0.2">
      <c r="A445" s="219"/>
      <c r="B445" s="220"/>
      <c r="C445" s="252" t="s">
        <v>520</v>
      </c>
      <c r="D445" s="223"/>
      <c r="E445" s="224">
        <v>-2.4</v>
      </c>
      <c r="F445" s="222"/>
      <c r="G445" s="222"/>
      <c r="H445" s="222"/>
      <c r="I445" s="222"/>
      <c r="J445" s="222"/>
      <c r="K445" s="222"/>
      <c r="L445" s="222"/>
      <c r="M445" s="222"/>
      <c r="N445" s="221"/>
      <c r="O445" s="221"/>
      <c r="P445" s="221"/>
      <c r="Q445" s="221"/>
      <c r="R445" s="222"/>
      <c r="S445" s="222"/>
      <c r="T445" s="222"/>
      <c r="U445" s="222"/>
      <c r="V445" s="222"/>
      <c r="W445" s="222"/>
      <c r="X445" s="222"/>
      <c r="Y445" s="222"/>
      <c r="Z445" s="212"/>
      <c r="AA445" s="212"/>
      <c r="AB445" s="212"/>
      <c r="AC445" s="212"/>
      <c r="AD445" s="212"/>
      <c r="AE445" s="212"/>
      <c r="AF445" s="212"/>
      <c r="AG445" s="212" t="s">
        <v>276</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3" x14ac:dyDescent="0.2">
      <c r="A446" s="219"/>
      <c r="B446" s="220"/>
      <c r="C446" s="252" t="s">
        <v>748</v>
      </c>
      <c r="D446" s="223"/>
      <c r="E446" s="224">
        <v>28.512</v>
      </c>
      <c r="F446" s="222"/>
      <c r="G446" s="222"/>
      <c r="H446" s="222"/>
      <c r="I446" s="222"/>
      <c r="J446" s="222"/>
      <c r="K446" s="222"/>
      <c r="L446" s="222"/>
      <c r="M446" s="222"/>
      <c r="N446" s="221"/>
      <c r="O446" s="221"/>
      <c r="P446" s="221"/>
      <c r="Q446" s="221"/>
      <c r="R446" s="222"/>
      <c r="S446" s="222"/>
      <c r="T446" s="222"/>
      <c r="U446" s="222"/>
      <c r="V446" s="222"/>
      <c r="W446" s="222"/>
      <c r="X446" s="222"/>
      <c r="Y446" s="222"/>
      <c r="Z446" s="212"/>
      <c r="AA446" s="212"/>
      <c r="AB446" s="212"/>
      <c r="AC446" s="212"/>
      <c r="AD446" s="212"/>
      <c r="AE446" s="212"/>
      <c r="AF446" s="212"/>
      <c r="AG446" s="212" t="s">
        <v>276</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3" x14ac:dyDescent="0.2">
      <c r="A447" s="219"/>
      <c r="B447" s="220"/>
      <c r="C447" s="252" t="s">
        <v>749</v>
      </c>
      <c r="D447" s="223"/>
      <c r="E447" s="224">
        <v>-2.4500000000000002</v>
      </c>
      <c r="F447" s="222"/>
      <c r="G447" s="222"/>
      <c r="H447" s="222"/>
      <c r="I447" s="222"/>
      <c r="J447" s="222"/>
      <c r="K447" s="222"/>
      <c r="L447" s="222"/>
      <c r="M447" s="222"/>
      <c r="N447" s="221"/>
      <c r="O447" s="221"/>
      <c r="P447" s="221"/>
      <c r="Q447" s="221"/>
      <c r="R447" s="222"/>
      <c r="S447" s="222"/>
      <c r="T447" s="222"/>
      <c r="U447" s="222"/>
      <c r="V447" s="222"/>
      <c r="W447" s="222"/>
      <c r="X447" s="222"/>
      <c r="Y447" s="222"/>
      <c r="Z447" s="212"/>
      <c r="AA447" s="212"/>
      <c r="AB447" s="212"/>
      <c r="AC447" s="212"/>
      <c r="AD447" s="212"/>
      <c r="AE447" s="212"/>
      <c r="AF447" s="212"/>
      <c r="AG447" s="212" t="s">
        <v>276</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3" x14ac:dyDescent="0.2">
      <c r="A448" s="219"/>
      <c r="B448" s="220"/>
      <c r="C448" s="252" t="s">
        <v>676</v>
      </c>
      <c r="D448" s="223"/>
      <c r="E448" s="224">
        <v>-1.68</v>
      </c>
      <c r="F448" s="222"/>
      <c r="G448" s="222"/>
      <c r="H448" s="222"/>
      <c r="I448" s="222"/>
      <c r="J448" s="222"/>
      <c r="K448" s="222"/>
      <c r="L448" s="222"/>
      <c r="M448" s="222"/>
      <c r="N448" s="221"/>
      <c r="O448" s="221"/>
      <c r="P448" s="221"/>
      <c r="Q448" s="221"/>
      <c r="R448" s="222"/>
      <c r="S448" s="222"/>
      <c r="T448" s="222"/>
      <c r="U448" s="222"/>
      <c r="V448" s="222"/>
      <c r="W448" s="222"/>
      <c r="X448" s="222"/>
      <c r="Y448" s="222"/>
      <c r="Z448" s="212"/>
      <c r="AA448" s="212"/>
      <c r="AB448" s="212"/>
      <c r="AC448" s="212"/>
      <c r="AD448" s="212"/>
      <c r="AE448" s="212"/>
      <c r="AF448" s="212"/>
      <c r="AG448" s="212" t="s">
        <v>276</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3" x14ac:dyDescent="0.2">
      <c r="A449" s="219"/>
      <c r="B449" s="220"/>
      <c r="C449" s="252" t="s">
        <v>750</v>
      </c>
      <c r="D449" s="223"/>
      <c r="E449" s="224">
        <v>2.1829999999999998</v>
      </c>
      <c r="F449" s="222"/>
      <c r="G449" s="222"/>
      <c r="H449" s="222"/>
      <c r="I449" s="222"/>
      <c r="J449" s="222"/>
      <c r="K449" s="222"/>
      <c r="L449" s="222"/>
      <c r="M449" s="222"/>
      <c r="N449" s="221"/>
      <c r="O449" s="221"/>
      <c r="P449" s="221"/>
      <c r="Q449" s="221"/>
      <c r="R449" s="222"/>
      <c r="S449" s="222"/>
      <c r="T449" s="222"/>
      <c r="U449" s="222"/>
      <c r="V449" s="222"/>
      <c r="W449" s="222"/>
      <c r="X449" s="222"/>
      <c r="Y449" s="222"/>
      <c r="Z449" s="212"/>
      <c r="AA449" s="212"/>
      <c r="AB449" s="212"/>
      <c r="AC449" s="212"/>
      <c r="AD449" s="212"/>
      <c r="AE449" s="212"/>
      <c r="AF449" s="212"/>
      <c r="AG449" s="212" t="s">
        <v>276</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
      <c r="A450" s="219"/>
      <c r="B450" s="220"/>
      <c r="C450" s="252" t="s">
        <v>751</v>
      </c>
      <c r="D450" s="223"/>
      <c r="E450" s="224">
        <v>47.951999999999998</v>
      </c>
      <c r="F450" s="222"/>
      <c r="G450" s="222"/>
      <c r="H450" s="222"/>
      <c r="I450" s="222"/>
      <c r="J450" s="222"/>
      <c r="K450" s="222"/>
      <c r="L450" s="222"/>
      <c r="M450" s="222"/>
      <c r="N450" s="221"/>
      <c r="O450" s="221"/>
      <c r="P450" s="221"/>
      <c r="Q450" s="221"/>
      <c r="R450" s="222"/>
      <c r="S450" s="222"/>
      <c r="T450" s="222"/>
      <c r="U450" s="222"/>
      <c r="V450" s="222"/>
      <c r="W450" s="222"/>
      <c r="X450" s="222"/>
      <c r="Y450" s="222"/>
      <c r="Z450" s="212"/>
      <c r="AA450" s="212"/>
      <c r="AB450" s="212"/>
      <c r="AC450" s="212"/>
      <c r="AD450" s="212"/>
      <c r="AE450" s="212"/>
      <c r="AF450" s="212"/>
      <c r="AG450" s="212" t="s">
        <v>276</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
      <c r="A451" s="219"/>
      <c r="B451" s="220"/>
      <c r="C451" s="252" t="s">
        <v>676</v>
      </c>
      <c r="D451" s="223"/>
      <c r="E451" s="224">
        <v>-1.68</v>
      </c>
      <c r="F451" s="222"/>
      <c r="G451" s="222"/>
      <c r="H451" s="222"/>
      <c r="I451" s="222"/>
      <c r="J451" s="222"/>
      <c r="K451" s="222"/>
      <c r="L451" s="222"/>
      <c r="M451" s="222"/>
      <c r="N451" s="221"/>
      <c r="O451" s="221"/>
      <c r="P451" s="221"/>
      <c r="Q451" s="221"/>
      <c r="R451" s="222"/>
      <c r="S451" s="222"/>
      <c r="T451" s="222"/>
      <c r="U451" s="222"/>
      <c r="V451" s="222"/>
      <c r="W451" s="222"/>
      <c r="X451" s="222"/>
      <c r="Y451" s="222"/>
      <c r="Z451" s="212"/>
      <c r="AA451" s="212"/>
      <c r="AB451" s="212"/>
      <c r="AC451" s="212"/>
      <c r="AD451" s="212"/>
      <c r="AE451" s="212"/>
      <c r="AF451" s="212"/>
      <c r="AG451" s="212" t="s">
        <v>276</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3" x14ac:dyDescent="0.2">
      <c r="A452" s="219"/>
      <c r="B452" s="220"/>
      <c r="C452" s="252" t="s">
        <v>752</v>
      </c>
      <c r="D452" s="223"/>
      <c r="E452" s="224">
        <v>28.08</v>
      </c>
      <c r="F452" s="222"/>
      <c r="G452" s="222"/>
      <c r="H452" s="222"/>
      <c r="I452" s="222"/>
      <c r="J452" s="222"/>
      <c r="K452" s="222"/>
      <c r="L452" s="222"/>
      <c r="M452" s="222"/>
      <c r="N452" s="221"/>
      <c r="O452" s="221"/>
      <c r="P452" s="221"/>
      <c r="Q452" s="221"/>
      <c r="R452" s="222"/>
      <c r="S452" s="222"/>
      <c r="T452" s="222"/>
      <c r="U452" s="222"/>
      <c r="V452" s="222"/>
      <c r="W452" s="222"/>
      <c r="X452" s="222"/>
      <c r="Y452" s="222"/>
      <c r="Z452" s="212"/>
      <c r="AA452" s="212"/>
      <c r="AB452" s="212"/>
      <c r="AC452" s="212"/>
      <c r="AD452" s="212"/>
      <c r="AE452" s="212"/>
      <c r="AF452" s="212"/>
      <c r="AG452" s="212" t="s">
        <v>276</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3" x14ac:dyDescent="0.2">
      <c r="A453" s="219"/>
      <c r="B453" s="220"/>
      <c r="C453" s="252" t="s">
        <v>749</v>
      </c>
      <c r="D453" s="223"/>
      <c r="E453" s="224">
        <v>-2.4500000000000002</v>
      </c>
      <c r="F453" s="222"/>
      <c r="G453" s="222"/>
      <c r="H453" s="222"/>
      <c r="I453" s="222"/>
      <c r="J453" s="222"/>
      <c r="K453" s="222"/>
      <c r="L453" s="222"/>
      <c r="M453" s="222"/>
      <c r="N453" s="221"/>
      <c r="O453" s="221"/>
      <c r="P453" s="221"/>
      <c r="Q453" s="221"/>
      <c r="R453" s="222"/>
      <c r="S453" s="222"/>
      <c r="T453" s="222"/>
      <c r="U453" s="222"/>
      <c r="V453" s="222"/>
      <c r="W453" s="222"/>
      <c r="X453" s="222"/>
      <c r="Y453" s="222"/>
      <c r="Z453" s="212"/>
      <c r="AA453" s="212"/>
      <c r="AB453" s="212"/>
      <c r="AC453" s="212"/>
      <c r="AD453" s="212"/>
      <c r="AE453" s="212"/>
      <c r="AF453" s="212"/>
      <c r="AG453" s="212" t="s">
        <v>276</v>
      </c>
      <c r="AH453" s="212">
        <v>0</v>
      </c>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3" x14ac:dyDescent="0.2">
      <c r="A454" s="219"/>
      <c r="B454" s="220"/>
      <c r="C454" s="252" t="s">
        <v>676</v>
      </c>
      <c r="D454" s="223"/>
      <c r="E454" s="224">
        <v>-1.68</v>
      </c>
      <c r="F454" s="222"/>
      <c r="G454" s="222"/>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276</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3" x14ac:dyDescent="0.2">
      <c r="A455" s="219"/>
      <c r="B455" s="220"/>
      <c r="C455" s="252" t="s">
        <v>750</v>
      </c>
      <c r="D455" s="223"/>
      <c r="E455" s="224">
        <v>2.1829999999999998</v>
      </c>
      <c r="F455" s="222"/>
      <c r="G455" s="222"/>
      <c r="H455" s="222"/>
      <c r="I455" s="222"/>
      <c r="J455" s="222"/>
      <c r="K455" s="222"/>
      <c r="L455" s="222"/>
      <c r="M455" s="222"/>
      <c r="N455" s="221"/>
      <c r="O455" s="221"/>
      <c r="P455" s="221"/>
      <c r="Q455" s="221"/>
      <c r="R455" s="222"/>
      <c r="S455" s="222"/>
      <c r="T455" s="222"/>
      <c r="U455" s="222"/>
      <c r="V455" s="222"/>
      <c r="W455" s="222"/>
      <c r="X455" s="222"/>
      <c r="Y455" s="222"/>
      <c r="Z455" s="212"/>
      <c r="AA455" s="212"/>
      <c r="AB455" s="212"/>
      <c r="AC455" s="212"/>
      <c r="AD455" s="212"/>
      <c r="AE455" s="212"/>
      <c r="AF455" s="212"/>
      <c r="AG455" s="212" t="s">
        <v>276</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3" x14ac:dyDescent="0.2">
      <c r="A456" s="219"/>
      <c r="B456" s="220"/>
      <c r="C456" s="252" t="s">
        <v>753</v>
      </c>
      <c r="D456" s="223"/>
      <c r="E456" s="224">
        <v>48.859200000000001</v>
      </c>
      <c r="F456" s="222"/>
      <c r="G456" s="222"/>
      <c r="H456" s="222"/>
      <c r="I456" s="222"/>
      <c r="J456" s="222"/>
      <c r="K456" s="222"/>
      <c r="L456" s="222"/>
      <c r="M456" s="222"/>
      <c r="N456" s="221"/>
      <c r="O456" s="221"/>
      <c r="P456" s="221"/>
      <c r="Q456" s="221"/>
      <c r="R456" s="222"/>
      <c r="S456" s="222"/>
      <c r="T456" s="222"/>
      <c r="U456" s="222"/>
      <c r="V456" s="222"/>
      <c r="W456" s="222"/>
      <c r="X456" s="222"/>
      <c r="Y456" s="222"/>
      <c r="Z456" s="212"/>
      <c r="AA456" s="212"/>
      <c r="AB456" s="212"/>
      <c r="AC456" s="212"/>
      <c r="AD456" s="212"/>
      <c r="AE456" s="212"/>
      <c r="AF456" s="212"/>
      <c r="AG456" s="212" t="s">
        <v>276</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3" x14ac:dyDescent="0.2">
      <c r="A457" s="219"/>
      <c r="B457" s="220"/>
      <c r="C457" s="252" t="s">
        <v>676</v>
      </c>
      <c r="D457" s="223"/>
      <c r="E457" s="224">
        <v>-1.68</v>
      </c>
      <c r="F457" s="222"/>
      <c r="G457" s="222"/>
      <c r="H457" s="222"/>
      <c r="I457" s="222"/>
      <c r="J457" s="222"/>
      <c r="K457" s="222"/>
      <c r="L457" s="222"/>
      <c r="M457" s="222"/>
      <c r="N457" s="221"/>
      <c r="O457" s="221"/>
      <c r="P457" s="221"/>
      <c r="Q457" s="221"/>
      <c r="R457" s="222"/>
      <c r="S457" s="222"/>
      <c r="T457" s="222"/>
      <c r="U457" s="222"/>
      <c r="V457" s="222"/>
      <c r="W457" s="222"/>
      <c r="X457" s="222"/>
      <c r="Y457" s="222"/>
      <c r="Z457" s="212"/>
      <c r="AA457" s="212"/>
      <c r="AB457" s="212"/>
      <c r="AC457" s="212"/>
      <c r="AD457" s="212"/>
      <c r="AE457" s="212"/>
      <c r="AF457" s="212"/>
      <c r="AG457" s="212" t="s">
        <v>276</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
      <c r="A458" s="219"/>
      <c r="B458" s="220"/>
      <c r="C458" s="252" t="s">
        <v>754</v>
      </c>
      <c r="D458" s="223"/>
      <c r="E458" s="224">
        <v>5.2</v>
      </c>
      <c r="F458" s="222"/>
      <c r="G458" s="222"/>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276</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
      <c r="A459" s="219"/>
      <c r="B459" s="220"/>
      <c r="C459" s="252" t="s">
        <v>755</v>
      </c>
      <c r="D459" s="223"/>
      <c r="E459" s="224">
        <v>15.238200000000001</v>
      </c>
      <c r="F459" s="222"/>
      <c r="G459" s="222"/>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276</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52" t="s">
        <v>756</v>
      </c>
      <c r="D460" s="223"/>
      <c r="E460" s="224">
        <v>14.6496</v>
      </c>
      <c r="F460" s="222"/>
      <c r="G460" s="222"/>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276</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3" x14ac:dyDescent="0.2">
      <c r="A461" s="219"/>
      <c r="B461" s="220"/>
      <c r="C461" s="252" t="s">
        <v>514</v>
      </c>
      <c r="D461" s="223"/>
      <c r="E461" s="224"/>
      <c r="F461" s="222"/>
      <c r="G461" s="222"/>
      <c r="H461" s="222"/>
      <c r="I461" s="222"/>
      <c r="J461" s="222"/>
      <c r="K461" s="222"/>
      <c r="L461" s="222"/>
      <c r="M461" s="222"/>
      <c r="N461" s="221"/>
      <c r="O461" s="221"/>
      <c r="P461" s="221"/>
      <c r="Q461" s="221"/>
      <c r="R461" s="222"/>
      <c r="S461" s="222"/>
      <c r="T461" s="222"/>
      <c r="U461" s="222"/>
      <c r="V461" s="222"/>
      <c r="W461" s="222"/>
      <c r="X461" s="222"/>
      <c r="Y461" s="222"/>
      <c r="Z461" s="212"/>
      <c r="AA461" s="212"/>
      <c r="AB461" s="212"/>
      <c r="AC461" s="212"/>
      <c r="AD461" s="212"/>
      <c r="AE461" s="212"/>
      <c r="AF461" s="212"/>
      <c r="AG461" s="212" t="s">
        <v>276</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3" x14ac:dyDescent="0.2">
      <c r="A462" s="219"/>
      <c r="B462" s="220"/>
      <c r="C462" s="252" t="s">
        <v>757</v>
      </c>
      <c r="D462" s="223"/>
      <c r="E462" s="224">
        <v>21.747599999999998</v>
      </c>
      <c r="F462" s="222"/>
      <c r="G462" s="222"/>
      <c r="H462" s="222"/>
      <c r="I462" s="222"/>
      <c r="J462" s="222"/>
      <c r="K462" s="222"/>
      <c r="L462" s="222"/>
      <c r="M462" s="222"/>
      <c r="N462" s="221"/>
      <c r="O462" s="221"/>
      <c r="P462" s="221"/>
      <c r="Q462" s="221"/>
      <c r="R462" s="222"/>
      <c r="S462" s="222"/>
      <c r="T462" s="222"/>
      <c r="U462" s="222"/>
      <c r="V462" s="222"/>
      <c r="W462" s="222"/>
      <c r="X462" s="222"/>
      <c r="Y462" s="222"/>
      <c r="Z462" s="212"/>
      <c r="AA462" s="212"/>
      <c r="AB462" s="212"/>
      <c r="AC462" s="212"/>
      <c r="AD462" s="212"/>
      <c r="AE462" s="212"/>
      <c r="AF462" s="212"/>
      <c r="AG462" s="212" t="s">
        <v>276</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ht="33.75" outlineLevel="1" x14ac:dyDescent="0.2">
      <c r="A463" s="233">
        <v>69</v>
      </c>
      <c r="B463" s="234" t="s">
        <v>758</v>
      </c>
      <c r="C463" s="250" t="s">
        <v>759</v>
      </c>
      <c r="D463" s="235" t="s">
        <v>317</v>
      </c>
      <c r="E463" s="236">
        <v>18.966000000000001</v>
      </c>
      <c r="F463" s="237"/>
      <c r="G463" s="238">
        <f>ROUND(E463*F463,2)</f>
        <v>0</v>
      </c>
      <c r="H463" s="237"/>
      <c r="I463" s="238">
        <f>ROUND(E463*H463,2)</f>
        <v>0</v>
      </c>
      <c r="J463" s="237"/>
      <c r="K463" s="238">
        <f>ROUND(E463*J463,2)</f>
        <v>0</v>
      </c>
      <c r="L463" s="238">
        <v>21</v>
      </c>
      <c r="M463" s="238">
        <f>G463*(1+L463/100)</f>
        <v>0</v>
      </c>
      <c r="N463" s="236">
        <v>1.21E-2</v>
      </c>
      <c r="O463" s="236">
        <f>ROUND(E463*N463,2)</f>
        <v>0.23</v>
      </c>
      <c r="P463" s="236">
        <v>0</v>
      </c>
      <c r="Q463" s="236">
        <f>ROUND(E463*P463,2)</f>
        <v>0</v>
      </c>
      <c r="R463" s="238" t="s">
        <v>376</v>
      </c>
      <c r="S463" s="238" t="s">
        <v>264</v>
      </c>
      <c r="T463" s="239" t="s">
        <v>413</v>
      </c>
      <c r="U463" s="222">
        <v>0.85699999999999998</v>
      </c>
      <c r="V463" s="222">
        <f>ROUND(E463*U463,2)</f>
        <v>16.25</v>
      </c>
      <c r="W463" s="222"/>
      <c r="X463" s="222" t="s">
        <v>320</v>
      </c>
      <c r="Y463" s="222" t="s">
        <v>267</v>
      </c>
      <c r="Z463" s="212"/>
      <c r="AA463" s="212"/>
      <c r="AB463" s="212"/>
      <c r="AC463" s="212"/>
      <c r="AD463" s="212"/>
      <c r="AE463" s="212"/>
      <c r="AF463" s="212"/>
      <c r="AG463" s="212" t="s">
        <v>321</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ht="33.75" outlineLevel="2" x14ac:dyDescent="0.2">
      <c r="A464" s="219"/>
      <c r="B464" s="220"/>
      <c r="C464" s="261" t="s">
        <v>760</v>
      </c>
      <c r="D464" s="259"/>
      <c r="E464" s="259"/>
      <c r="F464" s="259"/>
      <c r="G464" s="259"/>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323</v>
      </c>
      <c r="AH464" s="212"/>
      <c r="AI464" s="212"/>
      <c r="AJ464" s="212"/>
      <c r="AK464" s="212"/>
      <c r="AL464" s="212"/>
      <c r="AM464" s="212"/>
      <c r="AN464" s="212"/>
      <c r="AO464" s="212"/>
      <c r="AP464" s="212"/>
      <c r="AQ464" s="212"/>
      <c r="AR464" s="212"/>
      <c r="AS464" s="212"/>
      <c r="AT464" s="212"/>
      <c r="AU464" s="212"/>
      <c r="AV464" s="212"/>
      <c r="AW464" s="212"/>
      <c r="AX464" s="212"/>
      <c r="AY464" s="212"/>
      <c r="AZ464" s="212"/>
      <c r="BA464" s="240" t="str">
        <f>C464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64" s="212"/>
      <c r="BC464" s="212"/>
      <c r="BD464" s="212"/>
      <c r="BE464" s="212"/>
      <c r="BF464" s="212"/>
      <c r="BG464" s="212"/>
      <c r="BH464" s="212"/>
    </row>
    <row r="465" spans="1:60" outlineLevel="2" x14ac:dyDescent="0.2">
      <c r="A465" s="219"/>
      <c r="B465" s="220"/>
      <c r="C465" s="263" t="s">
        <v>761</v>
      </c>
      <c r="D465" s="260"/>
      <c r="E465" s="260"/>
      <c r="F465" s="260"/>
      <c r="G465" s="260"/>
      <c r="H465" s="222"/>
      <c r="I465" s="222"/>
      <c r="J465" s="222"/>
      <c r="K465" s="222"/>
      <c r="L465" s="222"/>
      <c r="M465" s="222"/>
      <c r="N465" s="221"/>
      <c r="O465" s="221"/>
      <c r="P465" s="221"/>
      <c r="Q465" s="221"/>
      <c r="R465" s="222"/>
      <c r="S465" s="222"/>
      <c r="T465" s="222"/>
      <c r="U465" s="222"/>
      <c r="V465" s="222"/>
      <c r="W465" s="222"/>
      <c r="X465" s="222"/>
      <c r="Y465" s="222"/>
      <c r="Z465" s="212"/>
      <c r="AA465" s="212"/>
      <c r="AB465" s="212"/>
      <c r="AC465" s="212"/>
      <c r="AD465" s="212"/>
      <c r="AE465" s="212"/>
      <c r="AF465" s="212"/>
      <c r="AG465" s="212" t="s">
        <v>270</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3" x14ac:dyDescent="0.2">
      <c r="A466" s="219"/>
      <c r="B466" s="220"/>
      <c r="C466" s="263" t="s">
        <v>762</v>
      </c>
      <c r="D466" s="260"/>
      <c r="E466" s="260"/>
      <c r="F466" s="260"/>
      <c r="G466" s="260"/>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270</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2" x14ac:dyDescent="0.2">
      <c r="A467" s="219"/>
      <c r="B467" s="220"/>
      <c r="C467" s="252" t="s">
        <v>763</v>
      </c>
      <c r="D467" s="223"/>
      <c r="E467" s="224">
        <v>18.966000000000001</v>
      </c>
      <c r="F467" s="222"/>
      <c r="G467" s="222"/>
      <c r="H467" s="222"/>
      <c r="I467" s="222"/>
      <c r="J467" s="222"/>
      <c r="K467" s="222"/>
      <c r="L467" s="222"/>
      <c r="M467" s="222"/>
      <c r="N467" s="221"/>
      <c r="O467" s="221"/>
      <c r="P467" s="221"/>
      <c r="Q467" s="221"/>
      <c r="R467" s="222"/>
      <c r="S467" s="222"/>
      <c r="T467" s="222"/>
      <c r="U467" s="222"/>
      <c r="V467" s="222"/>
      <c r="W467" s="222"/>
      <c r="X467" s="222"/>
      <c r="Y467" s="222"/>
      <c r="Z467" s="212"/>
      <c r="AA467" s="212"/>
      <c r="AB467" s="212"/>
      <c r="AC467" s="212"/>
      <c r="AD467" s="212"/>
      <c r="AE467" s="212"/>
      <c r="AF467" s="212"/>
      <c r="AG467" s="212" t="s">
        <v>276</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ht="22.5" outlineLevel="1" x14ac:dyDescent="0.2">
      <c r="A468" s="233">
        <v>70</v>
      </c>
      <c r="B468" s="234" t="s">
        <v>764</v>
      </c>
      <c r="C468" s="250" t="s">
        <v>765</v>
      </c>
      <c r="D468" s="235" t="s">
        <v>317</v>
      </c>
      <c r="E468" s="236">
        <v>190.57</v>
      </c>
      <c r="F468" s="237"/>
      <c r="G468" s="238">
        <f>ROUND(E468*F468,2)</f>
        <v>0</v>
      </c>
      <c r="H468" s="237"/>
      <c r="I468" s="238">
        <f>ROUND(E468*H468,2)</f>
        <v>0</v>
      </c>
      <c r="J468" s="237"/>
      <c r="K468" s="238">
        <f>ROUND(E468*J468,2)</f>
        <v>0</v>
      </c>
      <c r="L468" s="238">
        <v>21</v>
      </c>
      <c r="M468" s="238">
        <f>G468*(1+L468/100)</f>
        <v>0</v>
      </c>
      <c r="N468" s="236">
        <v>1.9099999999999999E-2</v>
      </c>
      <c r="O468" s="236">
        <f>ROUND(E468*N468,2)</f>
        <v>3.64</v>
      </c>
      <c r="P468" s="236">
        <v>0</v>
      </c>
      <c r="Q468" s="236">
        <f>ROUND(E468*P468,2)</f>
        <v>0</v>
      </c>
      <c r="R468" s="238"/>
      <c r="S468" s="238" t="s">
        <v>288</v>
      </c>
      <c r="T468" s="239" t="s">
        <v>265</v>
      </c>
      <c r="U468" s="222">
        <v>0.61311000000000004</v>
      </c>
      <c r="V468" s="222">
        <f>ROUND(E468*U468,2)</f>
        <v>116.84</v>
      </c>
      <c r="W468" s="222"/>
      <c r="X468" s="222" t="s">
        <v>320</v>
      </c>
      <c r="Y468" s="222" t="s">
        <v>267</v>
      </c>
      <c r="Z468" s="212"/>
      <c r="AA468" s="212"/>
      <c r="AB468" s="212"/>
      <c r="AC468" s="212"/>
      <c r="AD468" s="212"/>
      <c r="AE468" s="212"/>
      <c r="AF468" s="212"/>
      <c r="AG468" s="212" t="s">
        <v>321</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2" x14ac:dyDescent="0.2">
      <c r="A469" s="219"/>
      <c r="B469" s="220"/>
      <c r="C469" s="251" t="s">
        <v>766</v>
      </c>
      <c r="D469" s="241"/>
      <c r="E469" s="241"/>
      <c r="F469" s="241"/>
      <c r="G469" s="241"/>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270</v>
      </c>
      <c r="AH469" s="212"/>
      <c r="AI469" s="212"/>
      <c r="AJ469" s="212"/>
      <c r="AK469" s="212"/>
      <c r="AL469" s="212"/>
      <c r="AM469" s="212"/>
      <c r="AN469" s="212"/>
      <c r="AO469" s="212"/>
      <c r="AP469" s="212"/>
      <c r="AQ469" s="212"/>
      <c r="AR469" s="212"/>
      <c r="AS469" s="212"/>
      <c r="AT469" s="212"/>
      <c r="AU469" s="212"/>
      <c r="AV469" s="212"/>
      <c r="AW469" s="212"/>
      <c r="AX469" s="212"/>
      <c r="AY469" s="212"/>
      <c r="AZ469" s="212"/>
      <c r="BA469" s="240" t="str">
        <f>C469</f>
        <v>Opravy omítek a zapravení po elektroinstalaci provést omítkou podobné granulometrie - armovaný štuk 0,6 mm</v>
      </c>
      <c r="BB469" s="212"/>
      <c r="BC469" s="212"/>
      <c r="BD469" s="212"/>
      <c r="BE469" s="212"/>
      <c r="BF469" s="212"/>
      <c r="BG469" s="212"/>
      <c r="BH469" s="212"/>
    </row>
    <row r="470" spans="1:60" outlineLevel="3" x14ac:dyDescent="0.2">
      <c r="A470" s="219"/>
      <c r="B470" s="220"/>
      <c r="C470" s="263" t="s">
        <v>632</v>
      </c>
      <c r="D470" s="260"/>
      <c r="E470" s="260"/>
      <c r="F470" s="260"/>
      <c r="G470" s="260"/>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270</v>
      </c>
      <c r="AH470" s="212"/>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2" x14ac:dyDescent="0.2">
      <c r="A471" s="219"/>
      <c r="B471" s="220"/>
      <c r="C471" s="252" t="s">
        <v>505</v>
      </c>
      <c r="D471" s="223"/>
      <c r="E471" s="224"/>
      <c r="F471" s="222"/>
      <c r="G471" s="222"/>
      <c r="H471" s="222"/>
      <c r="I471" s="222"/>
      <c r="J471" s="222"/>
      <c r="K471" s="222"/>
      <c r="L471" s="222"/>
      <c r="M471" s="222"/>
      <c r="N471" s="221"/>
      <c r="O471" s="221"/>
      <c r="P471" s="221"/>
      <c r="Q471" s="221"/>
      <c r="R471" s="222"/>
      <c r="S471" s="222"/>
      <c r="T471" s="222"/>
      <c r="U471" s="222"/>
      <c r="V471" s="222"/>
      <c r="W471" s="222"/>
      <c r="X471" s="222"/>
      <c r="Y471" s="222"/>
      <c r="Z471" s="212"/>
      <c r="AA471" s="212"/>
      <c r="AB471" s="212"/>
      <c r="AC471" s="212"/>
      <c r="AD471" s="212"/>
      <c r="AE471" s="212"/>
      <c r="AF471" s="212"/>
      <c r="AG471" s="212" t="s">
        <v>276</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52" t="s">
        <v>767</v>
      </c>
      <c r="D472" s="223"/>
      <c r="E472" s="224">
        <v>59.122</v>
      </c>
      <c r="F472" s="222"/>
      <c r="G472" s="222"/>
      <c r="H472" s="222"/>
      <c r="I472" s="222"/>
      <c r="J472" s="222"/>
      <c r="K472" s="222"/>
      <c r="L472" s="222"/>
      <c r="M472" s="222"/>
      <c r="N472" s="221"/>
      <c r="O472" s="221"/>
      <c r="P472" s="221"/>
      <c r="Q472" s="221"/>
      <c r="R472" s="222"/>
      <c r="S472" s="222"/>
      <c r="T472" s="222"/>
      <c r="U472" s="222"/>
      <c r="V472" s="222"/>
      <c r="W472" s="222"/>
      <c r="X472" s="222"/>
      <c r="Y472" s="222"/>
      <c r="Z472" s="212"/>
      <c r="AA472" s="212"/>
      <c r="AB472" s="212"/>
      <c r="AC472" s="212"/>
      <c r="AD472" s="212"/>
      <c r="AE472" s="212"/>
      <c r="AF472" s="212"/>
      <c r="AG472" s="212" t="s">
        <v>276</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3" x14ac:dyDescent="0.2">
      <c r="A473" s="219"/>
      <c r="B473" s="220"/>
      <c r="C473" s="252" t="s">
        <v>768</v>
      </c>
      <c r="D473" s="223"/>
      <c r="E473" s="224">
        <v>86.111999999999995</v>
      </c>
      <c r="F473" s="222"/>
      <c r="G473" s="222"/>
      <c r="H473" s="222"/>
      <c r="I473" s="222"/>
      <c r="J473" s="222"/>
      <c r="K473" s="222"/>
      <c r="L473" s="222"/>
      <c r="M473" s="222"/>
      <c r="N473" s="221"/>
      <c r="O473" s="221"/>
      <c r="P473" s="221"/>
      <c r="Q473" s="221"/>
      <c r="R473" s="222"/>
      <c r="S473" s="222"/>
      <c r="T473" s="222"/>
      <c r="U473" s="222"/>
      <c r="V473" s="222"/>
      <c r="W473" s="222"/>
      <c r="X473" s="222"/>
      <c r="Y473" s="222"/>
      <c r="Z473" s="212"/>
      <c r="AA473" s="212"/>
      <c r="AB473" s="212"/>
      <c r="AC473" s="212"/>
      <c r="AD473" s="212"/>
      <c r="AE473" s="212"/>
      <c r="AF473" s="212"/>
      <c r="AG473" s="212" t="s">
        <v>276</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3" x14ac:dyDescent="0.2">
      <c r="A474" s="219"/>
      <c r="B474" s="220"/>
      <c r="C474" s="252" t="s">
        <v>769</v>
      </c>
      <c r="D474" s="223"/>
      <c r="E474" s="224">
        <v>45.335999999999999</v>
      </c>
      <c r="F474" s="222"/>
      <c r="G474" s="222"/>
      <c r="H474" s="222"/>
      <c r="I474" s="222"/>
      <c r="J474" s="222"/>
      <c r="K474" s="222"/>
      <c r="L474" s="222"/>
      <c r="M474" s="222"/>
      <c r="N474" s="221"/>
      <c r="O474" s="221"/>
      <c r="P474" s="221"/>
      <c r="Q474" s="221"/>
      <c r="R474" s="222"/>
      <c r="S474" s="222"/>
      <c r="T474" s="222"/>
      <c r="U474" s="222"/>
      <c r="V474" s="222"/>
      <c r="W474" s="222"/>
      <c r="X474" s="222"/>
      <c r="Y474" s="222"/>
      <c r="Z474" s="212"/>
      <c r="AA474" s="212"/>
      <c r="AB474" s="212"/>
      <c r="AC474" s="212"/>
      <c r="AD474" s="212"/>
      <c r="AE474" s="212"/>
      <c r="AF474" s="212"/>
      <c r="AG474" s="212" t="s">
        <v>276</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ht="22.5" outlineLevel="1" x14ac:dyDescent="0.2">
      <c r="A475" s="233">
        <v>71</v>
      </c>
      <c r="B475" s="234" t="s">
        <v>770</v>
      </c>
      <c r="C475" s="250" t="s">
        <v>771</v>
      </c>
      <c r="D475" s="235" t="s">
        <v>317</v>
      </c>
      <c r="E475" s="236">
        <v>177.88509999999999</v>
      </c>
      <c r="F475" s="237"/>
      <c r="G475" s="238">
        <f>ROUND(E475*F475,2)</f>
        <v>0</v>
      </c>
      <c r="H475" s="237"/>
      <c r="I475" s="238">
        <f>ROUND(E475*H475,2)</f>
        <v>0</v>
      </c>
      <c r="J475" s="237"/>
      <c r="K475" s="238">
        <f>ROUND(E475*J475,2)</f>
        <v>0</v>
      </c>
      <c r="L475" s="238">
        <v>21</v>
      </c>
      <c r="M475" s="238">
        <f>G475*(1+L475/100)</f>
        <v>0</v>
      </c>
      <c r="N475" s="236">
        <v>1.6959999999999999E-2</v>
      </c>
      <c r="O475" s="236">
        <f>ROUND(E475*N475,2)</f>
        <v>3.02</v>
      </c>
      <c r="P475" s="236">
        <v>0</v>
      </c>
      <c r="Q475" s="236">
        <f>ROUND(E475*P475,2)</f>
        <v>0</v>
      </c>
      <c r="R475" s="238"/>
      <c r="S475" s="238" t="s">
        <v>288</v>
      </c>
      <c r="T475" s="239" t="s">
        <v>265</v>
      </c>
      <c r="U475" s="222">
        <v>0.58574999999999999</v>
      </c>
      <c r="V475" s="222">
        <f>ROUND(E475*U475,2)</f>
        <v>104.2</v>
      </c>
      <c r="W475" s="222"/>
      <c r="X475" s="222" t="s">
        <v>320</v>
      </c>
      <c r="Y475" s="222" t="s">
        <v>267</v>
      </c>
      <c r="Z475" s="212"/>
      <c r="AA475" s="212"/>
      <c r="AB475" s="212"/>
      <c r="AC475" s="212"/>
      <c r="AD475" s="212"/>
      <c r="AE475" s="212"/>
      <c r="AF475" s="212"/>
      <c r="AG475" s="212" t="s">
        <v>321</v>
      </c>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2" x14ac:dyDescent="0.2">
      <c r="A476" s="219"/>
      <c r="B476" s="220"/>
      <c r="C476" s="251" t="s">
        <v>766</v>
      </c>
      <c r="D476" s="241"/>
      <c r="E476" s="241"/>
      <c r="F476" s="241"/>
      <c r="G476" s="241"/>
      <c r="H476" s="222"/>
      <c r="I476" s="222"/>
      <c r="J476" s="222"/>
      <c r="K476" s="222"/>
      <c r="L476" s="222"/>
      <c r="M476" s="222"/>
      <c r="N476" s="221"/>
      <c r="O476" s="221"/>
      <c r="P476" s="221"/>
      <c r="Q476" s="221"/>
      <c r="R476" s="222"/>
      <c r="S476" s="222"/>
      <c r="T476" s="222"/>
      <c r="U476" s="222"/>
      <c r="V476" s="222"/>
      <c r="W476" s="222"/>
      <c r="X476" s="222"/>
      <c r="Y476" s="222"/>
      <c r="Z476" s="212"/>
      <c r="AA476" s="212"/>
      <c r="AB476" s="212"/>
      <c r="AC476" s="212"/>
      <c r="AD476" s="212"/>
      <c r="AE476" s="212"/>
      <c r="AF476" s="212"/>
      <c r="AG476" s="212" t="s">
        <v>270</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40" t="str">
        <f>C476</f>
        <v>Opravy omítek a zapravení po elektroinstalaci provést omítkou podobné granulometrie - armovaný štuk 0,6 mm</v>
      </c>
      <c r="BB476" s="212"/>
      <c r="BC476" s="212"/>
      <c r="BD476" s="212"/>
      <c r="BE476" s="212"/>
      <c r="BF476" s="212"/>
      <c r="BG476" s="212"/>
      <c r="BH476" s="212"/>
    </row>
    <row r="477" spans="1:60" outlineLevel="3" x14ac:dyDescent="0.2">
      <c r="A477" s="219"/>
      <c r="B477" s="220"/>
      <c r="C477" s="263" t="s">
        <v>632</v>
      </c>
      <c r="D477" s="260"/>
      <c r="E477" s="260"/>
      <c r="F477" s="260"/>
      <c r="G477" s="260"/>
      <c r="H477" s="222"/>
      <c r="I477" s="222"/>
      <c r="J477" s="222"/>
      <c r="K477" s="222"/>
      <c r="L477" s="222"/>
      <c r="M477" s="222"/>
      <c r="N477" s="221"/>
      <c r="O477" s="221"/>
      <c r="P477" s="221"/>
      <c r="Q477" s="221"/>
      <c r="R477" s="222"/>
      <c r="S477" s="222"/>
      <c r="T477" s="222"/>
      <c r="U477" s="222"/>
      <c r="V477" s="222"/>
      <c r="W477" s="222"/>
      <c r="X477" s="222"/>
      <c r="Y477" s="222"/>
      <c r="Z477" s="212"/>
      <c r="AA477" s="212"/>
      <c r="AB477" s="212"/>
      <c r="AC477" s="212"/>
      <c r="AD477" s="212"/>
      <c r="AE477" s="212"/>
      <c r="AF477" s="212"/>
      <c r="AG477" s="212" t="s">
        <v>270</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2" x14ac:dyDescent="0.2">
      <c r="A478" s="219"/>
      <c r="B478" s="220"/>
      <c r="C478" s="252" t="s">
        <v>505</v>
      </c>
      <c r="D478" s="223"/>
      <c r="E478" s="224"/>
      <c r="F478" s="222"/>
      <c r="G478" s="222"/>
      <c r="H478" s="222"/>
      <c r="I478" s="222"/>
      <c r="J478" s="222"/>
      <c r="K478" s="222"/>
      <c r="L478" s="222"/>
      <c r="M478" s="222"/>
      <c r="N478" s="221"/>
      <c r="O478" s="221"/>
      <c r="P478" s="221"/>
      <c r="Q478" s="221"/>
      <c r="R478" s="222"/>
      <c r="S478" s="222"/>
      <c r="T478" s="222"/>
      <c r="U478" s="222"/>
      <c r="V478" s="222"/>
      <c r="W478" s="222"/>
      <c r="X478" s="222"/>
      <c r="Y478" s="222"/>
      <c r="Z478" s="212"/>
      <c r="AA478" s="212"/>
      <c r="AB478" s="212"/>
      <c r="AC478" s="212"/>
      <c r="AD478" s="212"/>
      <c r="AE478" s="212"/>
      <c r="AF478" s="212"/>
      <c r="AG478" s="212" t="s">
        <v>276</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3" x14ac:dyDescent="0.2">
      <c r="A479" s="219"/>
      <c r="B479" s="220"/>
      <c r="C479" s="252" t="s">
        <v>772</v>
      </c>
      <c r="D479" s="223"/>
      <c r="E479" s="224">
        <v>36.842399999999998</v>
      </c>
      <c r="F479" s="222"/>
      <c r="G479" s="222"/>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276</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3" x14ac:dyDescent="0.2">
      <c r="A480" s="219"/>
      <c r="B480" s="220"/>
      <c r="C480" s="252" t="s">
        <v>773</v>
      </c>
      <c r="D480" s="223"/>
      <c r="E480" s="224">
        <v>5.4576000000000002</v>
      </c>
      <c r="F480" s="222"/>
      <c r="G480" s="222"/>
      <c r="H480" s="222"/>
      <c r="I480" s="222"/>
      <c r="J480" s="222"/>
      <c r="K480" s="222"/>
      <c r="L480" s="222"/>
      <c r="M480" s="222"/>
      <c r="N480" s="221"/>
      <c r="O480" s="221"/>
      <c r="P480" s="221"/>
      <c r="Q480" s="221"/>
      <c r="R480" s="222"/>
      <c r="S480" s="222"/>
      <c r="T480" s="222"/>
      <c r="U480" s="222"/>
      <c r="V480" s="222"/>
      <c r="W480" s="222"/>
      <c r="X480" s="222"/>
      <c r="Y480" s="222"/>
      <c r="Z480" s="212"/>
      <c r="AA480" s="212"/>
      <c r="AB480" s="212"/>
      <c r="AC480" s="212"/>
      <c r="AD480" s="212"/>
      <c r="AE480" s="212"/>
      <c r="AF480" s="212"/>
      <c r="AG480" s="212" t="s">
        <v>276</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3" x14ac:dyDescent="0.2">
      <c r="A481" s="219"/>
      <c r="B481" s="220"/>
      <c r="C481" s="252" t="s">
        <v>774</v>
      </c>
      <c r="D481" s="223"/>
      <c r="E481" s="224">
        <v>-2.0699999999999998</v>
      </c>
      <c r="F481" s="222"/>
      <c r="G481" s="222"/>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276</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3" x14ac:dyDescent="0.2">
      <c r="A482" s="219"/>
      <c r="B482" s="220"/>
      <c r="C482" s="252" t="s">
        <v>775</v>
      </c>
      <c r="D482" s="223"/>
      <c r="E482" s="224">
        <v>-2.1280000000000001</v>
      </c>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276</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3" x14ac:dyDescent="0.2">
      <c r="A483" s="219"/>
      <c r="B483" s="220"/>
      <c r="C483" s="252" t="s">
        <v>776</v>
      </c>
      <c r="D483" s="223"/>
      <c r="E483" s="224">
        <v>-4.5599999999999996</v>
      </c>
      <c r="F483" s="222"/>
      <c r="G483" s="222"/>
      <c r="H483" s="222"/>
      <c r="I483" s="222"/>
      <c r="J483" s="222"/>
      <c r="K483" s="222"/>
      <c r="L483" s="222"/>
      <c r="M483" s="222"/>
      <c r="N483" s="221"/>
      <c r="O483" s="221"/>
      <c r="P483" s="221"/>
      <c r="Q483" s="221"/>
      <c r="R483" s="222"/>
      <c r="S483" s="222"/>
      <c r="T483" s="222"/>
      <c r="U483" s="222"/>
      <c r="V483" s="222"/>
      <c r="W483" s="222"/>
      <c r="X483" s="222"/>
      <c r="Y483" s="222"/>
      <c r="Z483" s="212"/>
      <c r="AA483" s="212"/>
      <c r="AB483" s="212"/>
      <c r="AC483" s="212"/>
      <c r="AD483" s="212"/>
      <c r="AE483" s="212"/>
      <c r="AF483" s="212"/>
      <c r="AG483" s="212" t="s">
        <v>276</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3" x14ac:dyDescent="0.2">
      <c r="A484" s="219"/>
      <c r="B484" s="220"/>
      <c r="C484" s="252" t="s">
        <v>777</v>
      </c>
      <c r="D484" s="223"/>
      <c r="E484" s="224">
        <v>4.4541000000000004</v>
      </c>
      <c r="F484" s="222"/>
      <c r="G484" s="222"/>
      <c r="H484" s="222"/>
      <c r="I484" s="222"/>
      <c r="J484" s="222"/>
      <c r="K484" s="222"/>
      <c r="L484" s="222"/>
      <c r="M484" s="222"/>
      <c r="N484" s="221"/>
      <c r="O484" s="221"/>
      <c r="P484" s="221"/>
      <c r="Q484" s="221"/>
      <c r="R484" s="222"/>
      <c r="S484" s="222"/>
      <c r="T484" s="222"/>
      <c r="U484" s="222"/>
      <c r="V484" s="222"/>
      <c r="W484" s="222"/>
      <c r="X484" s="222"/>
      <c r="Y484" s="222"/>
      <c r="Z484" s="212"/>
      <c r="AA484" s="212"/>
      <c r="AB484" s="212"/>
      <c r="AC484" s="212"/>
      <c r="AD484" s="212"/>
      <c r="AE484" s="212"/>
      <c r="AF484" s="212"/>
      <c r="AG484" s="212" t="s">
        <v>276</v>
      </c>
      <c r="AH484" s="212">
        <v>0</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3" x14ac:dyDescent="0.2">
      <c r="A485" s="219"/>
      <c r="B485" s="220"/>
      <c r="C485" s="252" t="s">
        <v>778</v>
      </c>
      <c r="D485" s="223"/>
      <c r="E485" s="224">
        <v>8.1281999999999996</v>
      </c>
      <c r="F485" s="222"/>
      <c r="G485" s="222"/>
      <c r="H485" s="222"/>
      <c r="I485" s="222"/>
      <c r="J485" s="222"/>
      <c r="K485" s="222"/>
      <c r="L485" s="222"/>
      <c r="M485" s="222"/>
      <c r="N485" s="221"/>
      <c r="O485" s="221"/>
      <c r="P485" s="221"/>
      <c r="Q485" s="221"/>
      <c r="R485" s="222"/>
      <c r="S485" s="222"/>
      <c r="T485" s="222"/>
      <c r="U485" s="222"/>
      <c r="V485" s="222"/>
      <c r="W485" s="222"/>
      <c r="X485" s="222"/>
      <c r="Y485" s="222"/>
      <c r="Z485" s="212"/>
      <c r="AA485" s="212"/>
      <c r="AB485" s="212"/>
      <c r="AC485" s="212"/>
      <c r="AD485" s="212"/>
      <c r="AE485" s="212"/>
      <c r="AF485" s="212"/>
      <c r="AG485" s="212" t="s">
        <v>276</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3" x14ac:dyDescent="0.2">
      <c r="A486" s="219"/>
      <c r="B486" s="220"/>
      <c r="C486" s="252" t="s">
        <v>779</v>
      </c>
      <c r="D486" s="223"/>
      <c r="E486" s="224">
        <v>63.709200000000003</v>
      </c>
      <c r="F486" s="222"/>
      <c r="G486" s="222"/>
      <c r="H486" s="222"/>
      <c r="I486" s="222"/>
      <c r="J486" s="222"/>
      <c r="K486" s="222"/>
      <c r="L486" s="222"/>
      <c r="M486" s="222"/>
      <c r="N486" s="221"/>
      <c r="O486" s="221"/>
      <c r="P486" s="221"/>
      <c r="Q486" s="221"/>
      <c r="R486" s="222"/>
      <c r="S486" s="222"/>
      <c r="T486" s="222"/>
      <c r="U486" s="222"/>
      <c r="V486" s="222"/>
      <c r="W486" s="222"/>
      <c r="X486" s="222"/>
      <c r="Y486" s="222"/>
      <c r="Z486" s="212"/>
      <c r="AA486" s="212"/>
      <c r="AB486" s="212"/>
      <c r="AC486" s="212"/>
      <c r="AD486" s="212"/>
      <c r="AE486" s="212"/>
      <c r="AF486" s="212"/>
      <c r="AG486" s="212" t="s">
        <v>276</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52" t="s">
        <v>780</v>
      </c>
      <c r="D487" s="223"/>
      <c r="E487" s="224">
        <v>-9.1999999999999993</v>
      </c>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276</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3" x14ac:dyDescent="0.2">
      <c r="A488" s="219"/>
      <c r="B488" s="220"/>
      <c r="C488" s="252" t="s">
        <v>781</v>
      </c>
      <c r="D488" s="223"/>
      <c r="E488" s="224">
        <v>-4.1003999999999996</v>
      </c>
      <c r="F488" s="222"/>
      <c r="G488" s="222"/>
      <c r="H488" s="222"/>
      <c r="I488" s="222"/>
      <c r="J488" s="222"/>
      <c r="K488" s="222"/>
      <c r="L488" s="222"/>
      <c r="M488" s="222"/>
      <c r="N488" s="221"/>
      <c r="O488" s="221"/>
      <c r="P488" s="221"/>
      <c r="Q488" s="221"/>
      <c r="R488" s="222"/>
      <c r="S488" s="222"/>
      <c r="T488" s="222"/>
      <c r="U488" s="222"/>
      <c r="V488" s="222"/>
      <c r="W488" s="222"/>
      <c r="X488" s="222"/>
      <c r="Y488" s="222"/>
      <c r="Z488" s="212"/>
      <c r="AA488" s="212"/>
      <c r="AB488" s="212"/>
      <c r="AC488" s="212"/>
      <c r="AD488" s="212"/>
      <c r="AE488" s="212"/>
      <c r="AF488" s="212"/>
      <c r="AG488" s="212" t="s">
        <v>276</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3" x14ac:dyDescent="0.2">
      <c r="A489" s="219"/>
      <c r="B489" s="220"/>
      <c r="C489" s="252" t="s">
        <v>782</v>
      </c>
      <c r="D489" s="223"/>
      <c r="E489" s="224">
        <v>-3.6720000000000002</v>
      </c>
      <c r="F489" s="222"/>
      <c r="G489" s="222"/>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276</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3" x14ac:dyDescent="0.2">
      <c r="A490" s="219"/>
      <c r="B490" s="220"/>
      <c r="C490" s="252" t="s">
        <v>783</v>
      </c>
      <c r="D490" s="223"/>
      <c r="E490" s="224">
        <v>-6.12</v>
      </c>
      <c r="F490" s="222"/>
      <c r="G490" s="222"/>
      <c r="H490" s="222"/>
      <c r="I490" s="222"/>
      <c r="J490" s="222"/>
      <c r="K490" s="222"/>
      <c r="L490" s="222"/>
      <c r="M490" s="222"/>
      <c r="N490" s="221"/>
      <c r="O490" s="221"/>
      <c r="P490" s="221"/>
      <c r="Q490" s="221"/>
      <c r="R490" s="222"/>
      <c r="S490" s="222"/>
      <c r="T490" s="222"/>
      <c r="U490" s="222"/>
      <c r="V490" s="222"/>
      <c r="W490" s="222"/>
      <c r="X490" s="222"/>
      <c r="Y490" s="222"/>
      <c r="Z490" s="212"/>
      <c r="AA490" s="212"/>
      <c r="AB490" s="212"/>
      <c r="AC490" s="212"/>
      <c r="AD490" s="212"/>
      <c r="AE490" s="212"/>
      <c r="AF490" s="212"/>
      <c r="AG490" s="212" t="s">
        <v>276</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3" x14ac:dyDescent="0.2">
      <c r="A491" s="219"/>
      <c r="B491" s="220"/>
      <c r="C491" s="252" t="s">
        <v>784</v>
      </c>
      <c r="D491" s="223"/>
      <c r="E491" s="224">
        <v>-2.3256000000000001</v>
      </c>
      <c r="F491" s="222"/>
      <c r="G491" s="222"/>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276</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3" x14ac:dyDescent="0.2">
      <c r="A492" s="219"/>
      <c r="B492" s="220"/>
      <c r="C492" s="252" t="s">
        <v>785</v>
      </c>
      <c r="D492" s="223"/>
      <c r="E492" s="224">
        <v>2.9489999999999998</v>
      </c>
      <c r="F492" s="222"/>
      <c r="G492" s="222"/>
      <c r="H492" s="222"/>
      <c r="I492" s="222"/>
      <c r="J492" s="222"/>
      <c r="K492" s="222"/>
      <c r="L492" s="222"/>
      <c r="M492" s="222"/>
      <c r="N492" s="221"/>
      <c r="O492" s="221"/>
      <c r="P492" s="221"/>
      <c r="Q492" s="221"/>
      <c r="R492" s="222"/>
      <c r="S492" s="222"/>
      <c r="T492" s="222"/>
      <c r="U492" s="222"/>
      <c r="V492" s="222"/>
      <c r="W492" s="222"/>
      <c r="X492" s="222"/>
      <c r="Y492" s="222"/>
      <c r="Z492" s="212"/>
      <c r="AA492" s="212"/>
      <c r="AB492" s="212"/>
      <c r="AC492" s="212"/>
      <c r="AD492" s="212"/>
      <c r="AE492" s="212"/>
      <c r="AF492" s="212"/>
      <c r="AG492" s="212" t="s">
        <v>276</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3" x14ac:dyDescent="0.2">
      <c r="A493" s="219"/>
      <c r="B493" s="220"/>
      <c r="C493" s="252" t="s">
        <v>786</v>
      </c>
      <c r="D493" s="223"/>
      <c r="E493" s="224">
        <v>2.66</v>
      </c>
      <c r="F493" s="222"/>
      <c r="G493" s="222"/>
      <c r="H493" s="222"/>
      <c r="I493" s="222"/>
      <c r="J493" s="222"/>
      <c r="K493" s="222"/>
      <c r="L493" s="222"/>
      <c r="M493" s="222"/>
      <c r="N493" s="221"/>
      <c r="O493" s="221"/>
      <c r="P493" s="221"/>
      <c r="Q493" s="221"/>
      <c r="R493" s="222"/>
      <c r="S493" s="222"/>
      <c r="T493" s="222"/>
      <c r="U493" s="222"/>
      <c r="V493" s="222"/>
      <c r="W493" s="222"/>
      <c r="X493" s="222"/>
      <c r="Y493" s="222"/>
      <c r="Z493" s="212"/>
      <c r="AA493" s="212"/>
      <c r="AB493" s="212"/>
      <c r="AC493" s="212"/>
      <c r="AD493" s="212"/>
      <c r="AE493" s="212"/>
      <c r="AF493" s="212"/>
      <c r="AG493" s="212" t="s">
        <v>276</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3" x14ac:dyDescent="0.2">
      <c r="A494" s="219"/>
      <c r="B494" s="220"/>
      <c r="C494" s="252" t="s">
        <v>787</v>
      </c>
      <c r="D494" s="223"/>
      <c r="E494" s="224">
        <v>5.3120000000000003</v>
      </c>
      <c r="F494" s="222"/>
      <c r="G494" s="222"/>
      <c r="H494" s="222"/>
      <c r="I494" s="222"/>
      <c r="J494" s="222"/>
      <c r="K494" s="222"/>
      <c r="L494" s="222"/>
      <c r="M494" s="222"/>
      <c r="N494" s="221"/>
      <c r="O494" s="221"/>
      <c r="P494" s="221"/>
      <c r="Q494" s="221"/>
      <c r="R494" s="222"/>
      <c r="S494" s="222"/>
      <c r="T494" s="222"/>
      <c r="U494" s="222"/>
      <c r="V494" s="222"/>
      <c r="W494" s="222"/>
      <c r="X494" s="222"/>
      <c r="Y494" s="222"/>
      <c r="Z494" s="212"/>
      <c r="AA494" s="212"/>
      <c r="AB494" s="212"/>
      <c r="AC494" s="212"/>
      <c r="AD494" s="212"/>
      <c r="AE494" s="212"/>
      <c r="AF494" s="212"/>
      <c r="AG494" s="212" t="s">
        <v>276</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3" x14ac:dyDescent="0.2">
      <c r="A495" s="219"/>
      <c r="B495" s="220"/>
      <c r="C495" s="252" t="s">
        <v>788</v>
      </c>
      <c r="D495" s="223"/>
      <c r="E495" s="224">
        <v>85.362099999999998</v>
      </c>
      <c r="F495" s="222"/>
      <c r="G495" s="222"/>
      <c r="H495" s="222"/>
      <c r="I495" s="222"/>
      <c r="J495" s="222"/>
      <c r="K495" s="222"/>
      <c r="L495" s="222"/>
      <c r="M495" s="222"/>
      <c r="N495" s="221"/>
      <c r="O495" s="221"/>
      <c r="P495" s="221"/>
      <c r="Q495" s="221"/>
      <c r="R495" s="222"/>
      <c r="S495" s="222"/>
      <c r="T495" s="222"/>
      <c r="U495" s="222"/>
      <c r="V495" s="222"/>
      <c r="W495" s="222"/>
      <c r="X495" s="222"/>
      <c r="Y495" s="222"/>
      <c r="Z495" s="212"/>
      <c r="AA495" s="212"/>
      <c r="AB495" s="212"/>
      <c r="AC495" s="212"/>
      <c r="AD495" s="212"/>
      <c r="AE495" s="212"/>
      <c r="AF495" s="212"/>
      <c r="AG495" s="212" t="s">
        <v>276</v>
      </c>
      <c r="AH495" s="212">
        <v>0</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3" x14ac:dyDescent="0.2">
      <c r="A496" s="219"/>
      <c r="B496" s="220"/>
      <c r="C496" s="252" t="s">
        <v>789</v>
      </c>
      <c r="D496" s="223"/>
      <c r="E496" s="224">
        <v>-4.1399999999999997</v>
      </c>
      <c r="F496" s="222"/>
      <c r="G496" s="222"/>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276</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3" x14ac:dyDescent="0.2">
      <c r="A497" s="219"/>
      <c r="B497" s="220"/>
      <c r="C497" s="252" t="s">
        <v>668</v>
      </c>
      <c r="D497" s="223"/>
      <c r="E497" s="224">
        <v>-2.0699999999999998</v>
      </c>
      <c r="F497" s="222"/>
      <c r="G497" s="222"/>
      <c r="H497" s="222"/>
      <c r="I497" s="222"/>
      <c r="J497" s="222"/>
      <c r="K497" s="222"/>
      <c r="L497" s="222"/>
      <c r="M497" s="222"/>
      <c r="N497" s="221"/>
      <c r="O497" s="221"/>
      <c r="P497" s="221"/>
      <c r="Q497" s="221"/>
      <c r="R497" s="222"/>
      <c r="S497" s="222"/>
      <c r="T497" s="222"/>
      <c r="U497" s="222"/>
      <c r="V497" s="222"/>
      <c r="W497" s="222"/>
      <c r="X497" s="222"/>
      <c r="Y497" s="222"/>
      <c r="Z497" s="212"/>
      <c r="AA497" s="212"/>
      <c r="AB497" s="212"/>
      <c r="AC497" s="212"/>
      <c r="AD497" s="212"/>
      <c r="AE497" s="212"/>
      <c r="AF497" s="212"/>
      <c r="AG497" s="212" t="s">
        <v>276</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3" x14ac:dyDescent="0.2">
      <c r="A498" s="219"/>
      <c r="B498" s="220"/>
      <c r="C498" s="252" t="s">
        <v>790</v>
      </c>
      <c r="D498" s="223"/>
      <c r="E498" s="224">
        <v>-2.109</v>
      </c>
      <c r="F498" s="222"/>
      <c r="G498" s="222"/>
      <c r="H498" s="222"/>
      <c r="I498" s="222"/>
      <c r="J498" s="222"/>
      <c r="K498" s="222"/>
      <c r="L498" s="222"/>
      <c r="M498" s="222"/>
      <c r="N498" s="221"/>
      <c r="O498" s="221"/>
      <c r="P498" s="221"/>
      <c r="Q498" s="221"/>
      <c r="R498" s="222"/>
      <c r="S498" s="222"/>
      <c r="T498" s="222"/>
      <c r="U498" s="222"/>
      <c r="V498" s="222"/>
      <c r="W498" s="222"/>
      <c r="X498" s="222"/>
      <c r="Y498" s="222"/>
      <c r="Z498" s="212"/>
      <c r="AA498" s="212"/>
      <c r="AB498" s="212"/>
      <c r="AC498" s="212"/>
      <c r="AD498" s="212"/>
      <c r="AE498" s="212"/>
      <c r="AF498" s="212"/>
      <c r="AG498" s="212" t="s">
        <v>276</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3" x14ac:dyDescent="0.2">
      <c r="A499" s="219"/>
      <c r="B499" s="220"/>
      <c r="C499" s="252" t="s">
        <v>791</v>
      </c>
      <c r="D499" s="223"/>
      <c r="E499" s="224">
        <v>5.5054999999999996</v>
      </c>
      <c r="F499" s="222"/>
      <c r="G499" s="222"/>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276</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x14ac:dyDescent="0.2">
      <c r="A500" s="226" t="s">
        <v>259</v>
      </c>
      <c r="B500" s="227" t="s">
        <v>115</v>
      </c>
      <c r="C500" s="249" t="s">
        <v>116</v>
      </c>
      <c r="D500" s="228"/>
      <c r="E500" s="229"/>
      <c r="F500" s="230"/>
      <c r="G500" s="230">
        <f>SUMIF(AG501:AG575,"&lt;&gt;NOR",G501:G575)</f>
        <v>0</v>
      </c>
      <c r="H500" s="230"/>
      <c r="I500" s="230">
        <f>SUM(I501:I575)</f>
        <v>0</v>
      </c>
      <c r="J500" s="230"/>
      <c r="K500" s="230">
        <f>SUM(K501:K575)</f>
        <v>0</v>
      </c>
      <c r="L500" s="230"/>
      <c r="M500" s="230">
        <f>SUM(M501:M575)</f>
        <v>0</v>
      </c>
      <c r="N500" s="229"/>
      <c r="O500" s="229">
        <f>SUM(O501:O575)</f>
        <v>191.05</v>
      </c>
      <c r="P500" s="229"/>
      <c r="Q500" s="229">
        <f>SUM(Q501:Q575)</f>
        <v>0</v>
      </c>
      <c r="R500" s="230"/>
      <c r="S500" s="230"/>
      <c r="T500" s="231"/>
      <c r="U500" s="225"/>
      <c r="V500" s="225">
        <f>SUM(V501:V575)</f>
        <v>244.39000000000001</v>
      </c>
      <c r="W500" s="225"/>
      <c r="X500" s="225"/>
      <c r="Y500" s="225"/>
      <c r="AG500" t="s">
        <v>260</v>
      </c>
    </row>
    <row r="501" spans="1:60" outlineLevel="1" x14ac:dyDescent="0.2">
      <c r="A501" s="233">
        <v>72</v>
      </c>
      <c r="B501" s="234" t="s">
        <v>792</v>
      </c>
      <c r="C501" s="250" t="s">
        <v>793</v>
      </c>
      <c r="D501" s="235" t="s">
        <v>330</v>
      </c>
      <c r="E501" s="236">
        <v>35.337000000000003</v>
      </c>
      <c r="F501" s="237"/>
      <c r="G501" s="238">
        <f>ROUND(E501*F501,2)</f>
        <v>0</v>
      </c>
      <c r="H501" s="237"/>
      <c r="I501" s="238">
        <f>ROUND(E501*H501,2)</f>
        <v>0</v>
      </c>
      <c r="J501" s="237"/>
      <c r="K501" s="238">
        <f>ROUND(E501*J501,2)</f>
        <v>0</v>
      </c>
      <c r="L501" s="238">
        <v>21</v>
      </c>
      <c r="M501" s="238">
        <f>G501*(1+L501/100)</f>
        <v>0</v>
      </c>
      <c r="N501" s="236">
        <v>2.5249999999999999</v>
      </c>
      <c r="O501" s="236">
        <f>ROUND(E501*N501,2)</f>
        <v>89.23</v>
      </c>
      <c r="P501" s="236">
        <v>0</v>
      </c>
      <c r="Q501" s="236">
        <f>ROUND(E501*P501,2)</f>
        <v>0</v>
      </c>
      <c r="R501" s="238" t="s">
        <v>376</v>
      </c>
      <c r="S501" s="238" t="s">
        <v>264</v>
      </c>
      <c r="T501" s="239" t="s">
        <v>319</v>
      </c>
      <c r="U501" s="222">
        <v>2.58</v>
      </c>
      <c r="V501" s="222">
        <f>ROUND(E501*U501,2)</f>
        <v>91.17</v>
      </c>
      <c r="W501" s="222"/>
      <c r="X501" s="222" t="s">
        <v>320</v>
      </c>
      <c r="Y501" s="222" t="s">
        <v>267</v>
      </c>
      <c r="Z501" s="212"/>
      <c r="AA501" s="212"/>
      <c r="AB501" s="212"/>
      <c r="AC501" s="212"/>
      <c r="AD501" s="212"/>
      <c r="AE501" s="212"/>
      <c r="AF501" s="212"/>
      <c r="AG501" s="212" t="s">
        <v>321</v>
      </c>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2" x14ac:dyDescent="0.2">
      <c r="A502" s="219"/>
      <c r="B502" s="220"/>
      <c r="C502" s="261" t="s">
        <v>794</v>
      </c>
      <c r="D502" s="259"/>
      <c r="E502" s="259"/>
      <c r="F502" s="259"/>
      <c r="G502" s="259"/>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323</v>
      </c>
      <c r="AH502" s="212"/>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2" x14ac:dyDescent="0.2">
      <c r="A503" s="219"/>
      <c r="B503" s="220"/>
      <c r="C503" s="263" t="s">
        <v>795</v>
      </c>
      <c r="D503" s="260"/>
      <c r="E503" s="260"/>
      <c r="F503" s="260"/>
      <c r="G503" s="260"/>
      <c r="H503" s="222"/>
      <c r="I503" s="222"/>
      <c r="J503" s="222"/>
      <c r="K503" s="222"/>
      <c r="L503" s="222"/>
      <c r="M503" s="222"/>
      <c r="N503" s="221"/>
      <c r="O503" s="221"/>
      <c r="P503" s="221"/>
      <c r="Q503" s="221"/>
      <c r="R503" s="222"/>
      <c r="S503" s="222"/>
      <c r="T503" s="222"/>
      <c r="U503" s="222"/>
      <c r="V503" s="222"/>
      <c r="W503" s="222"/>
      <c r="X503" s="222"/>
      <c r="Y503" s="222"/>
      <c r="Z503" s="212"/>
      <c r="AA503" s="212"/>
      <c r="AB503" s="212"/>
      <c r="AC503" s="212"/>
      <c r="AD503" s="212"/>
      <c r="AE503" s="212"/>
      <c r="AF503" s="212"/>
      <c r="AG503" s="212" t="s">
        <v>270</v>
      </c>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2" x14ac:dyDescent="0.2">
      <c r="A504" s="219"/>
      <c r="B504" s="220"/>
      <c r="C504" s="252" t="s">
        <v>796</v>
      </c>
      <c r="D504" s="223"/>
      <c r="E504" s="224">
        <v>26.9</v>
      </c>
      <c r="F504" s="222"/>
      <c r="G504" s="222"/>
      <c r="H504" s="222"/>
      <c r="I504" s="222"/>
      <c r="J504" s="222"/>
      <c r="K504" s="222"/>
      <c r="L504" s="222"/>
      <c r="M504" s="222"/>
      <c r="N504" s="221"/>
      <c r="O504" s="221"/>
      <c r="P504" s="221"/>
      <c r="Q504" s="221"/>
      <c r="R504" s="222"/>
      <c r="S504" s="222"/>
      <c r="T504" s="222"/>
      <c r="U504" s="222"/>
      <c r="V504" s="222"/>
      <c r="W504" s="222"/>
      <c r="X504" s="222"/>
      <c r="Y504" s="222"/>
      <c r="Z504" s="212"/>
      <c r="AA504" s="212"/>
      <c r="AB504" s="212"/>
      <c r="AC504" s="212"/>
      <c r="AD504" s="212"/>
      <c r="AE504" s="212"/>
      <c r="AF504" s="212"/>
      <c r="AG504" s="212" t="s">
        <v>276</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3" x14ac:dyDescent="0.2">
      <c r="A505" s="219"/>
      <c r="B505" s="220"/>
      <c r="C505" s="252" t="s">
        <v>797</v>
      </c>
      <c r="D505" s="223"/>
      <c r="E505" s="224"/>
      <c r="F505" s="222"/>
      <c r="G505" s="222"/>
      <c r="H505" s="222"/>
      <c r="I505" s="222"/>
      <c r="J505" s="222"/>
      <c r="K505" s="222"/>
      <c r="L505" s="222"/>
      <c r="M505" s="222"/>
      <c r="N505" s="221"/>
      <c r="O505" s="221"/>
      <c r="P505" s="221"/>
      <c r="Q505" s="221"/>
      <c r="R505" s="222"/>
      <c r="S505" s="222"/>
      <c r="T505" s="222"/>
      <c r="U505" s="222"/>
      <c r="V505" s="222"/>
      <c r="W505" s="222"/>
      <c r="X505" s="222"/>
      <c r="Y505" s="222"/>
      <c r="Z505" s="212"/>
      <c r="AA505" s="212"/>
      <c r="AB505" s="212"/>
      <c r="AC505" s="212"/>
      <c r="AD505" s="212"/>
      <c r="AE505" s="212"/>
      <c r="AF505" s="212"/>
      <c r="AG505" s="212" t="s">
        <v>276</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3" x14ac:dyDescent="0.2">
      <c r="A506" s="219"/>
      <c r="B506" s="220"/>
      <c r="C506" s="252" t="s">
        <v>798</v>
      </c>
      <c r="D506" s="223"/>
      <c r="E506" s="224">
        <v>2.73</v>
      </c>
      <c r="F506" s="222"/>
      <c r="G506" s="222"/>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276</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3" x14ac:dyDescent="0.2">
      <c r="A507" s="219"/>
      <c r="B507" s="220"/>
      <c r="C507" s="252" t="s">
        <v>799</v>
      </c>
      <c r="D507" s="223"/>
      <c r="E507" s="224">
        <v>3.778</v>
      </c>
      <c r="F507" s="222"/>
      <c r="G507" s="222"/>
      <c r="H507" s="222"/>
      <c r="I507" s="222"/>
      <c r="J507" s="222"/>
      <c r="K507" s="222"/>
      <c r="L507" s="222"/>
      <c r="M507" s="222"/>
      <c r="N507" s="221"/>
      <c r="O507" s="221"/>
      <c r="P507" s="221"/>
      <c r="Q507" s="221"/>
      <c r="R507" s="222"/>
      <c r="S507" s="222"/>
      <c r="T507" s="222"/>
      <c r="U507" s="222"/>
      <c r="V507" s="222"/>
      <c r="W507" s="222"/>
      <c r="X507" s="222"/>
      <c r="Y507" s="222"/>
      <c r="Z507" s="212"/>
      <c r="AA507" s="212"/>
      <c r="AB507" s="212"/>
      <c r="AC507" s="212"/>
      <c r="AD507" s="212"/>
      <c r="AE507" s="212"/>
      <c r="AF507" s="212"/>
      <c r="AG507" s="212" t="s">
        <v>276</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3" x14ac:dyDescent="0.2">
      <c r="A508" s="219"/>
      <c r="B508" s="220"/>
      <c r="C508" s="252" t="s">
        <v>800</v>
      </c>
      <c r="D508" s="223"/>
      <c r="E508" s="224">
        <v>1.929</v>
      </c>
      <c r="F508" s="222"/>
      <c r="G508" s="222"/>
      <c r="H508" s="222"/>
      <c r="I508" s="222"/>
      <c r="J508" s="222"/>
      <c r="K508" s="222"/>
      <c r="L508" s="222"/>
      <c r="M508" s="222"/>
      <c r="N508" s="221"/>
      <c r="O508" s="221"/>
      <c r="P508" s="221"/>
      <c r="Q508" s="221"/>
      <c r="R508" s="222"/>
      <c r="S508" s="222"/>
      <c r="T508" s="222"/>
      <c r="U508" s="222"/>
      <c r="V508" s="222"/>
      <c r="W508" s="222"/>
      <c r="X508" s="222"/>
      <c r="Y508" s="222"/>
      <c r="Z508" s="212"/>
      <c r="AA508" s="212"/>
      <c r="AB508" s="212"/>
      <c r="AC508" s="212"/>
      <c r="AD508" s="212"/>
      <c r="AE508" s="212"/>
      <c r="AF508" s="212"/>
      <c r="AG508" s="212" t="s">
        <v>276</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1" x14ac:dyDescent="0.2">
      <c r="A509" s="233">
        <v>73</v>
      </c>
      <c r="B509" s="234" t="s">
        <v>801</v>
      </c>
      <c r="C509" s="250" t="s">
        <v>802</v>
      </c>
      <c r="D509" s="235" t="s">
        <v>330</v>
      </c>
      <c r="E509" s="236">
        <v>3.375</v>
      </c>
      <c r="F509" s="237"/>
      <c r="G509" s="238">
        <f>ROUND(E509*F509,2)</f>
        <v>0</v>
      </c>
      <c r="H509" s="237"/>
      <c r="I509" s="238">
        <f>ROUND(E509*H509,2)</f>
        <v>0</v>
      </c>
      <c r="J509" s="237"/>
      <c r="K509" s="238">
        <f>ROUND(E509*J509,2)</f>
        <v>0</v>
      </c>
      <c r="L509" s="238">
        <v>21</v>
      </c>
      <c r="M509" s="238">
        <f>G509*(1+L509/100)</f>
        <v>0</v>
      </c>
      <c r="N509" s="236">
        <v>2.5249999999999999</v>
      </c>
      <c r="O509" s="236">
        <f>ROUND(E509*N509,2)</f>
        <v>8.52</v>
      </c>
      <c r="P509" s="236">
        <v>0</v>
      </c>
      <c r="Q509" s="236">
        <f>ROUND(E509*P509,2)</f>
        <v>0</v>
      </c>
      <c r="R509" s="238" t="s">
        <v>376</v>
      </c>
      <c r="S509" s="238" t="s">
        <v>264</v>
      </c>
      <c r="T509" s="239" t="s">
        <v>413</v>
      </c>
      <c r="U509" s="222">
        <v>2.3170000000000002</v>
      </c>
      <c r="V509" s="222">
        <f>ROUND(E509*U509,2)</f>
        <v>7.82</v>
      </c>
      <c r="W509" s="222"/>
      <c r="X509" s="222" t="s">
        <v>320</v>
      </c>
      <c r="Y509" s="222" t="s">
        <v>267</v>
      </c>
      <c r="Z509" s="212"/>
      <c r="AA509" s="212"/>
      <c r="AB509" s="212"/>
      <c r="AC509" s="212"/>
      <c r="AD509" s="212"/>
      <c r="AE509" s="212"/>
      <c r="AF509" s="212"/>
      <c r="AG509" s="212" t="s">
        <v>321</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2" x14ac:dyDescent="0.2">
      <c r="A510" s="219"/>
      <c r="B510" s="220"/>
      <c r="C510" s="261" t="s">
        <v>794</v>
      </c>
      <c r="D510" s="259"/>
      <c r="E510" s="259"/>
      <c r="F510" s="259"/>
      <c r="G510" s="259"/>
      <c r="H510" s="222"/>
      <c r="I510" s="222"/>
      <c r="J510" s="222"/>
      <c r="K510" s="222"/>
      <c r="L510" s="222"/>
      <c r="M510" s="222"/>
      <c r="N510" s="221"/>
      <c r="O510" s="221"/>
      <c r="P510" s="221"/>
      <c r="Q510" s="221"/>
      <c r="R510" s="222"/>
      <c r="S510" s="222"/>
      <c r="T510" s="222"/>
      <c r="U510" s="222"/>
      <c r="V510" s="222"/>
      <c r="W510" s="222"/>
      <c r="X510" s="222"/>
      <c r="Y510" s="222"/>
      <c r="Z510" s="212"/>
      <c r="AA510" s="212"/>
      <c r="AB510" s="212"/>
      <c r="AC510" s="212"/>
      <c r="AD510" s="212"/>
      <c r="AE510" s="212"/>
      <c r="AF510" s="212"/>
      <c r="AG510" s="212" t="s">
        <v>323</v>
      </c>
      <c r="AH510" s="212"/>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2" x14ac:dyDescent="0.2">
      <c r="A511" s="219"/>
      <c r="B511" s="220"/>
      <c r="C511" s="263" t="s">
        <v>795</v>
      </c>
      <c r="D511" s="260"/>
      <c r="E511" s="260"/>
      <c r="F511" s="260"/>
      <c r="G511" s="260"/>
      <c r="H511" s="222"/>
      <c r="I511" s="222"/>
      <c r="J511" s="222"/>
      <c r="K511" s="222"/>
      <c r="L511" s="222"/>
      <c r="M511" s="222"/>
      <c r="N511" s="221"/>
      <c r="O511" s="221"/>
      <c r="P511" s="221"/>
      <c r="Q511" s="221"/>
      <c r="R511" s="222"/>
      <c r="S511" s="222"/>
      <c r="T511" s="222"/>
      <c r="U511" s="222"/>
      <c r="V511" s="222"/>
      <c r="W511" s="222"/>
      <c r="X511" s="222"/>
      <c r="Y511" s="222"/>
      <c r="Z511" s="212"/>
      <c r="AA511" s="212"/>
      <c r="AB511" s="212"/>
      <c r="AC511" s="212"/>
      <c r="AD511" s="212"/>
      <c r="AE511" s="212"/>
      <c r="AF511" s="212"/>
      <c r="AG511" s="212" t="s">
        <v>270</v>
      </c>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2" x14ac:dyDescent="0.2">
      <c r="A512" s="219"/>
      <c r="B512" s="220"/>
      <c r="C512" s="252" t="s">
        <v>803</v>
      </c>
      <c r="D512" s="223"/>
      <c r="E512" s="224">
        <v>3.375</v>
      </c>
      <c r="F512" s="222"/>
      <c r="G512" s="222"/>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276</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1" x14ac:dyDescent="0.2">
      <c r="A513" s="233">
        <v>74</v>
      </c>
      <c r="B513" s="234" t="s">
        <v>804</v>
      </c>
      <c r="C513" s="250" t="s">
        <v>805</v>
      </c>
      <c r="D513" s="235" t="s">
        <v>317</v>
      </c>
      <c r="E513" s="236">
        <v>7.8318000000000003</v>
      </c>
      <c r="F513" s="237"/>
      <c r="G513" s="238">
        <f>ROUND(E513*F513,2)</f>
        <v>0</v>
      </c>
      <c r="H513" s="237"/>
      <c r="I513" s="238">
        <f>ROUND(E513*H513,2)</f>
        <v>0</v>
      </c>
      <c r="J513" s="237"/>
      <c r="K513" s="238">
        <f>ROUND(E513*J513,2)</f>
        <v>0</v>
      </c>
      <c r="L513" s="238">
        <v>21</v>
      </c>
      <c r="M513" s="238">
        <f>G513*(1+L513/100)</f>
        <v>0</v>
      </c>
      <c r="N513" s="236">
        <v>0</v>
      </c>
      <c r="O513" s="236">
        <f>ROUND(E513*N513,2)</f>
        <v>0</v>
      </c>
      <c r="P513" s="236">
        <v>0</v>
      </c>
      <c r="Q513" s="236">
        <f>ROUND(E513*P513,2)</f>
        <v>0</v>
      </c>
      <c r="R513" s="238" t="s">
        <v>376</v>
      </c>
      <c r="S513" s="238" t="s">
        <v>264</v>
      </c>
      <c r="T513" s="239" t="s">
        <v>319</v>
      </c>
      <c r="U513" s="222">
        <v>9.5000000000000001E-2</v>
      </c>
      <c r="V513" s="222">
        <f>ROUND(E513*U513,2)</f>
        <v>0.74</v>
      </c>
      <c r="W513" s="222"/>
      <c r="X513" s="222" t="s">
        <v>320</v>
      </c>
      <c r="Y513" s="222" t="s">
        <v>267</v>
      </c>
      <c r="Z513" s="212"/>
      <c r="AA513" s="212"/>
      <c r="AB513" s="212"/>
      <c r="AC513" s="212"/>
      <c r="AD513" s="212"/>
      <c r="AE513" s="212"/>
      <c r="AF513" s="212"/>
      <c r="AG513" s="212" t="s">
        <v>321</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2" x14ac:dyDescent="0.2">
      <c r="A514" s="219"/>
      <c r="B514" s="220"/>
      <c r="C514" s="261" t="s">
        <v>794</v>
      </c>
      <c r="D514" s="259"/>
      <c r="E514" s="259"/>
      <c r="F514" s="259"/>
      <c r="G514" s="259"/>
      <c r="H514" s="222"/>
      <c r="I514" s="222"/>
      <c r="J514" s="222"/>
      <c r="K514" s="222"/>
      <c r="L514" s="222"/>
      <c r="M514" s="222"/>
      <c r="N514" s="221"/>
      <c r="O514" s="221"/>
      <c r="P514" s="221"/>
      <c r="Q514" s="221"/>
      <c r="R514" s="222"/>
      <c r="S514" s="222"/>
      <c r="T514" s="222"/>
      <c r="U514" s="222"/>
      <c r="V514" s="222"/>
      <c r="W514" s="222"/>
      <c r="X514" s="222"/>
      <c r="Y514" s="222"/>
      <c r="Z514" s="212"/>
      <c r="AA514" s="212"/>
      <c r="AB514" s="212"/>
      <c r="AC514" s="212"/>
      <c r="AD514" s="212"/>
      <c r="AE514" s="212"/>
      <c r="AF514" s="212"/>
      <c r="AG514" s="212" t="s">
        <v>323</v>
      </c>
      <c r="AH514" s="212"/>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2" x14ac:dyDescent="0.2">
      <c r="A515" s="219"/>
      <c r="B515" s="220"/>
      <c r="C515" s="252" t="s">
        <v>806</v>
      </c>
      <c r="D515" s="223"/>
      <c r="E515" s="224">
        <v>7.8318000000000003</v>
      </c>
      <c r="F515" s="222"/>
      <c r="G515" s="222"/>
      <c r="H515" s="222"/>
      <c r="I515" s="222"/>
      <c r="J515" s="222"/>
      <c r="K515" s="222"/>
      <c r="L515" s="222"/>
      <c r="M515" s="222"/>
      <c r="N515" s="221"/>
      <c r="O515" s="221"/>
      <c r="P515" s="221"/>
      <c r="Q515" s="221"/>
      <c r="R515" s="222"/>
      <c r="S515" s="222"/>
      <c r="T515" s="222"/>
      <c r="U515" s="222"/>
      <c r="V515" s="222"/>
      <c r="W515" s="222"/>
      <c r="X515" s="222"/>
      <c r="Y515" s="222"/>
      <c r="Z515" s="212"/>
      <c r="AA515" s="212"/>
      <c r="AB515" s="212"/>
      <c r="AC515" s="212"/>
      <c r="AD515" s="212"/>
      <c r="AE515" s="212"/>
      <c r="AF515" s="212"/>
      <c r="AG515" s="212" t="s">
        <v>276</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1" x14ac:dyDescent="0.2">
      <c r="A516" s="233">
        <v>75</v>
      </c>
      <c r="B516" s="234" t="s">
        <v>807</v>
      </c>
      <c r="C516" s="250" t="s">
        <v>808</v>
      </c>
      <c r="D516" s="235" t="s">
        <v>330</v>
      </c>
      <c r="E516" s="236">
        <v>3.375</v>
      </c>
      <c r="F516" s="237"/>
      <c r="G516" s="238">
        <f>ROUND(E516*F516,2)</f>
        <v>0</v>
      </c>
      <c r="H516" s="237"/>
      <c r="I516" s="238">
        <f>ROUND(E516*H516,2)</f>
        <v>0</v>
      </c>
      <c r="J516" s="237"/>
      <c r="K516" s="238">
        <f>ROUND(E516*J516,2)</f>
        <v>0</v>
      </c>
      <c r="L516" s="238">
        <v>21</v>
      </c>
      <c r="M516" s="238">
        <f>G516*(1+L516/100)</f>
        <v>0</v>
      </c>
      <c r="N516" s="236">
        <v>0.01</v>
      </c>
      <c r="O516" s="236">
        <f>ROUND(E516*N516,2)</f>
        <v>0.03</v>
      </c>
      <c r="P516" s="236">
        <v>0</v>
      </c>
      <c r="Q516" s="236">
        <f>ROUND(E516*P516,2)</f>
        <v>0</v>
      </c>
      <c r="R516" s="238" t="s">
        <v>376</v>
      </c>
      <c r="S516" s="238" t="s">
        <v>264</v>
      </c>
      <c r="T516" s="239" t="s">
        <v>413</v>
      </c>
      <c r="U516" s="222">
        <v>0.67500000000000004</v>
      </c>
      <c r="V516" s="222">
        <f>ROUND(E516*U516,2)</f>
        <v>2.2799999999999998</v>
      </c>
      <c r="W516" s="222"/>
      <c r="X516" s="222" t="s">
        <v>320</v>
      </c>
      <c r="Y516" s="222" t="s">
        <v>267</v>
      </c>
      <c r="Z516" s="212"/>
      <c r="AA516" s="212"/>
      <c r="AB516" s="212"/>
      <c r="AC516" s="212"/>
      <c r="AD516" s="212"/>
      <c r="AE516" s="212"/>
      <c r="AF516" s="212"/>
      <c r="AG516" s="212" t="s">
        <v>321</v>
      </c>
      <c r="AH516" s="212"/>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2" x14ac:dyDescent="0.2">
      <c r="A517" s="219"/>
      <c r="B517" s="220"/>
      <c r="C517" s="261" t="s">
        <v>809</v>
      </c>
      <c r="D517" s="259"/>
      <c r="E517" s="259"/>
      <c r="F517" s="259"/>
      <c r="G517" s="259"/>
      <c r="H517" s="222"/>
      <c r="I517" s="222"/>
      <c r="J517" s="222"/>
      <c r="K517" s="222"/>
      <c r="L517" s="222"/>
      <c r="M517" s="222"/>
      <c r="N517" s="221"/>
      <c r="O517" s="221"/>
      <c r="P517" s="221"/>
      <c r="Q517" s="221"/>
      <c r="R517" s="222"/>
      <c r="S517" s="222"/>
      <c r="T517" s="222"/>
      <c r="U517" s="222"/>
      <c r="V517" s="222"/>
      <c r="W517" s="222"/>
      <c r="X517" s="222"/>
      <c r="Y517" s="222"/>
      <c r="Z517" s="212"/>
      <c r="AA517" s="212"/>
      <c r="AB517" s="212"/>
      <c r="AC517" s="212"/>
      <c r="AD517" s="212"/>
      <c r="AE517" s="212"/>
      <c r="AF517" s="212"/>
      <c r="AG517" s="212" t="s">
        <v>323</v>
      </c>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2" x14ac:dyDescent="0.2">
      <c r="A518" s="219"/>
      <c r="B518" s="220"/>
      <c r="C518" s="252" t="s">
        <v>810</v>
      </c>
      <c r="D518" s="223"/>
      <c r="E518" s="224">
        <v>3.375</v>
      </c>
      <c r="F518" s="222"/>
      <c r="G518" s="222"/>
      <c r="H518" s="222"/>
      <c r="I518" s="222"/>
      <c r="J518" s="222"/>
      <c r="K518" s="222"/>
      <c r="L518" s="222"/>
      <c r="M518" s="222"/>
      <c r="N518" s="221"/>
      <c r="O518" s="221"/>
      <c r="P518" s="221"/>
      <c r="Q518" s="221"/>
      <c r="R518" s="222"/>
      <c r="S518" s="222"/>
      <c r="T518" s="222"/>
      <c r="U518" s="222"/>
      <c r="V518" s="222"/>
      <c r="W518" s="222"/>
      <c r="X518" s="222"/>
      <c r="Y518" s="222"/>
      <c r="Z518" s="212"/>
      <c r="AA518" s="212"/>
      <c r="AB518" s="212"/>
      <c r="AC518" s="212"/>
      <c r="AD518" s="212"/>
      <c r="AE518" s="212"/>
      <c r="AF518" s="212"/>
      <c r="AG518" s="212" t="s">
        <v>276</v>
      </c>
      <c r="AH518" s="212">
        <v>5</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ht="22.5" outlineLevel="1" x14ac:dyDescent="0.2">
      <c r="A519" s="233">
        <v>76</v>
      </c>
      <c r="B519" s="234" t="s">
        <v>811</v>
      </c>
      <c r="C519" s="250" t="s">
        <v>812</v>
      </c>
      <c r="D519" s="235" t="s">
        <v>397</v>
      </c>
      <c r="E519" s="236">
        <v>1.88276</v>
      </c>
      <c r="F519" s="237"/>
      <c r="G519" s="238">
        <f>ROUND(E519*F519,2)</f>
        <v>0</v>
      </c>
      <c r="H519" s="237"/>
      <c r="I519" s="238">
        <f>ROUND(E519*H519,2)</f>
        <v>0</v>
      </c>
      <c r="J519" s="237"/>
      <c r="K519" s="238">
        <f>ROUND(E519*J519,2)</f>
        <v>0</v>
      </c>
      <c r="L519" s="238">
        <v>21</v>
      </c>
      <c r="M519" s="238">
        <f>G519*(1+L519/100)</f>
        <v>0</v>
      </c>
      <c r="N519" s="236">
        <v>1.0662499999999999</v>
      </c>
      <c r="O519" s="236">
        <f>ROUND(E519*N519,2)</f>
        <v>2.0099999999999998</v>
      </c>
      <c r="P519" s="236">
        <v>0</v>
      </c>
      <c r="Q519" s="236">
        <f>ROUND(E519*P519,2)</f>
        <v>0</v>
      </c>
      <c r="R519" s="238" t="s">
        <v>376</v>
      </c>
      <c r="S519" s="238" t="s">
        <v>264</v>
      </c>
      <c r="T519" s="239" t="s">
        <v>319</v>
      </c>
      <c r="U519" s="222">
        <v>15.231</v>
      </c>
      <c r="V519" s="222">
        <f>ROUND(E519*U519,2)</f>
        <v>28.68</v>
      </c>
      <c r="W519" s="222"/>
      <c r="X519" s="222" t="s">
        <v>320</v>
      </c>
      <c r="Y519" s="222" t="s">
        <v>267</v>
      </c>
      <c r="Z519" s="212"/>
      <c r="AA519" s="212"/>
      <c r="AB519" s="212"/>
      <c r="AC519" s="212"/>
      <c r="AD519" s="212"/>
      <c r="AE519" s="212"/>
      <c r="AF519" s="212"/>
      <c r="AG519" s="212" t="s">
        <v>321</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2" x14ac:dyDescent="0.2">
      <c r="A520" s="219"/>
      <c r="B520" s="220"/>
      <c r="C520" s="261" t="s">
        <v>398</v>
      </c>
      <c r="D520" s="259"/>
      <c r="E520" s="259"/>
      <c r="F520" s="259"/>
      <c r="G520" s="259"/>
      <c r="H520" s="222"/>
      <c r="I520" s="222"/>
      <c r="J520" s="222"/>
      <c r="K520" s="222"/>
      <c r="L520" s="222"/>
      <c r="M520" s="222"/>
      <c r="N520" s="221"/>
      <c r="O520" s="221"/>
      <c r="P520" s="221"/>
      <c r="Q520" s="221"/>
      <c r="R520" s="222"/>
      <c r="S520" s="222"/>
      <c r="T520" s="222"/>
      <c r="U520" s="222"/>
      <c r="V520" s="222"/>
      <c r="W520" s="222"/>
      <c r="X520" s="222"/>
      <c r="Y520" s="222"/>
      <c r="Z520" s="212"/>
      <c r="AA520" s="212"/>
      <c r="AB520" s="212"/>
      <c r="AC520" s="212"/>
      <c r="AD520" s="212"/>
      <c r="AE520" s="212"/>
      <c r="AF520" s="212"/>
      <c r="AG520" s="212" t="s">
        <v>323</v>
      </c>
      <c r="AH520" s="212"/>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2" x14ac:dyDescent="0.2">
      <c r="A521" s="219"/>
      <c r="B521" s="220"/>
      <c r="C521" s="252" t="s">
        <v>813</v>
      </c>
      <c r="D521" s="223"/>
      <c r="E521" s="224">
        <v>1.43323</v>
      </c>
      <c r="F521" s="222"/>
      <c r="G521" s="222"/>
      <c r="H521" s="222"/>
      <c r="I521" s="222"/>
      <c r="J521" s="222"/>
      <c r="K521" s="222"/>
      <c r="L521" s="222"/>
      <c r="M521" s="222"/>
      <c r="N521" s="221"/>
      <c r="O521" s="221"/>
      <c r="P521" s="221"/>
      <c r="Q521" s="221"/>
      <c r="R521" s="222"/>
      <c r="S521" s="222"/>
      <c r="T521" s="222"/>
      <c r="U521" s="222"/>
      <c r="V521" s="222"/>
      <c r="W521" s="222"/>
      <c r="X521" s="222"/>
      <c r="Y521" s="222"/>
      <c r="Z521" s="212"/>
      <c r="AA521" s="212"/>
      <c r="AB521" s="212"/>
      <c r="AC521" s="212"/>
      <c r="AD521" s="212"/>
      <c r="AE521" s="212"/>
      <c r="AF521" s="212"/>
      <c r="AG521" s="212" t="s">
        <v>276</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3" x14ac:dyDescent="0.2">
      <c r="A522" s="219"/>
      <c r="B522" s="220"/>
      <c r="C522" s="252" t="s">
        <v>797</v>
      </c>
      <c r="D522" s="223"/>
      <c r="E522" s="224"/>
      <c r="F522" s="222"/>
      <c r="G522" s="222"/>
      <c r="H522" s="222"/>
      <c r="I522" s="222"/>
      <c r="J522" s="222"/>
      <c r="K522" s="222"/>
      <c r="L522" s="222"/>
      <c r="M522" s="222"/>
      <c r="N522" s="221"/>
      <c r="O522" s="221"/>
      <c r="P522" s="221"/>
      <c r="Q522" s="221"/>
      <c r="R522" s="222"/>
      <c r="S522" s="222"/>
      <c r="T522" s="222"/>
      <c r="U522" s="222"/>
      <c r="V522" s="222"/>
      <c r="W522" s="222"/>
      <c r="X522" s="222"/>
      <c r="Y522" s="222"/>
      <c r="Z522" s="212"/>
      <c r="AA522" s="212"/>
      <c r="AB522" s="212"/>
      <c r="AC522" s="212"/>
      <c r="AD522" s="212"/>
      <c r="AE522" s="212"/>
      <c r="AF522" s="212"/>
      <c r="AG522" s="212" t="s">
        <v>276</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3" x14ac:dyDescent="0.2">
      <c r="A523" s="219"/>
      <c r="B523" s="220"/>
      <c r="C523" s="252" t="s">
        <v>814</v>
      </c>
      <c r="D523" s="223"/>
      <c r="E523" s="224">
        <v>0.14545</v>
      </c>
      <c r="F523" s="222"/>
      <c r="G523" s="222"/>
      <c r="H523" s="222"/>
      <c r="I523" s="222"/>
      <c r="J523" s="222"/>
      <c r="K523" s="222"/>
      <c r="L523" s="222"/>
      <c r="M523" s="222"/>
      <c r="N523" s="221"/>
      <c r="O523" s="221"/>
      <c r="P523" s="221"/>
      <c r="Q523" s="221"/>
      <c r="R523" s="222"/>
      <c r="S523" s="222"/>
      <c r="T523" s="222"/>
      <c r="U523" s="222"/>
      <c r="V523" s="222"/>
      <c r="W523" s="222"/>
      <c r="X523" s="222"/>
      <c r="Y523" s="222"/>
      <c r="Z523" s="212"/>
      <c r="AA523" s="212"/>
      <c r="AB523" s="212"/>
      <c r="AC523" s="212"/>
      <c r="AD523" s="212"/>
      <c r="AE523" s="212"/>
      <c r="AF523" s="212"/>
      <c r="AG523" s="212" t="s">
        <v>276</v>
      </c>
      <c r="AH523" s="212">
        <v>0</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3" x14ac:dyDescent="0.2">
      <c r="A524" s="219"/>
      <c r="B524" s="220"/>
      <c r="C524" s="252" t="s">
        <v>815</v>
      </c>
      <c r="D524" s="223"/>
      <c r="E524" s="224">
        <v>0.20129</v>
      </c>
      <c r="F524" s="222"/>
      <c r="G524" s="222"/>
      <c r="H524" s="222"/>
      <c r="I524" s="222"/>
      <c r="J524" s="222"/>
      <c r="K524" s="222"/>
      <c r="L524" s="222"/>
      <c r="M524" s="222"/>
      <c r="N524" s="221"/>
      <c r="O524" s="221"/>
      <c r="P524" s="221"/>
      <c r="Q524" s="221"/>
      <c r="R524" s="222"/>
      <c r="S524" s="222"/>
      <c r="T524" s="222"/>
      <c r="U524" s="222"/>
      <c r="V524" s="222"/>
      <c r="W524" s="222"/>
      <c r="X524" s="222"/>
      <c r="Y524" s="222"/>
      <c r="Z524" s="212"/>
      <c r="AA524" s="212"/>
      <c r="AB524" s="212"/>
      <c r="AC524" s="212"/>
      <c r="AD524" s="212"/>
      <c r="AE524" s="212"/>
      <c r="AF524" s="212"/>
      <c r="AG524" s="212" t="s">
        <v>276</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3" x14ac:dyDescent="0.2">
      <c r="A525" s="219"/>
      <c r="B525" s="220"/>
      <c r="C525" s="252" t="s">
        <v>816</v>
      </c>
      <c r="D525" s="223"/>
      <c r="E525" s="224">
        <v>0.10278</v>
      </c>
      <c r="F525" s="222"/>
      <c r="G525" s="222"/>
      <c r="H525" s="222"/>
      <c r="I525" s="222"/>
      <c r="J525" s="222"/>
      <c r="K525" s="222"/>
      <c r="L525" s="222"/>
      <c r="M525" s="222"/>
      <c r="N525" s="221"/>
      <c r="O525" s="221"/>
      <c r="P525" s="221"/>
      <c r="Q525" s="221"/>
      <c r="R525" s="222"/>
      <c r="S525" s="222"/>
      <c r="T525" s="222"/>
      <c r="U525" s="222"/>
      <c r="V525" s="222"/>
      <c r="W525" s="222"/>
      <c r="X525" s="222"/>
      <c r="Y525" s="222"/>
      <c r="Z525" s="212"/>
      <c r="AA525" s="212"/>
      <c r="AB525" s="212"/>
      <c r="AC525" s="212"/>
      <c r="AD525" s="212"/>
      <c r="AE525" s="212"/>
      <c r="AF525" s="212"/>
      <c r="AG525" s="212" t="s">
        <v>276</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ht="22.5" outlineLevel="1" x14ac:dyDescent="0.2">
      <c r="A526" s="233">
        <v>77</v>
      </c>
      <c r="B526" s="234" t="s">
        <v>817</v>
      </c>
      <c r="C526" s="250" t="s">
        <v>818</v>
      </c>
      <c r="D526" s="235" t="s">
        <v>397</v>
      </c>
      <c r="E526" s="236">
        <v>8.1809999999999994E-2</v>
      </c>
      <c r="F526" s="237"/>
      <c r="G526" s="238">
        <f>ROUND(E526*F526,2)</f>
        <v>0</v>
      </c>
      <c r="H526" s="237"/>
      <c r="I526" s="238">
        <f>ROUND(E526*H526,2)</f>
        <v>0</v>
      </c>
      <c r="J526" s="237"/>
      <c r="K526" s="238">
        <f>ROUND(E526*J526,2)</f>
        <v>0</v>
      </c>
      <c r="L526" s="238">
        <v>21</v>
      </c>
      <c r="M526" s="238">
        <f>G526*(1+L526/100)</f>
        <v>0</v>
      </c>
      <c r="N526" s="236">
        <v>1.0800399999999999</v>
      </c>
      <c r="O526" s="236">
        <f>ROUND(E526*N526,2)</f>
        <v>0.09</v>
      </c>
      <c r="P526" s="236">
        <v>0</v>
      </c>
      <c r="Q526" s="236">
        <f>ROUND(E526*P526,2)</f>
        <v>0</v>
      </c>
      <c r="R526" s="238" t="s">
        <v>376</v>
      </c>
      <c r="S526" s="238" t="s">
        <v>264</v>
      </c>
      <c r="T526" s="239" t="s">
        <v>413</v>
      </c>
      <c r="U526" s="222">
        <v>15.231</v>
      </c>
      <c r="V526" s="222">
        <f>ROUND(E526*U526,2)</f>
        <v>1.25</v>
      </c>
      <c r="W526" s="222"/>
      <c r="X526" s="222" t="s">
        <v>320</v>
      </c>
      <c r="Y526" s="222" t="s">
        <v>267</v>
      </c>
      <c r="Z526" s="212"/>
      <c r="AA526" s="212"/>
      <c r="AB526" s="212"/>
      <c r="AC526" s="212"/>
      <c r="AD526" s="212"/>
      <c r="AE526" s="212"/>
      <c r="AF526" s="212"/>
      <c r="AG526" s="212" t="s">
        <v>321</v>
      </c>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2" x14ac:dyDescent="0.2">
      <c r="A527" s="219"/>
      <c r="B527" s="220"/>
      <c r="C527" s="261" t="s">
        <v>398</v>
      </c>
      <c r="D527" s="259"/>
      <c r="E527" s="259"/>
      <c r="F527" s="259"/>
      <c r="G527" s="259"/>
      <c r="H527" s="222"/>
      <c r="I527" s="222"/>
      <c r="J527" s="222"/>
      <c r="K527" s="222"/>
      <c r="L527" s="222"/>
      <c r="M527" s="222"/>
      <c r="N527" s="221"/>
      <c r="O527" s="221"/>
      <c r="P527" s="221"/>
      <c r="Q527" s="221"/>
      <c r="R527" s="222"/>
      <c r="S527" s="222"/>
      <c r="T527" s="222"/>
      <c r="U527" s="222"/>
      <c r="V527" s="222"/>
      <c r="W527" s="222"/>
      <c r="X527" s="222"/>
      <c r="Y527" s="222"/>
      <c r="Z527" s="212"/>
      <c r="AA527" s="212"/>
      <c r="AB527" s="212"/>
      <c r="AC527" s="212"/>
      <c r="AD527" s="212"/>
      <c r="AE527" s="212"/>
      <c r="AF527" s="212"/>
      <c r="AG527" s="212" t="s">
        <v>323</v>
      </c>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2" x14ac:dyDescent="0.2">
      <c r="A528" s="219"/>
      <c r="B528" s="220"/>
      <c r="C528" s="252" t="s">
        <v>819</v>
      </c>
      <c r="D528" s="223"/>
      <c r="E528" s="224">
        <v>8.1809999999999994E-2</v>
      </c>
      <c r="F528" s="222"/>
      <c r="G528" s="222"/>
      <c r="H528" s="222"/>
      <c r="I528" s="222"/>
      <c r="J528" s="222"/>
      <c r="K528" s="222"/>
      <c r="L528" s="222"/>
      <c r="M528" s="222"/>
      <c r="N528" s="221"/>
      <c r="O528" s="221"/>
      <c r="P528" s="221"/>
      <c r="Q528" s="221"/>
      <c r="R528" s="222"/>
      <c r="S528" s="222"/>
      <c r="T528" s="222"/>
      <c r="U528" s="222"/>
      <c r="V528" s="222"/>
      <c r="W528" s="222"/>
      <c r="X528" s="222"/>
      <c r="Y528" s="222"/>
      <c r="Z528" s="212"/>
      <c r="AA528" s="212"/>
      <c r="AB528" s="212"/>
      <c r="AC528" s="212"/>
      <c r="AD528" s="212"/>
      <c r="AE528" s="212"/>
      <c r="AF528" s="212"/>
      <c r="AG528" s="212" t="s">
        <v>276</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ht="22.5" outlineLevel="1" x14ac:dyDescent="0.2">
      <c r="A529" s="233">
        <v>78</v>
      </c>
      <c r="B529" s="234" t="s">
        <v>820</v>
      </c>
      <c r="C529" s="250" t="s">
        <v>821</v>
      </c>
      <c r="D529" s="235" t="s">
        <v>317</v>
      </c>
      <c r="E529" s="236">
        <v>475.99</v>
      </c>
      <c r="F529" s="237"/>
      <c r="G529" s="238">
        <f>ROUND(E529*F529,2)</f>
        <v>0</v>
      </c>
      <c r="H529" s="237"/>
      <c r="I529" s="238">
        <f>ROUND(E529*H529,2)</f>
        <v>0</v>
      </c>
      <c r="J529" s="237"/>
      <c r="K529" s="238">
        <f>ROUND(E529*J529,2)</f>
        <v>0</v>
      </c>
      <c r="L529" s="238">
        <v>21</v>
      </c>
      <c r="M529" s="238">
        <f>G529*(1+L529/100)</f>
        <v>0</v>
      </c>
      <c r="N529" s="236">
        <v>3.6999999999999999E-4</v>
      </c>
      <c r="O529" s="236">
        <f>ROUND(E529*N529,2)</f>
        <v>0.18</v>
      </c>
      <c r="P529" s="236">
        <v>0</v>
      </c>
      <c r="Q529" s="236">
        <f>ROUND(E529*P529,2)</f>
        <v>0</v>
      </c>
      <c r="R529" s="238" t="s">
        <v>376</v>
      </c>
      <c r="S529" s="238" t="s">
        <v>264</v>
      </c>
      <c r="T529" s="239" t="s">
        <v>319</v>
      </c>
      <c r="U529" s="222">
        <v>0.09</v>
      </c>
      <c r="V529" s="222">
        <f>ROUND(E529*U529,2)</f>
        <v>42.84</v>
      </c>
      <c r="W529" s="222"/>
      <c r="X529" s="222" t="s">
        <v>320</v>
      </c>
      <c r="Y529" s="222" t="s">
        <v>267</v>
      </c>
      <c r="Z529" s="212"/>
      <c r="AA529" s="212"/>
      <c r="AB529" s="212"/>
      <c r="AC529" s="212"/>
      <c r="AD529" s="212"/>
      <c r="AE529" s="212"/>
      <c r="AF529" s="212"/>
      <c r="AG529" s="212" t="s">
        <v>321</v>
      </c>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2" x14ac:dyDescent="0.2">
      <c r="A530" s="219"/>
      <c r="B530" s="220"/>
      <c r="C530" s="261" t="s">
        <v>822</v>
      </c>
      <c r="D530" s="259"/>
      <c r="E530" s="259"/>
      <c r="F530" s="259"/>
      <c r="G530" s="259"/>
      <c r="H530" s="222"/>
      <c r="I530" s="222"/>
      <c r="J530" s="222"/>
      <c r="K530" s="222"/>
      <c r="L530" s="222"/>
      <c r="M530" s="222"/>
      <c r="N530" s="221"/>
      <c r="O530" s="221"/>
      <c r="P530" s="221"/>
      <c r="Q530" s="221"/>
      <c r="R530" s="222"/>
      <c r="S530" s="222"/>
      <c r="T530" s="222"/>
      <c r="U530" s="222"/>
      <c r="V530" s="222"/>
      <c r="W530" s="222"/>
      <c r="X530" s="222"/>
      <c r="Y530" s="222"/>
      <c r="Z530" s="212"/>
      <c r="AA530" s="212"/>
      <c r="AB530" s="212"/>
      <c r="AC530" s="212"/>
      <c r="AD530" s="212"/>
      <c r="AE530" s="212"/>
      <c r="AF530" s="212"/>
      <c r="AG530" s="212" t="s">
        <v>323</v>
      </c>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2" x14ac:dyDescent="0.2">
      <c r="A531" s="219"/>
      <c r="B531" s="220"/>
      <c r="C531" s="252" t="s">
        <v>823</v>
      </c>
      <c r="D531" s="223"/>
      <c r="E531" s="224">
        <v>475.99</v>
      </c>
      <c r="F531" s="222"/>
      <c r="G531" s="222"/>
      <c r="H531" s="222"/>
      <c r="I531" s="222"/>
      <c r="J531" s="222"/>
      <c r="K531" s="222"/>
      <c r="L531" s="222"/>
      <c r="M531" s="222"/>
      <c r="N531" s="221"/>
      <c r="O531" s="221"/>
      <c r="P531" s="221"/>
      <c r="Q531" s="221"/>
      <c r="R531" s="222"/>
      <c r="S531" s="222"/>
      <c r="T531" s="222"/>
      <c r="U531" s="222"/>
      <c r="V531" s="222"/>
      <c r="W531" s="222"/>
      <c r="X531" s="222"/>
      <c r="Y531" s="222"/>
      <c r="Z531" s="212"/>
      <c r="AA531" s="212"/>
      <c r="AB531" s="212"/>
      <c r="AC531" s="212"/>
      <c r="AD531" s="212"/>
      <c r="AE531" s="212"/>
      <c r="AF531" s="212"/>
      <c r="AG531" s="212" t="s">
        <v>276</v>
      </c>
      <c r="AH531" s="212">
        <v>5</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ht="22.5" outlineLevel="1" x14ac:dyDescent="0.2">
      <c r="A532" s="233">
        <v>79</v>
      </c>
      <c r="B532" s="234" t="s">
        <v>824</v>
      </c>
      <c r="C532" s="250" t="s">
        <v>825</v>
      </c>
      <c r="D532" s="235" t="s">
        <v>317</v>
      </c>
      <c r="E532" s="236">
        <v>617.12</v>
      </c>
      <c r="F532" s="237"/>
      <c r="G532" s="238">
        <f>ROUND(E532*F532,2)</f>
        <v>0</v>
      </c>
      <c r="H532" s="237"/>
      <c r="I532" s="238">
        <f>ROUND(E532*H532,2)</f>
        <v>0</v>
      </c>
      <c r="J532" s="237"/>
      <c r="K532" s="238">
        <f>ROUND(E532*J532,2)</f>
        <v>0</v>
      </c>
      <c r="L532" s="238">
        <v>21</v>
      </c>
      <c r="M532" s="238">
        <f>G532*(1+L532/100)</f>
        <v>0</v>
      </c>
      <c r="N532" s="236">
        <v>0.1111</v>
      </c>
      <c r="O532" s="236">
        <f>ROUND(E532*N532,2)</f>
        <v>68.56</v>
      </c>
      <c r="P532" s="236">
        <v>0</v>
      </c>
      <c r="Q532" s="236">
        <f>ROUND(E532*P532,2)</f>
        <v>0</v>
      </c>
      <c r="R532" s="238" t="s">
        <v>376</v>
      </c>
      <c r="S532" s="238" t="s">
        <v>264</v>
      </c>
      <c r="T532" s="239" t="s">
        <v>319</v>
      </c>
      <c r="U532" s="222">
        <v>0.10299999999999999</v>
      </c>
      <c r="V532" s="222">
        <f>ROUND(E532*U532,2)</f>
        <v>63.56</v>
      </c>
      <c r="W532" s="222"/>
      <c r="X532" s="222" t="s">
        <v>320</v>
      </c>
      <c r="Y532" s="222" t="s">
        <v>267</v>
      </c>
      <c r="Z532" s="212"/>
      <c r="AA532" s="212"/>
      <c r="AB532" s="212"/>
      <c r="AC532" s="212"/>
      <c r="AD532" s="212"/>
      <c r="AE532" s="212"/>
      <c r="AF532" s="212"/>
      <c r="AG532" s="212" t="s">
        <v>321</v>
      </c>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2" x14ac:dyDescent="0.2">
      <c r="A533" s="219"/>
      <c r="B533" s="220"/>
      <c r="C533" s="261" t="s">
        <v>826</v>
      </c>
      <c r="D533" s="259"/>
      <c r="E533" s="259"/>
      <c r="F533" s="259"/>
      <c r="G533" s="259"/>
      <c r="H533" s="222"/>
      <c r="I533" s="222"/>
      <c r="J533" s="222"/>
      <c r="K533" s="222"/>
      <c r="L533" s="222"/>
      <c r="M533" s="222"/>
      <c r="N533" s="221"/>
      <c r="O533" s="221"/>
      <c r="P533" s="221"/>
      <c r="Q533" s="221"/>
      <c r="R533" s="222"/>
      <c r="S533" s="222"/>
      <c r="T533" s="222"/>
      <c r="U533" s="222"/>
      <c r="V533" s="222"/>
      <c r="W533" s="222"/>
      <c r="X533" s="222"/>
      <c r="Y533" s="222"/>
      <c r="Z533" s="212"/>
      <c r="AA533" s="212"/>
      <c r="AB533" s="212"/>
      <c r="AC533" s="212"/>
      <c r="AD533" s="212"/>
      <c r="AE533" s="212"/>
      <c r="AF533" s="212"/>
      <c r="AG533" s="212" t="s">
        <v>323</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2" x14ac:dyDescent="0.2">
      <c r="A534" s="219"/>
      <c r="B534" s="220"/>
      <c r="C534" s="252" t="s">
        <v>827</v>
      </c>
      <c r="D534" s="223"/>
      <c r="E534" s="224"/>
      <c r="F534" s="222"/>
      <c r="G534" s="222"/>
      <c r="H534" s="222"/>
      <c r="I534" s="222"/>
      <c r="J534" s="222"/>
      <c r="K534" s="222"/>
      <c r="L534" s="222"/>
      <c r="M534" s="222"/>
      <c r="N534" s="221"/>
      <c r="O534" s="221"/>
      <c r="P534" s="221"/>
      <c r="Q534" s="221"/>
      <c r="R534" s="222"/>
      <c r="S534" s="222"/>
      <c r="T534" s="222"/>
      <c r="U534" s="222"/>
      <c r="V534" s="222"/>
      <c r="W534" s="222"/>
      <c r="X534" s="222"/>
      <c r="Y534" s="222"/>
      <c r="Z534" s="212"/>
      <c r="AA534" s="212"/>
      <c r="AB534" s="212"/>
      <c r="AC534" s="212"/>
      <c r="AD534" s="212"/>
      <c r="AE534" s="212"/>
      <c r="AF534" s="212"/>
      <c r="AG534" s="212" t="s">
        <v>276</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3" x14ac:dyDescent="0.2">
      <c r="A535" s="219"/>
      <c r="B535" s="220"/>
      <c r="C535" s="252" t="s">
        <v>828</v>
      </c>
      <c r="D535" s="223"/>
      <c r="E535" s="224">
        <v>42.23</v>
      </c>
      <c r="F535" s="222"/>
      <c r="G535" s="222"/>
      <c r="H535" s="222"/>
      <c r="I535" s="222"/>
      <c r="J535" s="222"/>
      <c r="K535" s="222"/>
      <c r="L535" s="222"/>
      <c r="M535" s="222"/>
      <c r="N535" s="221"/>
      <c r="O535" s="221"/>
      <c r="P535" s="221"/>
      <c r="Q535" s="221"/>
      <c r="R535" s="222"/>
      <c r="S535" s="222"/>
      <c r="T535" s="222"/>
      <c r="U535" s="222"/>
      <c r="V535" s="222"/>
      <c r="W535" s="222"/>
      <c r="X535" s="222"/>
      <c r="Y535" s="222"/>
      <c r="Z535" s="212"/>
      <c r="AA535" s="212"/>
      <c r="AB535" s="212"/>
      <c r="AC535" s="212"/>
      <c r="AD535" s="212"/>
      <c r="AE535" s="212"/>
      <c r="AF535" s="212"/>
      <c r="AG535" s="212" t="s">
        <v>276</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3" x14ac:dyDescent="0.2">
      <c r="A536" s="219"/>
      <c r="B536" s="220"/>
      <c r="C536" s="252" t="s">
        <v>633</v>
      </c>
      <c r="D536" s="223"/>
      <c r="E536" s="224">
        <v>4.22</v>
      </c>
      <c r="F536" s="222"/>
      <c r="G536" s="222"/>
      <c r="H536" s="222"/>
      <c r="I536" s="222"/>
      <c r="J536" s="222"/>
      <c r="K536" s="222"/>
      <c r="L536" s="222"/>
      <c r="M536" s="222"/>
      <c r="N536" s="221"/>
      <c r="O536" s="221"/>
      <c r="P536" s="221"/>
      <c r="Q536" s="221"/>
      <c r="R536" s="222"/>
      <c r="S536" s="222"/>
      <c r="T536" s="222"/>
      <c r="U536" s="222"/>
      <c r="V536" s="222"/>
      <c r="W536" s="222"/>
      <c r="X536" s="222"/>
      <c r="Y536" s="222"/>
      <c r="Z536" s="212"/>
      <c r="AA536" s="212"/>
      <c r="AB536" s="212"/>
      <c r="AC536" s="212"/>
      <c r="AD536" s="212"/>
      <c r="AE536" s="212"/>
      <c r="AF536" s="212"/>
      <c r="AG536" s="212" t="s">
        <v>276</v>
      </c>
      <c r="AH536" s="212">
        <v>0</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3" x14ac:dyDescent="0.2">
      <c r="A537" s="219"/>
      <c r="B537" s="220"/>
      <c r="C537" s="252" t="s">
        <v>829</v>
      </c>
      <c r="D537" s="223"/>
      <c r="E537" s="224">
        <v>71.760000000000005</v>
      </c>
      <c r="F537" s="222"/>
      <c r="G537" s="222"/>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276</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3" x14ac:dyDescent="0.2">
      <c r="A538" s="219"/>
      <c r="B538" s="220"/>
      <c r="C538" s="252" t="s">
        <v>634</v>
      </c>
      <c r="D538" s="223"/>
      <c r="E538" s="224">
        <v>107.32</v>
      </c>
      <c r="F538" s="222"/>
      <c r="G538" s="222"/>
      <c r="H538" s="222"/>
      <c r="I538" s="222"/>
      <c r="J538" s="222"/>
      <c r="K538" s="222"/>
      <c r="L538" s="222"/>
      <c r="M538" s="222"/>
      <c r="N538" s="221"/>
      <c r="O538" s="221"/>
      <c r="P538" s="221"/>
      <c r="Q538" s="221"/>
      <c r="R538" s="222"/>
      <c r="S538" s="222"/>
      <c r="T538" s="222"/>
      <c r="U538" s="222"/>
      <c r="V538" s="222"/>
      <c r="W538" s="222"/>
      <c r="X538" s="222"/>
      <c r="Y538" s="222"/>
      <c r="Z538" s="212"/>
      <c r="AA538" s="212"/>
      <c r="AB538" s="212"/>
      <c r="AC538" s="212"/>
      <c r="AD538" s="212"/>
      <c r="AE538" s="212"/>
      <c r="AF538" s="212"/>
      <c r="AG538" s="212" t="s">
        <v>276</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3" x14ac:dyDescent="0.2">
      <c r="A539" s="219"/>
      <c r="B539" s="220"/>
      <c r="C539" s="252" t="s">
        <v>636</v>
      </c>
      <c r="D539" s="223"/>
      <c r="E539" s="224">
        <v>3.22</v>
      </c>
      <c r="F539" s="222"/>
      <c r="G539" s="222"/>
      <c r="H539" s="222"/>
      <c r="I539" s="222"/>
      <c r="J539" s="222"/>
      <c r="K539" s="222"/>
      <c r="L539" s="222"/>
      <c r="M539" s="222"/>
      <c r="N539" s="221"/>
      <c r="O539" s="221"/>
      <c r="P539" s="221"/>
      <c r="Q539" s="221"/>
      <c r="R539" s="222"/>
      <c r="S539" s="222"/>
      <c r="T539" s="222"/>
      <c r="U539" s="222"/>
      <c r="V539" s="222"/>
      <c r="W539" s="222"/>
      <c r="X539" s="222"/>
      <c r="Y539" s="222"/>
      <c r="Z539" s="212"/>
      <c r="AA539" s="212"/>
      <c r="AB539" s="212"/>
      <c r="AC539" s="212"/>
      <c r="AD539" s="212"/>
      <c r="AE539" s="212"/>
      <c r="AF539" s="212"/>
      <c r="AG539" s="212" t="s">
        <v>276</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3" x14ac:dyDescent="0.2">
      <c r="A540" s="219"/>
      <c r="B540" s="220"/>
      <c r="C540" s="252" t="s">
        <v>830</v>
      </c>
      <c r="D540" s="223"/>
      <c r="E540" s="224">
        <v>5.52</v>
      </c>
      <c r="F540" s="222"/>
      <c r="G540" s="222"/>
      <c r="H540" s="222"/>
      <c r="I540" s="222"/>
      <c r="J540" s="222"/>
      <c r="K540" s="222"/>
      <c r="L540" s="222"/>
      <c r="M540" s="222"/>
      <c r="N540" s="221"/>
      <c r="O540" s="221"/>
      <c r="P540" s="221"/>
      <c r="Q540" s="221"/>
      <c r="R540" s="222"/>
      <c r="S540" s="222"/>
      <c r="T540" s="222"/>
      <c r="U540" s="222"/>
      <c r="V540" s="222"/>
      <c r="W540" s="222"/>
      <c r="X540" s="222"/>
      <c r="Y540" s="222"/>
      <c r="Z540" s="212"/>
      <c r="AA540" s="212"/>
      <c r="AB540" s="212"/>
      <c r="AC540" s="212"/>
      <c r="AD540" s="212"/>
      <c r="AE540" s="212"/>
      <c r="AF540" s="212"/>
      <c r="AG540" s="212" t="s">
        <v>276</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3" x14ac:dyDescent="0.2">
      <c r="A541" s="219"/>
      <c r="B541" s="220"/>
      <c r="C541" s="252" t="s">
        <v>831</v>
      </c>
      <c r="D541" s="223"/>
      <c r="E541" s="224">
        <v>5.4</v>
      </c>
      <c r="F541" s="222"/>
      <c r="G541" s="222"/>
      <c r="H541" s="222"/>
      <c r="I541" s="222"/>
      <c r="J541" s="222"/>
      <c r="K541" s="222"/>
      <c r="L541" s="222"/>
      <c r="M541" s="222"/>
      <c r="N541" s="221"/>
      <c r="O541" s="221"/>
      <c r="P541" s="221"/>
      <c r="Q541" s="221"/>
      <c r="R541" s="222"/>
      <c r="S541" s="222"/>
      <c r="T541" s="222"/>
      <c r="U541" s="222"/>
      <c r="V541" s="222"/>
      <c r="W541" s="222"/>
      <c r="X541" s="222"/>
      <c r="Y541" s="222"/>
      <c r="Z541" s="212"/>
      <c r="AA541" s="212"/>
      <c r="AB541" s="212"/>
      <c r="AC541" s="212"/>
      <c r="AD541" s="212"/>
      <c r="AE541" s="212"/>
      <c r="AF541" s="212"/>
      <c r="AG541" s="212" t="s">
        <v>276</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3" x14ac:dyDescent="0.2">
      <c r="A542" s="219"/>
      <c r="B542" s="220"/>
      <c r="C542" s="252" t="s">
        <v>832</v>
      </c>
      <c r="D542" s="223"/>
      <c r="E542" s="224">
        <v>9.11</v>
      </c>
      <c r="F542" s="222"/>
      <c r="G542" s="222"/>
      <c r="H542" s="222"/>
      <c r="I542" s="222"/>
      <c r="J542" s="222"/>
      <c r="K542" s="222"/>
      <c r="L542" s="222"/>
      <c r="M542" s="222"/>
      <c r="N542" s="221"/>
      <c r="O542" s="221"/>
      <c r="P542" s="221"/>
      <c r="Q542" s="221"/>
      <c r="R542" s="222"/>
      <c r="S542" s="222"/>
      <c r="T542" s="222"/>
      <c r="U542" s="222"/>
      <c r="V542" s="222"/>
      <c r="W542" s="222"/>
      <c r="X542" s="222"/>
      <c r="Y542" s="222"/>
      <c r="Z542" s="212"/>
      <c r="AA542" s="212"/>
      <c r="AB542" s="212"/>
      <c r="AC542" s="212"/>
      <c r="AD542" s="212"/>
      <c r="AE542" s="212"/>
      <c r="AF542" s="212"/>
      <c r="AG542" s="212" t="s">
        <v>276</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3" x14ac:dyDescent="0.2">
      <c r="A543" s="219"/>
      <c r="B543" s="220"/>
      <c r="C543" s="252" t="s">
        <v>833</v>
      </c>
      <c r="D543" s="223"/>
      <c r="E543" s="224">
        <v>10.81</v>
      </c>
      <c r="F543" s="222"/>
      <c r="G543" s="222"/>
      <c r="H543" s="222"/>
      <c r="I543" s="222"/>
      <c r="J543" s="222"/>
      <c r="K543" s="222"/>
      <c r="L543" s="222"/>
      <c r="M543" s="222"/>
      <c r="N543" s="221"/>
      <c r="O543" s="221"/>
      <c r="P543" s="221"/>
      <c r="Q543" s="221"/>
      <c r="R543" s="222"/>
      <c r="S543" s="222"/>
      <c r="T543" s="222"/>
      <c r="U543" s="222"/>
      <c r="V543" s="222"/>
      <c r="W543" s="222"/>
      <c r="X543" s="222"/>
      <c r="Y543" s="222"/>
      <c r="Z543" s="212"/>
      <c r="AA543" s="212"/>
      <c r="AB543" s="212"/>
      <c r="AC543" s="212"/>
      <c r="AD543" s="212"/>
      <c r="AE543" s="212"/>
      <c r="AF543" s="212"/>
      <c r="AG543" s="212" t="s">
        <v>276</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3" x14ac:dyDescent="0.2">
      <c r="A544" s="219"/>
      <c r="B544" s="220"/>
      <c r="C544" s="252" t="s">
        <v>834</v>
      </c>
      <c r="D544" s="223"/>
      <c r="E544" s="224">
        <v>36.35</v>
      </c>
      <c r="F544" s="222"/>
      <c r="G544" s="222"/>
      <c r="H544" s="222"/>
      <c r="I544" s="222"/>
      <c r="J544" s="222"/>
      <c r="K544" s="222"/>
      <c r="L544" s="222"/>
      <c r="M544" s="222"/>
      <c r="N544" s="221"/>
      <c r="O544" s="221"/>
      <c r="P544" s="221"/>
      <c r="Q544" s="221"/>
      <c r="R544" s="222"/>
      <c r="S544" s="222"/>
      <c r="T544" s="222"/>
      <c r="U544" s="222"/>
      <c r="V544" s="222"/>
      <c r="W544" s="222"/>
      <c r="X544" s="222"/>
      <c r="Y544" s="222"/>
      <c r="Z544" s="212"/>
      <c r="AA544" s="212"/>
      <c r="AB544" s="212"/>
      <c r="AC544" s="212"/>
      <c r="AD544" s="212"/>
      <c r="AE544" s="212"/>
      <c r="AF544" s="212"/>
      <c r="AG544" s="212" t="s">
        <v>276</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3" x14ac:dyDescent="0.2">
      <c r="A545" s="219"/>
      <c r="B545" s="220"/>
      <c r="C545" s="252" t="s">
        <v>835</v>
      </c>
      <c r="D545" s="223"/>
      <c r="E545" s="224">
        <v>21</v>
      </c>
      <c r="F545" s="222"/>
      <c r="G545" s="222"/>
      <c r="H545" s="222"/>
      <c r="I545" s="222"/>
      <c r="J545" s="222"/>
      <c r="K545" s="222"/>
      <c r="L545" s="222"/>
      <c r="M545" s="222"/>
      <c r="N545" s="221"/>
      <c r="O545" s="221"/>
      <c r="P545" s="221"/>
      <c r="Q545" s="221"/>
      <c r="R545" s="222"/>
      <c r="S545" s="222"/>
      <c r="T545" s="222"/>
      <c r="U545" s="222"/>
      <c r="V545" s="222"/>
      <c r="W545" s="222"/>
      <c r="X545" s="222"/>
      <c r="Y545" s="222"/>
      <c r="Z545" s="212"/>
      <c r="AA545" s="212"/>
      <c r="AB545" s="212"/>
      <c r="AC545" s="212"/>
      <c r="AD545" s="212"/>
      <c r="AE545" s="212"/>
      <c r="AF545" s="212"/>
      <c r="AG545" s="212" t="s">
        <v>276</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3" x14ac:dyDescent="0.2">
      <c r="A546" s="219"/>
      <c r="B546" s="220"/>
      <c r="C546" s="252" t="s">
        <v>585</v>
      </c>
      <c r="D546" s="223"/>
      <c r="E546" s="224">
        <v>41.56</v>
      </c>
      <c r="F546" s="222"/>
      <c r="G546" s="222"/>
      <c r="H546" s="222"/>
      <c r="I546" s="222"/>
      <c r="J546" s="222"/>
      <c r="K546" s="222"/>
      <c r="L546" s="222"/>
      <c r="M546" s="222"/>
      <c r="N546" s="221"/>
      <c r="O546" s="221"/>
      <c r="P546" s="221"/>
      <c r="Q546" s="221"/>
      <c r="R546" s="222"/>
      <c r="S546" s="222"/>
      <c r="T546" s="222"/>
      <c r="U546" s="222"/>
      <c r="V546" s="222"/>
      <c r="W546" s="222"/>
      <c r="X546" s="222"/>
      <c r="Y546" s="222"/>
      <c r="Z546" s="212"/>
      <c r="AA546" s="212"/>
      <c r="AB546" s="212"/>
      <c r="AC546" s="212"/>
      <c r="AD546" s="212"/>
      <c r="AE546" s="212"/>
      <c r="AF546" s="212"/>
      <c r="AG546" s="212" t="s">
        <v>276</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3" x14ac:dyDescent="0.2">
      <c r="A547" s="219"/>
      <c r="B547" s="220"/>
      <c r="C547" s="252" t="s">
        <v>514</v>
      </c>
      <c r="D547" s="223"/>
      <c r="E547" s="224"/>
      <c r="F547" s="222"/>
      <c r="G547" s="222"/>
      <c r="H547" s="222"/>
      <c r="I547" s="222"/>
      <c r="J547" s="222"/>
      <c r="K547" s="222"/>
      <c r="L547" s="222"/>
      <c r="M547" s="222"/>
      <c r="N547" s="221"/>
      <c r="O547" s="221"/>
      <c r="P547" s="221"/>
      <c r="Q547" s="221"/>
      <c r="R547" s="222"/>
      <c r="S547" s="222"/>
      <c r="T547" s="222"/>
      <c r="U547" s="222"/>
      <c r="V547" s="222"/>
      <c r="W547" s="222"/>
      <c r="X547" s="222"/>
      <c r="Y547" s="222"/>
      <c r="Z547" s="212"/>
      <c r="AA547" s="212"/>
      <c r="AB547" s="212"/>
      <c r="AC547" s="212"/>
      <c r="AD547" s="212"/>
      <c r="AE547" s="212"/>
      <c r="AF547" s="212"/>
      <c r="AG547" s="212" t="s">
        <v>276</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3" x14ac:dyDescent="0.2">
      <c r="A548" s="219"/>
      <c r="B548" s="220"/>
      <c r="C548" s="252" t="s">
        <v>639</v>
      </c>
      <c r="D548" s="223"/>
      <c r="E548" s="224">
        <v>48.26</v>
      </c>
      <c r="F548" s="222"/>
      <c r="G548" s="222"/>
      <c r="H548" s="222"/>
      <c r="I548" s="222"/>
      <c r="J548" s="222"/>
      <c r="K548" s="222"/>
      <c r="L548" s="222"/>
      <c r="M548" s="222"/>
      <c r="N548" s="221"/>
      <c r="O548" s="221"/>
      <c r="P548" s="221"/>
      <c r="Q548" s="221"/>
      <c r="R548" s="222"/>
      <c r="S548" s="222"/>
      <c r="T548" s="222"/>
      <c r="U548" s="222"/>
      <c r="V548" s="222"/>
      <c r="W548" s="222"/>
      <c r="X548" s="222"/>
      <c r="Y548" s="222"/>
      <c r="Z548" s="212"/>
      <c r="AA548" s="212"/>
      <c r="AB548" s="212"/>
      <c r="AC548" s="212"/>
      <c r="AD548" s="212"/>
      <c r="AE548" s="212"/>
      <c r="AF548" s="212"/>
      <c r="AG548" s="212" t="s">
        <v>276</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3" x14ac:dyDescent="0.2">
      <c r="A549" s="219"/>
      <c r="B549" s="220"/>
      <c r="C549" s="252" t="s">
        <v>836</v>
      </c>
      <c r="D549" s="223"/>
      <c r="E549" s="224">
        <v>144.38999999999999</v>
      </c>
      <c r="F549" s="222"/>
      <c r="G549" s="222"/>
      <c r="H549" s="222"/>
      <c r="I549" s="222"/>
      <c r="J549" s="222"/>
      <c r="K549" s="222"/>
      <c r="L549" s="222"/>
      <c r="M549" s="222"/>
      <c r="N549" s="221"/>
      <c r="O549" s="221"/>
      <c r="P549" s="221"/>
      <c r="Q549" s="221"/>
      <c r="R549" s="222"/>
      <c r="S549" s="222"/>
      <c r="T549" s="222"/>
      <c r="U549" s="222"/>
      <c r="V549" s="222"/>
      <c r="W549" s="222"/>
      <c r="X549" s="222"/>
      <c r="Y549" s="222"/>
      <c r="Z549" s="212"/>
      <c r="AA549" s="212"/>
      <c r="AB549" s="212"/>
      <c r="AC549" s="212"/>
      <c r="AD549" s="212"/>
      <c r="AE549" s="212"/>
      <c r="AF549" s="212"/>
      <c r="AG549" s="212" t="s">
        <v>276</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3" x14ac:dyDescent="0.2">
      <c r="A550" s="219"/>
      <c r="B550" s="220"/>
      <c r="C550" s="252" t="s">
        <v>837</v>
      </c>
      <c r="D550" s="223"/>
      <c r="E550" s="224">
        <v>43.66</v>
      </c>
      <c r="F550" s="222"/>
      <c r="G550" s="222"/>
      <c r="H550" s="222"/>
      <c r="I550" s="222"/>
      <c r="J550" s="222"/>
      <c r="K550" s="222"/>
      <c r="L550" s="222"/>
      <c r="M550" s="222"/>
      <c r="N550" s="221"/>
      <c r="O550" s="221"/>
      <c r="P550" s="221"/>
      <c r="Q550" s="221"/>
      <c r="R550" s="222"/>
      <c r="S550" s="222"/>
      <c r="T550" s="222"/>
      <c r="U550" s="222"/>
      <c r="V550" s="222"/>
      <c r="W550" s="222"/>
      <c r="X550" s="222"/>
      <c r="Y550" s="222"/>
      <c r="Z550" s="212"/>
      <c r="AA550" s="212"/>
      <c r="AB550" s="212"/>
      <c r="AC550" s="212"/>
      <c r="AD550" s="212"/>
      <c r="AE550" s="212"/>
      <c r="AF550" s="212"/>
      <c r="AG550" s="212" t="s">
        <v>276</v>
      </c>
      <c r="AH550" s="212">
        <v>0</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3" x14ac:dyDescent="0.2">
      <c r="A551" s="219"/>
      <c r="B551" s="220"/>
      <c r="C551" s="252" t="s">
        <v>640</v>
      </c>
      <c r="D551" s="223"/>
      <c r="E551" s="224">
        <v>10.51</v>
      </c>
      <c r="F551" s="222"/>
      <c r="G551" s="222"/>
      <c r="H551" s="222"/>
      <c r="I551" s="222"/>
      <c r="J551" s="222"/>
      <c r="K551" s="222"/>
      <c r="L551" s="222"/>
      <c r="M551" s="222"/>
      <c r="N551" s="221"/>
      <c r="O551" s="221"/>
      <c r="P551" s="221"/>
      <c r="Q551" s="221"/>
      <c r="R551" s="222"/>
      <c r="S551" s="222"/>
      <c r="T551" s="222"/>
      <c r="U551" s="222"/>
      <c r="V551" s="222"/>
      <c r="W551" s="222"/>
      <c r="X551" s="222"/>
      <c r="Y551" s="222"/>
      <c r="Z551" s="212"/>
      <c r="AA551" s="212"/>
      <c r="AB551" s="212"/>
      <c r="AC551" s="212"/>
      <c r="AD551" s="212"/>
      <c r="AE551" s="212"/>
      <c r="AF551" s="212"/>
      <c r="AG551" s="212" t="s">
        <v>276</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3" x14ac:dyDescent="0.2">
      <c r="A552" s="219"/>
      <c r="B552" s="220"/>
      <c r="C552" s="252" t="s">
        <v>838</v>
      </c>
      <c r="D552" s="223"/>
      <c r="E552" s="224">
        <v>11.8</v>
      </c>
      <c r="F552" s="222"/>
      <c r="G552" s="222"/>
      <c r="H552" s="222"/>
      <c r="I552" s="222"/>
      <c r="J552" s="222"/>
      <c r="K552" s="222"/>
      <c r="L552" s="222"/>
      <c r="M552" s="222"/>
      <c r="N552" s="221"/>
      <c r="O552" s="221"/>
      <c r="P552" s="221"/>
      <c r="Q552" s="221"/>
      <c r="R552" s="222"/>
      <c r="S552" s="222"/>
      <c r="T552" s="222"/>
      <c r="U552" s="222"/>
      <c r="V552" s="222"/>
      <c r="W552" s="222"/>
      <c r="X552" s="222"/>
      <c r="Y552" s="222"/>
      <c r="Z552" s="212"/>
      <c r="AA552" s="212"/>
      <c r="AB552" s="212"/>
      <c r="AC552" s="212"/>
      <c r="AD552" s="212"/>
      <c r="AE552" s="212"/>
      <c r="AF552" s="212"/>
      <c r="AG552" s="212" t="s">
        <v>276</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ht="22.5" outlineLevel="1" x14ac:dyDescent="0.2">
      <c r="A553" s="233">
        <v>80</v>
      </c>
      <c r="B553" s="234" t="s">
        <v>839</v>
      </c>
      <c r="C553" s="250" t="s">
        <v>840</v>
      </c>
      <c r="D553" s="235" t="s">
        <v>317</v>
      </c>
      <c r="E553" s="236">
        <v>2015.77</v>
      </c>
      <c r="F553" s="237"/>
      <c r="G553" s="238">
        <f>ROUND(E553*F553,2)</f>
        <v>0</v>
      </c>
      <c r="H553" s="237"/>
      <c r="I553" s="238">
        <f>ROUND(E553*H553,2)</f>
        <v>0</v>
      </c>
      <c r="J553" s="237"/>
      <c r="K553" s="238">
        <f>ROUND(E553*J553,2)</f>
        <v>0</v>
      </c>
      <c r="L553" s="238">
        <v>21</v>
      </c>
      <c r="M553" s="238">
        <f>G553*(1+L553/100)</f>
        <v>0</v>
      </c>
      <c r="N553" s="236">
        <v>1.111E-2</v>
      </c>
      <c r="O553" s="236">
        <f>ROUND(E553*N553,2)</f>
        <v>22.4</v>
      </c>
      <c r="P553" s="236">
        <v>0</v>
      </c>
      <c r="Q553" s="236">
        <f>ROUND(E553*P553,2)</f>
        <v>0</v>
      </c>
      <c r="R553" s="238" t="s">
        <v>376</v>
      </c>
      <c r="S553" s="238" t="s">
        <v>264</v>
      </c>
      <c r="T553" s="239" t="s">
        <v>319</v>
      </c>
      <c r="U553" s="222">
        <v>3.0000000000000001E-3</v>
      </c>
      <c r="V553" s="222">
        <f>ROUND(E553*U553,2)</f>
        <v>6.05</v>
      </c>
      <c r="W553" s="222"/>
      <c r="X553" s="222" t="s">
        <v>320</v>
      </c>
      <c r="Y553" s="222" t="s">
        <v>267</v>
      </c>
      <c r="Z553" s="212"/>
      <c r="AA553" s="212"/>
      <c r="AB553" s="212"/>
      <c r="AC553" s="212"/>
      <c r="AD553" s="212"/>
      <c r="AE553" s="212"/>
      <c r="AF553" s="212"/>
      <c r="AG553" s="212" t="s">
        <v>321</v>
      </c>
      <c r="AH553" s="212"/>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2" x14ac:dyDescent="0.2">
      <c r="A554" s="219"/>
      <c r="B554" s="220"/>
      <c r="C554" s="261" t="s">
        <v>826</v>
      </c>
      <c r="D554" s="259"/>
      <c r="E554" s="259"/>
      <c r="F554" s="259"/>
      <c r="G554" s="259"/>
      <c r="H554" s="222"/>
      <c r="I554" s="222"/>
      <c r="J554" s="222"/>
      <c r="K554" s="222"/>
      <c r="L554" s="222"/>
      <c r="M554" s="222"/>
      <c r="N554" s="221"/>
      <c r="O554" s="221"/>
      <c r="P554" s="221"/>
      <c r="Q554" s="221"/>
      <c r="R554" s="222"/>
      <c r="S554" s="222"/>
      <c r="T554" s="222"/>
      <c r="U554" s="222"/>
      <c r="V554" s="222"/>
      <c r="W554" s="222"/>
      <c r="X554" s="222"/>
      <c r="Y554" s="222"/>
      <c r="Z554" s="212"/>
      <c r="AA554" s="212"/>
      <c r="AB554" s="212"/>
      <c r="AC554" s="212"/>
      <c r="AD554" s="212"/>
      <c r="AE554" s="212"/>
      <c r="AF554" s="212"/>
      <c r="AG554" s="212" t="s">
        <v>323</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2" x14ac:dyDescent="0.2">
      <c r="A555" s="219"/>
      <c r="B555" s="220"/>
      <c r="C555" s="252" t="s">
        <v>841</v>
      </c>
      <c r="D555" s="223"/>
      <c r="E555" s="224"/>
      <c r="F555" s="222"/>
      <c r="G555" s="222"/>
      <c r="H555" s="222"/>
      <c r="I555" s="222"/>
      <c r="J555" s="222"/>
      <c r="K555" s="222"/>
      <c r="L555" s="222"/>
      <c r="M555" s="222"/>
      <c r="N555" s="221"/>
      <c r="O555" s="221"/>
      <c r="P555" s="221"/>
      <c r="Q555" s="221"/>
      <c r="R555" s="222"/>
      <c r="S555" s="222"/>
      <c r="T555" s="222"/>
      <c r="U555" s="222"/>
      <c r="V555" s="222"/>
      <c r="W555" s="222"/>
      <c r="X555" s="222"/>
      <c r="Y555" s="222"/>
      <c r="Z555" s="212"/>
      <c r="AA555" s="212"/>
      <c r="AB555" s="212"/>
      <c r="AC555" s="212"/>
      <c r="AD555" s="212"/>
      <c r="AE555" s="212"/>
      <c r="AF555" s="212"/>
      <c r="AG555" s="212" t="s">
        <v>276</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3" x14ac:dyDescent="0.2">
      <c r="A556" s="219"/>
      <c r="B556" s="220"/>
      <c r="C556" s="252" t="s">
        <v>842</v>
      </c>
      <c r="D556" s="223"/>
      <c r="E556" s="224">
        <v>168.92</v>
      </c>
      <c r="F556" s="222"/>
      <c r="G556" s="222"/>
      <c r="H556" s="222"/>
      <c r="I556" s="222"/>
      <c r="J556" s="222"/>
      <c r="K556" s="222"/>
      <c r="L556" s="222"/>
      <c r="M556" s="222"/>
      <c r="N556" s="221"/>
      <c r="O556" s="221"/>
      <c r="P556" s="221"/>
      <c r="Q556" s="221"/>
      <c r="R556" s="222"/>
      <c r="S556" s="222"/>
      <c r="T556" s="222"/>
      <c r="U556" s="222"/>
      <c r="V556" s="222"/>
      <c r="W556" s="222"/>
      <c r="X556" s="222"/>
      <c r="Y556" s="222"/>
      <c r="Z556" s="212"/>
      <c r="AA556" s="212"/>
      <c r="AB556" s="212"/>
      <c r="AC556" s="212"/>
      <c r="AD556" s="212"/>
      <c r="AE556" s="212"/>
      <c r="AF556" s="212"/>
      <c r="AG556" s="212" t="s">
        <v>276</v>
      </c>
      <c r="AH556" s="212">
        <v>0</v>
      </c>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3" x14ac:dyDescent="0.2">
      <c r="A557" s="219"/>
      <c r="B557" s="220"/>
      <c r="C557" s="252" t="s">
        <v>843</v>
      </c>
      <c r="D557" s="223"/>
      <c r="E557" s="224">
        <v>16.88</v>
      </c>
      <c r="F557" s="222"/>
      <c r="G557" s="222"/>
      <c r="H557" s="222"/>
      <c r="I557" s="222"/>
      <c r="J557" s="222"/>
      <c r="K557" s="222"/>
      <c r="L557" s="222"/>
      <c r="M557" s="222"/>
      <c r="N557" s="221"/>
      <c r="O557" s="221"/>
      <c r="P557" s="221"/>
      <c r="Q557" s="221"/>
      <c r="R557" s="222"/>
      <c r="S557" s="222"/>
      <c r="T557" s="222"/>
      <c r="U557" s="222"/>
      <c r="V557" s="222"/>
      <c r="W557" s="222"/>
      <c r="X557" s="222"/>
      <c r="Y557" s="222"/>
      <c r="Z557" s="212"/>
      <c r="AA557" s="212"/>
      <c r="AB557" s="212"/>
      <c r="AC557" s="212"/>
      <c r="AD557" s="212"/>
      <c r="AE557" s="212"/>
      <c r="AF557" s="212"/>
      <c r="AG557" s="212" t="s">
        <v>276</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3" x14ac:dyDescent="0.2">
      <c r="A558" s="219"/>
      <c r="B558" s="220"/>
      <c r="C558" s="252" t="s">
        <v>844</v>
      </c>
      <c r="D558" s="223"/>
      <c r="E558" s="224">
        <v>163.52000000000001</v>
      </c>
      <c r="F558" s="222"/>
      <c r="G558" s="222"/>
      <c r="H558" s="222"/>
      <c r="I558" s="222"/>
      <c r="J558" s="222"/>
      <c r="K558" s="222"/>
      <c r="L558" s="222"/>
      <c r="M558" s="222"/>
      <c r="N558" s="221"/>
      <c r="O558" s="221"/>
      <c r="P558" s="221"/>
      <c r="Q558" s="221"/>
      <c r="R558" s="222"/>
      <c r="S558" s="222"/>
      <c r="T558" s="222"/>
      <c r="U558" s="222"/>
      <c r="V558" s="222"/>
      <c r="W558" s="222"/>
      <c r="X558" s="222"/>
      <c r="Y558" s="222"/>
      <c r="Z558" s="212"/>
      <c r="AA558" s="212"/>
      <c r="AB558" s="212"/>
      <c r="AC558" s="212"/>
      <c r="AD558" s="212"/>
      <c r="AE558" s="212"/>
      <c r="AF558" s="212"/>
      <c r="AG558" s="212" t="s">
        <v>276</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3" x14ac:dyDescent="0.2">
      <c r="A559" s="219"/>
      <c r="B559" s="220"/>
      <c r="C559" s="252" t="s">
        <v>845</v>
      </c>
      <c r="D559" s="223"/>
      <c r="E559" s="224">
        <v>429.28</v>
      </c>
      <c r="F559" s="222"/>
      <c r="G559" s="222"/>
      <c r="H559" s="222"/>
      <c r="I559" s="222"/>
      <c r="J559" s="222"/>
      <c r="K559" s="222"/>
      <c r="L559" s="222"/>
      <c r="M559" s="222"/>
      <c r="N559" s="221"/>
      <c r="O559" s="221"/>
      <c r="P559" s="221"/>
      <c r="Q559" s="221"/>
      <c r="R559" s="222"/>
      <c r="S559" s="222"/>
      <c r="T559" s="222"/>
      <c r="U559" s="222"/>
      <c r="V559" s="222"/>
      <c r="W559" s="222"/>
      <c r="X559" s="222"/>
      <c r="Y559" s="222"/>
      <c r="Z559" s="212"/>
      <c r="AA559" s="212"/>
      <c r="AB559" s="212"/>
      <c r="AC559" s="212"/>
      <c r="AD559" s="212"/>
      <c r="AE559" s="212"/>
      <c r="AF559" s="212"/>
      <c r="AG559" s="212" t="s">
        <v>276</v>
      </c>
      <c r="AH559" s="212">
        <v>0</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3" x14ac:dyDescent="0.2">
      <c r="A560" s="219"/>
      <c r="B560" s="220"/>
      <c r="C560" s="252" t="s">
        <v>846</v>
      </c>
      <c r="D560" s="223"/>
      <c r="E560" s="224">
        <v>12.88</v>
      </c>
      <c r="F560" s="222"/>
      <c r="G560" s="222"/>
      <c r="H560" s="222"/>
      <c r="I560" s="222"/>
      <c r="J560" s="222"/>
      <c r="K560" s="222"/>
      <c r="L560" s="222"/>
      <c r="M560" s="222"/>
      <c r="N560" s="221"/>
      <c r="O560" s="221"/>
      <c r="P560" s="221"/>
      <c r="Q560" s="221"/>
      <c r="R560" s="222"/>
      <c r="S560" s="222"/>
      <c r="T560" s="222"/>
      <c r="U560" s="222"/>
      <c r="V560" s="222"/>
      <c r="W560" s="222"/>
      <c r="X560" s="222"/>
      <c r="Y560" s="222"/>
      <c r="Z560" s="212"/>
      <c r="AA560" s="212"/>
      <c r="AB560" s="212"/>
      <c r="AC560" s="212"/>
      <c r="AD560" s="212"/>
      <c r="AE560" s="212"/>
      <c r="AF560" s="212"/>
      <c r="AG560" s="212" t="s">
        <v>276</v>
      </c>
      <c r="AH560" s="212">
        <v>0</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3" x14ac:dyDescent="0.2">
      <c r="A561" s="219"/>
      <c r="B561" s="220"/>
      <c r="C561" s="252" t="s">
        <v>847</v>
      </c>
      <c r="D561" s="223"/>
      <c r="E561" s="224">
        <v>22.08</v>
      </c>
      <c r="F561" s="222"/>
      <c r="G561" s="222"/>
      <c r="H561" s="222"/>
      <c r="I561" s="222"/>
      <c r="J561" s="222"/>
      <c r="K561" s="222"/>
      <c r="L561" s="222"/>
      <c r="M561" s="222"/>
      <c r="N561" s="221"/>
      <c r="O561" s="221"/>
      <c r="P561" s="221"/>
      <c r="Q561" s="221"/>
      <c r="R561" s="222"/>
      <c r="S561" s="222"/>
      <c r="T561" s="222"/>
      <c r="U561" s="222"/>
      <c r="V561" s="222"/>
      <c r="W561" s="222"/>
      <c r="X561" s="222"/>
      <c r="Y561" s="222"/>
      <c r="Z561" s="212"/>
      <c r="AA561" s="212"/>
      <c r="AB561" s="212"/>
      <c r="AC561" s="212"/>
      <c r="AD561" s="212"/>
      <c r="AE561" s="212"/>
      <c r="AF561" s="212"/>
      <c r="AG561" s="212" t="s">
        <v>276</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3" x14ac:dyDescent="0.2">
      <c r="A562" s="219"/>
      <c r="B562" s="220"/>
      <c r="C562" s="252" t="s">
        <v>848</v>
      </c>
      <c r="D562" s="223"/>
      <c r="E562" s="224">
        <v>21.6</v>
      </c>
      <c r="F562" s="222"/>
      <c r="G562" s="222"/>
      <c r="H562" s="222"/>
      <c r="I562" s="222"/>
      <c r="J562" s="222"/>
      <c r="K562" s="222"/>
      <c r="L562" s="222"/>
      <c r="M562" s="222"/>
      <c r="N562" s="221"/>
      <c r="O562" s="221"/>
      <c r="P562" s="221"/>
      <c r="Q562" s="221"/>
      <c r="R562" s="222"/>
      <c r="S562" s="222"/>
      <c r="T562" s="222"/>
      <c r="U562" s="222"/>
      <c r="V562" s="222"/>
      <c r="W562" s="222"/>
      <c r="X562" s="222"/>
      <c r="Y562" s="222"/>
      <c r="Z562" s="212"/>
      <c r="AA562" s="212"/>
      <c r="AB562" s="212"/>
      <c r="AC562" s="212"/>
      <c r="AD562" s="212"/>
      <c r="AE562" s="212"/>
      <c r="AF562" s="212"/>
      <c r="AG562" s="212" t="s">
        <v>276</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3" x14ac:dyDescent="0.2">
      <c r="A563" s="219"/>
      <c r="B563" s="220"/>
      <c r="C563" s="252" t="s">
        <v>849</v>
      </c>
      <c r="D563" s="223"/>
      <c r="E563" s="224">
        <v>36.44</v>
      </c>
      <c r="F563" s="222"/>
      <c r="G563" s="222"/>
      <c r="H563" s="222"/>
      <c r="I563" s="222"/>
      <c r="J563" s="222"/>
      <c r="K563" s="222"/>
      <c r="L563" s="222"/>
      <c r="M563" s="222"/>
      <c r="N563" s="221"/>
      <c r="O563" s="221"/>
      <c r="P563" s="221"/>
      <c r="Q563" s="221"/>
      <c r="R563" s="222"/>
      <c r="S563" s="222"/>
      <c r="T563" s="222"/>
      <c r="U563" s="222"/>
      <c r="V563" s="222"/>
      <c r="W563" s="222"/>
      <c r="X563" s="222"/>
      <c r="Y563" s="222"/>
      <c r="Z563" s="212"/>
      <c r="AA563" s="212"/>
      <c r="AB563" s="212"/>
      <c r="AC563" s="212"/>
      <c r="AD563" s="212"/>
      <c r="AE563" s="212"/>
      <c r="AF563" s="212"/>
      <c r="AG563" s="212" t="s">
        <v>276</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3" x14ac:dyDescent="0.2">
      <c r="A564" s="219"/>
      <c r="B564" s="220"/>
      <c r="C564" s="252" t="s">
        <v>850</v>
      </c>
      <c r="D564" s="223"/>
      <c r="E564" s="224">
        <v>43.24</v>
      </c>
      <c r="F564" s="222"/>
      <c r="G564" s="222"/>
      <c r="H564" s="222"/>
      <c r="I564" s="222"/>
      <c r="J564" s="222"/>
      <c r="K564" s="222"/>
      <c r="L564" s="222"/>
      <c r="M564" s="222"/>
      <c r="N564" s="221"/>
      <c r="O564" s="221"/>
      <c r="P564" s="221"/>
      <c r="Q564" s="221"/>
      <c r="R564" s="222"/>
      <c r="S564" s="222"/>
      <c r="T564" s="222"/>
      <c r="U564" s="222"/>
      <c r="V564" s="222"/>
      <c r="W564" s="222"/>
      <c r="X564" s="222"/>
      <c r="Y564" s="222"/>
      <c r="Z564" s="212"/>
      <c r="AA564" s="212"/>
      <c r="AB564" s="212"/>
      <c r="AC564" s="212"/>
      <c r="AD564" s="212"/>
      <c r="AE564" s="212"/>
      <c r="AF564" s="212"/>
      <c r="AG564" s="212" t="s">
        <v>276</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3" x14ac:dyDescent="0.2">
      <c r="A565" s="219"/>
      <c r="B565" s="220"/>
      <c r="C565" s="252" t="s">
        <v>851</v>
      </c>
      <c r="D565" s="223"/>
      <c r="E565" s="224">
        <v>145.4</v>
      </c>
      <c r="F565" s="222"/>
      <c r="G565" s="222"/>
      <c r="H565" s="222"/>
      <c r="I565" s="222"/>
      <c r="J565" s="222"/>
      <c r="K565" s="222"/>
      <c r="L565" s="222"/>
      <c r="M565" s="222"/>
      <c r="N565" s="221"/>
      <c r="O565" s="221"/>
      <c r="P565" s="221"/>
      <c r="Q565" s="221"/>
      <c r="R565" s="222"/>
      <c r="S565" s="222"/>
      <c r="T565" s="222"/>
      <c r="U565" s="222"/>
      <c r="V565" s="222"/>
      <c r="W565" s="222"/>
      <c r="X565" s="222"/>
      <c r="Y565" s="222"/>
      <c r="Z565" s="212"/>
      <c r="AA565" s="212"/>
      <c r="AB565" s="212"/>
      <c r="AC565" s="212"/>
      <c r="AD565" s="212"/>
      <c r="AE565" s="212"/>
      <c r="AF565" s="212"/>
      <c r="AG565" s="212" t="s">
        <v>276</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3" x14ac:dyDescent="0.2">
      <c r="A566" s="219"/>
      <c r="B566" s="220"/>
      <c r="C566" s="252" t="s">
        <v>852</v>
      </c>
      <c r="D566" s="223"/>
      <c r="E566" s="224">
        <v>84</v>
      </c>
      <c r="F566" s="222"/>
      <c r="G566" s="222"/>
      <c r="H566" s="222"/>
      <c r="I566" s="222"/>
      <c r="J566" s="222"/>
      <c r="K566" s="222"/>
      <c r="L566" s="222"/>
      <c r="M566" s="222"/>
      <c r="N566" s="221"/>
      <c r="O566" s="221"/>
      <c r="P566" s="221"/>
      <c r="Q566" s="221"/>
      <c r="R566" s="222"/>
      <c r="S566" s="222"/>
      <c r="T566" s="222"/>
      <c r="U566" s="222"/>
      <c r="V566" s="222"/>
      <c r="W566" s="222"/>
      <c r="X566" s="222"/>
      <c r="Y566" s="222"/>
      <c r="Z566" s="212"/>
      <c r="AA566" s="212"/>
      <c r="AB566" s="212"/>
      <c r="AC566" s="212"/>
      <c r="AD566" s="212"/>
      <c r="AE566" s="212"/>
      <c r="AF566" s="212"/>
      <c r="AG566" s="212" t="s">
        <v>276</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3" x14ac:dyDescent="0.2">
      <c r="A567" s="219"/>
      <c r="B567" s="220"/>
      <c r="C567" s="252" t="s">
        <v>853</v>
      </c>
      <c r="D567" s="223"/>
      <c r="E567" s="224">
        <v>166.24</v>
      </c>
      <c r="F567" s="222"/>
      <c r="G567" s="222"/>
      <c r="H567" s="222"/>
      <c r="I567" s="222"/>
      <c r="J567" s="222"/>
      <c r="K567" s="222"/>
      <c r="L567" s="222"/>
      <c r="M567" s="222"/>
      <c r="N567" s="221"/>
      <c r="O567" s="221"/>
      <c r="P567" s="221"/>
      <c r="Q567" s="221"/>
      <c r="R567" s="222"/>
      <c r="S567" s="222"/>
      <c r="T567" s="222"/>
      <c r="U567" s="222"/>
      <c r="V567" s="222"/>
      <c r="W567" s="222"/>
      <c r="X567" s="222"/>
      <c r="Y567" s="222"/>
      <c r="Z567" s="212"/>
      <c r="AA567" s="212"/>
      <c r="AB567" s="212"/>
      <c r="AC567" s="212"/>
      <c r="AD567" s="212"/>
      <c r="AE567" s="212"/>
      <c r="AF567" s="212"/>
      <c r="AG567" s="212" t="s">
        <v>276</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3" x14ac:dyDescent="0.2">
      <c r="A568" s="219"/>
      <c r="B568" s="220"/>
      <c r="C568" s="252" t="s">
        <v>514</v>
      </c>
      <c r="D568" s="223"/>
      <c r="E568" s="224"/>
      <c r="F568" s="222"/>
      <c r="G568" s="222"/>
      <c r="H568" s="222"/>
      <c r="I568" s="222"/>
      <c r="J568" s="222"/>
      <c r="K568" s="222"/>
      <c r="L568" s="222"/>
      <c r="M568" s="222"/>
      <c r="N568" s="221"/>
      <c r="O568" s="221"/>
      <c r="P568" s="221"/>
      <c r="Q568" s="221"/>
      <c r="R568" s="222"/>
      <c r="S568" s="222"/>
      <c r="T568" s="222"/>
      <c r="U568" s="222"/>
      <c r="V568" s="222"/>
      <c r="W568" s="222"/>
      <c r="X568" s="222"/>
      <c r="Y568" s="222"/>
      <c r="Z568" s="212"/>
      <c r="AA568" s="212"/>
      <c r="AB568" s="212"/>
      <c r="AC568" s="212"/>
      <c r="AD568" s="212"/>
      <c r="AE568" s="212"/>
      <c r="AF568" s="212"/>
      <c r="AG568" s="212" t="s">
        <v>276</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3" x14ac:dyDescent="0.2">
      <c r="A569" s="219"/>
      <c r="B569" s="220"/>
      <c r="C569" s="252" t="s">
        <v>854</v>
      </c>
      <c r="D569" s="223"/>
      <c r="E569" s="224">
        <v>96.52</v>
      </c>
      <c r="F569" s="222"/>
      <c r="G569" s="222"/>
      <c r="H569" s="222"/>
      <c r="I569" s="222"/>
      <c r="J569" s="222"/>
      <c r="K569" s="222"/>
      <c r="L569" s="222"/>
      <c r="M569" s="222"/>
      <c r="N569" s="221"/>
      <c r="O569" s="221"/>
      <c r="P569" s="221"/>
      <c r="Q569" s="221"/>
      <c r="R569" s="222"/>
      <c r="S569" s="222"/>
      <c r="T569" s="222"/>
      <c r="U569" s="222"/>
      <c r="V569" s="222"/>
      <c r="W569" s="222"/>
      <c r="X569" s="222"/>
      <c r="Y569" s="222"/>
      <c r="Z569" s="212"/>
      <c r="AA569" s="212"/>
      <c r="AB569" s="212"/>
      <c r="AC569" s="212"/>
      <c r="AD569" s="212"/>
      <c r="AE569" s="212"/>
      <c r="AF569" s="212"/>
      <c r="AG569" s="212" t="s">
        <v>276</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3" x14ac:dyDescent="0.2">
      <c r="A570" s="219"/>
      <c r="B570" s="220"/>
      <c r="C570" s="252" t="s">
        <v>855</v>
      </c>
      <c r="D570" s="223"/>
      <c r="E570" s="224">
        <v>433.17</v>
      </c>
      <c r="F570" s="222"/>
      <c r="G570" s="222"/>
      <c r="H570" s="222"/>
      <c r="I570" s="222"/>
      <c r="J570" s="222"/>
      <c r="K570" s="222"/>
      <c r="L570" s="222"/>
      <c r="M570" s="222"/>
      <c r="N570" s="221"/>
      <c r="O570" s="221"/>
      <c r="P570" s="221"/>
      <c r="Q570" s="221"/>
      <c r="R570" s="222"/>
      <c r="S570" s="222"/>
      <c r="T570" s="222"/>
      <c r="U570" s="222"/>
      <c r="V570" s="222"/>
      <c r="W570" s="222"/>
      <c r="X570" s="222"/>
      <c r="Y570" s="222"/>
      <c r="Z570" s="212"/>
      <c r="AA570" s="212"/>
      <c r="AB570" s="212"/>
      <c r="AC570" s="212"/>
      <c r="AD570" s="212"/>
      <c r="AE570" s="212"/>
      <c r="AF570" s="212"/>
      <c r="AG570" s="212" t="s">
        <v>276</v>
      </c>
      <c r="AH570" s="212">
        <v>0</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3" x14ac:dyDescent="0.2">
      <c r="A571" s="219"/>
      <c r="B571" s="220"/>
      <c r="C571" s="252" t="s">
        <v>856</v>
      </c>
      <c r="D571" s="223"/>
      <c r="E571" s="224">
        <v>130.97999999999999</v>
      </c>
      <c r="F571" s="222"/>
      <c r="G571" s="222"/>
      <c r="H571" s="222"/>
      <c r="I571" s="222"/>
      <c r="J571" s="222"/>
      <c r="K571" s="222"/>
      <c r="L571" s="222"/>
      <c r="M571" s="222"/>
      <c r="N571" s="221"/>
      <c r="O571" s="221"/>
      <c r="P571" s="221"/>
      <c r="Q571" s="221"/>
      <c r="R571" s="222"/>
      <c r="S571" s="222"/>
      <c r="T571" s="222"/>
      <c r="U571" s="222"/>
      <c r="V571" s="222"/>
      <c r="W571" s="222"/>
      <c r="X571" s="222"/>
      <c r="Y571" s="222"/>
      <c r="Z571" s="212"/>
      <c r="AA571" s="212"/>
      <c r="AB571" s="212"/>
      <c r="AC571" s="212"/>
      <c r="AD571" s="212"/>
      <c r="AE571" s="212"/>
      <c r="AF571" s="212"/>
      <c r="AG571" s="212" t="s">
        <v>276</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3" x14ac:dyDescent="0.2">
      <c r="A572" s="219"/>
      <c r="B572" s="220"/>
      <c r="C572" s="252" t="s">
        <v>857</v>
      </c>
      <c r="D572" s="223"/>
      <c r="E572" s="224">
        <v>21.02</v>
      </c>
      <c r="F572" s="222"/>
      <c r="G572" s="222"/>
      <c r="H572" s="222"/>
      <c r="I572" s="222"/>
      <c r="J572" s="222"/>
      <c r="K572" s="222"/>
      <c r="L572" s="222"/>
      <c r="M572" s="222"/>
      <c r="N572" s="221"/>
      <c r="O572" s="221"/>
      <c r="P572" s="221"/>
      <c r="Q572" s="221"/>
      <c r="R572" s="222"/>
      <c r="S572" s="222"/>
      <c r="T572" s="222"/>
      <c r="U572" s="222"/>
      <c r="V572" s="222"/>
      <c r="W572" s="222"/>
      <c r="X572" s="222"/>
      <c r="Y572" s="222"/>
      <c r="Z572" s="212"/>
      <c r="AA572" s="212"/>
      <c r="AB572" s="212"/>
      <c r="AC572" s="212"/>
      <c r="AD572" s="212"/>
      <c r="AE572" s="212"/>
      <c r="AF572" s="212"/>
      <c r="AG572" s="212" t="s">
        <v>276</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3" x14ac:dyDescent="0.2">
      <c r="A573" s="219"/>
      <c r="B573" s="220"/>
      <c r="C573" s="252" t="s">
        <v>858</v>
      </c>
      <c r="D573" s="223"/>
      <c r="E573" s="224">
        <v>23.6</v>
      </c>
      <c r="F573" s="222"/>
      <c r="G573" s="222"/>
      <c r="H573" s="222"/>
      <c r="I573" s="222"/>
      <c r="J573" s="222"/>
      <c r="K573" s="222"/>
      <c r="L573" s="222"/>
      <c r="M573" s="222"/>
      <c r="N573" s="221"/>
      <c r="O573" s="221"/>
      <c r="P573" s="221"/>
      <c r="Q573" s="221"/>
      <c r="R573" s="222"/>
      <c r="S573" s="222"/>
      <c r="T573" s="222"/>
      <c r="U573" s="222"/>
      <c r="V573" s="222"/>
      <c r="W573" s="222"/>
      <c r="X573" s="222"/>
      <c r="Y573" s="222"/>
      <c r="Z573" s="212"/>
      <c r="AA573" s="212"/>
      <c r="AB573" s="212"/>
      <c r="AC573" s="212"/>
      <c r="AD573" s="212"/>
      <c r="AE573" s="212"/>
      <c r="AF573" s="212"/>
      <c r="AG573" s="212" t="s">
        <v>276</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1" x14ac:dyDescent="0.2">
      <c r="A574" s="233">
        <v>81</v>
      </c>
      <c r="B574" s="234" t="s">
        <v>859</v>
      </c>
      <c r="C574" s="250" t="s">
        <v>860</v>
      </c>
      <c r="D574" s="235" t="s">
        <v>861</v>
      </c>
      <c r="E574" s="236">
        <v>25.919039999999999</v>
      </c>
      <c r="F574" s="237"/>
      <c r="G574" s="238">
        <f>ROUND(E574*F574,2)</f>
        <v>0</v>
      </c>
      <c r="H574" s="237"/>
      <c r="I574" s="238">
        <f>ROUND(E574*H574,2)</f>
        <v>0</v>
      </c>
      <c r="J574" s="237"/>
      <c r="K574" s="238">
        <f>ROUND(E574*J574,2)</f>
        <v>0</v>
      </c>
      <c r="L574" s="238">
        <v>21</v>
      </c>
      <c r="M574" s="238">
        <f>G574*(1+L574/100)</f>
        <v>0</v>
      </c>
      <c r="N574" s="236">
        <v>1E-3</v>
      </c>
      <c r="O574" s="236">
        <f>ROUND(E574*N574,2)</f>
        <v>0.03</v>
      </c>
      <c r="P574" s="236">
        <v>0</v>
      </c>
      <c r="Q574" s="236">
        <f>ROUND(E574*P574,2)</f>
        <v>0</v>
      </c>
      <c r="R574" s="238" t="s">
        <v>546</v>
      </c>
      <c r="S574" s="238" t="s">
        <v>264</v>
      </c>
      <c r="T574" s="239" t="s">
        <v>319</v>
      </c>
      <c r="U574" s="222">
        <v>0</v>
      </c>
      <c r="V574" s="222">
        <f>ROUND(E574*U574,2)</f>
        <v>0</v>
      </c>
      <c r="W574" s="222"/>
      <c r="X574" s="222" t="s">
        <v>547</v>
      </c>
      <c r="Y574" s="222" t="s">
        <v>267</v>
      </c>
      <c r="Z574" s="212"/>
      <c r="AA574" s="212"/>
      <c r="AB574" s="212"/>
      <c r="AC574" s="212"/>
      <c r="AD574" s="212"/>
      <c r="AE574" s="212"/>
      <c r="AF574" s="212"/>
      <c r="AG574" s="212" t="s">
        <v>548</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2" x14ac:dyDescent="0.2">
      <c r="A575" s="219"/>
      <c r="B575" s="220"/>
      <c r="C575" s="252" t="s">
        <v>862</v>
      </c>
      <c r="D575" s="223"/>
      <c r="E575" s="224">
        <v>25.919039999999999</v>
      </c>
      <c r="F575" s="222"/>
      <c r="G575" s="222"/>
      <c r="H575" s="222"/>
      <c r="I575" s="222"/>
      <c r="J575" s="222"/>
      <c r="K575" s="222"/>
      <c r="L575" s="222"/>
      <c r="M575" s="222"/>
      <c r="N575" s="221"/>
      <c r="O575" s="221"/>
      <c r="P575" s="221"/>
      <c r="Q575" s="221"/>
      <c r="R575" s="222"/>
      <c r="S575" s="222"/>
      <c r="T575" s="222"/>
      <c r="U575" s="222"/>
      <c r="V575" s="222"/>
      <c r="W575" s="222"/>
      <c r="X575" s="222"/>
      <c r="Y575" s="222"/>
      <c r="Z575" s="212"/>
      <c r="AA575" s="212"/>
      <c r="AB575" s="212"/>
      <c r="AC575" s="212"/>
      <c r="AD575" s="212"/>
      <c r="AE575" s="212"/>
      <c r="AF575" s="212"/>
      <c r="AG575" s="212" t="s">
        <v>276</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x14ac:dyDescent="0.2">
      <c r="A576" s="226" t="s">
        <v>259</v>
      </c>
      <c r="B576" s="227" t="s">
        <v>117</v>
      </c>
      <c r="C576" s="249" t="s">
        <v>118</v>
      </c>
      <c r="D576" s="228"/>
      <c r="E576" s="229"/>
      <c r="F576" s="230"/>
      <c r="G576" s="230">
        <f>SUMIF(AG577:AG590,"&lt;&gt;NOR",G577:G590)</f>
        <v>0</v>
      </c>
      <c r="H576" s="230"/>
      <c r="I576" s="230">
        <f>SUM(I577:I590)</f>
        <v>0</v>
      </c>
      <c r="J576" s="230"/>
      <c r="K576" s="230">
        <f>SUM(K577:K590)</f>
        <v>0</v>
      </c>
      <c r="L576" s="230"/>
      <c r="M576" s="230">
        <f>SUM(M577:M590)</f>
        <v>0</v>
      </c>
      <c r="N576" s="229"/>
      <c r="O576" s="229">
        <f>SUM(O577:O590)</f>
        <v>0.03</v>
      </c>
      <c r="P576" s="229"/>
      <c r="Q576" s="229">
        <f>SUM(Q577:Q590)</f>
        <v>0</v>
      </c>
      <c r="R576" s="230"/>
      <c r="S576" s="230"/>
      <c r="T576" s="231"/>
      <c r="U576" s="225"/>
      <c r="V576" s="225">
        <f>SUM(V577:V590)</f>
        <v>1.62</v>
      </c>
      <c r="W576" s="225"/>
      <c r="X576" s="225"/>
      <c r="Y576" s="225"/>
      <c r="AG576" t="s">
        <v>260</v>
      </c>
    </row>
    <row r="577" spans="1:60" outlineLevel="1" x14ac:dyDescent="0.2">
      <c r="A577" s="233">
        <v>82</v>
      </c>
      <c r="B577" s="234" t="s">
        <v>863</v>
      </c>
      <c r="C577" s="250" t="s">
        <v>864</v>
      </c>
      <c r="D577" s="235" t="s">
        <v>650</v>
      </c>
      <c r="E577" s="236">
        <v>3.81</v>
      </c>
      <c r="F577" s="237"/>
      <c r="G577" s="238">
        <f>ROUND(E577*F577,2)</f>
        <v>0</v>
      </c>
      <c r="H577" s="237"/>
      <c r="I577" s="238">
        <f>ROUND(E577*H577,2)</f>
        <v>0</v>
      </c>
      <c r="J577" s="237"/>
      <c r="K577" s="238">
        <f>ROUND(E577*J577,2)</f>
        <v>0</v>
      </c>
      <c r="L577" s="238">
        <v>21</v>
      </c>
      <c r="M577" s="238">
        <f>G577*(1+L577/100)</f>
        <v>0</v>
      </c>
      <c r="N577" s="236">
        <v>2.2200000000000002E-3</v>
      </c>
      <c r="O577" s="236">
        <f>ROUND(E577*N577,2)</f>
        <v>0.01</v>
      </c>
      <c r="P577" s="236">
        <v>0</v>
      </c>
      <c r="Q577" s="236">
        <f>ROUND(E577*P577,2)</f>
        <v>0</v>
      </c>
      <c r="R577" s="238" t="s">
        <v>376</v>
      </c>
      <c r="S577" s="238" t="s">
        <v>264</v>
      </c>
      <c r="T577" s="239" t="s">
        <v>413</v>
      </c>
      <c r="U577" s="222">
        <v>0.42499999999999999</v>
      </c>
      <c r="V577" s="222">
        <f>ROUND(E577*U577,2)</f>
        <v>1.62</v>
      </c>
      <c r="W577" s="222"/>
      <c r="X577" s="222" t="s">
        <v>320</v>
      </c>
      <c r="Y577" s="222" t="s">
        <v>267</v>
      </c>
      <c r="Z577" s="212"/>
      <c r="AA577" s="212"/>
      <c r="AB577" s="212"/>
      <c r="AC577" s="212"/>
      <c r="AD577" s="212"/>
      <c r="AE577" s="212"/>
      <c r="AF577" s="212"/>
      <c r="AG577" s="212" t="s">
        <v>321</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ht="22.5" outlineLevel="2" x14ac:dyDescent="0.2">
      <c r="A578" s="219"/>
      <c r="B578" s="220"/>
      <c r="C578" s="261" t="s">
        <v>865</v>
      </c>
      <c r="D578" s="259"/>
      <c r="E578" s="259"/>
      <c r="F578" s="259"/>
      <c r="G578" s="259"/>
      <c r="H578" s="222"/>
      <c r="I578" s="222"/>
      <c r="J578" s="222"/>
      <c r="K578" s="222"/>
      <c r="L578" s="222"/>
      <c r="M578" s="222"/>
      <c r="N578" s="221"/>
      <c r="O578" s="221"/>
      <c r="P578" s="221"/>
      <c r="Q578" s="221"/>
      <c r="R578" s="222"/>
      <c r="S578" s="222"/>
      <c r="T578" s="222"/>
      <c r="U578" s="222"/>
      <c r="V578" s="222"/>
      <c r="W578" s="222"/>
      <c r="X578" s="222"/>
      <c r="Y578" s="222"/>
      <c r="Z578" s="212"/>
      <c r="AA578" s="212"/>
      <c r="AB578" s="212"/>
      <c r="AC578" s="212"/>
      <c r="AD578" s="212"/>
      <c r="AE578" s="212"/>
      <c r="AF578" s="212"/>
      <c r="AG578" s="212" t="s">
        <v>323</v>
      </c>
      <c r="AH578" s="212"/>
      <c r="AI578" s="212"/>
      <c r="AJ578" s="212"/>
      <c r="AK578" s="212"/>
      <c r="AL578" s="212"/>
      <c r="AM578" s="212"/>
      <c r="AN578" s="212"/>
      <c r="AO578" s="212"/>
      <c r="AP578" s="212"/>
      <c r="AQ578" s="212"/>
      <c r="AR578" s="212"/>
      <c r="AS578" s="212"/>
      <c r="AT578" s="212"/>
      <c r="AU578" s="212"/>
      <c r="AV578" s="212"/>
      <c r="AW578" s="212"/>
      <c r="AX578" s="212"/>
      <c r="AY578" s="212"/>
      <c r="AZ578" s="212"/>
      <c r="BA578" s="240" t="str">
        <f>C578</f>
        <v>a poloplastických hmot na montážní pěnu, zapravení omítky pod parapetem, těsnění spáry mezi parapetem a rámem okna, dodávka silikonu.</v>
      </c>
      <c r="BB578" s="212"/>
      <c r="BC578" s="212"/>
      <c r="BD578" s="212"/>
      <c r="BE578" s="212"/>
      <c r="BF578" s="212"/>
      <c r="BG578" s="212"/>
      <c r="BH578" s="212"/>
    </row>
    <row r="579" spans="1:60" outlineLevel="2" x14ac:dyDescent="0.2">
      <c r="A579" s="219"/>
      <c r="B579" s="220"/>
      <c r="C579" s="252" t="s">
        <v>866</v>
      </c>
      <c r="D579" s="223"/>
      <c r="E579" s="224">
        <v>1.35</v>
      </c>
      <c r="F579" s="222"/>
      <c r="G579" s="222"/>
      <c r="H579" s="222"/>
      <c r="I579" s="222"/>
      <c r="J579" s="222"/>
      <c r="K579" s="222"/>
      <c r="L579" s="222"/>
      <c r="M579" s="222"/>
      <c r="N579" s="221"/>
      <c r="O579" s="221"/>
      <c r="P579" s="221"/>
      <c r="Q579" s="221"/>
      <c r="R579" s="222"/>
      <c r="S579" s="222"/>
      <c r="T579" s="222"/>
      <c r="U579" s="222"/>
      <c r="V579" s="222"/>
      <c r="W579" s="222"/>
      <c r="X579" s="222"/>
      <c r="Y579" s="222"/>
      <c r="Z579" s="212"/>
      <c r="AA579" s="212"/>
      <c r="AB579" s="212"/>
      <c r="AC579" s="212"/>
      <c r="AD579" s="212"/>
      <c r="AE579" s="212"/>
      <c r="AF579" s="212"/>
      <c r="AG579" s="212" t="s">
        <v>276</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3" x14ac:dyDescent="0.2">
      <c r="A580" s="219"/>
      <c r="B580" s="220"/>
      <c r="C580" s="252" t="s">
        <v>867</v>
      </c>
      <c r="D580" s="223"/>
      <c r="E580" s="224">
        <v>1.26</v>
      </c>
      <c r="F580" s="222"/>
      <c r="G580" s="222"/>
      <c r="H580" s="222"/>
      <c r="I580" s="222"/>
      <c r="J580" s="222"/>
      <c r="K580" s="222"/>
      <c r="L580" s="222"/>
      <c r="M580" s="222"/>
      <c r="N580" s="221"/>
      <c r="O580" s="221"/>
      <c r="P580" s="221"/>
      <c r="Q580" s="221"/>
      <c r="R580" s="222"/>
      <c r="S580" s="222"/>
      <c r="T580" s="222"/>
      <c r="U580" s="222"/>
      <c r="V580" s="222"/>
      <c r="W580" s="222"/>
      <c r="X580" s="222"/>
      <c r="Y580" s="222"/>
      <c r="Z580" s="212"/>
      <c r="AA580" s="212"/>
      <c r="AB580" s="212"/>
      <c r="AC580" s="212"/>
      <c r="AD580" s="212"/>
      <c r="AE580" s="212"/>
      <c r="AF580" s="212"/>
      <c r="AG580" s="212" t="s">
        <v>276</v>
      </c>
      <c r="AH580" s="212">
        <v>0</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3" x14ac:dyDescent="0.2">
      <c r="A581" s="219"/>
      <c r="B581" s="220"/>
      <c r="C581" s="252" t="s">
        <v>868</v>
      </c>
      <c r="D581" s="223"/>
      <c r="E581" s="224">
        <v>1.2</v>
      </c>
      <c r="F581" s="222"/>
      <c r="G581" s="222"/>
      <c r="H581" s="222"/>
      <c r="I581" s="222"/>
      <c r="J581" s="222"/>
      <c r="K581" s="222"/>
      <c r="L581" s="222"/>
      <c r="M581" s="222"/>
      <c r="N581" s="221"/>
      <c r="O581" s="221"/>
      <c r="P581" s="221"/>
      <c r="Q581" s="221"/>
      <c r="R581" s="222"/>
      <c r="S581" s="222"/>
      <c r="T581" s="222"/>
      <c r="U581" s="222"/>
      <c r="V581" s="222"/>
      <c r="W581" s="222"/>
      <c r="X581" s="222"/>
      <c r="Y581" s="222"/>
      <c r="Z581" s="212"/>
      <c r="AA581" s="212"/>
      <c r="AB581" s="212"/>
      <c r="AC581" s="212"/>
      <c r="AD581" s="212"/>
      <c r="AE581" s="212"/>
      <c r="AF581" s="212"/>
      <c r="AG581" s="212" t="s">
        <v>276</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ht="22.5" outlineLevel="1" x14ac:dyDescent="0.2">
      <c r="A582" s="233">
        <v>83</v>
      </c>
      <c r="B582" s="234" t="s">
        <v>869</v>
      </c>
      <c r="C582" s="250" t="s">
        <v>870</v>
      </c>
      <c r="D582" s="235" t="s">
        <v>650</v>
      </c>
      <c r="E582" s="236">
        <v>4.1909999999999998</v>
      </c>
      <c r="F582" s="237"/>
      <c r="G582" s="238">
        <f>ROUND(E582*F582,2)</f>
        <v>0</v>
      </c>
      <c r="H582" s="237"/>
      <c r="I582" s="238">
        <f>ROUND(E582*H582,2)</f>
        <v>0</v>
      </c>
      <c r="J582" s="237"/>
      <c r="K582" s="238">
        <f>ROUND(E582*J582,2)</f>
        <v>0</v>
      </c>
      <c r="L582" s="238">
        <v>21</v>
      </c>
      <c r="M582" s="238">
        <f>G582*(1+L582/100)</f>
        <v>0</v>
      </c>
      <c r="N582" s="236">
        <v>4.8599999999999997E-3</v>
      </c>
      <c r="O582" s="236">
        <f>ROUND(E582*N582,2)</f>
        <v>0.02</v>
      </c>
      <c r="P582" s="236">
        <v>0</v>
      </c>
      <c r="Q582" s="236">
        <f>ROUND(E582*P582,2)</f>
        <v>0</v>
      </c>
      <c r="R582" s="238" t="s">
        <v>546</v>
      </c>
      <c r="S582" s="238" t="s">
        <v>264</v>
      </c>
      <c r="T582" s="239" t="s">
        <v>413</v>
      </c>
      <c r="U582" s="222">
        <v>0</v>
      </c>
      <c r="V582" s="222">
        <f>ROUND(E582*U582,2)</f>
        <v>0</v>
      </c>
      <c r="W582" s="222"/>
      <c r="X582" s="222" t="s">
        <v>547</v>
      </c>
      <c r="Y582" s="222" t="s">
        <v>267</v>
      </c>
      <c r="Z582" s="212"/>
      <c r="AA582" s="212"/>
      <c r="AB582" s="212"/>
      <c r="AC582" s="212"/>
      <c r="AD582" s="212"/>
      <c r="AE582" s="212"/>
      <c r="AF582" s="212"/>
      <c r="AG582" s="212" t="s">
        <v>548</v>
      </c>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2" x14ac:dyDescent="0.2">
      <c r="A583" s="219"/>
      <c r="B583" s="220"/>
      <c r="C583" s="252" t="s">
        <v>866</v>
      </c>
      <c r="D583" s="223"/>
      <c r="E583" s="224">
        <v>1.35</v>
      </c>
      <c r="F583" s="222"/>
      <c r="G583" s="222"/>
      <c r="H583" s="222"/>
      <c r="I583" s="222"/>
      <c r="J583" s="222"/>
      <c r="K583" s="222"/>
      <c r="L583" s="222"/>
      <c r="M583" s="222"/>
      <c r="N583" s="221"/>
      <c r="O583" s="221"/>
      <c r="P583" s="221"/>
      <c r="Q583" s="221"/>
      <c r="R583" s="222"/>
      <c r="S583" s="222"/>
      <c r="T583" s="222"/>
      <c r="U583" s="222"/>
      <c r="V583" s="222"/>
      <c r="W583" s="222"/>
      <c r="X583" s="222"/>
      <c r="Y583" s="222"/>
      <c r="Z583" s="212"/>
      <c r="AA583" s="212"/>
      <c r="AB583" s="212"/>
      <c r="AC583" s="212"/>
      <c r="AD583" s="212"/>
      <c r="AE583" s="212"/>
      <c r="AF583" s="212"/>
      <c r="AG583" s="212" t="s">
        <v>276</v>
      </c>
      <c r="AH583" s="212">
        <v>0</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3" x14ac:dyDescent="0.2">
      <c r="A584" s="219"/>
      <c r="B584" s="220"/>
      <c r="C584" s="252" t="s">
        <v>867</v>
      </c>
      <c r="D584" s="223"/>
      <c r="E584" s="224">
        <v>1.26</v>
      </c>
      <c r="F584" s="222"/>
      <c r="G584" s="222"/>
      <c r="H584" s="222"/>
      <c r="I584" s="222"/>
      <c r="J584" s="222"/>
      <c r="K584" s="222"/>
      <c r="L584" s="222"/>
      <c r="M584" s="222"/>
      <c r="N584" s="221"/>
      <c r="O584" s="221"/>
      <c r="P584" s="221"/>
      <c r="Q584" s="221"/>
      <c r="R584" s="222"/>
      <c r="S584" s="222"/>
      <c r="T584" s="222"/>
      <c r="U584" s="222"/>
      <c r="V584" s="222"/>
      <c r="W584" s="222"/>
      <c r="X584" s="222"/>
      <c r="Y584" s="222"/>
      <c r="Z584" s="212"/>
      <c r="AA584" s="212"/>
      <c r="AB584" s="212"/>
      <c r="AC584" s="212"/>
      <c r="AD584" s="212"/>
      <c r="AE584" s="212"/>
      <c r="AF584" s="212"/>
      <c r="AG584" s="212" t="s">
        <v>276</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3" x14ac:dyDescent="0.2">
      <c r="A585" s="219"/>
      <c r="B585" s="220"/>
      <c r="C585" s="252" t="s">
        <v>868</v>
      </c>
      <c r="D585" s="223"/>
      <c r="E585" s="224">
        <v>1.2</v>
      </c>
      <c r="F585" s="222"/>
      <c r="G585" s="222"/>
      <c r="H585" s="222"/>
      <c r="I585" s="222"/>
      <c r="J585" s="222"/>
      <c r="K585" s="222"/>
      <c r="L585" s="222"/>
      <c r="M585" s="222"/>
      <c r="N585" s="221"/>
      <c r="O585" s="221"/>
      <c r="P585" s="221"/>
      <c r="Q585" s="221"/>
      <c r="R585" s="222"/>
      <c r="S585" s="222"/>
      <c r="T585" s="222"/>
      <c r="U585" s="222"/>
      <c r="V585" s="222"/>
      <c r="W585" s="222"/>
      <c r="X585" s="222"/>
      <c r="Y585" s="222"/>
      <c r="Z585" s="212"/>
      <c r="AA585" s="212"/>
      <c r="AB585" s="212"/>
      <c r="AC585" s="212"/>
      <c r="AD585" s="212"/>
      <c r="AE585" s="212"/>
      <c r="AF585" s="212"/>
      <c r="AG585" s="212" t="s">
        <v>276</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3" x14ac:dyDescent="0.2">
      <c r="A586" s="219"/>
      <c r="B586" s="220"/>
      <c r="C586" s="262" t="s">
        <v>871</v>
      </c>
      <c r="D586" s="257"/>
      <c r="E586" s="258">
        <v>0.38100000000000001</v>
      </c>
      <c r="F586" s="222"/>
      <c r="G586" s="222"/>
      <c r="H586" s="222"/>
      <c r="I586" s="222"/>
      <c r="J586" s="222"/>
      <c r="K586" s="222"/>
      <c r="L586" s="222"/>
      <c r="M586" s="222"/>
      <c r="N586" s="221"/>
      <c r="O586" s="221"/>
      <c r="P586" s="221"/>
      <c r="Q586" s="221"/>
      <c r="R586" s="222"/>
      <c r="S586" s="222"/>
      <c r="T586" s="222"/>
      <c r="U586" s="222"/>
      <c r="V586" s="222"/>
      <c r="W586" s="222"/>
      <c r="X586" s="222"/>
      <c r="Y586" s="222"/>
      <c r="Z586" s="212"/>
      <c r="AA586" s="212"/>
      <c r="AB586" s="212"/>
      <c r="AC586" s="212"/>
      <c r="AD586" s="212"/>
      <c r="AE586" s="212"/>
      <c r="AF586" s="212"/>
      <c r="AG586" s="212" t="s">
        <v>276</v>
      </c>
      <c r="AH586" s="212">
        <v>4</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1" x14ac:dyDescent="0.2">
      <c r="A587" s="233">
        <v>84</v>
      </c>
      <c r="B587" s="234" t="s">
        <v>872</v>
      </c>
      <c r="C587" s="250" t="s">
        <v>873</v>
      </c>
      <c r="D587" s="235" t="s">
        <v>645</v>
      </c>
      <c r="E587" s="236">
        <v>3</v>
      </c>
      <c r="F587" s="237"/>
      <c r="G587" s="238">
        <f>ROUND(E587*F587,2)</f>
        <v>0</v>
      </c>
      <c r="H587" s="237"/>
      <c r="I587" s="238">
        <f>ROUND(E587*H587,2)</f>
        <v>0</v>
      </c>
      <c r="J587" s="237"/>
      <c r="K587" s="238">
        <f>ROUND(E587*J587,2)</f>
        <v>0</v>
      </c>
      <c r="L587" s="238">
        <v>21</v>
      </c>
      <c r="M587" s="238">
        <f>G587*(1+L587/100)</f>
        <v>0</v>
      </c>
      <c r="N587" s="236">
        <v>3.0000000000000001E-5</v>
      </c>
      <c r="O587" s="236">
        <f>ROUND(E587*N587,2)</f>
        <v>0</v>
      </c>
      <c r="P587" s="236">
        <v>0</v>
      </c>
      <c r="Q587" s="236">
        <f>ROUND(E587*P587,2)</f>
        <v>0</v>
      </c>
      <c r="R587" s="238" t="s">
        <v>546</v>
      </c>
      <c r="S587" s="238" t="s">
        <v>264</v>
      </c>
      <c r="T587" s="239" t="s">
        <v>413</v>
      </c>
      <c r="U587" s="222">
        <v>0</v>
      </c>
      <c r="V587" s="222">
        <f>ROUND(E587*U587,2)</f>
        <v>0</v>
      </c>
      <c r="W587" s="222"/>
      <c r="X587" s="222" t="s">
        <v>547</v>
      </c>
      <c r="Y587" s="222" t="s">
        <v>267</v>
      </c>
      <c r="Z587" s="212"/>
      <c r="AA587" s="212"/>
      <c r="AB587" s="212"/>
      <c r="AC587" s="212"/>
      <c r="AD587" s="212"/>
      <c r="AE587" s="212"/>
      <c r="AF587" s="212"/>
      <c r="AG587" s="212" t="s">
        <v>548</v>
      </c>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2" x14ac:dyDescent="0.2">
      <c r="A588" s="219"/>
      <c r="B588" s="220"/>
      <c r="C588" s="252" t="s">
        <v>874</v>
      </c>
      <c r="D588" s="223"/>
      <c r="E588" s="224">
        <v>1</v>
      </c>
      <c r="F588" s="222"/>
      <c r="G588" s="222"/>
      <c r="H588" s="222"/>
      <c r="I588" s="222"/>
      <c r="J588" s="222"/>
      <c r="K588" s="222"/>
      <c r="L588" s="222"/>
      <c r="M588" s="222"/>
      <c r="N588" s="221"/>
      <c r="O588" s="221"/>
      <c r="P588" s="221"/>
      <c r="Q588" s="221"/>
      <c r="R588" s="222"/>
      <c r="S588" s="222"/>
      <c r="T588" s="222"/>
      <c r="U588" s="222"/>
      <c r="V588" s="222"/>
      <c r="W588" s="222"/>
      <c r="X588" s="222"/>
      <c r="Y588" s="222"/>
      <c r="Z588" s="212"/>
      <c r="AA588" s="212"/>
      <c r="AB588" s="212"/>
      <c r="AC588" s="212"/>
      <c r="AD588" s="212"/>
      <c r="AE588" s="212"/>
      <c r="AF588" s="212"/>
      <c r="AG588" s="212" t="s">
        <v>276</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3" x14ac:dyDescent="0.2">
      <c r="A589" s="219"/>
      <c r="B589" s="220"/>
      <c r="C589" s="252" t="s">
        <v>875</v>
      </c>
      <c r="D589" s="223"/>
      <c r="E589" s="224">
        <v>1</v>
      </c>
      <c r="F589" s="222"/>
      <c r="G589" s="222"/>
      <c r="H589" s="222"/>
      <c r="I589" s="222"/>
      <c r="J589" s="222"/>
      <c r="K589" s="222"/>
      <c r="L589" s="222"/>
      <c r="M589" s="222"/>
      <c r="N589" s="221"/>
      <c r="O589" s="221"/>
      <c r="P589" s="221"/>
      <c r="Q589" s="221"/>
      <c r="R589" s="222"/>
      <c r="S589" s="222"/>
      <c r="T589" s="222"/>
      <c r="U589" s="222"/>
      <c r="V589" s="222"/>
      <c r="W589" s="222"/>
      <c r="X589" s="222"/>
      <c r="Y589" s="222"/>
      <c r="Z589" s="212"/>
      <c r="AA589" s="212"/>
      <c r="AB589" s="212"/>
      <c r="AC589" s="212"/>
      <c r="AD589" s="212"/>
      <c r="AE589" s="212"/>
      <c r="AF589" s="212"/>
      <c r="AG589" s="212" t="s">
        <v>276</v>
      </c>
      <c r="AH589" s="212">
        <v>0</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3" x14ac:dyDescent="0.2">
      <c r="A590" s="219"/>
      <c r="B590" s="220"/>
      <c r="C590" s="252" t="s">
        <v>876</v>
      </c>
      <c r="D590" s="223"/>
      <c r="E590" s="224">
        <v>1</v>
      </c>
      <c r="F590" s="222"/>
      <c r="G590" s="222"/>
      <c r="H590" s="222"/>
      <c r="I590" s="222"/>
      <c r="J590" s="222"/>
      <c r="K590" s="222"/>
      <c r="L590" s="222"/>
      <c r="M590" s="222"/>
      <c r="N590" s="221"/>
      <c r="O590" s="221"/>
      <c r="P590" s="221"/>
      <c r="Q590" s="221"/>
      <c r="R590" s="222"/>
      <c r="S590" s="222"/>
      <c r="T590" s="222"/>
      <c r="U590" s="222"/>
      <c r="V590" s="222"/>
      <c r="W590" s="222"/>
      <c r="X590" s="222"/>
      <c r="Y590" s="222"/>
      <c r="Z590" s="212"/>
      <c r="AA590" s="212"/>
      <c r="AB590" s="212"/>
      <c r="AC590" s="212"/>
      <c r="AD590" s="212"/>
      <c r="AE590" s="212"/>
      <c r="AF590" s="212"/>
      <c r="AG590" s="212" t="s">
        <v>276</v>
      </c>
      <c r="AH590" s="212">
        <v>0</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x14ac:dyDescent="0.2">
      <c r="A591" s="226" t="s">
        <v>259</v>
      </c>
      <c r="B591" s="227" t="s">
        <v>119</v>
      </c>
      <c r="C591" s="249" t="s">
        <v>120</v>
      </c>
      <c r="D591" s="228"/>
      <c r="E591" s="229"/>
      <c r="F591" s="230"/>
      <c r="G591" s="230">
        <f>SUMIF(AG592:AG597,"&lt;&gt;NOR",G592:G597)</f>
        <v>0</v>
      </c>
      <c r="H591" s="230"/>
      <c r="I591" s="230">
        <f>SUM(I592:I597)</f>
        <v>0</v>
      </c>
      <c r="J591" s="230"/>
      <c r="K591" s="230">
        <f>SUM(K592:K597)</f>
        <v>0</v>
      </c>
      <c r="L591" s="230"/>
      <c r="M591" s="230">
        <f>SUM(M592:M597)</f>
        <v>0</v>
      </c>
      <c r="N591" s="229"/>
      <c r="O591" s="229">
        <f>SUM(O592:O597)</f>
        <v>1.8199999999999998</v>
      </c>
      <c r="P591" s="229"/>
      <c r="Q591" s="229">
        <f>SUM(Q592:Q597)</f>
        <v>0</v>
      </c>
      <c r="R591" s="230"/>
      <c r="S591" s="230"/>
      <c r="T591" s="231"/>
      <c r="U591" s="225"/>
      <c r="V591" s="225">
        <f>SUM(V592:V597)</f>
        <v>0</v>
      </c>
      <c r="W591" s="225"/>
      <c r="X591" s="225"/>
      <c r="Y591" s="225"/>
      <c r="AG591" t="s">
        <v>260</v>
      </c>
    </row>
    <row r="592" spans="1:60" ht="22.5" outlineLevel="1" x14ac:dyDescent="0.2">
      <c r="A592" s="242">
        <v>85</v>
      </c>
      <c r="B592" s="243" t="s">
        <v>877</v>
      </c>
      <c r="C592" s="253" t="s">
        <v>878</v>
      </c>
      <c r="D592" s="244" t="s">
        <v>453</v>
      </c>
      <c r="E592" s="245">
        <v>1</v>
      </c>
      <c r="F592" s="246"/>
      <c r="G592" s="247">
        <f>ROUND(E592*F592,2)</f>
        <v>0</v>
      </c>
      <c r="H592" s="246"/>
      <c r="I592" s="247">
        <f>ROUND(E592*H592,2)</f>
        <v>0</v>
      </c>
      <c r="J592" s="246"/>
      <c r="K592" s="247">
        <f>ROUND(E592*J592,2)</f>
        <v>0</v>
      </c>
      <c r="L592" s="247">
        <v>21</v>
      </c>
      <c r="M592" s="247">
        <f>G592*(1+L592/100)</f>
        <v>0</v>
      </c>
      <c r="N592" s="245">
        <v>0.315</v>
      </c>
      <c r="O592" s="245">
        <f>ROUND(E592*N592,2)</f>
        <v>0.32</v>
      </c>
      <c r="P592" s="245">
        <v>0</v>
      </c>
      <c r="Q592" s="245">
        <f>ROUND(E592*P592,2)</f>
        <v>0</v>
      </c>
      <c r="R592" s="247"/>
      <c r="S592" s="247" t="s">
        <v>288</v>
      </c>
      <c r="T592" s="248" t="s">
        <v>265</v>
      </c>
      <c r="U592" s="222">
        <v>0</v>
      </c>
      <c r="V592" s="222">
        <f>ROUND(E592*U592,2)</f>
        <v>0</v>
      </c>
      <c r="W592" s="222"/>
      <c r="X592" s="222" t="s">
        <v>320</v>
      </c>
      <c r="Y592" s="222" t="s">
        <v>267</v>
      </c>
      <c r="Z592" s="212"/>
      <c r="AA592" s="212"/>
      <c r="AB592" s="212"/>
      <c r="AC592" s="212"/>
      <c r="AD592" s="212"/>
      <c r="AE592" s="212"/>
      <c r="AF592" s="212"/>
      <c r="AG592" s="212" t="s">
        <v>321</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ht="22.5" outlineLevel="1" x14ac:dyDescent="0.2">
      <c r="A593" s="242">
        <v>86</v>
      </c>
      <c r="B593" s="243" t="s">
        <v>879</v>
      </c>
      <c r="C593" s="253" t="s">
        <v>880</v>
      </c>
      <c r="D593" s="244" t="s">
        <v>453</v>
      </c>
      <c r="E593" s="245">
        <v>1</v>
      </c>
      <c r="F593" s="246"/>
      <c r="G593" s="247">
        <f>ROUND(E593*F593,2)</f>
        <v>0</v>
      </c>
      <c r="H593" s="246"/>
      <c r="I593" s="247">
        <f>ROUND(E593*H593,2)</f>
        <v>0</v>
      </c>
      <c r="J593" s="246"/>
      <c r="K593" s="247">
        <f>ROUND(E593*J593,2)</f>
        <v>0</v>
      </c>
      <c r="L593" s="247">
        <v>21</v>
      </c>
      <c r="M593" s="247">
        <f>G593*(1+L593/100)</f>
        <v>0</v>
      </c>
      <c r="N593" s="245">
        <v>7.5999999999999998E-2</v>
      </c>
      <c r="O593" s="245">
        <f>ROUND(E593*N593,2)</f>
        <v>0.08</v>
      </c>
      <c r="P593" s="245">
        <v>0</v>
      </c>
      <c r="Q593" s="245">
        <f>ROUND(E593*P593,2)</f>
        <v>0</v>
      </c>
      <c r="R593" s="247"/>
      <c r="S593" s="247" t="s">
        <v>288</v>
      </c>
      <c r="T593" s="248" t="s">
        <v>265</v>
      </c>
      <c r="U593" s="222">
        <v>0</v>
      </c>
      <c r="V593" s="222">
        <f>ROUND(E593*U593,2)</f>
        <v>0</v>
      </c>
      <c r="W593" s="222"/>
      <c r="X593" s="222" t="s">
        <v>320</v>
      </c>
      <c r="Y593" s="222" t="s">
        <v>267</v>
      </c>
      <c r="Z593" s="212"/>
      <c r="AA593" s="212"/>
      <c r="AB593" s="212"/>
      <c r="AC593" s="212"/>
      <c r="AD593" s="212"/>
      <c r="AE593" s="212"/>
      <c r="AF593" s="212"/>
      <c r="AG593" s="212" t="s">
        <v>321</v>
      </c>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ht="22.5" outlineLevel="1" x14ac:dyDescent="0.2">
      <c r="A594" s="242">
        <v>87</v>
      </c>
      <c r="B594" s="243" t="s">
        <v>881</v>
      </c>
      <c r="C594" s="253" t="s">
        <v>882</v>
      </c>
      <c r="D594" s="244" t="s">
        <v>453</v>
      </c>
      <c r="E594" s="245">
        <v>2</v>
      </c>
      <c r="F594" s="246"/>
      <c r="G594" s="247">
        <f>ROUND(E594*F594,2)</f>
        <v>0</v>
      </c>
      <c r="H594" s="246"/>
      <c r="I594" s="247">
        <f>ROUND(E594*H594,2)</f>
        <v>0</v>
      </c>
      <c r="J594" s="246"/>
      <c r="K594" s="247">
        <f>ROUND(E594*J594,2)</f>
        <v>0</v>
      </c>
      <c r="L594" s="247">
        <v>21</v>
      </c>
      <c r="M594" s="247">
        <f>G594*(1+L594/100)</f>
        <v>0</v>
      </c>
      <c r="N594" s="245">
        <v>0.44</v>
      </c>
      <c r="O594" s="245">
        <f>ROUND(E594*N594,2)</f>
        <v>0.88</v>
      </c>
      <c r="P594" s="245">
        <v>0</v>
      </c>
      <c r="Q594" s="245">
        <f>ROUND(E594*P594,2)</f>
        <v>0</v>
      </c>
      <c r="R594" s="247"/>
      <c r="S594" s="247" t="s">
        <v>288</v>
      </c>
      <c r="T594" s="248" t="s">
        <v>265</v>
      </c>
      <c r="U594" s="222">
        <v>0</v>
      </c>
      <c r="V594" s="222">
        <f>ROUND(E594*U594,2)</f>
        <v>0</v>
      </c>
      <c r="W594" s="222"/>
      <c r="X594" s="222" t="s">
        <v>320</v>
      </c>
      <c r="Y594" s="222" t="s">
        <v>267</v>
      </c>
      <c r="Z594" s="212"/>
      <c r="AA594" s="212"/>
      <c r="AB594" s="212"/>
      <c r="AC594" s="212"/>
      <c r="AD594" s="212"/>
      <c r="AE594" s="212"/>
      <c r="AF594" s="212"/>
      <c r="AG594" s="212" t="s">
        <v>321</v>
      </c>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ht="22.5" outlineLevel="1" x14ac:dyDescent="0.2">
      <c r="A595" s="242">
        <v>88</v>
      </c>
      <c r="B595" s="243" t="s">
        <v>883</v>
      </c>
      <c r="C595" s="253" t="s">
        <v>884</v>
      </c>
      <c r="D595" s="244" t="s">
        <v>453</v>
      </c>
      <c r="E595" s="245">
        <v>1</v>
      </c>
      <c r="F595" s="246"/>
      <c r="G595" s="247">
        <f>ROUND(E595*F595,2)</f>
        <v>0</v>
      </c>
      <c r="H595" s="246"/>
      <c r="I595" s="247">
        <f>ROUND(E595*H595,2)</f>
        <v>0</v>
      </c>
      <c r="J595" s="246"/>
      <c r="K595" s="247">
        <f>ROUND(E595*J595,2)</f>
        <v>0</v>
      </c>
      <c r="L595" s="247">
        <v>21</v>
      </c>
      <c r="M595" s="247">
        <f>G595*(1+L595/100)</f>
        <v>0</v>
      </c>
      <c r="N595" s="245">
        <v>0.16700000000000001</v>
      </c>
      <c r="O595" s="245">
        <f>ROUND(E595*N595,2)</f>
        <v>0.17</v>
      </c>
      <c r="P595" s="245">
        <v>0</v>
      </c>
      <c r="Q595" s="245">
        <f>ROUND(E595*P595,2)</f>
        <v>0</v>
      </c>
      <c r="R595" s="247"/>
      <c r="S595" s="247" t="s">
        <v>288</v>
      </c>
      <c r="T595" s="248" t="s">
        <v>265</v>
      </c>
      <c r="U595" s="222">
        <v>0</v>
      </c>
      <c r="V595" s="222">
        <f>ROUND(E595*U595,2)</f>
        <v>0</v>
      </c>
      <c r="W595" s="222"/>
      <c r="X595" s="222" t="s">
        <v>320</v>
      </c>
      <c r="Y595" s="222" t="s">
        <v>267</v>
      </c>
      <c r="Z595" s="212"/>
      <c r="AA595" s="212"/>
      <c r="AB595" s="212"/>
      <c r="AC595" s="212"/>
      <c r="AD595" s="212"/>
      <c r="AE595" s="212"/>
      <c r="AF595" s="212"/>
      <c r="AG595" s="212" t="s">
        <v>321</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ht="22.5" outlineLevel="1" x14ac:dyDescent="0.2">
      <c r="A596" s="242">
        <v>89</v>
      </c>
      <c r="B596" s="243" t="s">
        <v>885</v>
      </c>
      <c r="C596" s="253" t="s">
        <v>886</v>
      </c>
      <c r="D596" s="244" t="s">
        <v>453</v>
      </c>
      <c r="E596" s="245">
        <v>1</v>
      </c>
      <c r="F596" s="246"/>
      <c r="G596" s="247">
        <f>ROUND(E596*F596,2)</f>
        <v>0</v>
      </c>
      <c r="H596" s="246"/>
      <c r="I596" s="247">
        <f>ROUND(E596*H596,2)</f>
        <v>0</v>
      </c>
      <c r="J596" s="246"/>
      <c r="K596" s="247">
        <f>ROUND(E596*J596,2)</f>
        <v>0</v>
      </c>
      <c r="L596" s="247">
        <v>21</v>
      </c>
      <c r="M596" s="247">
        <f>G596*(1+L596/100)</f>
        <v>0</v>
      </c>
      <c r="N596" s="245">
        <v>0.2</v>
      </c>
      <c r="O596" s="245">
        <f>ROUND(E596*N596,2)</f>
        <v>0.2</v>
      </c>
      <c r="P596" s="245">
        <v>0</v>
      </c>
      <c r="Q596" s="245">
        <f>ROUND(E596*P596,2)</f>
        <v>0</v>
      </c>
      <c r="R596" s="247"/>
      <c r="S596" s="247" t="s">
        <v>288</v>
      </c>
      <c r="T596" s="248" t="s">
        <v>265</v>
      </c>
      <c r="U596" s="222">
        <v>0</v>
      </c>
      <c r="V596" s="222">
        <f>ROUND(E596*U596,2)</f>
        <v>0</v>
      </c>
      <c r="W596" s="222"/>
      <c r="X596" s="222" t="s">
        <v>320</v>
      </c>
      <c r="Y596" s="222" t="s">
        <v>267</v>
      </c>
      <c r="Z596" s="212"/>
      <c r="AA596" s="212"/>
      <c r="AB596" s="212"/>
      <c r="AC596" s="212"/>
      <c r="AD596" s="212"/>
      <c r="AE596" s="212"/>
      <c r="AF596" s="212"/>
      <c r="AG596" s="212" t="s">
        <v>321</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ht="22.5" outlineLevel="1" x14ac:dyDescent="0.2">
      <c r="A597" s="242">
        <v>90</v>
      </c>
      <c r="B597" s="243" t="s">
        <v>887</v>
      </c>
      <c r="C597" s="253" t="s">
        <v>888</v>
      </c>
      <c r="D597" s="244" t="s">
        <v>453</v>
      </c>
      <c r="E597" s="245">
        <v>1</v>
      </c>
      <c r="F597" s="246"/>
      <c r="G597" s="247">
        <f>ROUND(E597*F597,2)</f>
        <v>0</v>
      </c>
      <c r="H597" s="246"/>
      <c r="I597" s="247">
        <f>ROUND(E597*H597,2)</f>
        <v>0</v>
      </c>
      <c r="J597" s="246"/>
      <c r="K597" s="247">
        <f>ROUND(E597*J597,2)</f>
        <v>0</v>
      </c>
      <c r="L597" s="247">
        <v>21</v>
      </c>
      <c r="M597" s="247">
        <f>G597*(1+L597/100)</f>
        <v>0</v>
      </c>
      <c r="N597" s="245">
        <v>0.17299999999999999</v>
      </c>
      <c r="O597" s="245">
        <f>ROUND(E597*N597,2)</f>
        <v>0.17</v>
      </c>
      <c r="P597" s="245">
        <v>0</v>
      </c>
      <c r="Q597" s="245">
        <f>ROUND(E597*P597,2)</f>
        <v>0</v>
      </c>
      <c r="R597" s="247"/>
      <c r="S597" s="247" t="s">
        <v>288</v>
      </c>
      <c r="T597" s="248" t="s">
        <v>265</v>
      </c>
      <c r="U597" s="222">
        <v>0</v>
      </c>
      <c r="V597" s="222">
        <f>ROUND(E597*U597,2)</f>
        <v>0</v>
      </c>
      <c r="W597" s="222"/>
      <c r="X597" s="222" t="s">
        <v>320</v>
      </c>
      <c r="Y597" s="222" t="s">
        <v>267</v>
      </c>
      <c r="Z597" s="212"/>
      <c r="AA597" s="212"/>
      <c r="AB597" s="212"/>
      <c r="AC597" s="212"/>
      <c r="AD597" s="212"/>
      <c r="AE597" s="212"/>
      <c r="AF597" s="212"/>
      <c r="AG597" s="212" t="s">
        <v>321</v>
      </c>
      <c r="AH597" s="212"/>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x14ac:dyDescent="0.2">
      <c r="A598" s="226" t="s">
        <v>259</v>
      </c>
      <c r="B598" s="227" t="s">
        <v>121</v>
      </c>
      <c r="C598" s="249" t="s">
        <v>122</v>
      </c>
      <c r="D598" s="228"/>
      <c r="E598" s="229"/>
      <c r="F598" s="230"/>
      <c r="G598" s="230">
        <f>SUMIF(AG599:AG628,"&lt;&gt;NOR",G599:G628)</f>
        <v>0</v>
      </c>
      <c r="H598" s="230"/>
      <c r="I598" s="230">
        <f>SUM(I599:I628)</f>
        <v>0</v>
      </c>
      <c r="J598" s="230"/>
      <c r="K598" s="230">
        <f>SUM(K599:K628)</f>
        <v>0</v>
      </c>
      <c r="L598" s="230"/>
      <c r="M598" s="230">
        <f>SUM(M599:M628)</f>
        <v>0</v>
      </c>
      <c r="N598" s="229"/>
      <c r="O598" s="229">
        <f>SUM(O599:O628)</f>
        <v>2.38</v>
      </c>
      <c r="P598" s="229"/>
      <c r="Q598" s="229">
        <f>SUM(Q599:Q628)</f>
        <v>0</v>
      </c>
      <c r="R598" s="230"/>
      <c r="S598" s="230"/>
      <c r="T598" s="231"/>
      <c r="U598" s="225"/>
      <c r="V598" s="225">
        <f>SUM(V599:V628)</f>
        <v>185.62</v>
      </c>
      <c r="W598" s="225"/>
      <c r="X598" s="225"/>
      <c r="Y598" s="225"/>
      <c r="AG598" t="s">
        <v>260</v>
      </c>
    </row>
    <row r="599" spans="1:60" outlineLevel="1" x14ac:dyDescent="0.2">
      <c r="A599" s="233">
        <v>91</v>
      </c>
      <c r="B599" s="234" t="s">
        <v>889</v>
      </c>
      <c r="C599" s="250" t="s">
        <v>890</v>
      </c>
      <c r="D599" s="235" t="s">
        <v>317</v>
      </c>
      <c r="E599" s="236">
        <v>561.61</v>
      </c>
      <c r="F599" s="237"/>
      <c r="G599" s="238">
        <f>ROUND(E599*F599,2)</f>
        <v>0</v>
      </c>
      <c r="H599" s="237"/>
      <c r="I599" s="238">
        <f>ROUND(E599*H599,2)</f>
        <v>0</v>
      </c>
      <c r="J599" s="237"/>
      <c r="K599" s="238">
        <f>ROUND(E599*J599,2)</f>
        <v>0</v>
      </c>
      <c r="L599" s="238">
        <v>21</v>
      </c>
      <c r="M599" s="238">
        <f>G599*(1+L599/100)</f>
        <v>0</v>
      </c>
      <c r="N599" s="236">
        <v>1.58E-3</v>
      </c>
      <c r="O599" s="236">
        <f>ROUND(E599*N599,2)</f>
        <v>0.89</v>
      </c>
      <c r="P599" s="236">
        <v>0</v>
      </c>
      <c r="Q599" s="236">
        <f>ROUND(E599*P599,2)</f>
        <v>0</v>
      </c>
      <c r="R599" s="238" t="s">
        <v>891</v>
      </c>
      <c r="S599" s="238" t="s">
        <v>264</v>
      </c>
      <c r="T599" s="239" t="s">
        <v>319</v>
      </c>
      <c r="U599" s="222">
        <v>0.214</v>
      </c>
      <c r="V599" s="222">
        <f>ROUND(E599*U599,2)</f>
        <v>120.18</v>
      </c>
      <c r="W599" s="222"/>
      <c r="X599" s="222" t="s">
        <v>320</v>
      </c>
      <c r="Y599" s="222" t="s">
        <v>267</v>
      </c>
      <c r="Z599" s="212"/>
      <c r="AA599" s="212"/>
      <c r="AB599" s="212"/>
      <c r="AC599" s="212"/>
      <c r="AD599" s="212"/>
      <c r="AE599" s="212"/>
      <c r="AF599" s="212"/>
      <c r="AG599" s="212" t="s">
        <v>321</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2" x14ac:dyDescent="0.2">
      <c r="A600" s="219"/>
      <c r="B600" s="220"/>
      <c r="C600" s="252" t="s">
        <v>505</v>
      </c>
      <c r="D600" s="223"/>
      <c r="E600" s="224"/>
      <c r="F600" s="222"/>
      <c r="G600" s="222"/>
      <c r="H600" s="222"/>
      <c r="I600" s="222"/>
      <c r="J600" s="222"/>
      <c r="K600" s="222"/>
      <c r="L600" s="222"/>
      <c r="M600" s="222"/>
      <c r="N600" s="221"/>
      <c r="O600" s="221"/>
      <c r="P600" s="221"/>
      <c r="Q600" s="221"/>
      <c r="R600" s="222"/>
      <c r="S600" s="222"/>
      <c r="T600" s="222"/>
      <c r="U600" s="222"/>
      <c r="V600" s="222"/>
      <c r="W600" s="222"/>
      <c r="X600" s="222"/>
      <c r="Y600" s="222"/>
      <c r="Z600" s="212"/>
      <c r="AA600" s="212"/>
      <c r="AB600" s="212"/>
      <c r="AC600" s="212"/>
      <c r="AD600" s="212"/>
      <c r="AE600" s="212"/>
      <c r="AF600" s="212"/>
      <c r="AG600" s="212" t="s">
        <v>276</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3" x14ac:dyDescent="0.2">
      <c r="A601" s="219"/>
      <c r="B601" s="220"/>
      <c r="C601" s="252" t="s">
        <v>828</v>
      </c>
      <c r="D601" s="223"/>
      <c r="E601" s="224">
        <v>42.23</v>
      </c>
      <c r="F601" s="222"/>
      <c r="G601" s="222"/>
      <c r="H601" s="222"/>
      <c r="I601" s="222"/>
      <c r="J601" s="222"/>
      <c r="K601" s="222"/>
      <c r="L601" s="222"/>
      <c r="M601" s="222"/>
      <c r="N601" s="221"/>
      <c r="O601" s="221"/>
      <c r="P601" s="221"/>
      <c r="Q601" s="221"/>
      <c r="R601" s="222"/>
      <c r="S601" s="222"/>
      <c r="T601" s="222"/>
      <c r="U601" s="222"/>
      <c r="V601" s="222"/>
      <c r="W601" s="222"/>
      <c r="X601" s="222"/>
      <c r="Y601" s="222"/>
      <c r="Z601" s="212"/>
      <c r="AA601" s="212"/>
      <c r="AB601" s="212"/>
      <c r="AC601" s="212"/>
      <c r="AD601" s="212"/>
      <c r="AE601" s="212"/>
      <c r="AF601" s="212"/>
      <c r="AG601" s="212" t="s">
        <v>276</v>
      </c>
      <c r="AH601" s="212">
        <v>0</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3" x14ac:dyDescent="0.2">
      <c r="A602" s="219"/>
      <c r="B602" s="220"/>
      <c r="C602" s="252" t="s">
        <v>633</v>
      </c>
      <c r="D602" s="223"/>
      <c r="E602" s="224">
        <v>4.22</v>
      </c>
      <c r="F602" s="222"/>
      <c r="G602" s="222"/>
      <c r="H602" s="222"/>
      <c r="I602" s="222"/>
      <c r="J602" s="222"/>
      <c r="K602" s="222"/>
      <c r="L602" s="222"/>
      <c r="M602" s="222"/>
      <c r="N602" s="221"/>
      <c r="O602" s="221"/>
      <c r="P602" s="221"/>
      <c r="Q602" s="221"/>
      <c r="R602" s="222"/>
      <c r="S602" s="222"/>
      <c r="T602" s="222"/>
      <c r="U602" s="222"/>
      <c r="V602" s="222"/>
      <c r="W602" s="222"/>
      <c r="X602" s="222"/>
      <c r="Y602" s="222"/>
      <c r="Z602" s="212"/>
      <c r="AA602" s="212"/>
      <c r="AB602" s="212"/>
      <c r="AC602" s="212"/>
      <c r="AD602" s="212"/>
      <c r="AE602" s="212"/>
      <c r="AF602" s="212"/>
      <c r="AG602" s="212" t="s">
        <v>276</v>
      </c>
      <c r="AH602" s="212">
        <v>0</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3" x14ac:dyDescent="0.2">
      <c r="A603" s="219"/>
      <c r="B603" s="220"/>
      <c r="C603" s="252" t="s">
        <v>829</v>
      </c>
      <c r="D603" s="223"/>
      <c r="E603" s="224">
        <v>71.760000000000005</v>
      </c>
      <c r="F603" s="222"/>
      <c r="G603" s="222"/>
      <c r="H603" s="222"/>
      <c r="I603" s="222"/>
      <c r="J603" s="222"/>
      <c r="K603" s="222"/>
      <c r="L603" s="222"/>
      <c r="M603" s="222"/>
      <c r="N603" s="221"/>
      <c r="O603" s="221"/>
      <c r="P603" s="221"/>
      <c r="Q603" s="221"/>
      <c r="R603" s="222"/>
      <c r="S603" s="222"/>
      <c r="T603" s="222"/>
      <c r="U603" s="222"/>
      <c r="V603" s="222"/>
      <c r="W603" s="222"/>
      <c r="X603" s="222"/>
      <c r="Y603" s="222"/>
      <c r="Z603" s="212"/>
      <c r="AA603" s="212"/>
      <c r="AB603" s="212"/>
      <c r="AC603" s="212"/>
      <c r="AD603" s="212"/>
      <c r="AE603" s="212"/>
      <c r="AF603" s="212"/>
      <c r="AG603" s="212" t="s">
        <v>276</v>
      </c>
      <c r="AH603" s="212">
        <v>0</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3" x14ac:dyDescent="0.2">
      <c r="A604" s="219"/>
      <c r="B604" s="220"/>
      <c r="C604" s="252" t="s">
        <v>892</v>
      </c>
      <c r="D604" s="223"/>
      <c r="E604" s="224">
        <v>84.44</v>
      </c>
      <c r="F604" s="222"/>
      <c r="G604" s="222"/>
      <c r="H604" s="222"/>
      <c r="I604" s="222"/>
      <c r="J604" s="222"/>
      <c r="K604" s="222"/>
      <c r="L604" s="222"/>
      <c r="M604" s="222"/>
      <c r="N604" s="221"/>
      <c r="O604" s="221"/>
      <c r="P604" s="221"/>
      <c r="Q604" s="221"/>
      <c r="R604" s="222"/>
      <c r="S604" s="222"/>
      <c r="T604" s="222"/>
      <c r="U604" s="222"/>
      <c r="V604" s="222"/>
      <c r="W604" s="222"/>
      <c r="X604" s="222"/>
      <c r="Y604" s="222"/>
      <c r="Z604" s="212"/>
      <c r="AA604" s="212"/>
      <c r="AB604" s="212"/>
      <c r="AC604" s="212"/>
      <c r="AD604" s="212"/>
      <c r="AE604" s="212"/>
      <c r="AF604" s="212"/>
      <c r="AG604" s="212" t="s">
        <v>276</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3" x14ac:dyDescent="0.2">
      <c r="A605" s="219"/>
      <c r="B605" s="220"/>
      <c r="C605" s="252" t="s">
        <v>893</v>
      </c>
      <c r="D605" s="223"/>
      <c r="E605" s="224">
        <v>37.78</v>
      </c>
      <c r="F605" s="222"/>
      <c r="G605" s="222"/>
      <c r="H605" s="222"/>
      <c r="I605" s="222"/>
      <c r="J605" s="222"/>
      <c r="K605" s="222"/>
      <c r="L605" s="222"/>
      <c r="M605" s="222"/>
      <c r="N605" s="221"/>
      <c r="O605" s="221"/>
      <c r="P605" s="221"/>
      <c r="Q605" s="221"/>
      <c r="R605" s="222"/>
      <c r="S605" s="222"/>
      <c r="T605" s="222"/>
      <c r="U605" s="222"/>
      <c r="V605" s="222"/>
      <c r="W605" s="222"/>
      <c r="X605" s="222"/>
      <c r="Y605" s="222"/>
      <c r="Z605" s="212"/>
      <c r="AA605" s="212"/>
      <c r="AB605" s="212"/>
      <c r="AC605" s="212"/>
      <c r="AD605" s="212"/>
      <c r="AE605" s="212"/>
      <c r="AF605" s="212"/>
      <c r="AG605" s="212" t="s">
        <v>276</v>
      </c>
      <c r="AH605" s="212">
        <v>0</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3" x14ac:dyDescent="0.2">
      <c r="A606" s="219"/>
      <c r="B606" s="220"/>
      <c r="C606" s="252" t="s">
        <v>635</v>
      </c>
      <c r="D606" s="223"/>
      <c r="E606" s="224">
        <v>3.92</v>
      </c>
      <c r="F606" s="222"/>
      <c r="G606" s="222"/>
      <c r="H606" s="222"/>
      <c r="I606" s="222"/>
      <c r="J606" s="222"/>
      <c r="K606" s="222"/>
      <c r="L606" s="222"/>
      <c r="M606" s="222"/>
      <c r="N606" s="221"/>
      <c r="O606" s="221"/>
      <c r="P606" s="221"/>
      <c r="Q606" s="221"/>
      <c r="R606" s="222"/>
      <c r="S606" s="222"/>
      <c r="T606" s="222"/>
      <c r="U606" s="222"/>
      <c r="V606" s="222"/>
      <c r="W606" s="222"/>
      <c r="X606" s="222"/>
      <c r="Y606" s="222"/>
      <c r="Z606" s="212"/>
      <c r="AA606" s="212"/>
      <c r="AB606" s="212"/>
      <c r="AC606" s="212"/>
      <c r="AD606" s="212"/>
      <c r="AE606" s="212"/>
      <c r="AF606" s="212"/>
      <c r="AG606" s="212" t="s">
        <v>276</v>
      </c>
      <c r="AH606" s="212">
        <v>0</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3" x14ac:dyDescent="0.2">
      <c r="A607" s="219"/>
      <c r="B607" s="220"/>
      <c r="C607" s="252" t="s">
        <v>636</v>
      </c>
      <c r="D607" s="223"/>
      <c r="E607" s="224">
        <v>3.22</v>
      </c>
      <c r="F607" s="222"/>
      <c r="G607" s="222"/>
      <c r="H607" s="222"/>
      <c r="I607" s="222"/>
      <c r="J607" s="222"/>
      <c r="K607" s="222"/>
      <c r="L607" s="222"/>
      <c r="M607" s="222"/>
      <c r="N607" s="221"/>
      <c r="O607" s="221"/>
      <c r="P607" s="221"/>
      <c r="Q607" s="221"/>
      <c r="R607" s="222"/>
      <c r="S607" s="222"/>
      <c r="T607" s="222"/>
      <c r="U607" s="222"/>
      <c r="V607" s="222"/>
      <c r="W607" s="222"/>
      <c r="X607" s="222"/>
      <c r="Y607" s="222"/>
      <c r="Z607" s="212"/>
      <c r="AA607" s="212"/>
      <c r="AB607" s="212"/>
      <c r="AC607" s="212"/>
      <c r="AD607" s="212"/>
      <c r="AE607" s="212"/>
      <c r="AF607" s="212"/>
      <c r="AG607" s="212" t="s">
        <v>276</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3" x14ac:dyDescent="0.2">
      <c r="A608" s="219"/>
      <c r="B608" s="220"/>
      <c r="C608" s="252" t="s">
        <v>830</v>
      </c>
      <c r="D608" s="223"/>
      <c r="E608" s="224">
        <v>5.52</v>
      </c>
      <c r="F608" s="222"/>
      <c r="G608" s="222"/>
      <c r="H608" s="222"/>
      <c r="I608" s="222"/>
      <c r="J608" s="222"/>
      <c r="K608" s="222"/>
      <c r="L608" s="222"/>
      <c r="M608" s="222"/>
      <c r="N608" s="221"/>
      <c r="O608" s="221"/>
      <c r="P608" s="221"/>
      <c r="Q608" s="221"/>
      <c r="R608" s="222"/>
      <c r="S608" s="222"/>
      <c r="T608" s="222"/>
      <c r="U608" s="222"/>
      <c r="V608" s="222"/>
      <c r="W608" s="222"/>
      <c r="X608" s="222"/>
      <c r="Y608" s="222"/>
      <c r="Z608" s="212"/>
      <c r="AA608" s="212"/>
      <c r="AB608" s="212"/>
      <c r="AC608" s="212"/>
      <c r="AD608" s="212"/>
      <c r="AE608" s="212"/>
      <c r="AF608" s="212"/>
      <c r="AG608" s="212" t="s">
        <v>276</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3" x14ac:dyDescent="0.2">
      <c r="A609" s="219"/>
      <c r="B609" s="220"/>
      <c r="C609" s="252" t="s">
        <v>831</v>
      </c>
      <c r="D609" s="223"/>
      <c r="E609" s="224">
        <v>5.4</v>
      </c>
      <c r="F609" s="222"/>
      <c r="G609" s="222"/>
      <c r="H609" s="222"/>
      <c r="I609" s="222"/>
      <c r="J609" s="222"/>
      <c r="K609" s="222"/>
      <c r="L609" s="222"/>
      <c r="M609" s="222"/>
      <c r="N609" s="221"/>
      <c r="O609" s="221"/>
      <c r="P609" s="221"/>
      <c r="Q609" s="221"/>
      <c r="R609" s="222"/>
      <c r="S609" s="222"/>
      <c r="T609" s="222"/>
      <c r="U609" s="222"/>
      <c r="V609" s="222"/>
      <c r="W609" s="222"/>
      <c r="X609" s="222"/>
      <c r="Y609" s="222"/>
      <c r="Z609" s="212"/>
      <c r="AA609" s="212"/>
      <c r="AB609" s="212"/>
      <c r="AC609" s="212"/>
      <c r="AD609" s="212"/>
      <c r="AE609" s="212"/>
      <c r="AF609" s="212"/>
      <c r="AG609" s="212" t="s">
        <v>276</v>
      </c>
      <c r="AH609" s="212">
        <v>0</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3" x14ac:dyDescent="0.2">
      <c r="A610" s="219"/>
      <c r="B610" s="220"/>
      <c r="C610" s="252" t="s">
        <v>832</v>
      </c>
      <c r="D610" s="223"/>
      <c r="E610" s="224">
        <v>9.11</v>
      </c>
      <c r="F610" s="222"/>
      <c r="G610" s="222"/>
      <c r="H610" s="222"/>
      <c r="I610" s="222"/>
      <c r="J610" s="222"/>
      <c r="K610" s="222"/>
      <c r="L610" s="222"/>
      <c r="M610" s="222"/>
      <c r="N610" s="221"/>
      <c r="O610" s="221"/>
      <c r="P610" s="221"/>
      <c r="Q610" s="221"/>
      <c r="R610" s="222"/>
      <c r="S610" s="222"/>
      <c r="T610" s="222"/>
      <c r="U610" s="222"/>
      <c r="V610" s="222"/>
      <c r="W610" s="222"/>
      <c r="X610" s="222"/>
      <c r="Y610" s="222"/>
      <c r="Z610" s="212"/>
      <c r="AA610" s="212"/>
      <c r="AB610" s="212"/>
      <c r="AC610" s="212"/>
      <c r="AD610" s="212"/>
      <c r="AE610" s="212"/>
      <c r="AF610" s="212"/>
      <c r="AG610" s="212" t="s">
        <v>276</v>
      </c>
      <c r="AH610" s="212">
        <v>0</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3" x14ac:dyDescent="0.2">
      <c r="A611" s="219"/>
      <c r="B611" s="220"/>
      <c r="C611" s="252" t="s">
        <v>833</v>
      </c>
      <c r="D611" s="223"/>
      <c r="E611" s="224">
        <v>10.81</v>
      </c>
      <c r="F611" s="222"/>
      <c r="G611" s="222"/>
      <c r="H611" s="222"/>
      <c r="I611" s="222"/>
      <c r="J611" s="222"/>
      <c r="K611" s="222"/>
      <c r="L611" s="222"/>
      <c r="M611" s="222"/>
      <c r="N611" s="221"/>
      <c r="O611" s="221"/>
      <c r="P611" s="221"/>
      <c r="Q611" s="221"/>
      <c r="R611" s="222"/>
      <c r="S611" s="222"/>
      <c r="T611" s="222"/>
      <c r="U611" s="222"/>
      <c r="V611" s="222"/>
      <c r="W611" s="222"/>
      <c r="X611" s="222"/>
      <c r="Y611" s="222"/>
      <c r="Z611" s="212"/>
      <c r="AA611" s="212"/>
      <c r="AB611" s="212"/>
      <c r="AC611" s="212"/>
      <c r="AD611" s="212"/>
      <c r="AE611" s="212"/>
      <c r="AF611" s="212"/>
      <c r="AG611" s="212" t="s">
        <v>276</v>
      </c>
      <c r="AH611" s="212">
        <v>0</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3" x14ac:dyDescent="0.2">
      <c r="A612" s="219"/>
      <c r="B612" s="220"/>
      <c r="C612" s="252" t="s">
        <v>834</v>
      </c>
      <c r="D612" s="223"/>
      <c r="E612" s="224">
        <v>36.35</v>
      </c>
      <c r="F612" s="222"/>
      <c r="G612" s="222"/>
      <c r="H612" s="222"/>
      <c r="I612" s="222"/>
      <c r="J612" s="222"/>
      <c r="K612" s="222"/>
      <c r="L612" s="222"/>
      <c r="M612" s="222"/>
      <c r="N612" s="221"/>
      <c r="O612" s="221"/>
      <c r="P612" s="221"/>
      <c r="Q612" s="221"/>
      <c r="R612" s="222"/>
      <c r="S612" s="222"/>
      <c r="T612" s="222"/>
      <c r="U612" s="222"/>
      <c r="V612" s="222"/>
      <c r="W612" s="222"/>
      <c r="X612" s="222"/>
      <c r="Y612" s="222"/>
      <c r="Z612" s="212"/>
      <c r="AA612" s="212"/>
      <c r="AB612" s="212"/>
      <c r="AC612" s="212"/>
      <c r="AD612" s="212"/>
      <c r="AE612" s="212"/>
      <c r="AF612" s="212"/>
      <c r="AG612" s="212" t="s">
        <v>276</v>
      </c>
      <c r="AH612" s="212">
        <v>0</v>
      </c>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3" x14ac:dyDescent="0.2">
      <c r="A613" s="219"/>
      <c r="B613" s="220"/>
      <c r="C613" s="252" t="s">
        <v>835</v>
      </c>
      <c r="D613" s="223"/>
      <c r="E613" s="224">
        <v>21</v>
      </c>
      <c r="F613" s="222"/>
      <c r="G613" s="222"/>
      <c r="H613" s="222"/>
      <c r="I613" s="222"/>
      <c r="J613" s="222"/>
      <c r="K613" s="222"/>
      <c r="L613" s="222"/>
      <c r="M613" s="222"/>
      <c r="N613" s="221"/>
      <c r="O613" s="221"/>
      <c r="P613" s="221"/>
      <c r="Q613" s="221"/>
      <c r="R613" s="222"/>
      <c r="S613" s="222"/>
      <c r="T613" s="222"/>
      <c r="U613" s="222"/>
      <c r="V613" s="222"/>
      <c r="W613" s="222"/>
      <c r="X613" s="222"/>
      <c r="Y613" s="222"/>
      <c r="Z613" s="212"/>
      <c r="AA613" s="212"/>
      <c r="AB613" s="212"/>
      <c r="AC613" s="212"/>
      <c r="AD613" s="212"/>
      <c r="AE613" s="212"/>
      <c r="AF613" s="212"/>
      <c r="AG613" s="212" t="s">
        <v>276</v>
      </c>
      <c r="AH613" s="212">
        <v>0</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3" x14ac:dyDescent="0.2">
      <c r="A614" s="219"/>
      <c r="B614" s="220"/>
      <c r="C614" s="252" t="s">
        <v>585</v>
      </c>
      <c r="D614" s="223"/>
      <c r="E614" s="224">
        <v>41.56</v>
      </c>
      <c r="F614" s="222"/>
      <c r="G614" s="222"/>
      <c r="H614" s="222"/>
      <c r="I614" s="222"/>
      <c r="J614" s="222"/>
      <c r="K614" s="222"/>
      <c r="L614" s="222"/>
      <c r="M614" s="222"/>
      <c r="N614" s="221"/>
      <c r="O614" s="221"/>
      <c r="P614" s="221"/>
      <c r="Q614" s="221"/>
      <c r="R614" s="222"/>
      <c r="S614" s="222"/>
      <c r="T614" s="222"/>
      <c r="U614" s="222"/>
      <c r="V614" s="222"/>
      <c r="W614" s="222"/>
      <c r="X614" s="222"/>
      <c r="Y614" s="222"/>
      <c r="Z614" s="212"/>
      <c r="AA614" s="212"/>
      <c r="AB614" s="212"/>
      <c r="AC614" s="212"/>
      <c r="AD614" s="212"/>
      <c r="AE614" s="212"/>
      <c r="AF614" s="212"/>
      <c r="AG614" s="212" t="s">
        <v>276</v>
      </c>
      <c r="AH614" s="212">
        <v>0</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3" x14ac:dyDescent="0.2">
      <c r="A615" s="219"/>
      <c r="B615" s="220"/>
      <c r="C615" s="252" t="s">
        <v>637</v>
      </c>
      <c r="D615" s="223"/>
      <c r="E615" s="224">
        <v>24.86</v>
      </c>
      <c r="F615" s="222"/>
      <c r="G615" s="222"/>
      <c r="H615" s="222"/>
      <c r="I615" s="222"/>
      <c r="J615" s="222"/>
      <c r="K615" s="222"/>
      <c r="L615" s="222"/>
      <c r="M615" s="222"/>
      <c r="N615" s="221"/>
      <c r="O615" s="221"/>
      <c r="P615" s="221"/>
      <c r="Q615" s="221"/>
      <c r="R615" s="222"/>
      <c r="S615" s="222"/>
      <c r="T615" s="222"/>
      <c r="U615" s="222"/>
      <c r="V615" s="222"/>
      <c r="W615" s="222"/>
      <c r="X615" s="222"/>
      <c r="Y615" s="222"/>
      <c r="Z615" s="212"/>
      <c r="AA615" s="212"/>
      <c r="AB615" s="212"/>
      <c r="AC615" s="212"/>
      <c r="AD615" s="212"/>
      <c r="AE615" s="212"/>
      <c r="AF615" s="212"/>
      <c r="AG615" s="212" t="s">
        <v>276</v>
      </c>
      <c r="AH615" s="212">
        <v>0</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3" x14ac:dyDescent="0.2">
      <c r="A616" s="219"/>
      <c r="B616" s="220"/>
      <c r="C616" s="252" t="s">
        <v>894</v>
      </c>
      <c r="D616" s="223"/>
      <c r="E616" s="224">
        <v>8.7100000000000009</v>
      </c>
      <c r="F616" s="222"/>
      <c r="G616" s="222"/>
      <c r="H616" s="222"/>
      <c r="I616" s="222"/>
      <c r="J616" s="222"/>
      <c r="K616" s="222"/>
      <c r="L616" s="222"/>
      <c r="M616" s="222"/>
      <c r="N616" s="221"/>
      <c r="O616" s="221"/>
      <c r="P616" s="221"/>
      <c r="Q616" s="221"/>
      <c r="R616" s="222"/>
      <c r="S616" s="222"/>
      <c r="T616" s="222"/>
      <c r="U616" s="222"/>
      <c r="V616" s="222"/>
      <c r="W616" s="222"/>
      <c r="X616" s="222"/>
      <c r="Y616" s="222"/>
      <c r="Z616" s="212"/>
      <c r="AA616" s="212"/>
      <c r="AB616" s="212"/>
      <c r="AC616" s="212"/>
      <c r="AD616" s="212"/>
      <c r="AE616" s="212"/>
      <c r="AF616" s="212"/>
      <c r="AG616" s="212" t="s">
        <v>276</v>
      </c>
      <c r="AH616" s="212">
        <v>0</v>
      </c>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3" x14ac:dyDescent="0.2">
      <c r="A617" s="219"/>
      <c r="B617" s="220"/>
      <c r="C617" s="252" t="s">
        <v>895</v>
      </c>
      <c r="D617" s="223"/>
      <c r="E617" s="224">
        <v>19.29</v>
      </c>
      <c r="F617" s="222"/>
      <c r="G617" s="222"/>
      <c r="H617" s="222"/>
      <c r="I617" s="222"/>
      <c r="J617" s="222"/>
      <c r="K617" s="222"/>
      <c r="L617" s="222"/>
      <c r="M617" s="222"/>
      <c r="N617" s="221"/>
      <c r="O617" s="221"/>
      <c r="P617" s="221"/>
      <c r="Q617" s="221"/>
      <c r="R617" s="222"/>
      <c r="S617" s="222"/>
      <c r="T617" s="222"/>
      <c r="U617" s="222"/>
      <c r="V617" s="222"/>
      <c r="W617" s="222"/>
      <c r="X617" s="222"/>
      <c r="Y617" s="222"/>
      <c r="Z617" s="212"/>
      <c r="AA617" s="212"/>
      <c r="AB617" s="212"/>
      <c r="AC617" s="212"/>
      <c r="AD617" s="212"/>
      <c r="AE617" s="212"/>
      <c r="AF617" s="212"/>
      <c r="AG617" s="212" t="s">
        <v>276</v>
      </c>
      <c r="AH617" s="212">
        <v>0</v>
      </c>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3" x14ac:dyDescent="0.2">
      <c r="A618" s="219"/>
      <c r="B618" s="220"/>
      <c r="C618" s="252" t="s">
        <v>514</v>
      </c>
      <c r="D618" s="223"/>
      <c r="E618" s="224"/>
      <c r="F618" s="222"/>
      <c r="G618" s="222"/>
      <c r="H618" s="222"/>
      <c r="I618" s="222"/>
      <c r="J618" s="222"/>
      <c r="K618" s="222"/>
      <c r="L618" s="222"/>
      <c r="M618" s="222"/>
      <c r="N618" s="221"/>
      <c r="O618" s="221"/>
      <c r="P618" s="221"/>
      <c r="Q618" s="221"/>
      <c r="R618" s="222"/>
      <c r="S618" s="222"/>
      <c r="T618" s="222"/>
      <c r="U618" s="222"/>
      <c r="V618" s="222"/>
      <c r="W618" s="222"/>
      <c r="X618" s="222"/>
      <c r="Y618" s="222"/>
      <c r="Z618" s="212"/>
      <c r="AA618" s="212"/>
      <c r="AB618" s="212"/>
      <c r="AC618" s="212"/>
      <c r="AD618" s="212"/>
      <c r="AE618" s="212"/>
      <c r="AF618" s="212"/>
      <c r="AG618" s="212" t="s">
        <v>276</v>
      </c>
      <c r="AH618" s="212">
        <v>0</v>
      </c>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3" x14ac:dyDescent="0.2">
      <c r="A619" s="219"/>
      <c r="B619" s="220"/>
      <c r="C619" s="252" t="s">
        <v>639</v>
      </c>
      <c r="D619" s="223"/>
      <c r="E619" s="224">
        <v>48.26</v>
      </c>
      <c r="F619" s="222"/>
      <c r="G619" s="222"/>
      <c r="H619" s="222"/>
      <c r="I619" s="222"/>
      <c r="J619" s="222"/>
      <c r="K619" s="222"/>
      <c r="L619" s="222"/>
      <c r="M619" s="222"/>
      <c r="N619" s="221"/>
      <c r="O619" s="221"/>
      <c r="P619" s="221"/>
      <c r="Q619" s="221"/>
      <c r="R619" s="222"/>
      <c r="S619" s="222"/>
      <c r="T619" s="222"/>
      <c r="U619" s="222"/>
      <c r="V619" s="222"/>
      <c r="W619" s="222"/>
      <c r="X619" s="222"/>
      <c r="Y619" s="222"/>
      <c r="Z619" s="212"/>
      <c r="AA619" s="212"/>
      <c r="AB619" s="212"/>
      <c r="AC619" s="212"/>
      <c r="AD619" s="212"/>
      <c r="AE619" s="212"/>
      <c r="AF619" s="212"/>
      <c r="AG619" s="212" t="s">
        <v>276</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3" x14ac:dyDescent="0.2">
      <c r="A620" s="219"/>
      <c r="B620" s="220"/>
      <c r="C620" s="252" t="s">
        <v>837</v>
      </c>
      <c r="D620" s="223"/>
      <c r="E620" s="224">
        <v>43.66</v>
      </c>
      <c r="F620" s="222"/>
      <c r="G620" s="222"/>
      <c r="H620" s="222"/>
      <c r="I620" s="222"/>
      <c r="J620" s="222"/>
      <c r="K620" s="222"/>
      <c r="L620" s="222"/>
      <c r="M620" s="222"/>
      <c r="N620" s="221"/>
      <c r="O620" s="221"/>
      <c r="P620" s="221"/>
      <c r="Q620" s="221"/>
      <c r="R620" s="222"/>
      <c r="S620" s="222"/>
      <c r="T620" s="222"/>
      <c r="U620" s="222"/>
      <c r="V620" s="222"/>
      <c r="W620" s="222"/>
      <c r="X620" s="222"/>
      <c r="Y620" s="222"/>
      <c r="Z620" s="212"/>
      <c r="AA620" s="212"/>
      <c r="AB620" s="212"/>
      <c r="AC620" s="212"/>
      <c r="AD620" s="212"/>
      <c r="AE620" s="212"/>
      <c r="AF620" s="212"/>
      <c r="AG620" s="212" t="s">
        <v>276</v>
      </c>
      <c r="AH620" s="212">
        <v>0</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3" x14ac:dyDescent="0.2">
      <c r="A621" s="219"/>
      <c r="B621" s="220"/>
      <c r="C621" s="252" t="s">
        <v>640</v>
      </c>
      <c r="D621" s="223"/>
      <c r="E621" s="224">
        <v>10.51</v>
      </c>
      <c r="F621" s="222"/>
      <c r="G621" s="222"/>
      <c r="H621" s="222"/>
      <c r="I621" s="222"/>
      <c r="J621" s="222"/>
      <c r="K621" s="222"/>
      <c r="L621" s="222"/>
      <c r="M621" s="222"/>
      <c r="N621" s="221"/>
      <c r="O621" s="221"/>
      <c r="P621" s="221"/>
      <c r="Q621" s="221"/>
      <c r="R621" s="222"/>
      <c r="S621" s="222"/>
      <c r="T621" s="222"/>
      <c r="U621" s="222"/>
      <c r="V621" s="222"/>
      <c r="W621" s="222"/>
      <c r="X621" s="222"/>
      <c r="Y621" s="222"/>
      <c r="Z621" s="212"/>
      <c r="AA621" s="212"/>
      <c r="AB621" s="212"/>
      <c r="AC621" s="212"/>
      <c r="AD621" s="212"/>
      <c r="AE621" s="212"/>
      <c r="AF621" s="212"/>
      <c r="AG621" s="212" t="s">
        <v>276</v>
      </c>
      <c r="AH621" s="212">
        <v>0</v>
      </c>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3" x14ac:dyDescent="0.2">
      <c r="A622" s="219"/>
      <c r="B622" s="220"/>
      <c r="C622" s="252" t="s">
        <v>838</v>
      </c>
      <c r="D622" s="223"/>
      <c r="E622" s="224">
        <v>11.8</v>
      </c>
      <c r="F622" s="222"/>
      <c r="G622" s="222"/>
      <c r="H622" s="222"/>
      <c r="I622" s="222"/>
      <c r="J622" s="222"/>
      <c r="K622" s="222"/>
      <c r="L622" s="222"/>
      <c r="M622" s="222"/>
      <c r="N622" s="221"/>
      <c r="O622" s="221"/>
      <c r="P622" s="221"/>
      <c r="Q622" s="221"/>
      <c r="R622" s="222"/>
      <c r="S622" s="222"/>
      <c r="T622" s="222"/>
      <c r="U622" s="222"/>
      <c r="V622" s="222"/>
      <c r="W622" s="222"/>
      <c r="X622" s="222"/>
      <c r="Y622" s="222"/>
      <c r="Z622" s="212"/>
      <c r="AA622" s="212"/>
      <c r="AB622" s="212"/>
      <c r="AC622" s="212"/>
      <c r="AD622" s="212"/>
      <c r="AE622" s="212"/>
      <c r="AF622" s="212"/>
      <c r="AG622" s="212" t="s">
        <v>276</v>
      </c>
      <c r="AH622" s="212">
        <v>0</v>
      </c>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3" x14ac:dyDescent="0.2">
      <c r="A623" s="219"/>
      <c r="B623" s="220"/>
      <c r="C623" s="252" t="s">
        <v>641</v>
      </c>
      <c r="D623" s="223"/>
      <c r="E623" s="224">
        <v>17.2</v>
      </c>
      <c r="F623" s="222"/>
      <c r="G623" s="222"/>
      <c r="H623" s="222"/>
      <c r="I623" s="222"/>
      <c r="J623" s="222"/>
      <c r="K623" s="222"/>
      <c r="L623" s="222"/>
      <c r="M623" s="222"/>
      <c r="N623" s="221"/>
      <c r="O623" s="221"/>
      <c r="P623" s="221"/>
      <c r="Q623" s="221"/>
      <c r="R623" s="222"/>
      <c r="S623" s="222"/>
      <c r="T623" s="222"/>
      <c r="U623" s="222"/>
      <c r="V623" s="222"/>
      <c r="W623" s="222"/>
      <c r="X623" s="222"/>
      <c r="Y623" s="222"/>
      <c r="Z623" s="212"/>
      <c r="AA623" s="212"/>
      <c r="AB623" s="212"/>
      <c r="AC623" s="212"/>
      <c r="AD623" s="212"/>
      <c r="AE623" s="212"/>
      <c r="AF623" s="212"/>
      <c r="AG623" s="212" t="s">
        <v>276</v>
      </c>
      <c r="AH623" s="212">
        <v>0</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1" x14ac:dyDescent="0.2">
      <c r="A624" s="233">
        <v>92</v>
      </c>
      <c r="B624" s="234" t="s">
        <v>896</v>
      </c>
      <c r="C624" s="250" t="s">
        <v>897</v>
      </c>
      <c r="D624" s="235" t="s">
        <v>317</v>
      </c>
      <c r="E624" s="236">
        <v>251.71</v>
      </c>
      <c r="F624" s="237"/>
      <c r="G624" s="238">
        <f>ROUND(E624*F624,2)</f>
        <v>0</v>
      </c>
      <c r="H624" s="237"/>
      <c r="I624" s="238">
        <f>ROUND(E624*H624,2)</f>
        <v>0</v>
      </c>
      <c r="J624" s="237"/>
      <c r="K624" s="238">
        <f>ROUND(E624*J624,2)</f>
        <v>0</v>
      </c>
      <c r="L624" s="238">
        <v>21</v>
      </c>
      <c r="M624" s="238">
        <f>G624*(1+L624/100)</f>
        <v>0</v>
      </c>
      <c r="N624" s="236">
        <v>5.9199999999999999E-3</v>
      </c>
      <c r="O624" s="236">
        <f>ROUND(E624*N624,2)</f>
        <v>1.49</v>
      </c>
      <c r="P624" s="236">
        <v>0</v>
      </c>
      <c r="Q624" s="236">
        <f>ROUND(E624*P624,2)</f>
        <v>0</v>
      </c>
      <c r="R624" s="238" t="s">
        <v>891</v>
      </c>
      <c r="S624" s="238" t="s">
        <v>264</v>
      </c>
      <c r="T624" s="239" t="s">
        <v>319</v>
      </c>
      <c r="U624" s="222">
        <v>0.26</v>
      </c>
      <c r="V624" s="222">
        <f>ROUND(E624*U624,2)</f>
        <v>65.44</v>
      </c>
      <c r="W624" s="222"/>
      <c r="X624" s="222" t="s">
        <v>320</v>
      </c>
      <c r="Y624" s="222" t="s">
        <v>267</v>
      </c>
      <c r="Z624" s="212"/>
      <c r="AA624" s="212"/>
      <c r="AB624" s="212"/>
      <c r="AC624" s="212"/>
      <c r="AD624" s="212"/>
      <c r="AE624" s="212"/>
      <c r="AF624" s="212"/>
      <c r="AG624" s="212" t="s">
        <v>321</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2" x14ac:dyDescent="0.2">
      <c r="A625" s="219"/>
      <c r="B625" s="220"/>
      <c r="C625" s="252" t="s">
        <v>505</v>
      </c>
      <c r="D625" s="223"/>
      <c r="E625" s="224"/>
      <c r="F625" s="222"/>
      <c r="G625" s="222"/>
      <c r="H625" s="222"/>
      <c r="I625" s="222"/>
      <c r="J625" s="222"/>
      <c r="K625" s="222"/>
      <c r="L625" s="222"/>
      <c r="M625" s="222"/>
      <c r="N625" s="221"/>
      <c r="O625" s="221"/>
      <c r="P625" s="221"/>
      <c r="Q625" s="221"/>
      <c r="R625" s="222"/>
      <c r="S625" s="222"/>
      <c r="T625" s="222"/>
      <c r="U625" s="222"/>
      <c r="V625" s="222"/>
      <c r="W625" s="222"/>
      <c r="X625" s="222"/>
      <c r="Y625" s="222"/>
      <c r="Z625" s="212"/>
      <c r="AA625" s="212"/>
      <c r="AB625" s="212"/>
      <c r="AC625" s="212"/>
      <c r="AD625" s="212"/>
      <c r="AE625" s="212"/>
      <c r="AF625" s="212"/>
      <c r="AG625" s="212" t="s">
        <v>276</v>
      </c>
      <c r="AH625" s="212">
        <v>0</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3" x14ac:dyDescent="0.2">
      <c r="A626" s="219"/>
      <c r="B626" s="220"/>
      <c r="C626" s="252" t="s">
        <v>634</v>
      </c>
      <c r="D626" s="223"/>
      <c r="E626" s="224">
        <v>107.32</v>
      </c>
      <c r="F626" s="222"/>
      <c r="G626" s="222"/>
      <c r="H626" s="222"/>
      <c r="I626" s="222"/>
      <c r="J626" s="222"/>
      <c r="K626" s="222"/>
      <c r="L626" s="222"/>
      <c r="M626" s="222"/>
      <c r="N626" s="221"/>
      <c r="O626" s="221"/>
      <c r="P626" s="221"/>
      <c r="Q626" s="221"/>
      <c r="R626" s="222"/>
      <c r="S626" s="222"/>
      <c r="T626" s="222"/>
      <c r="U626" s="222"/>
      <c r="V626" s="222"/>
      <c r="W626" s="222"/>
      <c r="X626" s="222"/>
      <c r="Y626" s="222"/>
      <c r="Z626" s="212"/>
      <c r="AA626" s="212"/>
      <c r="AB626" s="212"/>
      <c r="AC626" s="212"/>
      <c r="AD626" s="212"/>
      <c r="AE626" s="212"/>
      <c r="AF626" s="212"/>
      <c r="AG626" s="212" t="s">
        <v>276</v>
      </c>
      <c r="AH626" s="212">
        <v>0</v>
      </c>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3" x14ac:dyDescent="0.2">
      <c r="A627" s="219"/>
      <c r="B627" s="220"/>
      <c r="C627" s="252" t="s">
        <v>514</v>
      </c>
      <c r="D627" s="223"/>
      <c r="E627" s="224"/>
      <c r="F627" s="222"/>
      <c r="G627" s="222"/>
      <c r="H627" s="222"/>
      <c r="I627" s="222"/>
      <c r="J627" s="222"/>
      <c r="K627" s="222"/>
      <c r="L627" s="222"/>
      <c r="M627" s="222"/>
      <c r="N627" s="221"/>
      <c r="O627" s="221"/>
      <c r="P627" s="221"/>
      <c r="Q627" s="221"/>
      <c r="R627" s="222"/>
      <c r="S627" s="222"/>
      <c r="T627" s="222"/>
      <c r="U627" s="222"/>
      <c r="V627" s="222"/>
      <c r="W627" s="222"/>
      <c r="X627" s="222"/>
      <c r="Y627" s="222"/>
      <c r="Z627" s="212"/>
      <c r="AA627" s="212"/>
      <c r="AB627" s="212"/>
      <c r="AC627" s="212"/>
      <c r="AD627" s="212"/>
      <c r="AE627" s="212"/>
      <c r="AF627" s="212"/>
      <c r="AG627" s="212" t="s">
        <v>276</v>
      </c>
      <c r="AH627" s="212">
        <v>0</v>
      </c>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3" x14ac:dyDescent="0.2">
      <c r="A628" s="219"/>
      <c r="B628" s="220"/>
      <c r="C628" s="252" t="s">
        <v>836</v>
      </c>
      <c r="D628" s="223"/>
      <c r="E628" s="224">
        <v>144.38999999999999</v>
      </c>
      <c r="F628" s="222"/>
      <c r="G628" s="222"/>
      <c r="H628" s="222"/>
      <c r="I628" s="222"/>
      <c r="J628" s="222"/>
      <c r="K628" s="222"/>
      <c r="L628" s="222"/>
      <c r="M628" s="222"/>
      <c r="N628" s="221"/>
      <c r="O628" s="221"/>
      <c r="P628" s="221"/>
      <c r="Q628" s="221"/>
      <c r="R628" s="222"/>
      <c r="S628" s="222"/>
      <c r="T628" s="222"/>
      <c r="U628" s="222"/>
      <c r="V628" s="222"/>
      <c r="W628" s="222"/>
      <c r="X628" s="222"/>
      <c r="Y628" s="222"/>
      <c r="Z628" s="212"/>
      <c r="AA628" s="212"/>
      <c r="AB628" s="212"/>
      <c r="AC628" s="212"/>
      <c r="AD628" s="212"/>
      <c r="AE628" s="212"/>
      <c r="AF628" s="212"/>
      <c r="AG628" s="212" t="s">
        <v>276</v>
      </c>
      <c r="AH628" s="212">
        <v>0</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x14ac:dyDescent="0.2">
      <c r="A629" s="226" t="s">
        <v>259</v>
      </c>
      <c r="B629" s="227" t="s">
        <v>123</v>
      </c>
      <c r="C629" s="249" t="s">
        <v>124</v>
      </c>
      <c r="D629" s="228"/>
      <c r="E629" s="229"/>
      <c r="F629" s="230"/>
      <c r="G629" s="230">
        <f>SUMIF(AG630:AG659,"&lt;&gt;NOR",G630:G659)</f>
        <v>0</v>
      </c>
      <c r="H629" s="230"/>
      <c r="I629" s="230">
        <f>SUM(I630:I659)</f>
        <v>0</v>
      </c>
      <c r="J629" s="230"/>
      <c r="K629" s="230">
        <f>SUM(K630:K659)</f>
        <v>0</v>
      </c>
      <c r="L629" s="230"/>
      <c r="M629" s="230">
        <f>SUM(M630:M659)</f>
        <v>0</v>
      </c>
      <c r="N629" s="229"/>
      <c r="O629" s="229">
        <f>SUM(O630:O659)</f>
        <v>7.0000000000000007E-2</v>
      </c>
      <c r="P629" s="229"/>
      <c r="Q629" s="229">
        <f>SUM(Q630:Q659)</f>
        <v>0</v>
      </c>
      <c r="R629" s="230"/>
      <c r="S629" s="230"/>
      <c r="T629" s="231"/>
      <c r="U629" s="225"/>
      <c r="V629" s="225">
        <f>SUM(V630:V659)</f>
        <v>251.18</v>
      </c>
      <c r="W629" s="225"/>
      <c r="X629" s="225"/>
      <c r="Y629" s="225"/>
      <c r="AG629" t="s">
        <v>260</v>
      </c>
    </row>
    <row r="630" spans="1:60" ht="56.25" outlineLevel="1" x14ac:dyDescent="0.2">
      <c r="A630" s="233">
        <v>93</v>
      </c>
      <c r="B630" s="234" t="s">
        <v>898</v>
      </c>
      <c r="C630" s="250" t="s">
        <v>899</v>
      </c>
      <c r="D630" s="235" t="s">
        <v>317</v>
      </c>
      <c r="E630" s="236">
        <v>813.32</v>
      </c>
      <c r="F630" s="237"/>
      <c r="G630" s="238">
        <f>ROUND(E630*F630,2)</f>
        <v>0</v>
      </c>
      <c r="H630" s="237"/>
      <c r="I630" s="238">
        <f>ROUND(E630*H630,2)</f>
        <v>0</v>
      </c>
      <c r="J630" s="237"/>
      <c r="K630" s="238">
        <f>ROUND(E630*J630,2)</f>
        <v>0</v>
      </c>
      <c r="L630" s="238">
        <v>21</v>
      </c>
      <c r="M630" s="238">
        <f>G630*(1+L630/100)</f>
        <v>0</v>
      </c>
      <c r="N630" s="236">
        <v>4.0000000000000003E-5</v>
      </c>
      <c r="O630" s="236">
        <f>ROUND(E630*N630,2)</f>
        <v>0.03</v>
      </c>
      <c r="P630" s="236">
        <v>0</v>
      </c>
      <c r="Q630" s="236">
        <f>ROUND(E630*P630,2)</f>
        <v>0</v>
      </c>
      <c r="R630" s="238" t="s">
        <v>376</v>
      </c>
      <c r="S630" s="238" t="s">
        <v>264</v>
      </c>
      <c r="T630" s="239" t="s">
        <v>319</v>
      </c>
      <c r="U630" s="222">
        <v>0.308</v>
      </c>
      <c r="V630" s="222">
        <f>ROUND(E630*U630,2)</f>
        <v>250.5</v>
      </c>
      <c r="W630" s="222"/>
      <c r="X630" s="222" t="s">
        <v>320</v>
      </c>
      <c r="Y630" s="222" t="s">
        <v>267</v>
      </c>
      <c r="Z630" s="212"/>
      <c r="AA630" s="212"/>
      <c r="AB630" s="212"/>
      <c r="AC630" s="212"/>
      <c r="AD630" s="212"/>
      <c r="AE630" s="212"/>
      <c r="AF630" s="212"/>
      <c r="AG630" s="212" t="s">
        <v>321</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2" x14ac:dyDescent="0.2">
      <c r="A631" s="219"/>
      <c r="B631" s="220"/>
      <c r="C631" s="252" t="s">
        <v>505</v>
      </c>
      <c r="D631" s="223"/>
      <c r="E631" s="224"/>
      <c r="F631" s="222"/>
      <c r="G631" s="222"/>
      <c r="H631" s="222"/>
      <c r="I631" s="222"/>
      <c r="J631" s="222"/>
      <c r="K631" s="222"/>
      <c r="L631" s="222"/>
      <c r="M631" s="222"/>
      <c r="N631" s="221"/>
      <c r="O631" s="221"/>
      <c r="P631" s="221"/>
      <c r="Q631" s="221"/>
      <c r="R631" s="222"/>
      <c r="S631" s="222"/>
      <c r="T631" s="222"/>
      <c r="U631" s="222"/>
      <c r="V631" s="222"/>
      <c r="W631" s="222"/>
      <c r="X631" s="222"/>
      <c r="Y631" s="222"/>
      <c r="Z631" s="212"/>
      <c r="AA631" s="212"/>
      <c r="AB631" s="212"/>
      <c r="AC631" s="212"/>
      <c r="AD631" s="212"/>
      <c r="AE631" s="212"/>
      <c r="AF631" s="212"/>
      <c r="AG631" s="212" t="s">
        <v>276</v>
      </c>
      <c r="AH631" s="212">
        <v>0</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3" x14ac:dyDescent="0.2">
      <c r="A632" s="219"/>
      <c r="B632" s="220"/>
      <c r="C632" s="252" t="s">
        <v>828</v>
      </c>
      <c r="D632" s="223"/>
      <c r="E632" s="224">
        <v>42.23</v>
      </c>
      <c r="F632" s="222"/>
      <c r="G632" s="222"/>
      <c r="H632" s="222"/>
      <c r="I632" s="222"/>
      <c r="J632" s="222"/>
      <c r="K632" s="222"/>
      <c r="L632" s="222"/>
      <c r="M632" s="222"/>
      <c r="N632" s="221"/>
      <c r="O632" s="221"/>
      <c r="P632" s="221"/>
      <c r="Q632" s="221"/>
      <c r="R632" s="222"/>
      <c r="S632" s="222"/>
      <c r="T632" s="222"/>
      <c r="U632" s="222"/>
      <c r="V632" s="222"/>
      <c r="W632" s="222"/>
      <c r="X632" s="222"/>
      <c r="Y632" s="222"/>
      <c r="Z632" s="212"/>
      <c r="AA632" s="212"/>
      <c r="AB632" s="212"/>
      <c r="AC632" s="212"/>
      <c r="AD632" s="212"/>
      <c r="AE632" s="212"/>
      <c r="AF632" s="212"/>
      <c r="AG632" s="212" t="s">
        <v>276</v>
      </c>
      <c r="AH632" s="212">
        <v>0</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3" x14ac:dyDescent="0.2">
      <c r="A633" s="219"/>
      <c r="B633" s="220"/>
      <c r="C633" s="252" t="s">
        <v>633</v>
      </c>
      <c r="D633" s="223"/>
      <c r="E633" s="224">
        <v>4.22</v>
      </c>
      <c r="F633" s="222"/>
      <c r="G633" s="222"/>
      <c r="H633" s="222"/>
      <c r="I633" s="222"/>
      <c r="J633" s="222"/>
      <c r="K633" s="222"/>
      <c r="L633" s="222"/>
      <c r="M633" s="222"/>
      <c r="N633" s="221"/>
      <c r="O633" s="221"/>
      <c r="P633" s="221"/>
      <c r="Q633" s="221"/>
      <c r="R633" s="222"/>
      <c r="S633" s="222"/>
      <c r="T633" s="222"/>
      <c r="U633" s="222"/>
      <c r="V633" s="222"/>
      <c r="W633" s="222"/>
      <c r="X633" s="222"/>
      <c r="Y633" s="222"/>
      <c r="Z633" s="212"/>
      <c r="AA633" s="212"/>
      <c r="AB633" s="212"/>
      <c r="AC633" s="212"/>
      <c r="AD633" s="212"/>
      <c r="AE633" s="212"/>
      <c r="AF633" s="212"/>
      <c r="AG633" s="212" t="s">
        <v>276</v>
      </c>
      <c r="AH633" s="212">
        <v>0</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3" x14ac:dyDescent="0.2">
      <c r="A634" s="219"/>
      <c r="B634" s="220"/>
      <c r="C634" s="252" t="s">
        <v>829</v>
      </c>
      <c r="D634" s="223"/>
      <c r="E634" s="224">
        <v>71.760000000000005</v>
      </c>
      <c r="F634" s="222"/>
      <c r="G634" s="222"/>
      <c r="H634" s="222"/>
      <c r="I634" s="222"/>
      <c r="J634" s="222"/>
      <c r="K634" s="222"/>
      <c r="L634" s="222"/>
      <c r="M634" s="222"/>
      <c r="N634" s="221"/>
      <c r="O634" s="221"/>
      <c r="P634" s="221"/>
      <c r="Q634" s="221"/>
      <c r="R634" s="222"/>
      <c r="S634" s="222"/>
      <c r="T634" s="222"/>
      <c r="U634" s="222"/>
      <c r="V634" s="222"/>
      <c r="W634" s="222"/>
      <c r="X634" s="222"/>
      <c r="Y634" s="222"/>
      <c r="Z634" s="212"/>
      <c r="AA634" s="212"/>
      <c r="AB634" s="212"/>
      <c r="AC634" s="212"/>
      <c r="AD634" s="212"/>
      <c r="AE634" s="212"/>
      <c r="AF634" s="212"/>
      <c r="AG634" s="212" t="s">
        <v>276</v>
      </c>
      <c r="AH634" s="212">
        <v>0</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3" x14ac:dyDescent="0.2">
      <c r="A635" s="219"/>
      <c r="B635" s="220"/>
      <c r="C635" s="252" t="s">
        <v>892</v>
      </c>
      <c r="D635" s="223"/>
      <c r="E635" s="224">
        <v>84.44</v>
      </c>
      <c r="F635" s="222"/>
      <c r="G635" s="222"/>
      <c r="H635" s="222"/>
      <c r="I635" s="222"/>
      <c r="J635" s="222"/>
      <c r="K635" s="222"/>
      <c r="L635" s="222"/>
      <c r="M635" s="222"/>
      <c r="N635" s="221"/>
      <c r="O635" s="221"/>
      <c r="P635" s="221"/>
      <c r="Q635" s="221"/>
      <c r="R635" s="222"/>
      <c r="S635" s="222"/>
      <c r="T635" s="222"/>
      <c r="U635" s="222"/>
      <c r="V635" s="222"/>
      <c r="W635" s="222"/>
      <c r="X635" s="222"/>
      <c r="Y635" s="222"/>
      <c r="Z635" s="212"/>
      <c r="AA635" s="212"/>
      <c r="AB635" s="212"/>
      <c r="AC635" s="212"/>
      <c r="AD635" s="212"/>
      <c r="AE635" s="212"/>
      <c r="AF635" s="212"/>
      <c r="AG635" s="212" t="s">
        <v>276</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3" x14ac:dyDescent="0.2">
      <c r="A636" s="219"/>
      <c r="B636" s="220"/>
      <c r="C636" s="252" t="s">
        <v>893</v>
      </c>
      <c r="D636" s="223"/>
      <c r="E636" s="224">
        <v>37.78</v>
      </c>
      <c r="F636" s="222"/>
      <c r="G636" s="222"/>
      <c r="H636" s="222"/>
      <c r="I636" s="222"/>
      <c r="J636" s="222"/>
      <c r="K636" s="222"/>
      <c r="L636" s="222"/>
      <c r="M636" s="222"/>
      <c r="N636" s="221"/>
      <c r="O636" s="221"/>
      <c r="P636" s="221"/>
      <c r="Q636" s="221"/>
      <c r="R636" s="222"/>
      <c r="S636" s="222"/>
      <c r="T636" s="222"/>
      <c r="U636" s="222"/>
      <c r="V636" s="222"/>
      <c r="W636" s="222"/>
      <c r="X636" s="222"/>
      <c r="Y636" s="222"/>
      <c r="Z636" s="212"/>
      <c r="AA636" s="212"/>
      <c r="AB636" s="212"/>
      <c r="AC636" s="212"/>
      <c r="AD636" s="212"/>
      <c r="AE636" s="212"/>
      <c r="AF636" s="212"/>
      <c r="AG636" s="212" t="s">
        <v>276</v>
      </c>
      <c r="AH636" s="212">
        <v>0</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3" x14ac:dyDescent="0.2">
      <c r="A637" s="219"/>
      <c r="B637" s="220"/>
      <c r="C637" s="252" t="s">
        <v>634</v>
      </c>
      <c r="D637" s="223"/>
      <c r="E637" s="224">
        <v>107.32</v>
      </c>
      <c r="F637" s="222"/>
      <c r="G637" s="222"/>
      <c r="H637" s="222"/>
      <c r="I637" s="222"/>
      <c r="J637" s="222"/>
      <c r="K637" s="222"/>
      <c r="L637" s="222"/>
      <c r="M637" s="222"/>
      <c r="N637" s="221"/>
      <c r="O637" s="221"/>
      <c r="P637" s="221"/>
      <c r="Q637" s="221"/>
      <c r="R637" s="222"/>
      <c r="S637" s="222"/>
      <c r="T637" s="222"/>
      <c r="U637" s="222"/>
      <c r="V637" s="222"/>
      <c r="W637" s="222"/>
      <c r="X637" s="222"/>
      <c r="Y637" s="222"/>
      <c r="Z637" s="212"/>
      <c r="AA637" s="212"/>
      <c r="AB637" s="212"/>
      <c r="AC637" s="212"/>
      <c r="AD637" s="212"/>
      <c r="AE637" s="212"/>
      <c r="AF637" s="212"/>
      <c r="AG637" s="212" t="s">
        <v>276</v>
      </c>
      <c r="AH637" s="212">
        <v>0</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3" x14ac:dyDescent="0.2">
      <c r="A638" s="219"/>
      <c r="B638" s="220"/>
      <c r="C638" s="252" t="s">
        <v>635</v>
      </c>
      <c r="D638" s="223"/>
      <c r="E638" s="224">
        <v>3.92</v>
      </c>
      <c r="F638" s="222"/>
      <c r="G638" s="222"/>
      <c r="H638" s="222"/>
      <c r="I638" s="222"/>
      <c r="J638" s="222"/>
      <c r="K638" s="222"/>
      <c r="L638" s="222"/>
      <c r="M638" s="222"/>
      <c r="N638" s="221"/>
      <c r="O638" s="221"/>
      <c r="P638" s="221"/>
      <c r="Q638" s="221"/>
      <c r="R638" s="222"/>
      <c r="S638" s="222"/>
      <c r="T638" s="222"/>
      <c r="U638" s="222"/>
      <c r="V638" s="222"/>
      <c r="W638" s="222"/>
      <c r="X638" s="222"/>
      <c r="Y638" s="222"/>
      <c r="Z638" s="212"/>
      <c r="AA638" s="212"/>
      <c r="AB638" s="212"/>
      <c r="AC638" s="212"/>
      <c r="AD638" s="212"/>
      <c r="AE638" s="212"/>
      <c r="AF638" s="212"/>
      <c r="AG638" s="212" t="s">
        <v>276</v>
      </c>
      <c r="AH638" s="212">
        <v>0</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3" x14ac:dyDescent="0.2">
      <c r="A639" s="219"/>
      <c r="B639" s="220"/>
      <c r="C639" s="252" t="s">
        <v>636</v>
      </c>
      <c r="D639" s="223"/>
      <c r="E639" s="224">
        <v>3.22</v>
      </c>
      <c r="F639" s="222"/>
      <c r="G639" s="222"/>
      <c r="H639" s="222"/>
      <c r="I639" s="222"/>
      <c r="J639" s="222"/>
      <c r="K639" s="222"/>
      <c r="L639" s="222"/>
      <c r="M639" s="222"/>
      <c r="N639" s="221"/>
      <c r="O639" s="221"/>
      <c r="P639" s="221"/>
      <c r="Q639" s="221"/>
      <c r="R639" s="222"/>
      <c r="S639" s="222"/>
      <c r="T639" s="222"/>
      <c r="U639" s="222"/>
      <c r="V639" s="222"/>
      <c r="W639" s="222"/>
      <c r="X639" s="222"/>
      <c r="Y639" s="222"/>
      <c r="Z639" s="212"/>
      <c r="AA639" s="212"/>
      <c r="AB639" s="212"/>
      <c r="AC639" s="212"/>
      <c r="AD639" s="212"/>
      <c r="AE639" s="212"/>
      <c r="AF639" s="212"/>
      <c r="AG639" s="212" t="s">
        <v>276</v>
      </c>
      <c r="AH639" s="212">
        <v>0</v>
      </c>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3" x14ac:dyDescent="0.2">
      <c r="A640" s="219"/>
      <c r="B640" s="220"/>
      <c r="C640" s="252" t="s">
        <v>830</v>
      </c>
      <c r="D640" s="223"/>
      <c r="E640" s="224">
        <v>5.52</v>
      </c>
      <c r="F640" s="222"/>
      <c r="G640" s="222"/>
      <c r="H640" s="222"/>
      <c r="I640" s="222"/>
      <c r="J640" s="222"/>
      <c r="K640" s="222"/>
      <c r="L640" s="222"/>
      <c r="M640" s="222"/>
      <c r="N640" s="221"/>
      <c r="O640" s="221"/>
      <c r="P640" s="221"/>
      <c r="Q640" s="221"/>
      <c r="R640" s="222"/>
      <c r="S640" s="222"/>
      <c r="T640" s="222"/>
      <c r="U640" s="222"/>
      <c r="V640" s="222"/>
      <c r="W640" s="222"/>
      <c r="X640" s="222"/>
      <c r="Y640" s="222"/>
      <c r="Z640" s="212"/>
      <c r="AA640" s="212"/>
      <c r="AB640" s="212"/>
      <c r="AC640" s="212"/>
      <c r="AD640" s="212"/>
      <c r="AE640" s="212"/>
      <c r="AF640" s="212"/>
      <c r="AG640" s="212" t="s">
        <v>276</v>
      </c>
      <c r="AH640" s="212">
        <v>0</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3" x14ac:dyDescent="0.2">
      <c r="A641" s="219"/>
      <c r="B641" s="220"/>
      <c r="C641" s="252" t="s">
        <v>831</v>
      </c>
      <c r="D641" s="223"/>
      <c r="E641" s="224">
        <v>5.4</v>
      </c>
      <c r="F641" s="222"/>
      <c r="G641" s="222"/>
      <c r="H641" s="222"/>
      <c r="I641" s="222"/>
      <c r="J641" s="222"/>
      <c r="K641" s="222"/>
      <c r="L641" s="222"/>
      <c r="M641" s="222"/>
      <c r="N641" s="221"/>
      <c r="O641" s="221"/>
      <c r="P641" s="221"/>
      <c r="Q641" s="221"/>
      <c r="R641" s="222"/>
      <c r="S641" s="222"/>
      <c r="T641" s="222"/>
      <c r="U641" s="222"/>
      <c r="V641" s="222"/>
      <c r="W641" s="222"/>
      <c r="X641" s="222"/>
      <c r="Y641" s="222"/>
      <c r="Z641" s="212"/>
      <c r="AA641" s="212"/>
      <c r="AB641" s="212"/>
      <c r="AC641" s="212"/>
      <c r="AD641" s="212"/>
      <c r="AE641" s="212"/>
      <c r="AF641" s="212"/>
      <c r="AG641" s="212" t="s">
        <v>276</v>
      </c>
      <c r="AH641" s="212">
        <v>0</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3" x14ac:dyDescent="0.2">
      <c r="A642" s="219"/>
      <c r="B642" s="220"/>
      <c r="C642" s="252" t="s">
        <v>832</v>
      </c>
      <c r="D642" s="223"/>
      <c r="E642" s="224">
        <v>9.11</v>
      </c>
      <c r="F642" s="222"/>
      <c r="G642" s="222"/>
      <c r="H642" s="222"/>
      <c r="I642" s="222"/>
      <c r="J642" s="222"/>
      <c r="K642" s="222"/>
      <c r="L642" s="222"/>
      <c r="M642" s="222"/>
      <c r="N642" s="221"/>
      <c r="O642" s="221"/>
      <c r="P642" s="221"/>
      <c r="Q642" s="221"/>
      <c r="R642" s="222"/>
      <c r="S642" s="222"/>
      <c r="T642" s="222"/>
      <c r="U642" s="222"/>
      <c r="V642" s="222"/>
      <c r="W642" s="222"/>
      <c r="X642" s="222"/>
      <c r="Y642" s="222"/>
      <c r="Z642" s="212"/>
      <c r="AA642" s="212"/>
      <c r="AB642" s="212"/>
      <c r="AC642" s="212"/>
      <c r="AD642" s="212"/>
      <c r="AE642" s="212"/>
      <c r="AF642" s="212"/>
      <c r="AG642" s="212" t="s">
        <v>276</v>
      </c>
      <c r="AH642" s="212">
        <v>0</v>
      </c>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3" x14ac:dyDescent="0.2">
      <c r="A643" s="219"/>
      <c r="B643" s="220"/>
      <c r="C643" s="252" t="s">
        <v>833</v>
      </c>
      <c r="D643" s="223"/>
      <c r="E643" s="224">
        <v>10.81</v>
      </c>
      <c r="F643" s="222"/>
      <c r="G643" s="222"/>
      <c r="H643" s="222"/>
      <c r="I643" s="222"/>
      <c r="J643" s="222"/>
      <c r="K643" s="222"/>
      <c r="L643" s="222"/>
      <c r="M643" s="222"/>
      <c r="N643" s="221"/>
      <c r="O643" s="221"/>
      <c r="P643" s="221"/>
      <c r="Q643" s="221"/>
      <c r="R643" s="222"/>
      <c r="S643" s="222"/>
      <c r="T643" s="222"/>
      <c r="U643" s="222"/>
      <c r="V643" s="222"/>
      <c r="W643" s="222"/>
      <c r="X643" s="222"/>
      <c r="Y643" s="222"/>
      <c r="Z643" s="212"/>
      <c r="AA643" s="212"/>
      <c r="AB643" s="212"/>
      <c r="AC643" s="212"/>
      <c r="AD643" s="212"/>
      <c r="AE643" s="212"/>
      <c r="AF643" s="212"/>
      <c r="AG643" s="212" t="s">
        <v>276</v>
      </c>
      <c r="AH643" s="212">
        <v>0</v>
      </c>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3" x14ac:dyDescent="0.2">
      <c r="A644" s="219"/>
      <c r="B644" s="220"/>
      <c r="C644" s="252" t="s">
        <v>834</v>
      </c>
      <c r="D644" s="223"/>
      <c r="E644" s="224">
        <v>36.35</v>
      </c>
      <c r="F644" s="222"/>
      <c r="G644" s="222"/>
      <c r="H644" s="222"/>
      <c r="I644" s="222"/>
      <c r="J644" s="222"/>
      <c r="K644" s="222"/>
      <c r="L644" s="222"/>
      <c r="M644" s="222"/>
      <c r="N644" s="221"/>
      <c r="O644" s="221"/>
      <c r="P644" s="221"/>
      <c r="Q644" s="221"/>
      <c r="R644" s="222"/>
      <c r="S644" s="222"/>
      <c r="T644" s="222"/>
      <c r="U644" s="222"/>
      <c r="V644" s="222"/>
      <c r="W644" s="222"/>
      <c r="X644" s="222"/>
      <c r="Y644" s="222"/>
      <c r="Z644" s="212"/>
      <c r="AA644" s="212"/>
      <c r="AB644" s="212"/>
      <c r="AC644" s="212"/>
      <c r="AD644" s="212"/>
      <c r="AE644" s="212"/>
      <c r="AF644" s="212"/>
      <c r="AG644" s="212" t="s">
        <v>276</v>
      </c>
      <c r="AH644" s="212">
        <v>0</v>
      </c>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3" x14ac:dyDescent="0.2">
      <c r="A645" s="219"/>
      <c r="B645" s="220"/>
      <c r="C645" s="252" t="s">
        <v>835</v>
      </c>
      <c r="D645" s="223"/>
      <c r="E645" s="224">
        <v>21</v>
      </c>
      <c r="F645" s="222"/>
      <c r="G645" s="222"/>
      <c r="H645" s="222"/>
      <c r="I645" s="222"/>
      <c r="J645" s="222"/>
      <c r="K645" s="222"/>
      <c r="L645" s="222"/>
      <c r="M645" s="222"/>
      <c r="N645" s="221"/>
      <c r="O645" s="221"/>
      <c r="P645" s="221"/>
      <c r="Q645" s="221"/>
      <c r="R645" s="222"/>
      <c r="S645" s="222"/>
      <c r="T645" s="222"/>
      <c r="U645" s="222"/>
      <c r="V645" s="222"/>
      <c r="W645" s="222"/>
      <c r="X645" s="222"/>
      <c r="Y645" s="222"/>
      <c r="Z645" s="212"/>
      <c r="AA645" s="212"/>
      <c r="AB645" s="212"/>
      <c r="AC645" s="212"/>
      <c r="AD645" s="212"/>
      <c r="AE645" s="212"/>
      <c r="AF645" s="212"/>
      <c r="AG645" s="212" t="s">
        <v>276</v>
      </c>
      <c r="AH645" s="212">
        <v>0</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3" x14ac:dyDescent="0.2">
      <c r="A646" s="219"/>
      <c r="B646" s="220"/>
      <c r="C646" s="252" t="s">
        <v>585</v>
      </c>
      <c r="D646" s="223"/>
      <c r="E646" s="224">
        <v>41.56</v>
      </c>
      <c r="F646" s="222"/>
      <c r="G646" s="222"/>
      <c r="H646" s="222"/>
      <c r="I646" s="222"/>
      <c r="J646" s="222"/>
      <c r="K646" s="222"/>
      <c r="L646" s="222"/>
      <c r="M646" s="222"/>
      <c r="N646" s="221"/>
      <c r="O646" s="221"/>
      <c r="P646" s="221"/>
      <c r="Q646" s="221"/>
      <c r="R646" s="222"/>
      <c r="S646" s="222"/>
      <c r="T646" s="222"/>
      <c r="U646" s="222"/>
      <c r="V646" s="222"/>
      <c r="W646" s="222"/>
      <c r="X646" s="222"/>
      <c r="Y646" s="222"/>
      <c r="Z646" s="212"/>
      <c r="AA646" s="212"/>
      <c r="AB646" s="212"/>
      <c r="AC646" s="212"/>
      <c r="AD646" s="212"/>
      <c r="AE646" s="212"/>
      <c r="AF646" s="212"/>
      <c r="AG646" s="212" t="s">
        <v>276</v>
      </c>
      <c r="AH646" s="212">
        <v>0</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3" x14ac:dyDescent="0.2">
      <c r="A647" s="219"/>
      <c r="B647" s="220"/>
      <c r="C647" s="252" t="s">
        <v>637</v>
      </c>
      <c r="D647" s="223"/>
      <c r="E647" s="224">
        <v>24.86</v>
      </c>
      <c r="F647" s="222"/>
      <c r="G647" s="222"/>
      <c r="H647" s="222"/>
      <c r="I647" s="222"/>
      <c r="J647" s="222"/>
      <c r="K647" s="222"/>
      <c r="L647" s="222"/>
      <c r="M647" s="222"/>
      <c r="N647" s="221"/>
      <c r="O647" s="221"/>
      <c r="P647" s="221"/>
      <c r="Q647" s="221"/>
      <c r="R647" s="222"/>
      <c r="S647" s="222"/>
      <c r="T647" s="222"/>
      <c r="U647" s="222"/>
      <c r="V647" s="222"/>
      <c r="W647" s="222"/>
      <c r="X647" s="222"/>
      <c r="Y647" s="222"/>
      <c r="Z647" s="212"/>
      <c r="AA647" s="212"/>
      <c r="AB647" s="212"/>
      <c r="AC647" s="212"/>
      <c r="AD647" s="212"/>
      <c r="AE647" s="212"/>
      <c r="AF647" s="212"/>
      <c r="AG647" s="212" t="s">
        <v>276</v>
      </c>
      <c r="AH647" s="212">
        <v>0</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3" x14ac:dyDescent="0.2">
      <c r="A648" s="219"/>
      <c r="B648" s="220"/>
      <c r="C648" s="252" t="s">
        <v>894</v>
      </c>
      <c r="D648" s="223"/>
      <c r="E648" s="224">
        <v>8.7100000000000009</v>
      </c>
      <c r="F648" s="222"/>
      <c r="G648" s="222"/>
      <c r="H648" s="222"/>
      <c r="I648" s="222"/>
      <c r="J648" s="222"/>
      <c r="K648" s="222"/>
      <c r="L648" s="222"/>
      <c r="M648" s="222"/>
      <c r="N648" s="221"/>
      <c r="O648" s="221"/>
      <c r="P648" s="221"/>
      <c r="Q648" s="221"/>
      <c r="R648" s="222"/>
      <c r="S648" s="222"/>
      <c r="T648" s="222"/>
      <c r="U648" s="222"/>
      <c r="V648" s="222"/>
      <c r="W648" s="222"/>
      <c r="X648" s="222"/>
      <c r="Y648" s="222"/>
      <c r="Z648" s="212"/>
      <c r="AA648" s="212"/>
      <c r="AB648" s="212"/>
      <c r="AC648" s="212"/>
      <c r="AD648" s="212"/>
      <c r="AE648" s="212"/>
      <c r="AF648" s="212"/>
      <c r="AG648" s="212" t="s">
        <v>276</v>
      </c>
      <c r="AH648" s="212">
        <v>0</v>
      </c>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3" x14ac:dyDescent="0.2">
      <c r="A649" s="219"/>
      <c r="B649" s="220"/>
      <c r="C649" s="252" t="s">
        <v>895</v>
      </c>
      <c r="D649" s="223"/>
      <c r="E649" s="224">
        <v>19.29</v>
      </c>
      <c r="F649" s="222"/>
      <c r="G649" s="222"/>
      <c r="H649" s="222"/>
      <c r="I649" s="222"/>
      <c r="J649" s="222"/>
      <c r="K649" s="222"/>
      <c r="L649" s="222"/>
      <c r="M649" s="222"/>
      <c r="N649" s="221"/>
      <c r="O649" s="221"/>
      <c r="P649" s="221"/>
      <c r="Q649" s="221"/>
      <c r="R649" s="222"/>
      <c r="S649" s="222"/>
      <c r="T649" s="222"/>
      <c r="U649" s="222"/>
      <c r="V649" s="222"/>
      <c r="W649" s="222"/>
      <c r="X649" s="222"/>
      <c r="Y649" s="222"/>
      <c r="Z649" s="212"/>
      <c r="AA649" s="212"/>
      <c r="AB649" s="212"/>
      <c r="AC649" s="212"/>
      <c r="AD649" s="212"/>
      <c r="AE649" s="212"/>
      <c r="AF649" s="212"/>
      <c r="AG649" s="212" t="s">
        <v>276</v>
      </c>
      <c r="AH649" s="212">
        <v>0</v>
      </c>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3" x14ac:dyDescent="0.2">
      <c r="A650" s="219"/>
      <c r="B650" s="220"/>
      <c r="C650" s="252" t="s">
        <v>514</v>
      </c>
      <c r="D650" s="223"/>
      <c r="E650" s="224"/>
      <c r="F650" s="222"/>
      <c r="G650" s="222"/>
      <c r="H650" s="222"/>
      <c r="I650" s="222"/>
      <c r="J650" s="222"/>
      <c r="K650" s="222"/>
      <c r="L650" s="222"/>
      <c r="M650" s="222"/>
      <c r="N650" s="221"/>
      <c r="O650" s="221"/>
      <c r="P650" s="221"/>
      <c r="Q650" s="221"/>
      <c r="R650" s="222"/>
      <c r="S650" s="222"/>
      <c r="T650" s="222"/>
      <c r="U650" s="222"/>
      <c r="V650" s="222"/>
      <c r="W650" s="222"/>
      <c r="X650" s="222"/>
      <c r="Y650" s="222"/>
      <c r="Z650" s="212"/>
      <c r="AA650" s="212"/>
      <c r="AB650" s="212"/>
      <c r="AC650" s="212"/>
      <c r="AD650" s="212"/>
      <c r="AE650" s="212"/>
      <c r="AF650" s="212"/>
      <c r="AG650" s="212" t="s">
        <v>276</v>
      </c>
      <c r="AH650" s="212">
        <v>0</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3" x14ac:dyDescent="0.2">
      <c r="A651" s="219"/>
      <c r="B651" s="220"/>
      <c r="C651" s="252" t="s">
        <v>639</v>
      </c>
      <c r="D651" s="223"/>
      <c r="E651" s="224">
        <v>48.26</v>
      </c>
      <c r="F651" s="222"/>
      <c r="G651" s="222"/>
      <c r="H651" s="222"/>
      <c r="I651" s="222"/>
      <c r="J651" s="222"/>
      <c r="K651" s="222"/>
      <c r="L651" s="222"/>
      <c r="M651" s="222"/>
      <c r="N651" s="221"/>
      <c r="O651" s="221"/>
      <c r="P651" s="221"/>
      <c r="Q651" s="221"/>
      <c r="R651" s="222"/>
      <c r="S651" s="222"/>
      <c r="T651" s="222"/>
      <c r="U651" s="222"/>
      <c r="V651" s="222"/>
      <c r="W651" s="222"/>
      <c r="X651" s="222"/>
      <c r="Y651" s="222"/>
      <c r="Z651" s="212"/>
      <c r="AA651" s="212"/>
      <c r="AB651" s="212"/>
      <c r="AC651" s="212"/>
      <c r="AD651" s="212"/>
      <c r="AE651" s="212"/>
      <c r="AF651" s="212"/>
      <c r="AG651" s="212" t="s">
        <v>276</v>
      </c>
      <c r="AH651" s="212">
        <v>0</v>
      </c>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3" x14ac:dyDescent="0.2">
      <c r="A652" s="219"/>
      <c r="B652" s="220"/>
      <c r="C652" s="252" t="s">
        <v>836</v>
      </c>
      <c r="D652" s="223"/>
      <c r="E652" s="224">
        <v>144.38999999999999</v>
      </c>
      <c r="F652" s="222"/>
      <c r="G652" s="222"/>
      <c r="H652" s="222"/>
      <c r="I652" s="222"/>
      <c r="J652" s="222"/>
      <c r="K652" s="222"/>
      <c r="L652" s="222"/>
      <c r="M652" s="222"/>
      <c r="N652" s="221"/>
      <c r="O652" s="221"/>
      <c r="P652" s="221"/>
      <c r="Q652" s="221"/>
      <c r="R652" s="222"/>
      <c r="S652" s="222"/>
      <c r="T652" s="222"/>
      <c r="U652" s="222"/>
      <c r="V652" s="222"/>
      <c r="W652" s="222"/>
      <c r="X652" s="222"/>
      <c r="Y652" s="222"/>
      <c r="Z652" s="212"/>
      <c r="AA652" s="212"/>
      <c r="AB652" s="212"/>
      <c r="AC652" s="212"/>
      <c r="AD652" s="212"/>
      <c r="AE652" s="212"/>
      <c r="AF652" s="212"/>
      <c r="AG652" s="212" t="s">
        <v>276</v>
      </c>
      <c r="AH652" s="212">
        <v>0</v>
      </c>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3" x14ac:dyDescent="0.2">
      <c r="A653" s="219"/>
      <c r="B653" s="220"/>
      <c r="C653" s="252" t="s">
        <v>837</v>
      </c>
      <c r="D653" s="223"/>
      <c r="E653" s="224">
        <v>43.66</v>
      </c>
      <c r="F653" s="222"/>
      <c r="G653" s="222"/>
      <c r="H653" s="222"/>
      <c r="I653" s="222"/>
      <c r="J653" s="222"/>
      <c r="K653" s="222"/>
      <c r="L653" s="222"/>
      <c r="M653" s="222"/>
      <c r="N653" s="221"/>
      <c r="O653" s="221"/>
      <c r="P653" s="221"/>
      <c r="Q653" s="221"/>
      <c r="R653" s="222"/>
      <c r="S653" s="222"/>
      <c r="T653" s="222"/>
      <c r="U653" s="222"/>
      <c r="V653" s="222"/>
      <c r="W653" s="222"/>
      <c r="X653" s="222"/>
      <c r="Y653" s="222"/>
      <c r="Z653" s="212"/>
      <c r="AA653" s="212"/>
      <c r="AB653" s="212"/>
      <c r="AC653" s="212"/>
      <c r="AD653" s="212"/>
      <c r="AE653" s="212"/>
      <c r="AF653" s="212"/>
      <c r="AG653" s="212" t="s">
        <v>276</v>
      </c>
      <c r="AH653" s="212">
        <v>0</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3" x14ac:dyDescent="0.2">
      <c r="A654" s="219"/>
      <c r="B654" s="220"/>
      <c r="C654" s="252" t="s">
        <v>640</v>
      </c>
      <c r="D654" s="223"/>
      <c r="E654" s="224">
        <v>10.51</v>
      </c>
      <c r="F654" s="222"/>
      <c r="G654" s="222"/>
      <c r="H654" s="222"/>
      <c r="I654" s="222"/>
      <c r="J654" s="222"/>
      <c r="K654" s="222"/>
      <c r="L654" s="222"/>
      <c r="M654" s="222"/>
      <c r="N654" s="221"/>
      <c r="O654" s="221"/>
      <c r="P654" s="221"/>
      <c r="Q654" s="221"/>
      <c r="R654" s="222"/>
      <c r="S654" s="222"/>
      <c r="T654" s="222"/>
      <c r="U654" s="222"/>
      <c r="V654" s="222"/>
      <c r="W654" s="222"/>
      <c r="X654" s="222"/>
      <c r="Y654" s="222"/>
      <c r="Z654" s="212"/>
      <c r="AA654" s="212"/>
      <c r="AB654" s="212"/>
      <c r="AC654" s="212"/>
      <c r="AD654" s="212"/>
      <c r="AE654" s="212"/>
      <c r="AF654" s="212"/>
      <c r="AG654" s="212" t="s">
        <v>276</v>
      </c>
      <c r="AH654" s="212">
        <v>0</v>
      </c>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3" x14ac:dyDescent="0.2">
      <c r="A655" s="219"/>
      <c r="B655" s="220"/>
      <c r="C655" s="252" t="s">
        <v>838</v>
      </c>
      <c r="D655" s="223"/>
      <c r="E655" s="224">
        <v>11.8</v>
      </c>
      <c r="F655" s="222"/>
      <c r="G655" s="222"/>
      <c r="H655" s="222"/>
      <c r="I655" s="222"/>
      <c r="J655" s="222"/>
      <c r="K655" s="222"/>
      <c r="L655" s="222"/>
      <c r="M655" s="222"/>
      <c r="N655" s="221"/>
      <c r="O655" s="221"/>
      <c r="P655" s="221"/>
      <c r="Q655" s="221"/>
      <c r="R655" s="222"/>
      <c r="S655" s="222"/>
      <c r="T655" s="222"/>
      <c r="U655" s="222"/>
      <c r="V655" s="222"/>
      <c r="W655" s="222"/>
      <c r="X655" s="222"/>
      <c r="Y655" s="222"/>
      <c r="Z655" s="212"/>
      <c r="AA655" s="212"/>
      <c r="AB655" s="212"/>
      <c r="AC655" s="212"/>
      <c r="AD655" s="212"/>
      <c r="AE655" s="212"/>
      <c r="AF655" s="212"/>
      <c r="AG655" s="212" t="s">
        <v>276</v>
      </c>
      <c r="AH655" s="212">
        <v>0</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3" x14ac:dyDescent="0.2">
      <c r="A656" s="219"/>
      <c r="B656" s="220"/>
      <c r="C656" s="252" t="s">
        <v>641</v>
      </c>
      <c r="D656" s="223"/>
      <c r="E656" s="224">
        <v>17.2</v>
      </c>
      <c r="F656" s="222"/>
      <c r="G656" s="222"/>
      <c r="H656" s="222"/>
      <c r="I656" s="222"/>
      <c r="J656" s="222"/>
      <c r="K656" s="222"/>
      <c r="L656" s="222"/>
      <c r="M656" s="222"/>
      <c r="N656" s="221"/>
      <c r="O656" s="221"/>
      <c r="P656" s="221"/>
      <c r="Q656" s="221"/>
      <c r="R656" s="222"/>
      <c r="S656" s="222"/>
      <c r="T656" s="222"/>
      <c r="U656" s="222"/>
      <c r="V656" s="222"/>
      <c r="W656" s="222"/>
      <c r="X656" s="222"/>
      <c r="Y656" s="222"/>
      <c r="Z656" s="212"/>
      <c r="AA656" s="212"/>
      <c r="AB656" s="212"/>
      <c r="AC656" s="212"/>
      <c r="AD656" s="212"/>
      <c r="AE656" s="212"/>
      <c r="AF656" s="212"/>
      <c r="AG656" s="212" t="s">
        <v>276</v>
      </c>
      <c r="AH656" s="212">
        <v>0</v>
      </c>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1" x14ac:dyDescent="0.2">
      <c r="A657" s="233">
        <v>94</v>
      </c>
      <c r="B657" s="234" t="s">
        <v>900</v>
      </c>
      <c r="C657" s="250" t="s">
        <v>901</v>
      </c>
      <c r="D657" s="235" t="s">
        <v>645</v>
      </c>
      <c r="E657" s="236">
        <v>4</v>
      </c>
      <c r="F657" s="237"/>
      <c r="G657" s="238">
        <f>ROUND(E657*F657,2)</f>
        <v>0</v>
      </c>
      <c r="H657" s="237"/>
      <c r="I657" s="238">
        <f>ROUND(E657*H657,2)</f>
        <v>0</v>
      </c>
      <c r="J657" s="237"/>
      <c r="K657" s="238">
        <f>ROUND(E657*J657,2)</f>
        <v>0</v>
      </c>
      <c r="L657" s="238">
        <v>21</v>
      </c>
      <c r="M657" s="238">
        <f>G657*(1+L657/100)</f>
        <v>0</v>
      </c>
      <c r="N657" s="236">
        <v>1.0000000000000001E-5</v>
      </c>
      <c r="O657" s="236">
        <f>ROUND(E657*N657,2)</f>
        <v>0</v>
      </c>
      <c r="P657" s="236">
        <v>0</v>
      </c>
      <c r="Q657" s="236">
        <f>ROUND(E657*P657,2)</f>
        <v>0</v>
      </c>
      <c r="R657" s="238" t="s">
        <v>376</v>
      </c>
      <c r="S657" s="238" t="s">
        <v>264</v>
      </c>
      <c r="T657" s="239" t="s">
        <v>413</v>
      </c>
      <c r="U657" s="222">
        <v>0.17</v>
      </c>
      <c r="V657" s="222">
        <f>ROUND(E657*U657,2)</f>
        <v>0.68</v>
      </c>
      <c r="W657" s="222"/>
      <c r="X657" s="222" t="s">
        <v>320</v>
      </c>
      <c r="Y657" s="222" t="s">
        <v>267</v>
      </c>
      <c r="Z657" s="212"/>
      <c r="AA657" s="212"/>
      <c r="AB657" s="212"/>
      <c r="AC657" s="212"/>
      <c r="AD657" s="212"/>
      <c r="AE657" s="212"/>
      <c r="AF657" s="212"/>
      <c r="AG657" s="212" t="s">
        <v>321</v>
      </c>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2" x14ac:dyDescent="0.2">
      <c r="A658" s="219"/>
      <c r="B658" s="220"/>
      <c r="C658" s="252" t="s">
        <v>902</v>
      </c>
      <c r="D658" s="223"/>
      <c r="E658" s="224">
        <v>4</v>
      </c>
      <c r="F658" s="222"/>
      <c r="G658" s="222"/>
      <c r="H658" s="222"/>
      <c r="I658" s="222"/>
      <c r="J658" s="222"/>
      <c r="K658" s="222"/>
      <c r="L658" s="222"/>
      <c r="M658" s="222"/>
      <c r="N658" s="221"/>
      <c r="O658" s="221"/>
      <c r="P658" s="221"/>
      <c r="Q658" s="221"/>
      <c r="R658" s="222"/>
      <c r="S658" s="222"/>
      <c r="T658" s="222"/>
      <c r="U658" s="222"/>
      <c r="V658" s="222"/>
      <c r="W658" s="222"/>
      <c r="X658" s="222"/>
      <c r="Y658" s="222"/>
      <c r="Z658" s="212"/>
      <c r="AA658" s="212"/>
      <c r="AB658" s="212"/>
      <c r="AC658" s="212"/>
      <c r="AD658" s="212"/>
      <c r="AE658" s="212"/>
      <c r="AF658" s="212"/>
      <c r="AG658" s="212" t="s">
        <v>276</v>
      </c>
      <c r="AH658" s="212">
        <v>5</v>
      </c>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1" x14ac:dyDescent="0.2">
      <c r="A659" s="242">
        <v>95</v>
      </c>
      <c r="B659" s="243" t="s">
        <v>903</v>
      </c>
      <c r="C659" s="253" t="s">
        <v>904</v>
      </c>
      <c r="D659" s="244" t="s">
        <v>645</v>
      </c>
      <c r="E659" s="245">
        <v>4</v>
      </c>
      <c r="F659" s="246"/>
      <c r="G659" s="247">
        <f>ROUND(E659*F659,2)</f>
        <v>0</v>
      </c>
      <c r="H659" s="246"/>
      <c r="I659" s="247">
        <f>ROUND(E659*H659,2)</f>
        <v>0</v>
      </c>
      <c r="J659" s="246"/>
      <c r="K659" s="247">
        <f>ROUND(E659*J659,2)</f>
        <v>0</v>
      </c>
      <c r="L659" s="247">
        <v>21</v>
      </c>
      <c r="M659" s="247">
        <f>G659*(1+L659/100)</f>
        <v>0</v>
      </c>
      <c r="N659" s="245">
        <v>9.7999999999999997E-3</v>
      </c>
      <c r="O659" s="245">
        <f>ROUND(E659*N659,2)</f>
        <v>0.04</v>
      </c>
      <c r="P659" s="245">
        <v>0</v>
      </c>
      <c r="Q659" s="245">
        <f>ROUND(E659*P659,2)</f>
        <v>0</v>
      </c>
      <c r="R659" s="247"/>
      <c r="S659" s="247" t="s">
        <v>288</v>
      </c>
      <c r="T659" s="248" t="s">
        <v>265</v>
      </c>
      <c r="U659" s="222">
        <v>0</v>
      </c>
      <c r="V659" s="222">
        <f>ROUND(E659*U659,2)</f>
        <v>0</v>
      </c>
      <c r="W659" s="222"/>
      <c r="X659" s="222" t="s">
        <v>547</v>
      </c>
      <c r="Y659" s="222" t="s">
        <v>267</v>
      </c>
      <c r="Z659" s="212"/>
      <c r="AA659" s="212"/>
      <c r="AB659" s="212"/>
      <c r="AC659" s="212"/>
      <c r="AD659" s="212"/>
      <c r="AE659" s="212"/>
      <c r="AF659" s="212"/>
      <c r="AG659" s="212" t="s">
        <v>548</v>
      </c>
      <c r="AH659" s="212"/>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x14ac:dyDescent="0.2">
      <c r="A660" s="226" t="s">
        <v>259</v>
      </c>
      <c r="B660" s="227" t="s">
        <v>125</v>
      </c>
      <c r="C660" s="249" t="s">
        <v>126</v>
      </c>
      <c r="D660" s="228"/>
      <c r="E660" s="229"/>
      <c r="F660" s="230"/>
      <c r="G660" s="230">
        <f>SUMIF(AG661:AG676,"&lt;&gt;NOR",G661:G676)</f>
        <v>0</v>
      </c>
      <c r="H660" s="230"/>
      <c r="I660" s="230">
        <f>SUM(I661:I676)</f>
        <v>0</v>
      </c>
      <c r="J660" s="230"/>
      <c r="K660" s="230">
        <f>SUM(K661:K676)</f>
        <v>0</v>
      </c>
      <c r="L660" s="230"/>
      <c r="M660" s="230">
        <f>SUM(M661:M676)</f>
        <v>0</v>
      </c>
      <c r="N660" s="229"/>
      <c r="O660" s="229">
        <f>SUM(O661:O676)</f>
        <v>0.79</v>
      </c>
      <c r="P660" s="229"/>
      <c r="Q660" s="229">
        <f>SUM(Q661:Q676)</f>
        <v>0</v>
      </c>
      <c r="R660" s="230"/>
      <c r="S660" s="230"/>
      <c r="T660" s="231"/>
      <c r="U660" s="225"/>
      <c r="V660" s="225">
        <f>SUM(V661:V676)</f>
        <v>61.39</v>
      </c>
      <c r="W660" s="225"/>
      <c r="X660" s="225"/>
      <c r="Y660" s="225"/>
      <c r="AG660" t="s">
        <v>260</v>
      </c>
    </row>
    <row r="661" spans="1:60" ht="22.5" outlineLevel="1" x14ac:dyDescent="0.2">
      <c r="A661" s="233">
        <v>96</v>
      </c>
      <c r="B661" s="234" t="s">
        <v>905</v>
      </c>
      <c r="C661" s="250" t="s">
        <v>906</v>
      </c>
      <c r="D661" s="235" t="s">
        <v>650</v>
      </c>
      <c r="E661" s="236">
        <v>16</v>
      </c>
      <c r="F661" s="237"/>
      <c r="G661" s="238">
        <f>ROUND(E661*F661,2)</f>
        <v>0</v>
      </c>
      <c r="H661" s="237"/>
      <c r="I661" s="238">
        <f>ROUND(E661*H661,2)</f>
        <v>0</v>
      </c>
      <c r="J661" s="237"/>
      <c r="K661" s="238">
        <f>ROUND(E661*J661,2)</f>
        <v>0</v>
      </c>
      <c r="L661" s="238">
        <v>21</v>
      </c>
      <c r="M661" s="238">
        <f>G661*(1+L661/100)</f>
        <v>0</v>
      </c>
      <c r="N661" s="236">
        <v>1.261E-2</v>
      </c>
      <c r="O661" s="236">
        <f>ROUND(E661*N661,2)</f>
        <v>0.2</v>
      </c>
      <c r="P661" s="236">
        <v>0</v>
      </c>
      <c r="Q661" s="236">
        <f>ROUND(E661*P661,2)</f>
        <v>0</v>
      </c>
      <c r="R661" s="238" t="s">
        <v>376</v>
      </c>
      <c r="S661" s="238" t="s">
        <v>264</v>
      </c>
      <c r="T661" s="239" t="s">
        <v>319</v>
      </c>
      <c r="U661" s="222">
        <v>1.05</v>
      </c>
      <c r="V661" s="222">
        <f>ROUND(E661*U661,2)</f>
        <v>16.8</v>
      </c>
      <c r="W661" s="222"/>
      <c r="X661" s="222" t="s">
        <v>320</v>
      </c>
      <c r="Y661" s="222" t="s">
        <v>267</v>
      </c>
      <c r="Z661" s="212"/>
      <c r="AA661" s="212"/>
      <c r="AB661" s="212"/>
      <c r="AC661" s="212"/>
      <c r="AD661" s="212"/>
      <c r="AE661" s="212"/>
      <c r="AF661" s="212"/>
      <c r="AG661" s="212" t="s">
        <v>321</v>
      </c>
      <c r="AH661" s="212"/>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2" x14ac:dyDescent="0.2">
      <c r="A662" s="219"/>
      <c r="B662" s="220"/>
      <c r="C662" s="251" t="s">
        <v>1930</v>
      </c>
      <c r="D662" s="241"/>
      <c r="E662" s="241"/>
      <c r="F662" s="241"/>
      <c r="G662" s="241"/>
      <c r="H662" s="222"/>
      <c r="I662" s="222"/>
      <c r="J662" s="222"/>
      <c r="K662" s="222"/>
      <c r="L662" s="222"/>
      <c r="M662" s="222"/>
      <c r="N662" s="221"/>
      <c r="O662" s="221"/>
      <c r="P662" s="221"/>
      <c r="Q662" s="221"/>
      <c r="R662" s="222"/>
      <c r="S662" s="222"/>
      <c r="T662" s="222"/>
      <c r="U662" s="222"/>
      <c r="V662" s="222"/>
      <c r="W662" s="222"/>
      <c r="X662" s="222"/>
      <c r="Y662" s="222"/>
      <c r="Z662" s="212"/>
      <c r="AA662" s="212"/>
      <c r="AB662" s="212"/>
      <c r="AC662" s="212"/>
      <c r="AD662" s="212"/>
      <c r="AE662" s="212"/>
      <c r="AF662" s="212"/>
      <c r="AG662" s="212" t="s">
        <v>270</v>
      </c>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3" x14ac:dyDescent="0.2">
      <c r="A663" s="219"/>
      <c r="B663" s="220"/>
      <c r="C663" s="263" t="s">
        <v>907</v>
      </c>
      <c r="D663" s="260"/>
      <c r="E663" s="260"/>
      <c r="F663" s="260"/>
      <c r="G663" s="260"/>
      <c r="H663" s="222"/>
      <c r="I663" s="222"/>
      <c r="J663" s="222"/>
      <c r="K663" s="222"/>
      <c r="L663" s="222"/>
      <c r="M663" s="222"/>
      <c r="N663" s="221"/>
      <c r="O663" s="221"/>
      <c r="P663" s="221"/>
      <c r="Q663" s="221"/>
      <c r="R663" s="222"/>
      <c r="S663" s="222"/>
      <c r="T663" s="222"/>
      <c r="U663" s="222"/>
      <c r="V663" s="222"/>
      <c r="W663" s="222"/>
      <c r="X663" s="222"/>
      <c r="Y663" s="222"/>
      <c r="Z663" s="212"/>
      <c r="AA663" s="212"/>
      <c r="AB663" s="212"/>
      <c r="AC663" s="212"/>
      <c r="AD663" s="212"/>
      <c r="AE663" s="212"/>
      <c r="AF663" s="212"/>
      <c r="AG663" s="212" t="s">
        <v>270</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3" x14ac:dyDescent="0.2">
      <c r="A664" s="219"/>
      <c r="B664" s="220"/>
      <c r="C664" s="263" t="s">
        <v>908</v>
      </c>
      <c r="D664" s="260"/>
      <c r="E664" s="260"/>
      <c r="F664" s="260"/>
      <c r="G664" s="260"/>
      <c r="H664" s="222"/>
      <c r="I664" s="222"/>
      <c r="J664" s="222"/>
      <c r="K664" s="222"/>
      <c r="L664" s="222"/>
      <c r="M664" s="222"/>
      <c r="N664" s="221"/>
      <c r="O664" s="221"/>
      <c r="P664" s="221"/>
      <c r="Q664" s="221"/>
      <c r="R664" s="222"/>
      <c r="S664" s="222"/>
      <c r="T664" s="222"/>
      <c r="U664" s="222"/>
      <c r="V664" s="222"/>
      <c r="W664" s="222"/>
      <c r="X664" s="222"/>
      <c r="Y664" s="222"/>
      <c r="Z664" s="212"/>
      <c r="AA664" s="212"/>
      <c r="AB664" s="212"/>
      <c r="AC664" s="212"/>
      <c r="AD664" s="212"/>
      <c r="AE664" s="212"/>
      <c r="AF664" s="212"/>
      <c r="AG664" s="212" t="s">
        <v>270</v>
      </c>
      <c r="AH664" s="212"/>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3" x14ac:dyDescent="0.2">
      <c r="A665" s="219"/>
      <c r="B665" s="220"/>
      <c r="C665" s="263" t="s">
        <v>563</v>
      </c>
      <c r="D665" s="260"/>
      <c r="E665" s="260"/>
      <c r="F665" s="260"/>
      <c r="G665" s="260"/>
      <c r="H665" s="222"/>
      <c r="I665" s="222"/>
      <c r="J665" s="222"/>
      <c r="K665" s="222"/>
      <c r="L665" s="222"/>
      <c r="M665" s="222"/>
      <c r="N665" s="221"/>
      <c r="O665" s="221"/>
      <c r="P665" s="221"/>
      <c r="Q665" s="221"/>
      <c r="R665" s="222"/>
      <c r="S665" s="222"/>
      <c r="T665" s="222"/>
      <c r="U665" s="222"/>
      <c r="V665" s="222"/>
      <c r="W665" s="222"/>
      <c r="X665" s="222"/>
      <c r="Y665" s="222"/>
      <c r="Z665" s="212"/>
      <c r="AA665" s="212"/>
      <c r="AB665" s="212"/>
      <c r="AC665" s="212"/>
      <c r="AD665" s="212"/>
      <c r="AE665" s="212"/>
      <c r="AF665" s="212"/>
      <c r="AG665" s="212" t="s">
        <v>270</v>
      </c>
      <c r="AH665" s="212"/>
      <c r="AI665" s="212"/>
      <c r="AJ665" s="212"/>
      <c r="AK665" s="212"/>
      <c r="AL665" s="212"/>
      <c r="AM665" s="212"/>
      <c r="AN665" s="212"/>
      <c r="AO665" s="212"/>
      <c r="AP665" s="212"/>
      <c r="AQ665" s="212"/>
      <c r="AR665" s="212"/>
      <c r="AS665" s="212"/>
      <c r="AT665" s="212"/>
      <c r="AU665" s="212"/>
      <c r="AV665" s="212"/>
      <c r="AW665" s="212"/>
      <c r="AX665" s="212"/>
      <c r="AY665" s="212"/>
      <c r="AZ665" s="212"/>
      <c r="BA665" s="240" t="str">
        <f>C665</f>
        <v>- standardního tmelení Q2, to je: základní tmelení Q1+ dodatečné tmelení (tmelení najemno) a případné přebroušení.</v>
      </c>
      <c r="BB665" s="212"/>
      <c r="BC665" s="212"/>
      <c r="BD665" s="212"/>
      <c r="BE665" s="212"/>
      <c r="BF665" s="212"/>
      <c r="BG665" s="212"/>
      <c r="BH665" s="212"/>
    </row>
    <row r="666" spans="1:60" outlineLevel="2" x14ac:dyDescent="0.2">
      <c r="A666" s="219"/>
      <c r="B666" s="220"/>
      <c r="C666" s="252" t="s">
        <v>909</v>
      </c>
      <c r="D666" s="223"/>
      <c r="E666" s="224"/>
      <c r="F666" s="222"/>
      <c r="G666" s="222"/>
      <c r="H666" s="222"/>
      <c r="I666" s="222"/>
      <c r="J666" s="222"/>
      <c r="K666" s="222"/>
      <c r="L666" s="222"/>
      <c r="M666" s="222"/>
      <c r="N666" s="221"/>
      <c r="O666" s="221"/>
      <c r="P666" s="221"/>
      <c r="Q666" s="221"/>
      <c r="R666" s="222"/>
      <c r="S666" s="222"/>
      <c r="T666" s="222"/>
      <c r="U666" s="222"/>
      <c r="V666" s="222"/>
      <c r="W666" s="222"/>
      <c r="X666" s="222"/>
      <c r="Y666" s="222"/>
      <c r="Z666" s="212"/>
      <c r="AA666" s="212"/>
      <c r="AB666" s="212"/>
      <c r="AC666" s="212"/>
      <c r="AD666" s="212"/>
      <c r="AE666" s="212"/>
      <c r="AF666" s="212"/>
      <c r="AG666" s="212" t="s">
        <v>276</v>
      </c>
      <c r="AH666" s="212">
        <v>0</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3" x14ac:dyDescent="0.2">
      <c r="A667" s="219"/>
      <c r="B667" s="220"/>
      <c r="C667" s="252" t="s">
        <v>505</v>
      </c>
      <c r="D667" s="223"/>
      <c r="E667" s="224"/>
      <c r="F667" s="222"/>
      <c r="G667" s="222"/>
      <c r="H667" s="222"/>
      <c r="I667" s="222"/>
      <c r="J667" s="222"/>
      <c r="K667" s="222"/>
      <c r="L667" s="222"/>
      <c r="M667" s="222"/>
      <c r="N667" s="221"/>
      <c r="O667" s="221"/>
      <c r="P667" s="221"/>
      <c r="Q667" s="221"/>
      <c r="R667" s="222"/>
      <c r="S667" s="222"/>
      <c r="T667" s="222"/>
      <c r="U667" s="222"/>
      <c r="V667" s="222"/>
      <c r="W667" s="222"/>
      <c r="X667" s="222"/>
      <c r="Y667" s="222"/>
      <c r="Z667" s="212"/>
      <c r="AA667" s="212"/>
      <c r="AB667" s="212"/>
      <c r="AC667" s="212"/>
      <c r="AD667" s="212"/>
      <c r="AE667" s="212"/>
      <c r="AF667" s="212"/>
      <c r="AG667" s="212" t="s">
        <v>276</v>
      </c>
      <c r="AH667" s="212">
        <v>0</v>
      </c>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3" x14ac:dyDescent="0.2">
      <c r="A668" s="219"/>
      <c r="B668" s="220"/>
      <c r="C668" s="252" t="s">
        <v>910</v>
      </c>
      <c r="D668" s="223"/>
      <c r="E668" s="224">
        <v>16</v>
      </c>
      <c r="F668" s="222"/>
      <c r="G668" s="222"/>
      <c r="H668" s="222"/>
      <c r="I668" s="222"/>
      <c r="J668" s="222"/>
      <c r="K668" s="222"/>
      <c r="L668" s="222"/>
      <c r="M668" s="222"/>
      <c r="N668" s="221"/>
      <c r="O668" s="221"/>
      <c r="P668" s="221"/>
      <c r="Q668" s="221"/>
      <c r="R668" s="222"/>
      <c r="S668" s="222"/>
      <c r="T668" s="222"/>
      <c r="U668" s="222"/>
      <c r="V668" s="222"/>
      <c r="W668" s="222"/>
      <c r="X668" s="222"/>
      <c r="Y668" s="222"/>
      <c r="Z668" s="212"/>
      <c r="AA668" s="212"/>
      <c r="AB668" s="212"/>
      <c r="AC668" s="212"/>
      <c r="AD668" s="212"/>
      <c r="AE668" s="212"/>
      <c r="AF668" s="212"/>
      <c r="AG668" s="212" t="s">
        <v>276</v>
      </c>
      <c r="AH668" s="212">
        <v>0</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ht="22.5" outlineLevel="1" x14ac:dyDescent="0.2">
      <c r="A669" s="233">
        <v>97</v>
      </c>
      <c r="B669" s="234" t="s">
        <v>911</v>
      </c>
      <c r="C669" s="250" t="s">
        <v>912</v>
      </c>
      <c r="D669" s="235" t="s">
        <v>650</v>
      </c>
      <c r="E669" s="236">
        <v>31.85</v>
      </c>
      <c r="F669" s="237"/>
      <c r="G669" s="238">
        <f>ROUND(E669*F669,2)</f>
        <v>0</v>
      </c>
      <c r="H669" s="237"/>
      <c r="I669" s="238">
        <f>ROUND(E669*H669,2)</f>
        <v>0</v>
      </c>
      <c r="J669" s="237"/>
      <c r="K669" s="238">
        <f>ROUND(E669*J669,2)</f>
        <v>0</v>
      </c>
      <c r="L669" s="238">
        <v>21</v>
      </c>
      <c r="M669" s="238">
        <f>G669*(1+L669/100)</f>
        <v>0</v>
      </c>
      <c r="N669" s="236">
        <v>1.8579999999999999E-2</v>
      </c>
      <c r="O669" s="236">
        <f>ROUND(E669*N669,2)</f>
        <v>0.59</v>
      </c>
      <c r="P669" s="236">
        <v>0</v>
      </c>
      <c r="Q669" s="236">
        <f>ROUND(E669*P669,2)</f>
        <v>0</v>
      </c>
      <c r="R669" s="238" t="s">
        <v>376</v>
      </c>
      <c r="S669" s="238" t="s">
        <v>264</v>
      </c>
      <c r="T669" s="239" t="s">
        <v>319</v>
      </c>
      <c r="U669" s="222">
        <v>1.4</v>
      </c>
      <c r="V669" s="222">
        <f>ROUND(E669*U669,2)</f>
        <v>44.59</v>
      </c>
      <c r="W669" s="222"/>
      <c r="X669" s="222" t="s">
        <v>320</v>
      </c>
      <c r="Y669" s="222" t="s">
        <v>267</v>
      </c>
      <c r="Z669" s="212"/>
      <c r="AA669" s="212"/>
      <c r="AB669" s="212"/>
      <c r="AC669" s="212"/>
      <c r="AD669" s="212"/>
      <c r="AE669" s="212"/>
      <c r="AF669" s="212"/>
      <c r="AG669" s="212" t="s">
        <v>321</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2" x14ac:dyDescent="0.2">
      <c r="A670" s="219"/>
      <c r="B670" s="220"/>
      <c r="C670" s="251" t="s">
        <v>1930</v>
      </c>
      <c r="D670" s="241"/>
      <c r="E670" s="241"/>
      <c r="F670" s="241"/>
      <c r="G670" s="241"/>
      <c r="H670" s="222"/>
      <c r="I670" s="222"/>
      <c r="J670" s="222"/>
      <c r="K670" s="222"/>
      <c r="L670" s="222"/>
      <c r="M670" s="222"/>
      <c r="N670" s="221"/>
      <c r="O670" s="221"/>
      <c r="P670" s="221"/>
      <c r="Q670" s="221"/>
      <c r="R670" s="222"/>
      <c r="S670" s="222"/>
      <c r="T670" s="222"/>
      <c r="U670" s="222"/>
      <c r="V670" s="222"/>
      <c r="W670" s="222"/>
      <c r="X670" s="222"/>
      <c r="Y670" s="222"/>
      <c r="Z670" s="212"/>
      <c r="AA670" s="212"/>
      <c r="AB670" s="212"/>
      <c r="AC670" s="212"/>
      <c r="AD670" s="212"/>
      <c r="AE670" s="212"/>
      <c r="AF670" s="212"/>
      <c r="AG670" s="212" t="s">
        <v>270</v>
      </c>
      <c r="AH670" s="212"/>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3" x14ac:dyDescent="0.2">
      <c r="A671" s="219"/>
      <c r="B671" s="220"/>
      <c r="C671" s="263" t="s">
        <v>907</v>
      </c>
      <c r="D671" s="260"/>
      <c r="E671" s="260"/>
      <c r="F671" s="260"/>
      <c r="G671" s="260"/>
      <c r="H671" s="222"/>
      <c r="I671" s="222"/>
      <c r="J671" s="222"/>
      <c r="K671" s="222"/>
      <c r="L671" s="222"/>
      <c r="M671" s="222"/>
      <c r="N671" s="221"/>
      <c r="O671" s="221"/>
      <c r="P671" s="221"/>
      <c r="Q671" s="221"/>
      <c r="R671" s="222"/>
      <c r="S671" s="222"/>
      <c r="T671" s="222"/>
      <c r="U671" s="222"/>
      <c r="V671" s="222"/>
      <c r="W671" s="222"/>
      <c r="X671" s="222"/>
      <c r="Y671" s="222"/>
      <c r="Z671" s="212"/>
      <c r="AA671" s="212"/>
      <c r="AB671" s="212"/>
      <c r="AC671" s="212"/>
      <c r="AD671" s="212"/>
      <c r="AE671" s="212"/>
      <c r="AF671" s="212"/>
      <c r="AG671" s="212" t="s">
        <v>270</v>
      </c>
      <c r="AH671" s="212"/>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3" x14ac:dyDescent="0.2">
      <c r="A672" s="219"/>
      <c r="B672" s="220"/>
      <c r="C672" s="263" t="s">
        <v>908</v>
      </c>
      <c r="D672" s="260"/>
      <c r="E672" s="260"/>
      <c r="F672" s="260"/>
      <c r="G672" s="260"/>
      <c r="H672" s="222"/>
      <c r="I672" s="222"/>
      <c r="J672" s="222"/>
      <c r="K672" s="222"/>
      <c r="L672" s="222"/>
      <c r="M672" s="222"/>
      <c r="N672" s="221"/>
      <c r="O672" s="221"/>
      <c r="P672" s="221"/>
      <c r="Q672" s="221"/>
      <c r="R672" s="222"/>
      <c r="S672" s="222"/>
      <c r="T672" s="222"/>
      <c r="U672" s="222"/>
      <c r="V672" s="222"/>
      <c r="W672" s="222"/>
      <c r="X672" s="222"/>
      <c r="Y672" s="222"/>
      <c r="Z672" s="212"/>
      <c r="AA672" s="212"/>
      <c r="AB672" s="212"/>
      <c r="AC672" s="212"/>
      <c r="AD672" s="212"/>
      <c r="AE672" s="212"/>
      <c r="AF672" s="212"/>
      <c r="AG672" s="212" t="s">
        <v>270</v>
      </c>
      <c r="AH672" s="212"/>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3" x14ac:dyDescent="0.2">
      <c r="A673" s="219"/>
      <c r="B673" s="220"/>
      <c r="C673" s="263" t="s">
        <v>563</v>
      </c>
      <c r="D673" s="260"/>
      <c r="E673" s="260"/>
      <c r="F673" s="260"/>
      <c r="G673" s="260"/>
      <c r="H673" s="222"/>
      <c r="I673" s="222"/>
      <c r="J673" s="222"/>
      <c r="K673" s="222"/>
      <c r="L673" s="222"/>
      <c r="M673" s="222"/>
      <c r="N673" s="221"/>
      <c r="O673" s="221"/>
      <c r="P673" s="221"/>
      <c r="Q673" s="221"/>
      <c r="R673" s="222"/>
      <c r="S673" s="222"/>
      <c r="T673" s="222"/>
      <c r="U673" s="222"/>
      <c r="V673" s="222"/>
      <c r="W673" s="222"/>
      <c r="X673" s="222"/>
      <c r="Y673" s="222"/>
      <c r="Z673" s="212"/>
      <c r="AA673" s="212"/>
      <c r="AB673" s="212"/>
      <c r="AC673" s="212"/>
      <c r="AD673" s="212"/>
      <c r="AE673" s="212"/>
      <c r="AF673" s="212"/>
      <c r="AG673" s="212" t="s">
        <v>270</v>
      </c>
      <c r="AH673" s="212"/>
      <c r="AI673" s="212"/>
      <c r="AJ673" s="212"/>
      <c r="AK673" s="212"/>
      <c r="AL673" s="212"/>
      <c r="AM673" s="212"/>
      <c r="AN673" s="212"/>
      <c r="AO673" s="212"/>
      <c r="AP673" s="212"/>
      <c r="AQ673" s="212"/>
      <c r="AR673" s="212"/>
      <c r="AS673" s="212"/>
      <c r="AT673" s="212"/>
      <c r="AU673" s="212"/>
      <c r="AV673" s="212"/>
      <c r="AW673" s="212"/>
      <c r="AX673" s="212"/>
      <c r="AY673" s="212"/>
      <c r="AZ673" s="212"/>
      <c r="BA673" s="240" t="str">
        <f>C673</f>
        <v>- standardního tmelení Q2, to je: základní tmelení Q1+ dodatečné tmelení (tmelení najemno) a případné přebroušení.</v>
      </c>
      <c r="BB673" s="212"/>
      <c r="BC673" s="212"/>
      <c r="BD673" s="212"/>
      <c r="BE673" s="212"/>
      <c r="BF673" s="212"/>
      <c r="BG673" s="212"/>
      <c r="BH673" s="212"/>
    </row>
    <row r="674" spans="1:60" outlineLevel="2" x14ac:dyDescent="0.2">
      <c r="A674" s="219"/>
      <c r="B674" s="220"/>
      <c r="C674" s="252" t="s">
        <v>909</v>
      </c>
      <c r="D674" s="223"/>
      <c r="E674" s="224"/>
      <c r="F674" s="222"/>
      <c r="G674" s="222"/>
      <c r="H674" s="222"/>
      <c r="I674" s="222"/>
      <c r="J674" s="222"/>
      <c r="K674" s="222"/>
      <c r="L674" s="222"/>
      <c r="M674" s="222"/>
      <c r="N674" s="221"/>
      <c r="O674" s="221"/>
      <c r="P674" s="221"/>
      <c r="Q674" s="221"/>
      <c r="R674" s="222"/>
      <c r="S674" s="222"/>
      <c r="T674" s="222"/>
      <c r="U674" s="222"/>
      <c r="V674" s="222"/>
      <c r="W674" s="222"/>
      <c r="X674" s="222"/>
      <c r="Y674" s="222"/>
      <c r="Z674" s="212"/>
      <c r="AA674" s="212"/>
      <c r="AB674" s="212"/>
      <c r="AC674" s="212"/>
      <c r="AD674" s="212"/>
      <c r="AE674" s="212"/>
      <c r="AF674" s="212"/>
      <c r="AG674" s="212" t="s">
        <v>276</v>
      </c>
      <c r="AH674" s="212">
        <v>0</v>
      </c>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3" x14ac:dyDescent="0.2">
      <c r="A675" s="219"/>
      <c r="B675" s="220"/>
      <c r="C675" s="252" t="s">
        <v>505</v>
      </c>
      <c r="D675" s="223"/>
      <c r="E675" s="224"/>
      <c r="F675" s="222"/>
      <c r="G675" s="222"/>
      <c r="H675" s="222"/>
      <c r="I675" s="222"/>
      <c r="J675" s="222"/>
      <c r="K675" s="222"/>
      <c r="L675" s="222"/>
      <c r="M675" s="222"/>
      <c r="N675" s="221"/>
      <c r="O675" s="221"/>
      <c r="P675" s="221"/>
      <c r="Q675" s="221"/>
      <c r="R675" s="222"/>
      <c r="S675" s="222"/>
      <c r="T675" s="222"/>
      <c r="U675" s="222"/>
      <c r="V675" s="222"/>
      <c r="W675" s="222"/>
      <c r="X675" s="222"/>
      <c r="Y675" s="222"/>
      <c r="Z675" s="212"/>
      <c r="AA675" s="212"/>
      <c r="AB675" s="212"/>
      <c r="AC675" s="212"/>
      <c r="AD675" s="212"/>
      <c r="AE675" s="212"/>
      <c r="AF675" s="212"/>
      <c r="AG675" s="212" t="s">
        <v>276</v>
      </c>
      <c r="AH675" s="212">
        <v>0</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3" x14ac:dyDescent="0.2">
      <c r="A676" s="219"/>
      <c r="B676" s="220"/>
      <c r="C676" s="252" t="s">
        <v>913</v>
      </c>
      <c r="D676" s="223"/>
      <c r="E676" s="224">
        <v>31.85</v>
      </c>
      <c r="F676" s="222"/>
      <c r="G676" s="222"/>
      <c r="H676" s="222"/>
      <c r="I676" s="222"/>
      <c r="J676" s="222"/>
      <c r="K676" s="222"/>
      <c r="L676" s="222"/>
      <c r="M676" s="222"/>
      <c r="N676" s="221"/>
      <c r="O676" s="221"/>
      <c r="P676" s="221"/>
      <c r="Q676" s="221"/>
      <c r="R676" s="222"/>
      <c r="S676" s="222"/>
      <c r="T676" s="222"/>
      <c r="U676" s="222"/>
      <c r="V676" s="222"/>
      <c r="W676" s="222"/>
      <c r="X676" s="222"/>
      <c r="Y676" s="222"/>
      <c r="Z676" s="212"/>
      <c r="AA676" s="212"/>
      <c r="AB676" s="212"/>
      <c r="AC676" s="212"/>
      <c r="AD676" s="212"/>
      <c r="AE676" s="212"/>
      <c r="AF676" s="212"/>
      <c r="AG676" s="212" t="s">
        <v>276</v>
      </c>
      <c r="AH676" s="212">
        <v>0</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x14ac:dyDescent="0.2">
      <c r="A677" s="226" t="s">
        <v>259</v>
      </c>
      <c r="B677" s="227" t="s">
        <v>127</v>
      </c>
      <c r="C677" s="249" t="s">
        <v>128</v>
      </c>
      <c r="D677" s="228"/>
      <c r="E677" s="229"/>
      <c r="F677" s="230"/>
      <c r="G677" s="230">
        <f>SUMIF(AG678:AG918,"&lt;&gt;NOR",G678:G918)</f>
        <v>0</v>
      </c>
      <c r="H677" s="230"/>
      <c r="I677" s="230">
        <f>SUM(I678:I918)</f>
        <v>0</v>
      </c>
      <c r="J677" s="230"/>
      <c r="K677" s="230">
        <f>SUM(K678:K918)</f>
        <v>0</v>
      </c>
      <c r="L677" s="230"/>
      <c r="M677" s="230">
        <f>SUM(M678:M918)</f>
        <v>0</v>
      </c>
      <c r="N677" s="229"/>
      <c r="O677" s="229">
        <f>SUM(O678:O918)</f>
        <v>0.32</v>
      </c>
      <c r="P677" s="229"/>
      <c r="Q677" s="229">
        <f>SUM(Q678:Q918)</f>
        <v>424.18999999999994</v>
      </c>
      <c r="R677" s="230"/>
      <c r="S677" s="230"/>
      <c r="T677" s="231"/>
      <c r="U677" s="225"/>
      <c r="V677" s="225">
        <f>SUM(V678:V918)</f>
        <v>1624.4100000000003</v>
      </c>
      <c r="W677" s="225"/>
      <c r="X677" s="225"/>
      <c r="Y677" s="225"/>
      <c r="AG677" t="s">
        <v>260</v>
      </c>
    </row>
    <row r="678" spans="1:60" outlineLevel="1" x14ac:dyDescent="0.2">
      <c r="A678" s="233">
        <v>98</v>
      </c>
      <c r="B678" s="234" t="s">
        <v>914</v>
      </c>
      <c r="C678" s="250" t="s">
        <v>915</v>
      </c>
      <c r="D678" s="235" t="s">
        <v>330</v>
      </c>
      <c r="E678" s="236">
        <v>6.25E-2</v>
      </c>
      <c r="F678" s="237"/>
      <c r="G678" s="238">
        <f>ROUND(E678*F678,2)</f>
        <v>0</v>
      </c>
      <c r="H678" s="237"/>
      <c r="I678" s="238">
        <f>ROUND(E678*H678,2)</f>
        <v>0</v>
      </c>
      <c r="J678" s="237"/>
      <c r="K678" s="238">
        <f>ROUND(E678*J678,2)</f>
        <v>0</v>
      </c>
      <c r="L678" s="238">
        <v>21</v>
      </c>
      <c r="M678" s="238">
        <f>G678*(1+L678/100)</f>
        <v>0</v>
      </c>
      <c r="N678" s="236">
        <v>0</v>
      </c>
      <c r="O678" s="236">
        <f>ROUND(E678*N678,2)</f>
        <v>0</v>
      </c>
      <c r="P678" s="236">
        <v>2.4</v>
      </c>
      <c r="Q678" s="236">
        <f>ROUND(E678*P678,2)</f>
        <v>0.15</v>
      </c>
      <c r="R678" s="238" t="s">
        <v>916</v>
      </c>
      <c r="S678" s="238" t="s">
        <v>264</v>
      </c>
      <c r="T678" s="239" t="s">
        <v>319</v>
      </c>
      <c r="U678" s="222">
        <v>13.301</v>
      </c>
      <c r="V678" s="222">
        <f>ROUND(E678*U678,2)</f>
        <v>0.83</v>
      </c>
      <c r="W678" s="222"/>
      <c r="X678" s="222" t="s">
        <v>320</v>
      </c>
      <c r="Y678" s="222" t="s">
        <v>267</v>
      </c>
      <c r="Z678" s="212"/>
      <c r="AA678" s="212"/>
      <c r="AB678" s="212"/>
      <c r="AC678" s="212"/>
      <c r="AD678" s="212"/>
      <c r="AE678" s="212"/>
      <c r="AF678" s="212"/>
      <c r="AG678" s="212" t="s">
        <v>321</v>
      </c>
      <c r="AH678" s="212"/>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2" x14ac:dyDescent="0.2">
      <c r="A679" s="219"/>
      <c r="B679" s="220"/>
      <c r="C679" s="261" t="s">
        <v>917</v>
      </c>
      <c r="D679" s="259"/>
      <c r="E679" s="259"/>
      <c r="F679" s="259"/>
      <c r="G679" s="259"/>
      <c r="H679" s="222"/>
      <c r="I679" s="222"/>
      <c r="J679" s="222"/>
      <c r="K679" s="222"/>
      <c r="L679" s="222"/>
      <c r="M679" s="222"/>
      <c r="N679" s="221"/>
      <c r="O679" s="221"/>
      <c r="P679" s="221"/>
      <c r="Q679" s="221"/>
      <c r="R679" s="222"/>
      <c r="S679" s="222"/>
      <c r="T679" s="222"/>
      <c r="U679" s="222"/>
      <c r="V679" s="222"/>
      <c r="W679" s="222"/>
      <c r="X679" s="222"/>
      <c r="Y679" s="222"/>
      <c r="Z679" s="212"/>
      <c r="AA679" s="212"/>
      <c r="AB679" s="212"/>
      <c r="AC679" s="212"/>
      <c r="AD679" s="212"/>
      <c r="AE679" s="212"/>
      <c r="AF679" s="212"/>
      <c r="AG679" s="212" t="s">
        <v>323</v>
      </c>
      <c r="AH679" s="212"/>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2" x14ac:dyDescent="0.2">
      <c r="A680" s="219"/>
      <c r="B680" s="220"/>
      <c r="C680" s="252" t="s">
        <v>918</v>
      </c>
      <c r="D680" s="223"/>
      <c r="E680" s="224">
        <v>6.25E-2</v>
      </c>
      <c r="F680" s="222"/>
      <c r="G680" s="222"/>
      <c r="H680" s="222"/>
      <c r="I680" s="222"/>
      <c r="J680" s="222"/>
      <c r="K680" s="222"/>
      <c r="L680" s="222"/>
      <c r="M680" s="222"/>
      <c r="N680" s="221"/>
      <c r="O680" s="221"/>
      <c r="P680" s="221"/>
      <c r="Q680" s="221"/>
      <c r="R680" s="222"/>
      <c r="S680" s="222"/>
      <c r="T680" s="222"/>
      <c r="U680" s="222"/>
      <c r="V680" s="222"/>
      <c r="W680" s="222"/>
      <c r="X680" s="222"/>
      <c r="Y680" s="222"/>
      <c r="Z680" s="212"/>
      <c r="AA680" s="212"/>
      <c r="AB680" s="212"/>
      <c r="AC680" s="212"/>
      <c r="AD680" s="212"/>
      <c r="AE680" s="212"/>
      <c r="AF680" s="212"/>
      <c r="AG680" s="212" t="s">
        <v>276</v>
      </c>
      <c r="AH680" s="212">
        <v>0</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1" x14ac:dyDescent="0.2">
      <c r="A681" s="233">
        <v>99</v>
      </c>
      <c r="B681" s="234" t="s">
        <v>919</v>
      </c>
      <c r="C681" s="250" t="s">
        <v>920</v>
      </c>
      <c r="D681" s="235" t="s">
        <v>317</v>
      </c>
      <c r="E681" s="236">
        <v>6.5246000000000004</v>
      </c>
      <c r="F681" s="237"/>
      <c r="G681" s="238">
        <f>ROUND(E681*F681,2)</f>
        <v>0</v>
      </c>
      <c r="H681" s="237"/>
      <c r="I681" s="238">
        <f>ROUND(E681*H681,2)</f>
        <v>0</v>
      </c>
      <c r="J681" s="237"/>
      <c r="K681" s="238">
        <f>ROUND(E681*J681,2)</f>
        <v>0</v>
      </c>
      <c r="L681" s="238">
        <v>21</v>
      </c>
      <c r="M681" s="238">
        <f>G681*(1+L681/100)</f>
        <v>0</v>
      </c>
      <c r="N681" s="236">
        <v>6.7000000000000002E-4</v>
      </c>
      <c r="O681" s="236">
        <f>ROUND(E681*N681,2)</f>
        <v>0</v>
      </c>
      <c r="P681" s="236">
        <v>0.184</v>
      </c>
      <c r="Q681" s="236">
        <f>ROUND(E681*P681,2)</f>
        <v>1.2</v>
      </c>
      <c r="R681" s="238" t="s">
        <v>916</v>
      </c>
      <c r="S681" s="238" t="s">
        <v>264</v>
      </c>
      <c r="T681" s="239" t="s">
        <v>319</v>
      </c>
      <c r="U681" s="222">
        <v>0.22700000000000001</v>
      </c>
      <c r="V681" s="222">
        <f>ROUND(E681*U681,2)</f>
        <v>1.48</v>
      </c>
      <c r="W681" s="222"/>
      <c r="X681" s="222" t="s">
        <v>320</v>
      </c>
      <c r="Y681" s="222" t="s">
        <v>267</v>
      </c>
      <c r="Z681" s="212"/>
      <c r="AA681" s="212"/>
      <c r="AB681" s="212"/>
      <c r="AC681" s="212"/>
      <c r="AD681" s="212"/>
      <c r="AE681" s="212"/>
      <c r="AF681" s="212"/>
      <c r="AG681" s="212" t="s">
        <v>321</v>
      </c>
      <c r="AH681" s="212"/>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ht="22.5" outlineLevel="2" x14ac:dyDescent="0.2">
      <c r="A682" s="219"/>
      <c r="B682" s="220"/>
      <c r="C682" s="261" t="s">
        <v>921</v>
      </c>
      <c r="D682" s="259"/>
      <c r="E682" s="259"/>
      <c r="F682" s="259"/>
      <c r="G682" s="259"/>
      <c r="H682" s="222"/>
      <c r="I682" s="222"/>
      <c r="J682" s="222"/>
      <c r="K682" s="222"/>
      <c r="L682" s="222"/>
      <c r="M682" s="222"/>
      <c r="N682" s="221"/>
      <c r="O682" s="221"/>
      <c r="P682" s="221"/>
      <c r="Q682" s="221"/>
      <c r="R682" s="222"/>
      <c r="S682" s="222"/>
      <c r="T682" s="222"/>
      <c r="U682" s="222"/>
      <c r="V682" s="222"/>
      <c r="W682" s="222"/>
      <c r="X682" s="222"/>
      <c r="Y682" s="222"/>
      <c r="Z682" s="212"/>
      <c r="AA682" s="212"/>
      <c r="AB682" s="212"/>
      <c r="AC682" s="212"/>
      <c r="AD682" s="212"/>
      <c r="AE682" s="212"/>
      <c r="AF682" s="212"/>
      <c r="AG682" s="212" t="s">
        <v>323</v>
      </c>
      <c r="AH682" s="212"/>
      <c r="AI682" s="212"/>
      <c r="AJ682" s="212"/>
      <c r="AK682" s="212"/>
      <c r="AL682" s="212"/>
      <c r="AM682" s="212"/>
      <c r="AN682" s="212"/>
      <c r="AO682" s="212"/>
      <c r="AP682" s="212"/>
      <c r="AQ682" s="212"/>
      <c r="AR682" s="212"/>
      <c r="AS682" s="212"/>
      <c r="AT682" s="212"/>
      <c r="AU682" s="212"/>
      <c r="AV682" s="212"/>
      <c r="AW682" s="212"/>
      <c r="AX682" s="212"/>
      <c r="AY682" s="212"/>
      <c r="AZ682" s="212"/>
      <c r="BA682" s="240" t="str">
        <f>C682</f>
        <v>nebo vybourání otvorů průřezové plochy přes 4 m2 v příčkách, včetně pomocného lešení o výšce podlahy do 1900 mm a pro zatížení do 1,5 kPa  (150 kg/m2),</v>
      </c>
      <c r="BB682" s="212"/>
      <c r="BC682" s="212"/>
      <c r="BD682" s="212"/>
      <c r="BE682" s="212"/>
      <c r="BF682" s="212"/>
      <c r="BG682" s="212"/>
      <c r="BH682" s="212"/>
    </row>
    <row r="683" spans="1:60" outlineLevel="2" x14ac:dyDescent="0.2">
      <c r="A683" s="219"/>
      <c r="B683" s="220"/>
      <c r="C683" s="252" t="s">
        <v>922</v>
      </c>
      <c r="D683" s="223"/>
      <c r="E683" s="224">
        <v>6.5246000000000004</v>
      </c>
      <c r="F683" s="222"/>
      <c r="G683" s="222"/>
      <c r="H683" s="222"/>
      <c r="I683" s="222"/>
      <c r="J683" s="222"/>
      <c r="K683" s="222"/>
      <c r="L683" s="222"/>
      <c r="M683" s="222"/>
      <c r="N683" s="221"/>
      <c r="O683" s="221"/>
      <c r="P683" s="221"/>
      <c r="Q683" s="221"/>
      <c r="R683" s="222"/>
      <c r="S683" s="222"/>
      <c r="T683" s="222"/>
      <c r="U683" s="222"/>
      <c r="V683" s="222"/>
      <c r="W683" s="222"/>
      <c r="X683" s="222"/>
      <c r="Y683" s="222"/>
      <c r="Z683" s="212"/>
      <c r="AA683" s="212"/>
      <c r="AB683" s="212"/>
      <c r="AC683" s="212"/>
      <c r="AD683" s="212"/>
      <c r="AE683" s="212"/>
      <c r="AF683" s="212"/>
      <c r="AG683" s="212" t="s">
        <v>276</v>
      </c>
      <c r="AH683" s="212">
        <v>0</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ht="22.5" outlineLevel="1" x14ac:dyDescent="0.2">
      <c r="A684" s="233">
        <v>100</v>
      </c>
      <c r="B684" s="234" t="s">
        <v>923</v>
      </c>
      <c r="C684" s="250" t="s">
        <v>924</v>
      </c>
      <c r="D684" s="235" t="s">
        <v>330</v>
      </c>
      <c r="E684" s="236">
        <v>6.4103000000000003</v>
      </c>
      <c r="F684" s="237"/>
      <c r="G684" s="238">
        <f>ROUND(E684*F684,2)</f>
        <v>0</v>
      </c>
      <c r="H684" s="237"/>
      <c r="I684" s="238">
        <f>ROUND(E684*H684,2)</f>
        <v>0</v>
      </c>
      <c r="J684" s="237"/>
      <c r="K684" s="238">
        <f>ROUND(E684*J684,2)</f>
        <v>0</v>
      </c>
      <c r="L684" s="238">
        <v>21</v>
      </c>
      <c r="M684" s="238">
        <f>G684*(1+L684/100)</f>
        <v>0</v>
      </c>
      <c r="N684" s="236">
        <v>1.2800000000000001E-3</v>
      </c>
      <c r="O684" s="236">
        <f>ROUND(E684*N684,2)</f>
        <v>0.01</v>
      </c>
      <c r="P684" s="236">
        <v>1.8</v>
      </c>
      <c r="Q684" s="236">
        <f>ROUND(E684*P684,2)</f>
        <v>11.54</v>
      </c>
      <c r="R684" s="238" t="s">
        <v>916</v>
      </c>
      <c r="S684" s="238" t="s">
        <v>264</v>
      </c>
      <c r="T684" s="239" t="s">
        <v>319</v>
      </c>
      <c r="U684" s="222">
        <v>1.52</v>
      </c>
      <c r="V684" s="222">
        <f>ROUND(E684*U684,2)</f>
        <v>9.74</v>
      </c>
      <c r="W684" s="222"/>
      <c r="X684" s="222" t="s">
        <v>320</v>
      </c>
      <c r="Y684" s="222" t="s">
        <v>267</v>
      </c>
      <c r="Z684" s="212"/>
      <c r="AA684" s="212"/>
      <c r="AB684" s="212"/>
      <c r="AC684" s="212"/>
      <c r="AD684" s="212"/>
      <c r="AE684" s="212"/>
      <c r="AF684" s="212"/>
      <c r="AG684" s="212" t="s">
        <v>321</v>
      </c>
      <c r="AH684" s="212"/>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ht="22.5" outlineLevel="2" x14ac:dyDescent="0.2">
      <c r="A685" s="219"/>
      <c r="B685" s="220"/>
      <c r="C685" s="261" t="s">
        <v>925</v>
      </c>
      <c r="D685" s="259"/>
      <c r="E685" s="259"/>
      <c r="F685" s="259"/>
      <c r="G685" s="259"/>
      <c r="H685" s="222"/>
      <c r="I685" s="222"/>
      <c r="J685" s="222"/>
      <c r="K685" s="222"/>
      <c r="L685" s="222"/>
      <c r="M685" s="222"/>
      <c r="N685" s="221"/>
      <c r="O685" s="221"/>
      <c r="P685" s="221"/>
      <c r="Q685" s="221"/>
      <c r="R685" s="222"/>
      <c r="S685" s="222"/>
      <c r="T685" s="222"/>
      <c r="U685" s="222"/>
      <c r="V685" s="222"/>
      <c r="W685" s="222"/>
      <c r="X685" s="222"/>
      <c r="Y685" s="222"/>
      <c r="Z685" s="212"/>
      <c r="AA685" s="212"/>
      <c r="AB685" s="212"/>
      <c r="AC685" s="212"/>
      <c r="AD685" s="212"/>
      <c r="AE685" s="212"/>
      <c r="AF685" s="212"/>
      <c r="AG685" s="212" t="s">
        <v>323</v>
      </c>
      <c r="AH685" s="212"/>
      <c r="AI685" s="212"/>
      <c r="AJ685" s="212"/>
      <c r="AK685" s="212"/>
      <c r="AL685" s="212"/>
      <c r="AM685" s="212"/>
      <c r="AN685" s="212"/>
      <c r="AO685" s="212"/>
      <c r="AP685" s="212"/>
      <c r="AQ685" s="212"/>
      <c r="AR685" s="212"/>
      <c r="AS685" s="212"/>
      <c r="AT685" s="212"/>
      <c r="AU685" s="212"/>
      <c r="AV685" s="212"/>
      <c r="AW685" s="212"/>
      <c r="AX685" s="212"/>
      <c r="AY685" s="212"/>
      <c r="AZ685" s="212"/>
      <c r="BA685" s="240" t="str">
        <f>C685</f>
        <v>nebo vybourání otvorů průřezové plochy přes 4 m2 ve zdivu nadzákladovém, včetně pomocného lešení o výšce podlahy do 1900 mm a pro zatížení do 1,5 kPa  (150 kg/m2)</v>
      </c>
      <c r="BB685" s="212"/>
      <c r="BC685" s="212"/>
      <c r="BD685" s="212"/>
      <c r="BE685" s="212"/>
      <c r="BF685" s="212"/>
      <c r="BG685" s="212"/>
      <c r="BH685" s="212"/>
    </row>
    <row r="686" spans="1:60" outlineLevel="2" x14ac:dyDescent="0.2">
      <c r="A686" s="219"/>
      <c r="B686" s="220"/>
      <c r="C686" s="252" t="s">
        <v>926</v>
      </c>
      <c r="D686" s="223"/>
      <c r="E686" s="224">
        <v>3.0145499999999998</v>
      </c>
      <c r="F686" s="222"/>
      <c r="G686" s="222"/>
      <c r="H686" s="222"/>
      <c r="I686" s="222"/>
      <c r="J686" s="222"/>
      <c r="K686" s="222"/>
      <c r="L686" s="222"/>
      <c r="M686" s="222"/>
      <c r="N686" s="221"/>
      <c r="O686" s="221"/>
      <c r="P686" s="221"/>
      <c r="Q686" s="221"/>
      <c r="R686" s="222"/>
      <c r="S686" s="222"/>
      <c r="T686" s="222"/>
      <c r="U686" s="222"/>
      <c r="V686" s="222"/>
      <c r="W686" s="222"/>
      <c r="X686" s="222"/>
      <c r="Y686" s="222"/>
      <c r="Z686" s="212"/>
      <c r="AA686" s="212"/>
      <c r="AB686" s="212"/>
      <c r="AC686" s="212"/>
      <c r="AD686" s="212"/>
      <c r="AE686" s="212"/>
      <c r="AF686" s="212"/>
      <c r="AG686" s="212" t="s">
        <v>276</v>
      </c>
      <c r="AH686" s="212">
        <v>0</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3" x14ac:dyDescent="0.2">
      <c r="A687" s="219"/>
      <c r="B687" s="220"/>
      <c r="C687" s="252" t="s">
        <v>927</v>
      </c>
      <c r="D687" s="223"/>
      <c r="E687" s="224">
        <v>-1.60425</v>
      </c>
      <c r="F687" s="222"/>
      <c r="G687" s="222"/>
      <c r="H687" s="222"/>
      <c r="I687" s="222"/>
      <c r="J687" s="222"/>
      <c r="K687" s="222"/>
      <c r="L687" s="222"/>
      <c r="M687" s="222"/>
      <c r="N687" s="221"/>
      <c r="O687" s="221"/>
      <c r="P687" s="221"/>
      <c r="Q687" s="221"/>
      <c r="R687" s="222"/>
      <c r="S687" s="222"/>
      <c r="T687" s="222"/>
      <c r="U687" s="222"/>
      <c r="V687" s="222"/>
      <c r="W687" s="222"/>
      <c r="X687" s="222"/>
      <c r="Y687" s="222"/>
      <c r="Z687" s="212"/>
      <c r="AA687" s="212"/>
      <c r="AB687" s="212"/>
      <c r="AC687" s="212"/>
      <c r="AD687" s="212"/>
      <c r="AE687" s="212"/>
      <c r="AF687" s="212"/>
      <c r="AG687" s="212" t="s">
        <v>276</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3" x14ac:dyDescent="0.2">
      <c r="A688" s="219"/>
      <c r="B688" s="220"/>
      <c r="C688" s="252" t="s">
        <v>928</v>
      </c>
      <c r="D688" s="223"/>
      <c r="E688" s="224">
        <v>5</v>
      </c>
      <c r="F688" s="222"/>
      <c r="G688" s="222"/>
      <c r="H688" s="222"/>
      <c r="I688" s="222"/>
      <c r="J688" s="222"/>
      <c r="K688" s="222"/>
      <c r="L688" s="222"/>
      <c r="M688" s="222"/>
      <c r="N688" s="221"/>
      <c r="O688" s="221"/>
      <c r="P688" s="221"/>
      <c r="Q688" s="221"/>
      <c r="R688" s="222"/>
      <c r="S688" s="222"/>
      <c r="T688" s="222"/>
      <c r="U688" s="222"/>
      <c r="V688" s="222"/>
      <c r="W688" s="222"/>
      <c r="X688" s="222"/>
      <c r="Y688" s="222"/>
      <c r="Z688" s="212"/>
      <c r="AA688" s="212"/>
      <c r="AB688" s="212"/>
      <c r="AC688" s="212"/>
      <c r="AD688" s="212"/>
      <c r="AE688" s="212"/>
      <c r="AF688" s="212"/>
      <c r="AG688" s="212" t="s">
        <v>276</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ht="33.75" outlineLevel="1" x14ac:dyDescent="0.2">
      <c r="A689" s="233">
        <v>101</v>
      </c>
      <c r="B689" s="234" t="s">
        <v>929</v>
      </c>
      <c r="C689" s="250" t="s">
        <v>930</v>
      </c>
      <c r="D689" s="235" t="s">
        <v>317</v>
      </c>
      <c r="E689" s="236">
        <v>31.640999999999998</v>
      </c>
      <c r="F689" s="237"/>
      <c r="G689" s="238">
        <f>ROUND(E689*F689,2)</f>
        <v>0</v>
      </c>
      <c r="H689" s="237"/>
      <c r="I689" s="238">
        <f>ROUND(E689*H689,2)</f>
        <v>0</v>
      </c>
      <c r="J689" s="237"/>
      <c r="K689" s="238">
        <f>ROUND(E689*J689,2)</f>
        <v>0</v>
      </c>
      <c r="L689" s="238">
        <v>21</v>
      </c>
      <c r="M689" s="238">
        <f>G689*(1+L689/100)</f>
        <v>0</v>
      </c>
      <c r="N689" s="236">
        <v>3.3E-4</v>
      </c>
      <c r="O689" s="236">
        <f>ROUND(E689*N689,2)</f>
        <v>0.01</v>
      </c>
      <c r="P689" s="236">
        <v>1.223E-2</v>
      </c>
      <c r="Q689" s="236">
        <f>ROUND(E689*P689,2)</f>
        <v>0.39</v>
      </c>
      <c r="R689" s="238" t="s">
        <v>916</v>
      </c>
      <c r="S689" s="238" t="s">
        <v>264</v>
      </c>
      <c r="T689" s="239" t="s">
        <v>413</v>
      </c>
      <c r="U689" s="222">
        <v>0.26800000000000002</v>
      </c>
      <c r="V689" s="222">
        <f>ROUND(E689*U689,2)</f>
        <v>8.48</v>
      </c>
      <c r="W689" s="222"/>
      <c r="X689" s="222" t="s">
        <v>320</v>
      </c>
      <c r="Y689" s="222" t="s">
        <v>267</v>
      </c>
      <c r="Z689" s="212"/>
      <c r="AA689" s="212"/>
      <c r="AB689" s="212"/>
      <c r="AC689" s="212"/>
      <c r="AD689" s="212"/>
      <c r="AE689" s="212"/>
      <c r="AF689" s="212"/>
      <c r="AG689" s="212" t="s">
        <v>321</v>
      </c>
      <c r="AH689" s="212"/>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2" x14ac:dyDescent="0.2">
      <c r="A690" s="219"/>
      <c r="B690" s="220"/>
      <c r="C690" s="252" t="s">
        <v>564</v>
      </c>
      <c r="D690" s="223"/>
      <c r="E690" s="224">
        <v>31.640999999999998</v>
      </c>
      <c r="F690" s="222"/>
      <c r="G690" s="222"/>
      <c r="H690" s="222"/>
      <c r="I690" s="222"/>
      <c r="J690" s="222"/>
      <c r="K690" s="222"/>
      <c r="L690" s="222"/>
      <c r="M690" s="222"/>
      <c r="N690" s="221"/>
      <c r="O690" s="221"/>
      <c r="P690" s="221"/>
      <c r="Q690" s="221"/>
      <c r="R690" s="222"/>
      <c r="S690" s="222"/>
      <c r="T690" s="222"/>
      <c r="U690" s="222"/>
      <c r="V690" s="222"/>
      <c r="W690" s="222"/>
      <c r="X690" s="222"/>
      <c r="Y690" s="222"/>
      <c r="Z690" s="212"/>
      <c r="AA690" s="212"/>
      <c r="AB690" s="212"/>
      <c r="AC690" s="212"/>
      <c r="AD690" s="212"/>
      <c r="AE690" s="212"/>
      <c r="AF690" s="212"/>
      <c r="AG690" s="212" t="s">
        <v>276</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ht="22.5" outlineLevel="1" x14ac:dyDescent="0.2">
      <c r="A691" s="233">
        <v>102</v>
      </c>
      <c r="B691" s="234" t="s">
        <v>931</v>
      </c>
      <c r="C691" s="250" t="s">
        <v>932</v>
      </c>
      <c r="D691" s="235" t="s">
        <v>317</v>
      </c>
      <c r="E691" s="236">
        <v>10.6</v>
      </c>
      <c r="F691" s="237"/>
      <c r="G691" s="238">
        <f>ROUND(E691*F691,2)</f>
        <v>0</v>
      </c>
      <c r="H691" s="237"/>
      <c r="I691" s="238">
        <f>ROUND(E691*H691,2)</f>
        <v>0</v>
      </c>
      <c r="J691" s="237"/>
      <c r="K691" s="238">
        <f>ROUND(E691*J691,2)</f>
        <v>0</v>
      </c>
      <c r="L691" s="238">
        <v>21</v>
      </c>
      <c r="M691" s="238">
        <f>G691*(1+L691/100)</f>
        <v>0</v>
      </c>
      <c r="N691" s="236">
        <v>6.7000000000000002E-4</v>
      </c>
      <c r="O691" s="236">
        <f>ROUND(E691*N691,2)</f>
        <v>0.01</v>
      </c>
      <c r="P691" s="236">
        <v>8.7999999999999995E-2</v>
      </c>
      <c r="Q691" s="236">
        <f>ROUND(E691*P691,2)</f>
        <v>0.93</v>
      </c>
      <c r="R691" s="238" t="s">
        <v>916</v>
      </c>
      <c r="S691" s="238" t="s">
        <v>264</v>
      </c>
      <c r="T691" s="239" t="s">
        <v>319</v>
      </c>
      <c r="U691" s="222">
        <v>0.36599999999999999</v>
      </c>
      <c r="V691" s="222">
        <f>ROUND(E691*U691,2)</f>
        <v>3.88</v>
      </c>
      <c r="W691" s="222"/>
      <c r="X691" s="222" t="s">
        <v>320</v>
      </c>
      <c r="Y691" s="222" t="s">
        <v>267</v>
      </c>
      <c r="Z691" s="212"/>
      <c r="AA691" s="212"/>
      <c r="AB691" s="212"/>
      <c r="AC691" s="212"/>
      <c r="AD691" s="212"/>
      <c r="AE691" s="212"/>
      <c r="AF691" s="212"/>
      <c r="AG691" s="212" t="s">
        <v>321</v>
      </c>
      <c r="AH691" s="212"/>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2" x14ac:dyDescent="0.2">
      <c r="A692" s="219"/>
      <c r="B692" s="220"/>
      <c r="C692" s="261" t="s">
        <v>933</v>
      </c>
      <c r="D692" s="259"/>
      <c r="E692" s="259"/>
      <c r="F692" s="259"/>
      <c r="G692" s="259"/>
      <c r="H692" s="222"/>
      <c r="I692" s="222"/>
      <c r="J692" s="222"/>
      <c r="K692" s="222"/>
      <c r="L692" s="222"/>
      <c r="M692" s="222"/>
      <c r="N692" s="221"/>
      <c r="O692" s="221"/>
      <c r="P692" s="221"/>
      <c r="Q692" s="221"/>
      <c r="R692" s="222"/>
      <c r="S692" s="222"/>
      <c r="T692" s="222"/>
      <c r="U692" s="222"/>
      <c r="V692" s="222"/>
      <c r="W692" s="222"/>
      <c r="X692" s="222"/>
      <c r="Y692" s="222"/>
      <c r="Z692" s="212"/>
      <c r="AA692" s="212"/>
      <c r="AB692" s="212"/>
      <c r="AC692" s="212"/>
      <c r="AD692" s="212"/>
      <c r="AE692" s="212"/>
      <c r="AF692" s="212"/>
      <c r="AG692" s="212" t="s">
        <v>323</v>
      </c>
      <c r="AH692" s="212"/>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2" x14ac:dyDescent="0.2">
      <c r="A693" s="219"/>
      <c r="B693" s="220"/>
      <c r="C693" s="252" t="s">
        <v>934</v>
      </c>
      <c r="D693" s="223"/>
      <c r="E693" s="224">
        <v>10.6</v>
      </c>
      <c r="F693" s="222"/>
      <c r="G693" s="222"/>
      <c r="H693" s="222"/>
      <c r="I693" s="222"/>
      <c r="J693" s="222"/>
      <c r="K693" s="222"/>
      <c r="L693" s="222"/>
      <c r="M693" s="222"/>
      <c r="N693" s="221"/>
      <c r="O693" s="221"/>
      <c r="P693" s="221"/>
      <c r="Q693" s="221"/>
      <c r="R693" s="222"/>
      <c r="S693" s="222"/>
      <c r="T693" s="222"/>
      <c r="U693" s="222"/>
      <c r="V693" s="222"/>
      <c r="W693" s="222"/>
      <c r="X693" s="222"/>
      <c r="Y693" s="222"/>
      <c r="Z693" s="212"/>
      <c r="AA693" s="212"/>
      <c r="AB693" s="212"/>
      <c r="AC693" s="212"/>
      <c r="AD693" s="212"/>
      <c r="AE693" s="212"/>
      <c r="AF693" s="212"/>
      <c r="AG693" s="212" t="s">
        <v>276</v>
      </c>
      <c r="AH693" s="212">
        <v>0</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1" x14ac:dyDescent="0.2">
      <c r="A694" s="233">
        <v>103</v>
      </c>
      <c r="B694" s="234" t="s">
        <v>935</v>
      </c>
      <c r="C694" s="250" t="s">
        <v>936</v>
      </c>
      <c r="D694" s="235" t="s">
        <v>650</v>
      </c>
      <c r="E694" s="236">
        <v>1.42</v>
      </c>
      <c r="F694" s="237"/>
      <c r="G694" s="238">
        <f>ROUND(E694*F694,2)</f>
        <v>0</v>
      </c>
      <c r="H694" s="237"/>
      <c r="I694" s="238">
        <f>ROUND(E694*H694,2)</f>
        <v>0</v>
      </c>
      <c r="J694" s="237"/>
      <c r="K694" s="238">
        <f>ROUND(E694*J694,2)</f>
        <v>0</v>
      </c>
      <c r="L694" s="238">
        <v>21</v>
      </c>
      <c r="M694" s="238">
        <f>G694*(1+L694/100)</f>
        <v>0</v>
      </c>
      <c r="N694" s="236">
        <v>0</v>
      </c>
      <c r="O694" s="236">
        <f>ROUND(E694*N694,2)</f>
        <v>0</v>
      </c>
      <c r="P694" s="236">
        <v>0.112</v>
      </c>
      <c r="Q694" s="236">
        <f>ROUND(E694*P694,2)</f>
        <v>0.16</v>
      </c>
      <c r="R694" s="238" t="s">
        <v>916</v>
      </c>
      <c r="S694" s="238" t="s">
        <v>264</v>
      </c>
      <c r="T694" s="239" t="s">
        <v>319</v>
      </c>
      <c r="U694" s="222">
        <v>0.28499999999999998</v>
      </c>
      <c r="V694" s="222">
        <f>ROUND(E694*U694,2)</f>
        <v>0.4</v>
      </c>
      <c r="W694" s="222"/>
      <c r="X694" s="222" t="s">
        <v>320</v>
      </c>
      <c r="Y694" s="222" t="s">
        <v>267</v>
      </c>
      <c r="Z694" s="212"/>
      <c r="AA694" s="212"/>
      <c r="AB694" s="212"/>
      <c r="AC694" s="212"/>
      <c r="AD694" s="212"/>
      <c r="AE694" s="212"/>
      <c r="AF694" s="212"/>
      <c r="AG694" s="212" t="s">
        <v>321</v>
      </c>
      <c r="AH694" s="212"/>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2" x14ac:dyDescent="0.2">
      <c r="A695" s="219"/>
      <c r="B695" s="220"/>
      <c r="C695" s="261" t="s">
        <v>937</v>
      </c>
      <c r="D695" s="259"/>
      <c r="E695" s="259"/>
      <c r="F695" s="259"/>
      <c r="G695" s="259"/>
      <c r="H695" s="222"/>
      <c r="I695" s="222"/>
      <c r="J695" s="222"/>
      <c r="K695" s="222"/>
      <c r="L695" s="222"/>
      <c r="M695" s="222"/>
      <c r="N695" s="221"/>
      <c r="O695" s="221"/>
      <c r="P695" s="221"/>
      <c r="Q695" s="221"/>
      <c r="R695" s="222"/>
      <c r="S695" s="222"/>
      <c r="T695" s="222"/>
      <c r="U695" s="222"/>
      <c r="V695" s="222"/>
      <c r="W695" s="222"/>
      <c r="X695" s="222"/>
      <c r="Y695" s="222"/>
      <c r="Z695" s="212"/>
      <c r="AA695" s="212"/>
      <c r="AB695" s="212"/>
      <c r="AC695" s="212"/>
      <c r="AD695" s="212"/>
      <c r="AE695" s="212"/>
      <c r="AF695" s="212"/>
      <c r="AG695" s="212" t="s">
        <v>323</v>
      </c>
      <c r="AH695" s="212"/>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2" x14ac:dyDescent="0.2">
      <c r="A696" s="219"/>
      <c r="B696" s="220"/>
      <c r="C696" s="252" t="s">
        <v>938</v>
      </c>
      <c r="D696" s="223"/>
      <c r="E696" s="224">
        <v>1.42</v>
      </c>
      <c r="F696" s="222"/>
      <c r="G696" s="222"/>
      <c r="H696" s="222"/>
      <c r="I696" s="222"/>
      <c r="J696" s="222"/>
      <c r="K696" s="222"/>
      <c r="L696" s="222"/>
      <c r="M696" s="222"/>
      <c r="N696" s="221"/>
      <c r="O696" s="221"/>
      <c r="P696" s="221"/>
      <c r="Q696" s="221"/>
      <c r="R696" s="222"/>
      <c r="S696" s="222"/>
      <c r="T696" s="222"/>
      <c r="U696" s="222"/>
      <c r="V696" s="222"/>
      <c r="W696" s="222"/>
      <c r="X696" s="222"/>
      <c r="Y696" s="222"/>
      <c r="Z696" s="212"/>
      <c r="AA696" s="212"/>
      <c r="AB696" s="212"/>
      <c r="AC696" s="212"/>
      <c r="AD696" s="212"/>
      <c r="AE696" s="212"/>
      <c r="AF696" s="212"/>
      <c r="AG696" s="212" t="s">
        <v>276</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ht="22.5" outlineLevel="1" x14ac:dyDescent="0.2">
      <c r="A697" s="233">
        <v>104</v>
      </c>
      <c r="B697" s="234" t="s">
        <v>939</v>
      </c>
      <c r="C697" s="250" t="s">
        <v>940</v>
      </c>
      <c r="D697" s="235" t="s">
        <v>330</v>
      </c>
      <c r="E697" s="236">
        <v>36.827100000000002</v>
      </c>
      <c r="F697" s="237"/>
      <c r="G697" s="238">
        <f>ROUND(E697*F697,2)</f>
        <v>0</v>
      </c>
      <c r="H697" s="237"/>
      <c r="I697" s="238">
        <f>ROUND(E697*H697,2)</f>
        <v>0</v>
      </c>
      <c r="J697" s="237"/>
      <c r="K697" s="238">
        <f>ROUND(E697*J697,2)</f>
        <v>0</v>
      </c>
      <c r="L697" s="238">
        <v>21</v>
      </c>
      <c r="M697" s="238">
        <f>G697*(1+L697/100)</f>
        <v>0</v>
      </c>
      <c r="N697" s="236">
        <v>0</v>
      </c>
      <c r="O697" s="236">
        <f>ROUND(E697*N697,2)</f>
        <v>0</v>
      </c>
      <c r="P697" s="236">
        <v>2.2000000000000002</v>
      </c>
      <c r="Q697" s="236">
        <f>ROUND(E697*P697,2)</f>
        <v>81.02</v>
      </c>
      <c r="R697" s="238" t="s">
        <v>916</v>
      </c>
      <c r="S697" s="238" t="s">
        <v>264</v>
      </c>
      <c r="T697" s="239" t="s">
        <v>319</v>
      </c>
      <c r="U697" s="222">
        <v>7.1950000000000003</v>
      </c>
      <c r="V697" s="222">
        <f>ROUND(E697*U697,2)</f>
        <v>264.97000000000003</v>
      </c>
      <c r="W697" s="222"/>
      <c r="X697" s="222" t="s">
        <v>320</v>
      </c>
      <c r="Y697" s="222" t="s">
        <v>267</v>
      </c>
      <c r="Z697" s="212"/>
      <c r="AA697" s="212"/>
      <c r="AB697" s="212"/>
      <c r="AC697" s="212"/>
      <c r="AD697" s="212"/>
      <c r="AE697" s="212"/>
      <c r="AF697" s="212"/>
      <c r="AG697" s="212" t="s">
        <v>321</v>
      </c>
      <c r="AH697" s="212"/>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2" x14ac:dyDescent="0.2">
      <c r="A698" s="219"/>
      <c r="B698" s="220"/>
      <c r="C698" s="252" t="s">
        <v>514</v>
      </c>
      <c r="D698" s="223"/>
      <c r="E698" s="224"/>
      <c r="F698" s="222"/>
      <c r="G698" s="222"/>
      <c r="H698" s="222"/>
      <c r="I698" s="222"/>
      <c r="J698" s="222"/>
      <c r="K698" s="222"/>
      <c r="L698" s="222"/>
      <c r="M698" s="222"/>
      <c r="N698" s="221"/>
      <c r="O698" s="221"/>
      <c r="P698" s="221"/>
      <c r="Q698" s="221"/>
      <c r="R698" s="222"/>
      <c r="S698" s="222"/>
      <c r="T698" s="222"/>
      <c r="U698" s="222"/>
      <c r="V698" s="222"/>
      <c r="W698" s="222"/>
      <c r="X698" s="222"/>
      <c r="Y698" s="222"/>
      <c r="Z698" s="212"/>
      <c r="AA698" s="212"/>
      <c r="AB698" s="212"/>
      <c r="AC698" s="212"/>
      <c r="AD698" s="212"/>
      <c r="AE698" s="212"/>
      <c r="AF698" s="212"/>
      <c r="AG698" s="212" t="s">
        <v>276</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3" x14ac:dyDescent="0.2">
      <c r="A699" s="219"/>
      <c r="B699" s="220"/>
      <c r="C699" s="252" t="s">
        <v>941</v>
      </c>
      <c r="D699" s="223"/>
      <c r="E699" s="224">
        <v>4.4981999999999998</v>
      </c>
      <c r="F699" s="222"/>
      <c r="G699" s="222"/>
      <c r="H699" s="222"/>
      <c r="I699" s="222"/>
      <c r="J699" s="222"/>
      <c r="K699" s="222"/>
      <c r="L699" s="222"/>
      <c r="M699" s="222"/>
      <c r="N699" s="221"/>
      <c r="O699" s="221"/>
      <c r="P699" s="221"/>
      <c r="Q699" s="221"/>
      <c r="R699" s="222"/>
      <c r="S699" s="222"/>
      <c r="T699" s="222"/>
      <c r="U699" s="222"/>
      <c r="V699" s="222"/>
      <c r="W699" s="222"/>
      <c r="X699" s="222"/>
      <c r="Y699" s="222"/>
      <c r="Z699" s="212"/>
      <c r="AA699" s="212"/>
      <c r="AB699" s="212"/>
      <c r="AC699" s="212"/>
      <c r="AD699" s="212"/>
      <c r="AE699" s="212"/>
      <c r="AF699" s="212"/>
      <c r="AG699" s="212" t="s">
        <v>276</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3" x14ac:dyDescent="0.2">
      <c r="A700" s="219"/>
      <c r="B700" s="220"/>
      <c r="C700" s="252" t="s">
        <v>942</v>
      </c>
      <c r="D700" s="223"/>
      <c r="E700" s="224">
        <v>14.2</v>
      </c>
      <c r="F700" s="222"/>
      <c r="G700" s="222"/>
      <c r="H700" s="222"/>
      <c r="I700" s="222"/>
      <c r="J700" s="222"/>
      <c r="K700" s="222"/>
      <c r="L700" s="222"/>
      <c r="M700" s="222"/>
      <c r="N700" s="221"/>
      <c r="O700" s="221"/>
      <c r="P700" s="221"/>
      <c r="Q700" s="221"/>
      <c r="R700" s="222"/>
      <c r="S700" s="222"/>
      <c r="T700" s="222"/>
      <c r="U700" s="222"/>
      <c r="V700" s="222"/>
      <c r="W700" s="222"/>
      <c r="X700" s="222"/>
      <c r="Y700" s="222"/>
      <c r="Z700" s="212"/>
      <c r="AA700" s="212"/>
      <c r="AB700" s="212"/>
      <c r="AC700" s="212"/>
      <c r="AD700" s="212"/>
      <c r="AE700" s="212"/>
      <c r="AF700" s="212"/>
      <c r="AG700" s="212" t="s">
        <v>276</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3" x14ac:dyDescent="0.2">
      <c r="A701" s="219"/>
      <c r="B701" s="220"/>
      <c r="C701" s="252" t="s">
        <v>943</v>
      </c>
      <c r="D701" s="223"/>
      <c r="E701" s="224">
        <v>2.5314000000000001</v>
      </c>
      <c r="F701" s="222"/>
      <c r="G701" s="222"/>
      <c r="H701" s="222"/>
      <c r="I701" s="222"/>
      <c r="J701" s="222"/>
      <c r="K701" s="222"/>
      <c r="L701" s="222"/>
      <c r="M701" s="222"/>
      <c r="N701" s="221"/>
      <c r="O701" s="221"/>
      <c r="P701" s="221"/>
      <c r="Q701" s="221"/>
      <c r="R701" s="222"/>
      <c r="S701" s="222"/>
      <c r="T701" s="222"/>
      <c r="U701" s="222"/>
      <c r="V701" s="222"/>
      <c r="W701" s="222"/>
      <c r="X701" s="222"/>
      <c r="Y701" s="222"/>
      <c r="Z701" s="212"/>
      <c r="AA701" s="212"/>
      <c r="AB701" s="212"/>
      <c r="AC701" s="212"/>
      <c r="AD701" s="212"/>
      <c r="AE701" s="212"/>
      <c r="AF701" s="212"/>
      <c r="AG701" s="212" t="s">
        <v>276</v>
      </c>
      <c r="AH701" s="212">
        <v>0</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3" x14ac:dyDescent="0.2">
      <c r="A702" s="219"/>
      <c r="B702" s="220"/>
      <c r="C702" s="252" t="s">
        <v>944</v>
      </c>
      <c r="D702" s="223"/>
      <c r="E702" s="224">
        <v>15.5975</v>
      </c>
      <c r="F702" s="222"/>
      <c r="G702" s="222"/>
      <c r="H702" s="222"/>
      <c r="I702" s="222"/>
      <c r="J702" s="222"/>
      <c r="K702" s="222"/>
      <c r="L702" s="222"/>
      <c r="M702" s="222"/>
      <c r="N702" s="221"/>
      <c r="O702" s="221"/>
      <c r="P702" s="221"/>
      <c r="Q702" s="221"/>
      <c r="R702" s="222"/>
      <c r="S702" s="222"/>
      <c r="T702" s="222"/>
      <c r="U702" s="222"/>
      <c r="V702" s="222"/>
      <c r="W702" s="222"/>
      <c r="X702" s="222"/>
      <c r="Y702" s="222"/>
      <c r="Z702" s="212"/>
      <c r="AA702" s="212"/>
      <c r="AB702" s="212"/>
      <c r="AC702" s="212"/>
      <c r="AD702" s="212"/>
      <c r="AE702" s="212"/>
      <c r="AF702" s="212"/>
      <c r="AG702" s="212" t="s">
        <v>276</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ht="22.5" outlineLevel="1" x14ac:dyDescent="0.2">
      <c r="A703" s="233">
        <v>105</v>
      </c>
      <c r="B703" s="234" t="s">
        <v>945</v>
      </c>
      <c r="C703" s="250" t="s">
        <v>946</v>
      </c>
      <c r="D703" s="235" t="s">
        <v>330</v>
      </c>
      <c r="E703" s="236">
        <v>99.923500000000004</v>
      </c>
      <c r="F703" s="237"/>
      <c r="G703" s="238">
        <f>ROUND(E703*F703,2)</f>
        <v>0</v>
      </c>
      <c r="H703" s="237"/>
      <c r="I703" s="238">
        <f>ROUND(E703*H703,2)</f>
        <v>0</v>
      </c>
      <c r="J703" s="237"/>
      <c r="K703" s="238">
        <f>ROUND(E703*J703,2)</f>
        <v>0</v>
      </c>
      <c r="L703" s="238">
        <v>21</v>
      </c>
      <c r="M703" s="238">
        <f>G703*(1+L703/100)</f>
        <v>0</v>
      </c>
      <c r="N703" s="236">
        <v>0</v>
      </c>
      <c r="O703" s="236">
        <f>ROUND(E703*N703,2)</f>
        <v>0</v>
      </c>
      <c r="P703" s="236">
        <v>2.2000000000000002</v>
      </c>
      <c r="Q703" s="236">
        <f>ROUND(E703*P703,2)</f>
        <v>219.83</v>
      </c>
      <c r="R703" s="238" t="s">
        <v>916</v>
      </c>
      <c r="S703" s="238" t="s">
        <v>264</v>
      </c>
      <c r="T703" s="239" t="s">
        <v>319</v>
      </c>
      <c r="U703" s="222">
        <v>5.867</v>
      </c>
      <c r="V703" s="222">
        <f>ROUND(E703*U703,2)</f>
        <v>586.25</v>
      </c>
      <c r="W703" s="222"/>
      <c r="X703" s="222" t="s">
        <v>320</v>
      </c>
      <c r="Y703" s="222" t="s">
        <v>267</v>
      </c>
      <c r="Z703" s="212"/>
      <c r="AA703" s="212"/>
      <c r="AB703" s="212"/>
      <c r="AC703" s="212"/>
      <c r="AD703" s="212"/>
      <c r="AE703" s="212"/>
      <c r="AF703" s="212"/>
      <c r="AG703" s="212" t="s">
        <v>321</v>
      </c>
      <c r="AH703" s="212"/>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2" x14ac:dyDescent="0.2">
      <c r="A704" s="219"/>
      <c r="B704" s="220"/>
      <c r="C704" s="252" t="s">
        <v>947</v>
      </c>
      <c r="D704" s="223"/>
      <c r="E704" s="224">
        <v>4.5</v>
      </c>
      <c r="F704" s="222"/>
      <c r="G704" s="222"/>
      <c r="H704" s="222"/>
      <c r="I704" s="222"/>
      <c r="J704" s="222"/>
      <c r="K704" s="222"/>
      <c r="L704" s="222"/>
      <c r="M704" s="222"/>
      <c r="N704" s="221"/>
      <c r="O704" s="221"/>
      <c r="P704" s="221"/>
      <c r="Q704" s="221"/>
      <c r="R704" s="222"/>
      <c r="S704" s="222"/>
      <c r="T704" s="222"/>
      <c r="U704" s="222"/>
      <c r="V704" s="222"/>
      <c r="W704" s="222"/>
      <c r="X704" s="222"/>
      <c r="Y704" s="222"/>
      <c r="Z704" s="212"/>
      <c r="AA704" s="212"/>
      <c r="AB704" s="212"/>
      <c r="AC704" s="212"/>
      <c r="AD704" s="212"/>
      <c r="AE704" s="212"/>
      <c r="AF704" s="212"/>
      <c r="AG704" s="212" t="s">
        <v>276</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3" x14ac:dyDescent="0.2">
      <c r="A705" s="219"/>
      <c r="B705" s="220"/>
      <c r="C705" s="252" t="s">
        <v>948</v>
      </c>
      <c r="D705" s="223"/>
      <c r="E705" s="224"/>
      <c r="F705" s="222"/>
      <c r="G705" s="222"/>
      <c r="H705" s="222"/>
      <c r="I705" s="222"/>
      <c r="J705" s="222"/>
      <c r="K705" s="222"/>
      <c r="L705" s="222"/>
      <c r="M705" s="222"/>
      <c r="N705" s="221"/>
      <c r="O705" s="221"/>
      <c r="P705" s="221"/>
      <c r="Q705" s="221"/>
      <c r="R705" s="222"/>
      <c r="S705" s="222"/>
      <c r="T705" s="222"/>
      <c r="U705" s="222"/>
      <c r="V705" s="222"/>
      <c r="W705" s="222"/>
      <c r="X705" s="222"/>
      <c r="Y705" s="222"/>
      <c r="Z705" s="212"/>
      <c r="AA705" s="212"/>
      <c r="AB705" s="212"/>
      <c r="AC705" s="212"/>
      <c r="AD705" s="212"/>
      <c r="AE705" s="212"/>
      <c r="AF705" s="212"/>
      <c r="AG705" s="212" t="s">
        <v>276</v>
      </c>
      <c r="AH705" s="212">
        <v>0</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3" x14ac:dyDescent="0.2">
      <c r="A706" s="219"/>
      <c r="B706" s="220"/>
      <c r="C706" s="252" t="s">
        <v>505</v>
      </c>
      <c r="D706" s="223"/>
      <c r="E706" s="224"/>
      <c r="F706" s="222"/>
      <c r="G706" s="222"/>
      <c r="H706" s="222"/>
      <c r="I706" s="222"/>
      <c r="J706" s="222"/>
      <c r="K706" s="222"/>
      <c r="L706" s="222"/>
      <c r="M706" s="222"/>
      <c r="N706" s="221"/>
      <c r="O706" s="221"/>
      <c r="P706" s="221"/>
      <c r="Q706" s="221"/>
      <c r="R706" s="222"/>
      <c r="S706" s="222"/>
      <c r="T706" s="222"/>
      <c r="U706" s="222"/>
      <c r="V706" s="222"/>
      <c r="W706" s="222"/>
      <c r="X706" s="222"/>
      <c r="Y706" s="222"/>
      <c r="Z706" s="212"/>
      <c r="AA706" s="212"/>
      <c r="AB706" s="212"/>
      <c r="AC706" s="212"/>
      <c r="AD706" s="212"/>
      <c r="AE706" s="212"/>
      <c r="AF706" s="212"/>
      <c r="AG706" s="212" t="s">
        <v>276</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3" x14ac:dyDescent="0.2">
      <c r="A707" s="219"/>
      <c r="B707" s="220"/>
      <c r="C707" s="252" t="s">
        <v>949</v>
      </c>
      <c r="D707" s="223"/>
      <c r="E707" s="224">
        <v>12.255000000000001</v>
      </c>
      <c r="F707" s="222"/>
      <c r="G707" s="222"/>
      <c r="H707" s="222"/>
      <c r="I707" s="222"/>
      <c r="J707" s="222"/>
      <c r="K707" s="222"/>
      <c r="L707" s="222"/>
      <c r="M707" s="222"/>
      <c r="N707" s="221"/>
      <c r="O707" s="221"/>
      <c r="P707" s="221"/>
      <c r="Q707" s="221"/>
      <c r="R707" s="222"/>
      <c r="S707" s="222"/>
      <c r="T707" s="222"/>
      <c r="U707" s="222"/>
      <c r="V707" s="222"/>
      <c r="W707" s="222"/>
      <c r="X707" s="222"/>
      <c r="Y707" s="222"/>
      <c r="Z707" s="212"/>
      <c r="AA707" s="212"/>
      <c r="AB707" s="212"/>
      <c r="AC707" s="212"/>
      <c r="AD707" s="212"/>
      <c r="AE707" s="212"/>
      <c r="AF707" s="212"/>
      <c r="AG707" s="212" t="s">
        <v>276</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3" x14ac:dyDescent="0.2">
      <c r="A708" s="219"/>
      <c r="B708" s="220"/>
      <c r="C708" s="252" t="s">
        <v>950</v>
      </c>
      <c r="D708" s="223"/>
      <c r="E708" s="224">
        <v>14.295</v>
      </c>
      <c r="F708" s="222"/>
      <c r="G708" s="222"/>
      <c r="H708" s="222"/>
      <c r="I708" s="222"/>
      <c r="J708" s="222"/>
      <c r="K708" s="222"/>
      <c r="L708" s="222"/>
      <c r="M708" s="222"/>
      <c r="N708" s="221"/>
      <c r="O708" s="221"/>
      <c r="P708" s="221"/>
      <c r="Q708" s="221"/>
      <c r="R708" s="222"/>
      <c r="S708" s="222"/>
      <c r="T708" s="222"/>
      <c r="U708" s="222"/>
      <c r="V708" s="222"/>
      <c r="W708" s="222"/>
      <c r="X708" s="222"/>
      <c r="Y708" s="222"/>
      <c r="Z708" s="212"/>
      <c r="AA708" s="212"/>
      <c r="AB708" s="212"/>
      <c r="AC708" s="212"/>
      <c r="AD708" s="212"/>
      <c r="AE708" s="212"/>
      <c r="AF708" s="212"/>
      <c r="AG708" s="212" t="s">
        <v>276</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3" x14ac:dyDescent="0.2">
      <c r="A709" s="219"/>
      <c r="B709" s="220"/>
      <c r="C709" s="252" t="s">
        <v>951</v>
      </c>
      <c r="D709" s="223"/>
      <c r="E709" s="224">
        <v>35.587499999999999</v>
      </c>
      <c r="F709" s="222"/>
      <c r="G709" s="222"/>
      <c r="H709" s="222"/>
      <c r="I709" s="222"/>
      <c r="J709" s="222"/>
      <c r="K709" s="222"/>
      <c r="L709" s="222"/>
      <c r="M709" s="222"/>
      <c r="N709" s="221"/>
      <c r="O709" s="221"/>
      <c r="P709" s="221"/>
      <c r="Q709" s="221"/>
      <c r="R709" s="222"/>
      <c r="S709" s="222"/>
      <c r="T709" s="222"/>
      <c r="U709" s="222"/>
      <c r="V709" s="222"/>
      <c r="W709" s="222"/>
      <c r="X709" s="222"/>
      <c r="Y709" s="222"/>
      <c r="Z709" s="212"/>
      <c r="AA709" s="212"/>
      <c r="AB709" s="212"/>
      <c r="AC709" s="212"/>
      <c r="AD709" s="212"/>
      <c r="AE709" s="212"/>
      <c r="AF709" s="212"/>
      <c r="AG709" s="212" t="s">
        <v>276</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3" x14ac:dyDescent="0.2">
      <c r="A710" s="219"/>
      <c r="B710" s="220"/>
      <c r="C710" s="252" t="s">
        <v>952</v>
      </c>
      <c r="D710" s="223"/>
      <c r="E710" s="224">
        <v>6.2590000000000003</v>
      </c>
      <c r="F710" s="222"/>
      <c r="G710" s="222"/>
      <c r="H710" s="222"/>
      <c r="I710" s="222"/>
      <c r="J710" s="222"/>
      <c r="K710" s="222"/>
      <c r="L710" s="222"/>
      <c r="M710" s="222"/>
      <c r="N710" s="221"/>
      <c r="O710" s="221"/>
      <c r="P710" s="221"/>
      <c r="Q710" s="221"/>
      <c r="R710" s="222"/>
      <c r="S710" s="222"/>
      <c r="T710" s="222"/>
      <c r="U710" s="222"/>
      <c r="V710" s="222"/>
      <c r="W710" s="222"/>
      <c r="X710" s="222"/>
      <c r="Y710" s="222"/>
      <c r="Z710" s="212"/>
      <c r="AA710" s="212"/>
      <c r="AB710" s="212"/>
      <c r="AC710" s="212"/>
      <c r="AD710" s="212"/>
      <c r="AE710" s="212"/>
      <c r="AF710" s="212"/>
      <c r="AG710" s="212" t="s">
        <v>276</v>
      </c>
      <c r="AH710" s="212">
        <v>0</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3" x14ac:dyDescent="0.2">
      <c r="A711" s="219"/>
      <c r="B711" s="220"/>
      <c r="C711" s="252" t="s">
        <v>953</v>
      </c>
      <c r="D711" s="223"/>
      <c r="E711" s="224">
        <v>22.05</v>
      </c>
      <c r="F711" s="222"/>
      <c r="G711" s="222"/>
      <c r="H711" s="222"/>
      <c r="I711" s="222"/>
      <c r="J711" s="222"/>
      <c r="K711" s="222"/>
      <c r="L711" s="222"/>
      <c r="M711" s="222"/>
      <c r="N711" s="221"/>
      <c r="O711" s="221"/>
      <c r="P711" s="221"/>
      <c r="Q711" s="221"/>
      <c r="R711" s="222"/>
      <c r="S711" s="222"/>
      <c r="T711" s="222"/>
      <c r="U711" s="222"/>
      <c r="V711" s="222"/>
      <c r="W711" s="222"/>
      <c r="X711" s="222"/>
      <c r="Y711" s="222"/>
      <c r="Z711" s="212"/>
      <c r="AA711" s="212"/>
      <c r="AB711" s="212"/>
      <c r="AC711" s="212"/>
      <c r="AD711" s="212"/>
      <c r="AE711" s="212"/>
      <c r="AF711" s="212"/>
      <c r="AG711" s="212" t="s">
        <v>276</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3" x14ac:dyDescent="0.2">
      <c r="A712" s="219"/>
      <c r="B712" s="220"/>
      <c r="C712" s="252" t="s">
        <v>954</v>
      </c>
      <c r="D712" s="223"/>
      <c r="E712" s="224">
        <v>4.9770000000000003</v>
      </c>
      <c r="F712" s="222"/>
      <c r="G712" s="222"/>
      <c r="H712" s="222"/>
      <c r="I712" s="222"/>
      <c r="J712" s="222"/>
      <c r="K712" s="222"/>
      <c r="L712" s="222"/>
      <c r="M712" s="222"/>
      <c r="N712" s="221"/>
      <c r="O712" s="221"/>
      <c r="P712" s="221"/>
      <c r="Q712" s="221"/>
      <c r="R712" s="222"/>
      <c r="S712" s="222"/>
      <c r="T712" s="222"/>
      <c r="U712" s="222"/>
      <c r="V712" s="222"/>
      <c r="W712" s="222"/>
      <c r="X712" s="222"/>
      <c r="Y712" s="222"/>
      <c r="Z712" s="212"/>
      <c r="AA712" s="212"/>
      <c r="AB712" s="212"/>
      <c r="AC712" s="212"/>
      <c r="AD712" s="212"/>
      <c r="AE712" s="212"/>
      <c r="AF712" s="212"/>
      <c r="AG712" s="212" t="s">
        <v>276</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1" x14ac:dyDescent="0.2">
      <c r="A713" s="233">
        <v>106</v>
      </c>
      <c r="B713" s="234" t="s">
        <v>955</v>
      </c>
      <c r="C713" s="250" t="s">
        <v>956</v>
      </c>
      <c r="D713" s="235" t="s">
        <v>650</v>
      </c>
      <c r="E713" s="236">
        <v>16.23</v>
      </c>
      <c r="F713" s="237"/>
      <c r="G713" s="238">
        <f>ROUND(E713*F713,2)</f>
        <v>0</v>
      </c>
      <c r="H713" s="237"/>
      <c r="I713" s="238">
        <f>ROUND(E713*H713,2)</f>
        <v>0</v>
      </c>
      <c r="J713" s="237"/>
      <c r="K713" s="238">
        <f>ROUND(E713*J713,2)</f>
        <v>0</v>
      </c>
      <c r="L713" s="238">
        <v>21</v>
      </c>
      <c r="M713" s="238">
        <f>G713*(1+L713/100)</f>
        <v>0</v>
      </c>
      <c r="N713" s="236">
        <v>0</v>
      </c>
      <c r="O713" s="236">
        <f>ROUND(E713*N713,2)</f>
        <v>0</v>
      </c>
      <c r="P713" s="236">
        <v>4.0000000000000002E-4</v>
      </c>
      <c r="Q713" s="236">
        <f>ROUND(E713*P713,2)</f>
        <v>0.01</v>
      </c>
      <c r="R713" s="238" t="s">
        <v>916</v>
      </c>
      <c r="S713" s="238" t="s">
        <v>264</v>
      </c>
      <c r="T713" s="239" t="s">
        <v>319</v>
      </c>
      <c r="U713" s="222">
        <v>7.0000000000000007E-2</v>
      </c>
      <c r="V713" s="222">
        <f>ROUND(E713*U713,2)</f>
        <v>1.1399999999999999</v>
      </c>
      <c r="W713" s="222"/>
      <c r="X713" s="222" t="s">
        <v>320</v>
      </c>
      <c r="Y713" s="222" t="s">
        <v>267</v>
      </c>
      <c r="Z713" s="212"/>
      <c r="AA713" s="212"/>
      <c r="AB713" s="212"/>
      <c r="AC713" s="212"/>
      <c r="AD713" s="212"/>
      <c r="AE713" s="212"/>
      <c r="AF713" s="212"/>
      <c r="AG713" s="212" t="s">
        <v>321</v>
      </c>
      <c r="AH713" s="212"/>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2" x14ac:dyDescent="0.2">
      <c r="A714" s="219"/>
      <c r="B714" s="220"/>
      <c r="C714" s="252" t="s">
        <v>957</v>
      </c>
      <c r="D714" s="223"/>
      <c r="E714" s="224">
        <v>10.29</v>
      </c>
      <c r="F714" s="222"/>
      <c r="G714" s="222"/>
      <c r="H714" s="222"/>
      <c r="I714" s="222"/>
      <c r="J714" s="222"/>
      <c r="K714" s="222"/>
      <c r="L714" s="222"/>
      <c r="M714" s="222"/>
      <c r="N714" s="221"/>
      <c r="O714" s="221"/>
      <c r="P714" s="221"/>
      <c r="Q714" s="221"/>
      <c r="R714" s="222"/>
      <c r="S714" s="222"/>
      <c r="T714" s="222"/>
      <c r="U714" s="222"/>
      <c r="V714" s="222"/>
      <c r="W714" s="222"/>
      <c r="X714" s="222"/>
      <c r="Y714" s="222"/>
      <c r="Z714" s="212"/>
      <c r="AA714" s="212"/>
      <c r="AB714" s="212"/>
      <c r="AC714" s="212"/>
      <c r="AD714" s="212"/>
      <c r="AE714" s="212"/>
      <c r="AF714" s="212"/>
      <c r="AG714" s="212" t="s">
        <v>276</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3" x14ac:dyDescent="0.2">
      <c r="A715" s="219"/>
      <c r="B715" s="220"/>
      <c r="C715" s="252" t="s">
        <v>958</v>
      </c>
      <c r="D715" s="223"/>
      <c r="E715" s="224">
        <v>5.94</v>
      </c>
      <c r="F715" s="222"/>
      <c r="G715" s="222"/>
      <c r="H715" s="222"/>
      <c r="I715" s="222"/>
      <c r="J715" s="222"/>
      <c r="K715" s="222"/>
      <c r="L715" s="222"/>
      <c r="M715" s="222"/>
      <c r="N715" s="221"/>
      <c r="O715" s="221"/>
      <c r="P715" s="221"/>
      <c r="Q715" s="221"/>
      <c r="R715" s="222"/>
      <c r="S715" s="222"/>
      <c r="T715" s="222"/>
      <c r="U715" s="222"/>
      <c r="V715" s="222"/>
      <c r="W715" s="222"/>
      <c r="X715" s="222"/>
      <c r="Y715" s="222"/>
      <c r="Z715" s="212"/>
      <c r="AA715" s="212"/>
      <c r="AB715" s="212"/>
      <c r="AC715" s="212"/>
      <c r="AD715" s="212"/>
      <c r="AE715" s="212"/>
      <c r="AF715" s="212"/>
      <c r="AG715" s="212" t="s">
        <v>276</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ht="22.5" outlineLevel="1" x14ac:dyDescent="0.2">
      <c r="A716" s="233">
        <v>107</v>
      </c>
      <c r="B716" s="234" t="s">
        <v>959</v>
      </c>
      <c r="C716" s="250" t="s">
        <v>960</v>
      </c>
      <c r="D716" s="235" t="s">
        <v>330</v>
      </c>
      <c r="E716" s="236">
        <v>15.1</v>
      </c>
      <c r="F716" s="237"/>
      <c r="G716" s="238">
        <f>ROUND(E716*F716,2)</f>
        <v>0</v>
      </c>
      <c r="H716" s="237"/>
      <c r="I716" s="238">
        <f>ROUND(E716*H716,2)</f>
        <v>0</v>
      </c>
      <c r="J716" s="237"/>
      <c r="K716" s="238">
        <f>ROUND(E716*J716,2)</f>
        <v>0</v>
      </c>
      <c r="L716" s="238">
        <v>21</v>
      </c>
      <c r="M716" s="238">
        <f>G716*(1+L716/100)</f>
        <v>0</v>
      </c>
      <c r="N716" s="236">
        <v>0</v>
      </c>
      <c r="O716" s="236">
        <f>ROUND(E716*N716,2)</f>
        <v>0</v>
      </c>
      <c r="P716" s="236">
        <v>1.4</v>
      </c>
      <c r="Q716" s="236">
        <f>ROUND(E716*P716,2)</f>
        <v>21.14</v>
      </c>
      <c r="R716" s="238" t="s">
        <v>916</v>
      </c>
      <c r="S716" s="238" t="s">
        <v>264</v>
      </c>
      <c r="T716" s="239" t="s">
        <v>319</v>
      </c>
      <c r="U716" s="222">
        <v>1.0509999999999999</v>
      </c>
      <c r="V716" s="222">
        <f>ROUND(E716*U716,2)</f>
        <v>15.87</v>
      </c>
      <c r="W716" s="222"/>
      <c r="X716" s="222" t="s">
        <v>320</v>
      </c>
      <c r="Y716" s="222" t="s">
        <v>267</v>
      </c>
      <c r="Z716" s="212"/>
      <c r="AA716" s="212"/>
      <c r="AB716" s="212"/>
      <c r="AC716" s="212"/>
      <c r="AD716" s="212"/>
      <c r="AE716" s="212"/>
      <c r="AF716" s="212"/>
      <c r="AG716" s="212" t="s">
        <v>321</v>
      </c>
      <c r="AH716" s="212"/>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2" x14ac:dyDescent="0.2">
      <c r="A717" s="219"/>
      <c r="B717" s="220"/>
      <c r="C717" s="252" t="s">
        <v>505</v>
      </c>
      <c r="D717" s="223"/>
      <c r="E717" s="224"/>
      <c r="F717" s="222"/>
      <c r="G717" s="222"/>
      <c r="H717" s="222"/>
      <c r="I717" s="222"/>
      <c r="J717" s="222"/>
      <c r="K717" s="222"/>
      <c r="L717" s="222"/>
      <c r="M717" s="222"/>
      <c r="N717" s="221"/>
      <c r="O717" s="221"/>
      <c r="P717" s="221"/>
      <c r="Q717" s="221"/>
      <c r="R717" s="222"/>
      <c r="S717" s="222"/>
      <c r="T717" s="222"/>
      <c r="U717" s="222"/>
      <c r="V717" s="222"/>
      <c r="W717" s="222"/>
      <c r="X717" s="222"/>
      <c r="Y717" s="222"/>
      <c r="Z717" s="212"/>
      <c r="AA717" s="212"/>
      <c r="AB717" s="212"/>
      <c r="AC717" s="212"/>
      <c r="AD717" s="212"/>
      <c r="AE717" s="212"/>
      <c r="AF717" s="212"/>
      <c r="AG717" s="212" t="s">
        <v>276</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3" x14ac:dyDescent="0.2">
      <c r="A718" s="219"/>
      <c r="B718" s="220"/>
      <c r="C718" s="252" t="s">
        <v>949</v>
      </c>
      <c r="D718" s="223"/>
      <c r="E718" s="224">
        <v>12.255000000000001</v>
      </c>
      <c r="F718" s="222"/>
      <c r="G718" s="222"/>
      <c r="H718" s="222"/>
      <c r="I718" s="222"/>
      <c r="J718" s="222"/>
      <c r="K718" s="222"/>
      <c r="L718" s="222"/>
      <c r="M718" s="222"/>
      <c r="N718" s="221"/>
      <c r="O718" s="221"/>
      <c r="P718" s="221"/>
      <c r="Q718" s="221"/>
      <c r="R718" s="222"/>
      <c r="S718" s="222"/>
      <c r="T718" s="222"/>
      <c r="U718" s="222"/>
      <c r="V718" s="222"/>
      <c r="W718" s="222"/>
      <c r="X718" s="222"/>
      <c r="Y718" s="222"/>
      <c r="Z718" s="212"/>
      <c r="AA718" s="212"/>
      <c r="AB718" s="212"/>
      <c r="AC718" s="212"/>
      <c r="AD718" s="212"/>
      <c r="AE718" s="212"/>
      <c r="AF718" s="212"/>
      <c r="AG718" s="212" t="s">
        <v>276</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3" x14ac:dyDescent="0.2">
      <c r="A719" s="219"/>
      <c r="B719" s="220"/>
      <c r="C719" s="252" t="s">
        <v>961</v>
      </c>
      <c r="D719" s="223"/>
      <c r="E719" s="224">
        <v>2.8450000000000002</v>
      </c>
      <c r="F719" s="222"/>
      <c r="G719" s="222"/>
      <c r="H719" s="222"/>
      <c r="I719" s="222"/>
      <c r="J719" s="222"/>
      <c r="K719" s="222"/>
      <c r="L719" s="222"/>
      <c r="M719" s="222"/>
      <c r="N719" s="221"/>
      <c r="O719" s="221"/>
      <c r="P719" s="221"/>
      <c r="Q719" s="221"/>
      <c r="R719" s="222"/>
      <c r="S719" s="222"/>
      <c r="T719" s="222"/>
      <c r="U719" s="222"/>
      <c r="V719" s="222"/>
      <c r="W719" s="222"/>
      <c r="X719" s="222"/>
      <c r="Y719" s="222"/>
      <c r="Z719" s="212"/>
      <c r="AA719" s="212"/>
      <c r="AB719" s="212"/>
      <c r="AC719" s="212"/>
      <c r="AD719" s="212"/>
      <c r="AE719" s="212"/>
      <c r="AF719" s="212"/>
      <c r="AG719" s="212" t="s">
        <v>276</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1" x14ac:dyDescent="0.2">
      <c r="A720" s="233">
        <v>108</v>
      </c>
      <c r="B720" s="234" t="s">
        <v>962</v>
      </c>
      <c r="C720" s="250" t="s">
        <v>963</v>
      </c>
      <c r="D720" s="235" t="s">
        <v>645</v>
      </c>
      <c r="E720" s="236">
        <v>37</v>
      </c>
      <c r="F720" s="237"/>
      <c r="G720" s="238">
        <f>ROUND(E720*F720,2)</f>
        <v>0</v>
      </c>
      <c r="H720" s="237"/>
      <c r="I720" s="238">
        <f>ROUND(E720*H720,2)</f>
        <v>0</v>
      </c>
      <c r="J720" s="237"/>
      <c r="K720" s="238">
        <f>ROUND(E720*J720,2)</f>
        <v>0</v>
      </c>
      <c r="L720" s="238">
        <v>21</v>
      </c>
      <c r="M720" s="238">
        <f>G720*(1+L720/100)</f>
        <v>0</v>
      </c>
      <c r="N720" s="236">
        <v>0</v>
      </c>
      <c r="O720" s="236">
        <f>ROUND(E720*N720,2)</f>
        <v>0</v>
      </c>
      <c r="P720" s="236">
        <v>0.2</v>
      </c>
      <c r="Q720" s="236">
        <f>ROUND(E720*P720,2)</f>
        <v>7.4</v>
      </c>
      <c r="R720" s="238" t="s">
        <v>916</v>
      </c>
      <c r="S720" s="238" t="s">
        <v>264</v>
      </c>
      <c r="T720" s="239" t="s">
        <v>319</v>
      </c>
      <c r="U720" s="222">
        <v>0.05</v>
      </c>
      <c r="V720" s="222">
        <f>ROUND(E720*U720,2)</f>
        <v>1.85</v>
      </c>
      <c r="W720" s="222"/>
      <c r="X720" s="222" t="s">
        <v>320</v>
      </c>
      <c r="Y720" s="222" t="s">
        <v>267</v>
      </c>
      <c r="Z720" s="212"/>
      <c r="AA720" s="212"/>
      <c r="AB720" s="212"/>
      <c r="AC720" s="212"/>
      <c r="AD720" s="212"/>
      <c r="AE720" s="212"/>
      <c r="AF720" s="212"/>
      <c r="AG720" s="212" t="s">
        <v>321</v>
      </c>
      <c r="AH720" s="212"/>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2" x14ac:dyDescent="0.2">
      <c r="A721" s="219"/>
      <c r="B721" s="220"/>
      <c r="C721" s="261" t="s">
        <v>964</v>
      </c>
      <c r="D721" s="259"/>
      <c r="E721" s="259"/>
      <c r="F721" s="259"/>
      <c r="G721" s="259"/>
      <c r="H721" s="222"/>
      <c r="I721" s="222"/>
      <c r="J721" s="222"/>
      <c r="K721" s="222"/>
      <c r="L721" s="222"/>
      <c r="M721" s="222"/>
      <c r="N721" s="221"/>
      <c r="O721" s="221"/>
      <c r="P721" s="221"/>
      <c r="Q721" s="221"/>
      <c r="R721" s="222"/>
      <c r="S721" s="222"/>
      <c r="T721" s="222"/>
      <c r="U721" s="222"/>
      <c r="V721" s="222"/>
      <c r="W721" s="222"/>
      <c r="X721" s="222"/>
      <c r="Y721" s="222"/>
      <c r="Z721" s="212"/>
      <c r="AA721" s="212"/>
      <c r="AB721" s="212"/>
      <c r="AC721" s="212"/>
      <c r="AD721" s="212"/>
      <c r="AE721" s="212"/>
      <c r="AF721" s="212"/>
      <c r="AG721" s="212" t="s">
        <v>323</v>
      </c>
      <c r="AH721" s="212"/>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2" x14ac:dyDescent="0.2">
      <c r="A722" s="219"/>
      <c r="B722" s="220"/>
      <c r="C722" s="252" t="s">
        <v>965</v>
      </c>
      <c r="D722" s="223"/>
      <c r="E722" s="224">
        <v>23</v>
      </c>
      <c r="F722" s="222"/>
      <c r="G722" s="222"/>
      <c r="H722" s="222"/>
      <c r="I722" s="222"/>
      <c r="J722" s="222"/>
      <c r="K722" s="222"/>
      <c r="L722" s="222"/>
      <c r="M722" s="222"/>
      <c r="N722" s="221"/>
      <c r="O722" s="221"/>
      <c r="P722" s="221"/>
      <c r="Q722" s="221"/>
      <c r="R722" s="222"/>
      <c r="S722" s="222"/>
      <c r="T722" s="222"/>
      <c r="U722" s="222"/>
      <c r="V722" s="222"/>
      <c r="W722" s="222"/>
      <c r="X722" s="222"/>
      <c r="Y722" s="222"/>
      <c r="Z722" s="212"/>
      <c r="AA722" s="212"/>
      <c r="AB722" s="212"/>
      <c r="AC722" s="212"/>
      <c r="AD722" s="212"/>
      <c r="AE722" s="212"/>
      <c r="AF722" s="212"/>
      <c r="AG722" s="212" t="s">
        <v>276</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3" x14ac:dyDescent="0.2">
      <c r="A723" s="219"/>
      <c r="B723" s="220"/>
      <c r="C723" s="252" t="s">
        <v>966</v>
      </c>
      <c r="D723" s="223"/>
      <c r="E723" s="224">
        <v>14</v>
      </c>
      <c r="F723" s="222"/>
      <c r="G723" s="222"/>
      <c r="H723" s="222"/>
      <c r="I723" s="222"/>
      <c r="J723" s="222"/>
      <c r="K723" s="222"/>
      <c r="L723" s="222"/>
      <c r="M723" s="222"/>
      <c r="N723" s="221"/>
      <c r="O723" s="221"/>
      <c r="P723" s="221"/>
      <c r="Q723" s="221"/>
      <c r="R723" s="222"/>
      <c r="S723" s="222"/>
      <c r="T723" s="222"/>
      <c r="U723" s="222"/>
      <c r="V723" s="222"/>
      <c r="W723" s="222"/>
      <c r="X723" s="222"/>
      <c r="Y723" s="222"/>
      <c r="Z723" s="212"/>
      <c r="AA723" s="212"/>
      <c r="AB723" s="212"/>
      <c r="AC723" s="212"/>
      <c r="AD723" s="212"/>
      <c r="AE723" s="212"/>
      <c r="AF723" s="212"/>
      <c r="AG723" s="212" t="s">
        <v>276</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1" x14ac:dyDescent="0.2">
      <c r="A724" s="233">
        <v>109</v>
      </c>
      <c r="B724" s="234" t="s">
        <v>967</v>
      </c>
      <c r="C724" s="250" t="s">
        <v>968</v>
      </c>
      <c r="D724" s="235" t="s">
        <v>317</v>
      </c>
      <c r="E724" s="236">
        <v>39.36</v>
      </c>
      <c r="F724" s="237"/>
      <c r="G724" s="238">
        <f>ROUND(E724*F724,2)</f>
        <v>0</v>
      </c>
      <c r="H724" s="237"/>
      <c r="I724" s="238">
        <f>ROUND(E724*H724,2)</f>
        <v>0</v>
      </c>
      <c r="J724" s="237"/>
      <c r="K724" s="238">
        <f>ROUND(E724*J724,2)</f>
        <v>0</v>
      </c>
      <c r="L724" s="238">
        <v>21</v>
      </c>
      <c r="M724" s="238">
        <f>G724*(1+L724/100)</f>
        <v>0</v>
      </c>
      <c r="N724" s="236">
        <v>1.17E-3</v>
      </c>
      <c r="O724" s="236">
        <f>ROUND(E724*N724,2)</f>
        <v>0.05</v>
      </c>
      <c r="P724" s="236">
        <v>8.7999999999999995E-2</v>
      </c>
      <c r="Q724" s="236">
        <f>ROUND(E724*P724,2)</f>
        <v>3.46</v>
      </c>
      <c r="R724" s="238" t="s">
        <v>916</v>
      </c>
      <c r="S724" s="238" t="s">
        <v>264</v>
      </c>
      <c r="T724" s="239" t="s">
        <v>319</v>
      </c>
      <c r="U724" s="222">
        <v>0.55600000000000005</v>
      </c>
      <c r="V724" s="222">
        <f>ROUND(E724*U724,2)</f>
        <v>21.88</v>
      </c>
      <c r="W724" s="222"/>
      <c r="X724" s="222" t="s">
        <v>320</v>
      </c>
      <c r="Y724" s="222" t="s">
        <v>267</v>
      </c>
      <c r="Z724" s="212"/>
      <c r="AA724" s="212"/>
      <c r="AB724" s="212"/>
      <c r="AC724" s="212"/>
      <c r="AD724" s="212"/>
      <c r="AE724" s="212"/>
      <c r="AF724" s="212"/>
      <c r="AG724" s="212" t="s">
        <v>321</v>
      </c>
      <c r="AH724" s="212"/>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2" x14ac:dyDescent="0.2">
      <c r="A725" s="219"/>
      <c r="B725" s="220"/>
      <c r="C725" s="261" t="s">
        <v>933</v>
      </c>
      <c r="D725" s="259"/>
      <c r="E725" s="259"/>
      <c r="F725" s="259"/>
      <c r="G725" s="259"/>
      <c r="H725" s="222"/>
      <c r="I725" s="222"/>
      <c r="J725" s="222"/>
      <c r="K725" s="222"/>
      <c r="L725" s="222"/>
      <c r="M725" s="222"/>
      <c r="N725" s="221"/>
      <c r="O725" s="221"/>
      <c r="P725" s="221"/>
      <c r="Q725" s="221"/>
      <c r="R725" s="222"/>
      <c r="S725" s="222"/>
      <c r="T725" s="222"/>
      <c r="U725" s="222"/>
      <c r="V725" s="222"/>
      <c r="W725" s="222"/>
      <c r="X725" s="222"/>
      <c r="Y725" s="222"/>
      <c r="Z725" s="212"/>
      <c r="AA725" s="212"/>
      <c r="AB725" s="212"/>
      <c r="AC725" s="212"/>
      <c r="AD725" s="212"/>
      <c r="AE725" s="212"/>
      <c r="AF725" s="212"/>
      <c r="AG725" s="212" t="s">
        <v>323</v>
      </c>
      <c r="AH725" s="212"/>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2" x14ac:dyDescent="0.2">
      <c r="A726" s="219"/>
      <c r="B726" s="220"/>
      <c r="C726" s="252" t="s">
        <v>969</v>
      </c>
      <c r="D726" s="223"/>
      <c r="E726" s="224">
        <v>24.96</v>
      </c>
      <c r="F726" s="222"/>
      <c r="G726" s="222"/>
      <c r="H726" s="222"/>
      <c r="I726" s="222"/>
      <c r="J726" s="222"/>
      <c r="K726" s="222"/>
      <c r="L726" s="222"/>
      <c r="M726" s="222"/>
      <c r="N726" s="221"/>
      <c r="O726" s="221"/>
      <c r="P726" s="221"/>
      <c r="Q726" s="221"/>
      <c r="R726" s="222"/>
      <c r="S726" s="222"/>
      <c r="T726" s="222"/>
      <c r="U726" s="222"/>
      <c r="V726" s="222"/>
      <c r="W726" s="222"/>
      <c r="X726" s="222"/>
      <c r="Y726" s="222"/>
      <c r="Z726" s="212"/>
      <c r="AA726" s="212"/>
      <c r="AB726" s="212"/>
      <c r="AC726" s="212"/>
      <c r="AD726" s="212"/>
      <c r="AE726" s="212"/>
      <c r="AF726" s="212"/>
      <c r="AG726" s="212" t="s">
        <v>276</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3" x14ac:dyDescent="0.2">
      <c r="A727" s="219"/>
      <c r="B727" s="220"/>
      <c r="C727" s="252" t="s">
        <v>970</v>
      </c>
      <c r="D727" s="223"/>
      <c r="E727" s="224">
        <v>14.4</v>
      </c>
      <c r="F727" s="222"/>
      <c r="G727" s="222"/>
      <c r="H727" s="222"/>
      <c r="I727" s="222"/>
      <c r="J727" s="222"/>
      <c r="K727" s="222"/>
      <c r="L727" s="222"/>
      <c r="M727" s="222"/>
      <c r="N727" s="221"/>
      <c r="O727" s="221"/>
      <c r="P727" s="221"/>
      <c r="Q727" s="221"/>
      <c r="R727" s="222"/>
      <c r="S727" s="222"/>
      <c r="T727" s="222"/>
      <c r="U727" s="222"/>
      <c r="V727" s="222"/>
      <c r="W727" s="222"/>
      <c r="X727" s="222"/>
      <c r="Y727" s="222"/>
      <c r="Z727" s="212"/>
      <c r="AA727" s="212"/>
      <c r="AB727" s="212"/>
      <c r="AC727" s="212"/>
      <c r="AD727" s="212"/>
      <c r="AE727" s="212"/>
      <c r="AF727" s="212"/>
      <c r="AG727" s="212" t="s">
        <v>276</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1" x14ac:dyDescent="0.2">
      <c r="A728" s="233">
        <v>110</v>
      </c>
      <c r="B728" s="234" t="s">
        <v>971</v>
      </c>
      <c r="C728" s="250" t="s">
        <v>972</v>
      </c>
      <c r="D728" s="235" t="s">
        <v>317</v>
      </c>
      <c r="E728" s="236">
        <v>47.194000000000003</v>
      </c>
      <c r="F728" s="237"/>
      <c r="G728" s="238">
        <f>ROUND(E728*F728,2)</f>
        <v>0</v>
      </c>
      <c r="H728" s="237"/>
      <c r="I728" s="238">
        <f>ROUND(E728*H728,2)</f>
        <v>0</v>
      </c>
      <c r="J728" s="237"/>
      <c r="K728" s="238">
        <f>ROUND(E728*J728,2)</f>
        <v>0</v>
      </c>
      <c r="L728" s="238">
        <v>21</v>
      </c>
      <c r="M728" s="238">
        <f>G728*(1+L728/100)</f>
        <v>0</v>
      </c>
      <c r="N728" s="236">
        <v>1E-3</v>
      </c>
      <c r="O728" s="236">
        <f>ROUND(E728*N728,2)</f>
        <v>0.05</v>
      </c>
      <c r="P728" s="236">
        <v>6.7000000000000004E-2</v>
      </c>
      <c r="Q728" s="236">
        <f>ROUND(E728*P728,2)</f>
        <v>3.16</v>
      </c>
      <c r="R728" s="238" t="s">
        <v>916</v>
      </c>
      <c r="S728" s="238" t="s">
        <v>264</v>
      </c>
      <c r="T728" s="239" t="s">
        <v>319</v>
      </c>
      <c r="U728" s="222">
        <v>0.53300000000000003</v>
      </c>
      <c r="V728" s="222">
        <f>ROUND(E728*U728,2)</f>
        <v>25.15</v>
      </c>
      <c r="W728" s="222"/>
      <c r="X728" s="222" t="s">
        <v>320</v>
      </c>
      <c r="Y728" s="222" t="s">
        <v>267</v>
      </c>
      <c r="Z728" s="212"/>
      <c r="AA728" s="212"/>
      <c r="AB728" s="212"/>
      <c r="AC728" s="212"/>
      <c r="AD728" s="212"/>
      <c r="AE728" s="212"/>
      <c r="AF728" s="212"/>
      <c r="AG728" s="212" t="s">
        <v>321</v>
      </c>
      <c r="AH728" s="212"/>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2" x14ac:dyDescent="0.2">
      <c r="A729" s="219"/>
      <c r="B729" s="220"/>
      <c r="C729" s="261" t="s">
        <v>933</v>
      </c>
      <c r="D729" s="259"/>
      <c r="E729" s="259"/>
      <c r="F729" s="259"/>
      <c r="G729" s="259"/>
      <c r="H729" s="222"/>
      <c r="I729" s="222"/>
      <c r="J729" s="222"/>
      <c r="K729" s="222"/>
      <c r="L729" s="222"/>
      <c r="M729" s="222"/>
      <c r="N729" s="221"/>
      <c r="O729" s="221"/>
      <c r="P729" s="221"/>
      <c r="Q729" s="221"/>
      <c r="R729" s="222"/>
      <c r="S729" s="222"/>
      <c r="T729" s="222"/>
      <c r="U729" s="222"/>
      <c r="V729" s="222"/>
      <c r="W729" s="222"/>
      <c r="X729" s="222"/>
      <c r="Y729" s="222"/>
      <c r="Z729" s="212"/>
      <c r="AA729" s="212"/>
      <c r="AB729" s="212"/>
      <c r="AC729" s="212"/>
      <c r="AD729" s="212"/>
      <c r="AE729" s="212"/>
      <c r="AF729" s="212"/>
      <c r="AG729" s="212" t="s">
        <v>323</v>
      </c>
      <c r="AH729" s="212"/>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2" x14ac:dyDescent="0.2">
      <c r="A730" s="219"/>
      <c r="B730" s="220"/>
      <c r="C730" s="252" t="s">
        <v>973</v>
      </c>
      <c r="D730" s="223"/>
      <c r="E730" s="224">
        <v>7.7279999999999998</v>
      </c>
      <c r="F730" s="222"/>
      <c r="G730" s="222"/>
      <c r="H730" s="222"/>
      <c r="I730" s="222"/>
      <c r="J730" s="222"/>
      <c r="K730" s="222"/>
      <c r="L730" s="222"/>
      <c r="M730" s="222"/>
      <c r="N730" s="221"/>
      <c r="O730" s="221"/>
      <c r="P730" s="221"/>
      <c r="Q730" s="221"/>
      <c r="R730" s="222"/>
      <c r="S730" s="222"/>
      <c r="T730" s="222"/>
      <c r="U730" s="222"/>
      <c r="V730" s="222"/>
      <c r="W730" s="222"/>
      <c r="X730" s="222"/>
      <c r="Y730" s="222"/>
      <c r="Z730" s="212"/>
      <c r="AA730" s="212"/>
      <c r="AB730" s="212"/>
      <c r="AC730" s="212"/>
      <c r="AD730" s="212"/>
      <c r="AE730" s="212"/>
      <c r="AF730" s="212"/>
      <c r="AG730" s="212" t="s">
        <v>276</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3" x14ac:dyDescent="0.2">
      <c r="A731" s="219"/>
      <c r="B731" s="220"/>
      <c r="C731" s="252" t="s">
        <v>974</v>
      </c>
      <c r="D731" s="223"/>
      <c r="E731" s="224">
        <v>3.8159999999999998</v>
      </c>
      <c r="F731" s="222"/>
      <c r="G731" s="222"/>
      <c r="H731" s="222"/>
      <c r="I731" s="222"/>
      <c r="J731" s="222"/>
      <c r="K731" s="222"/>
      <c r="L731" s="222"/>
      <c r="M731" s="222"/>
      <c r="N731" s="221"/>
      <c r="O731" s="221"/>
      <c r="P731" s="221"/>
      <c r="Q731" s="221"/>
      <c r="R731" s="222"/>
      <c r="S731" s="222"/>
      <c r="T731" s="222"/>
      <c r="U731" s="222"/>
      <c r="V731" s="222"/>
      <c r="W731" s="222"/>
      <c r="X731" s="222"/>
      <c r="Y731" s="222"/>
      <c r="Z731" s="212"/>
      <c r="AA731" s="212"/>
      <c r="AB731" s="212"/>
      <c r="AC731" s="212"/>
      <c r="AD731" s="212"/>
      <c r="AE731" s="212"/>
      <c r="AF731" s="212"/>
      <c r="AG731" s="212" t="s">
        <v>276</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3" x14ac:dyDescent="0.2">
      <c r="A732" s="219"/>
      <c r="B732" s="220"/>
      <c r="C732" s="252" t="s">
        <v>975</v>
      </c>
      <c r="D732" s="223"/>
      <c r="E732" s="224">
        <v>7.2</v>
      </c>
      <c r="F732" s="222"/>
      <c r="G732" s="222"/>
      <c r="H732" s="222"/>
      <c r="I732" s="222"/>
      <c r="J732" s="222"/>
      <c r="K732" s="222"/>
      <c r="L732" s="222"/>
      <c r="M732" s="222"/>
      <c r="N732" s="221"/>
      <c r="O732" s="221"/>
      <c r="P732" s="221"/>
      <c r="Q732" s="221"/>
      <c r="R732" s="222"/>
      <c r="S732" s="222"/>
      <c r="T732" s="222"/>
      <c r="U732" s="222"/>
      <c r="V732" s="222"/>
      <c r="W732" s="222"/>
      <c r="X732" s="222"/>
      <c r="Y732" s="222"/>
      <c r="Z732" s="212"/>
      <c r="AA732" s="212"/>
      <c r="AB732" s="212"/>
      <c r="AC732" s="212"/>
      <c r="AD732" s="212"/>
      <c r="AE732" s="212"/>
      <c r="AF732" s="212"/>
      <c r="AG732" s="212" t="s">
        <v>276</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3" x14ac:dyDescent="0.2">
      <c r="A733" s="219"/>
      <c r="B733" s="220"/>
      <c r="C733" s="252" t="s">
        <v>976</v>
      </c>
      <c r="D733" s="223"/>
      <c r="E733" s="224">
        <v>8.91</v>
      </c>
      <c r="F733" s="222"/>
      <c r="G733" s="222"/>
      <c r="H733" s="222"/>
      <c r="I733" s="222"/>
      <c r="J733" s="222"/>
      <c r="K733" s="222"/>
      <c r="L733" s="222"/>
      <c r="M733" s="222"/>
      <c r="N733" s="221"/>
      <c r="O733" s="221"/>
      <c r="P733" s="221"/>
      <c r="Q733" s="221"/>
      <c r="R733" s="222"/>
      <c r="S733" s="222"/>
      <c r="T733" s="222"/>
      <c r="U733" s="222"/>
      <c r="V733" s="222"/>
      <c r="W733" s="222"/>
      <c r="X733" s="222"/>
      <c r="Y733" s="222"/>
      <c r="Z733" s="212"/>
      <c r="AA733" s="212"/>
      <c r="AB733" s="212"/>
      <c r="AC733" s="212"/>
      <c r="AD733" s="212"/>
      <c r="AE733" s="212"/>
      <c r="AF733" s="212"/>
      <c r="AG733" s="212" t="s">
        <v>276</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3" x14ac:dyDescent="0.2">
      <c r="A734" s="219"/>
      <c r="B734" s="220"/>
      <c r="C734" s="252" t="s">
        <v>977</v>
      </c>
      <c r="D734" s="223"/>
      <c r="E734" s="224">
        <v>10.08</v>
      </c>
      <c r="F734" s="222"/>
      <c r="G734" s="222"/>
      <c r="H734" s="222"/>
      <c r="I734" s="222"/>
      <c r="J734" s="222"/>
      <c r="K734" s="222"/>
      <c r="L734" s="222"/>
      <c r="M734" s="222"/>
      <c r="N734" s="221"/>
      <c r="O734" s="221"/>
      <c r="P734" s="221"/>
      <c r="Q734" s="221"/>
      <c r="R734" s="222"/>
      <c r="S734" s="222"/>
      <c r="T734" s="222"/>
      <c r="U734" s="222"/>
      <c r="V734" s="222"/>
      <c r="W734" s="222"/>
      <c r="X734" s="222"/>
      <c r="Y734" s="222"/>
      <c r="Z734" s="212"/>
      <c r="AA734" s="212"/>
      <c r="AB734" s="212"/>
      <c r="AC734" s="212"/>
      <c r="AD734" s="212"/>
      <c r="AE734" s="212"/>
      <c r="AF734" s="212"/>
      <c r="AG734" s="212" t="s">
        <v>276</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3" x14ac:dyDescent="0.2">
      <c r="A735" s="219"/>
      <c r="B735" s="220"/>
      <c r="C735" s="252" t="s">
        <v>978</v>
      </c>
      <c r="D735" s="223"/>
      <c r="E735" s="224">
        <v>9.4600000000000009</v>
      </c>
      <c r="F735" s="222"/>
      <c r="G735" s="222"/>
      <c r="H735" s="222"/>
      <c r="I735" s="222"/>
      <c r="J735" s="222"/>
      <c r="K735" s="222"/>
      <c r="L735" s="222"/>
      <c r="M735" s="222"/>
      <c r="N735" s="221"/>
      <c r="O735" s="221"/>
      <c r="P735" s="221"/>
      <c r="Q735" s="221"/>
      <c r="R735" s="222"/>
      <c r="S735" s="222"/>
      <c r="T735" s="222"/>
      <c r="U735" s="222"/>
      <c r="V735" s="222"/>
      <c r="W735" s="222"/>
      <c r="X735" s="222"/>
      <c r="Y735" s="222"/>
      <c r="Z735" s="212"/>
      <c r="AA735" s="212"/>
      <c r="AB735" s="212"/>
      <c r="AC735" s="212"/>
      <c r="AD735" s="212"/>
      <c r="AE735" s="212"/>
      <c r="AF735" s="212"/>
      <c r="AG735" s="212" t="s">
        <v>276</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1" x14ac:dyDescent="0.2">
      <c r="A736" s="233">
        <v>111</v>
      </c>
      <c r="B736" s="234" t="s">
        <v>979</v>
      </c>
      <c r="C736" s="250" t="s">
        <v>980</v>
      </c>
      <c r="D736" s="235" t="s">
        <v>650</v>
      </c>
      <c r="E736" s="236">
        <v>3.81</v>
      </c>
      <c r="F736" s="237"/>
      <c r="G736" s="238">
        <f>ROUND(E736*F736,2)</f>
        <v>0</v>
      </c>
      <c r="H736" s="237"/>
      <c r="I736" s="238">
        <f>ROUND(E736*H736,2)</f>
        <v>0</v>
      </c>
      <c r="J736" s="237"/>
      <c r="K736" s="238">
        <f>ROUND(E736*J736,2)</f>
        <v>0</v>
      </c>
      <c r="L736" s="238">
        <v>21</v>
      </c>
      <c r="M736" s="238">
        <f>G736*(1+L736/100)</f>
        <v>0</v>
      </c>
      <c r="N736" s="236">
        <v>0</v>
      </c>
      <c r="O736" s="236">
        <f>ROUND(E736*N736,2)</f>
        <v>0</v>
      </c>
      <c r="P736" s="236">
        <v>1.507E-2</v>
      </c>
      <c r="Q736" s="236">
        <f>ROUND(E736*P736,2)</f>
        <v>0.06</v>
      </c>
      <c r="R736" s="238" t="s">
        <v>916</v>
      </c>
      <c r="S736" s="238" t="s">
        <v>264</v>
      </c>
      <c r="T736" s="239" t="s">
        <v>413</v>
      </c>
      <c r="U736" s="222">
        <v>0.11</v>
      </c>
      <c r="V736" s="222">
        <f>ROUND(E736*U736,2)</f>
        <v>0.42</v>
      </c>
      <c r="W736" s="222"/>
      <c r="X736" s="222" t="s">
        <v>320</v>
      </c>
      <c r="Y736" s="222" t="s">
        <v>267</v>
      </c>
      <c r="Z736" s="212"/>
      <c r="AA736" s="212"/>
      <c r="AB736" s="212"/>
      <c r="AC736" s="212"/>
      <c r="AD736" s="212"/>
      <c r="AE736" s="212"/>
      <c r="AF736" s="212"/>
      <c r="AG736" s="212" t="s">
        <v>321</v>
      </c>
      <c r="AH736" s="212"/>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2" x14ac:dyDescent="0.2">
      <c r="A737" s="219"/>
      <c r="B737" s="220"/>
      <c r="C737" s="252" t="s">
        <v>981</v>
      </c>
      <c r="D737" s="223"/>
      <c r="E737" s="224">
        <v>1.35</v>
      </c>
      <c r="F737" s="222"/>
      <c r="G737" s="222"/>
      <c r="H737" s="222"/>
      <c r="I737" s="222"/>
      <c r="J737" s="222"/>
      <c r="K737" s="222"/>
      <c r="L737" s="222"/>
      <c r="M737" s="222"/>
      <c r="N737" s="221"/>
      <c r="O737" s="221"/>
      <c r="P737" s="221"/>
      <c r="Q737" s="221"/>
      <c r="R737" s="222"/>
      <c r="S737" s="222"/>
      <c r="T737" s="222"/>
      <c r="U737" s="222"/>
      <c r="V737" s="222"/>
      <c r="W737" s="222"/>
      <c r="X737" s="222"/>
      <c r="Y737" s="222"/>
      <c r="Z737" s="212"/>
      <c r="AA737" s="212"/>
      <c r="AB737" s="212"/>
      <c r="AC737" s="212"/>
      <c r="AD737" s="212"/>
      <c r="AE737" s="212"/>
      <c r="AF737" s="212"/>
      <c r="AG737" s="212" t="s">
        <v>276</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3" x14ac:dyDescent="0.2">
      <c r="A738" s="219"/>
      <c r="B738" s="220"/>
      <c r="C738" s="252" t="s">
        <v>982</v>
      </c>
      <c r="D738" s="223"/>
      <c r="E738" s="224">
        <v>1.26</v>
      </c>
      <c r="F738" s="222"/>
      <c r="G738" s="222"/>
      <c r="H738" s="222"/>
      <c r="I738" s="222"/>
      <c r="J738" s="222"/>
      <c r="K738" s="222"/>
      <c r="L738" s="222"/>
      <c r="M738" s="222"/>
      <c r="N738" s="221"/>
      <c r="O738" s="221"/>
      <c r="P738" s="221"/>
      <c r="Q738" s="221"/>
      <c r="R738" s="222"/>
      <c r="S738" s="222"/>
      <c r="T738" s="222"/>
      <c r="U738" s="222"/>
      <c r="V738" s="222"/>
      <c r="W738" s="222"/>
      <c r="X738" s="222"/>
      <c r="Y738" s="222"/>
      <c r="Z738" s="212"/>
      <c r="AA738" s="212"/>
      <c r="AB738" s="212"/>
      <c r="AC738" s="212"/>
      <c r="AD738" s="212"/>
      <c r="AE738" s="212"/>
      <c r="AF738" s="212"/>
      <c r="AG738" s="212" t="s">
        <v>276</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3" x14ac:dyDescent="0.2">
      <c r="A739" s="219"/>
      <c r="B739" s="220"/>
      <c r="C739" s="252" t="s">
        <v>983</v>
      </c>
      <c r="D739" s="223"/>
      <c r="E739" s="224">
        <v>1.2</v>
      </c>
      <c r="F739" s="222"/>
      <c r="G739" s="222"/>
      <c r="H739" s="222"/>
      <c r="I739" s="222"/>
      <c r="J739" s="222"/>
      <c r="K739" s="222"/>
      <c r="L739" s="222"/>
      <c r="M739" s="222"/>
      <c r="N739" s="221"/>
      <c r="O739" s="221"/>
      <c r="P739" s="221"/>
      <c r="Q739" s="221"/>
      <c r="R739" s="222"/>
      <c r="S739" s="222"/>
      <c r="T739" s="222"/>
      <c r="U739" s="222"/>
      <c r="V739" s="222"/>
      <c r="W739" s="222"/>
      <c r="X739" s="222"/>
      <c r="Y739" s="222"/>
      <c r="Z739" s="212"/>
      <c r="AA739" s="212"/>
      <c r="AB739" s="212"/>
      <c r="AC739" s="212"/>
      <c r="AD739" s="212"/>
      <c r="AE739" s="212"/>
      <c r="AF739" s="212"/>
      <c r="AG739" s="212" t="s">
        <v>276</v>
      </c>
      <c r="AH739" s="212">
        <v>0</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1" x14ac:dyDescent="0.2">
      <c r="A740" s="233">
        <v>112</v>
      </c>
      <c r="B740" s="234" t="s">
        <v>984</v>
      </c>
      <c r="C740" s="250" t="s">
        <v>985</v>
      </c>
      <c r="D740" s="235" t="s">
        <v>650</v>
      </c>
      <c r="E740" s="236">
        <v>2.4</v>
      </c>
      <c r="F740" s="237"/>
      <c r="G740" s="238">
        <f>ROUND(E740*F740,2)</f>
        <v>0</v>
      </c>
      <c r="H740" s="237"/>
      <c r="I740" s="238">
        <f>ROUND(E740*H740,2)</f>
        <v>0</v>
      </c>
      <c r="J740" s="237"/>
      <c r="K740" s="238">
        <f>ROUND(E740*J740,2)</f>
        <v>0</v>
      </c>
      <c r="L740" s="238">
        <v>21</v>
      </c>
      <c r="M740" s="238">
        <f>G740*(1+L740/100)</f>
        <v>0</v>
      </c>
      <c r="N740" s="236">
        <v>1.4E-3</v>
      </c>
      <c r="O740" s="236">
        <f>ROUND(E740*N740,2)</f>
        <v>0</v>
      </c>
      <c r="P740" s="236">
        <v>5.0899999999999999E-3</v>
      </c>
      <c r="Q740" s="236">
        <f>ROUND(E740*P740,2)</f>
        <v>0.01</v>
      </c>
      <c r="R740" s="238" t="s">
        <v>916</v>
      </c>
      <c r="S740" s="238" t="s">
        <v>264</v>
      </c>
      <c r="T740" s="239" t="s">
        <v>319</v>
      </c>
      <c r="U740" s="222">
        <v>2.35</v>
      </c>
      <c r="V740" s="222">
        <f>ROUND(E740*U740,2)</f>
        <v>5.64</v>
      </c>
      <c r="W740" s="222"/>
      <c r="X740" s="222" t="s">
        <v>320</v>
      </c>
      <c r="Y740" s="222" t="s">
        <v>267</v>
      </c>
      <c r="Z740" s="212"/>
      <c r="AA740" s="212"/>
      <c r="AB740" s="212"/>
      <c r="AC740" s="212"/>
      <c r="AD740" s="212"/>
      <c r="AE740" s="212"/>
      <c r="AF740" s="212"/>
      <c r="AG740" s="212" t="s">
        <v>321</v>
      </c>
      <c r="AH740" s="212"/>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2" x14ac:dyDescent="0.2">
      <c r="A741" s="219"/>
      <c r="B741" s="220"/>
      <c r="C741" s="252" t="s">
        <v>986</v>
      </c>
      <c r="D741" s="223"/>
      <c r="E741" s="224">
        <v>2.4</v>
      </c>
      <c r="F741" s="222"/>
      <c r="G741" s="222"/>
      <c r="H741" s="222"/>
      <c r="I741" s="222"/>
      <c r="J741" s="222"/>
      <c r="K741" s="222"/>
      <c r="L741" s="222"/>
      <c r="M741" s="222"/>
      <c r="N741" s="221"/>
      <c r="O741" s="221"/>
      <c r="P741" s="221"/>
      <c r="Q741" s="221"/>
      <c r="R741" s="222"/>
      <c r="S741" s="222"/>
      <c r="T741" s="222"/>
      <c r="U741" s="222"/>
      <c r="V741" s="222"/>
      <c r="W741" s="222"/>
      <c r="X741" s="222"/>
      <c r="Y741" s="222"/>
      <c r="Z741" s="212"/>
      <c r="AA741" s="212"/>
      <c r="AB741" s="212"/>
      <c r="AC741" s="212"/>
      <c r="AD741" s="212"/>
      <c r="AE741" s="212"/>
      <c r="AF741" s="212"/>
      <c r="AG741" s="212" t="s">
        <v>276</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1" x14ac:dyDescent="0.2">
      <c r="A742" s="233">
        <v>113</v>
      </c>
      <c r="B742" s="234" t="s">
        <v>987</v>
      </c>
      <c r="C742" s="250" t="s">
        <v>988</v>
      </c>
      <c r="D742" s="235" t="s">
        <v>650</v>
      </c>
      <c r="E742" s="236">
        <v>1.2</v>
      </c>
      <c r="F742" s="237"/>
      <c r="G742" s="238">
        <f>ROUND(E742*F742,2)</f>
        <v>0</v>
      </c>
      <c r="H742" s="237"/>
      <c r="I742" s="238">
        <f>ROUND(E742*H742,2)</f>
        <v>0</v>
      </c>
      <c r="J742" s="237"/>
      <c r="K742" s="238">
        <f>ROUND(E742*J742,2)</f>
        <v>0</v>
      </c>
      <c r="L742" s="238">
        <v>21</v>
      </c>
      <c r="M742" s="238">
        <f>G742*(1+L742/100)</f>
        <v>0</v>
      </c>
      <c r="N742" s="236">
        <v>1.42E-3</v>
      </c>
      <c r="O742" s="236">
        <f>ROUND(E742*N742,2)</f>
        <v>0</v>
      </c>
      <c r="P742" s="236">
        <v>1.413E-2</v>
      </c>
      <c r="Q742" s="236">
        <f>ROUND(E742*P742,2)</f>
        <v>0.02</v>
      </c>
      <c r="R742" s="238" t="s">
        <v>916</v>
      </c>
      <c r="S742" s="238" t="s">
        <v>264</v>
      </c>
      <c r="T742" s="239" t="s">
        <v>319</v>
      </c>
      <c r="U742" s="222">
        <v>2.95</v>
      </c>
      <c r="V742" s="222">
        <f>ROUND(E742*U742,2)</f>
        <v>3.54</v>
      </c>
      <c r="W742" s="222"/>
      <c r="X742" s="222" t="s">
        <v>320</v>
      </c>
      <c r="Y742" s="222" t="s">
        <v>267</v>
      </c>
      <c r="Z742" s="212"/>
      <c r="AA742" s="212"/>
      <c r="AB742" s="212"/>
      <c r="AC742" s="212"/>
      <c r="AD742" s="212"/>
      <c r="AE742" s="212"/>
      <c r="AF742" s="212"/>
      <c r="AG742" s="212" t="s">
        <v>321</v>
      </c>
      <c r="AH742" s="212"/>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2" x14ac:dyDescent="0.2">
      <c r="A743" s="219"/>
      <c r="B743" s="220"/>
      <c r="C743" s="252" t="s">
        <v>989</v>
      </c>
      <c r="D743" s="223"/>
      <c r="E743" s="224">
        <v>0.15</v>
      </c>
      <c r="F743" s="222"/>
      <c r="G743" s="222"/>
      <c r="H743" s="222"/>
      <c r="I743" s="222"/>
      <c r="J743" s="222"/>
      <c r="K743" s="222"/>
      <c r="L743" s="222"/>
      <c r="M743" s="222"/>
      <c r="N743" s="221"/>
      <c r="O743" s="221"/>
      <c r="P743" s="221"/>
      <c r="Q743" s="221"/>
      <c r="R743" s="222"/>
      <c r="S743" s="222"/>
      <c r="T743" s="222"/>
      <c r="U743" s="222"/>
      <c r="V743" s="222"/>
      <c r="W743" s="222"/>
      <c r="X743" s="222"/>
      <c r="Y743" s="222"/>
      <c r="Z743" s="212"/>
      <c r="AA743" s="212"/>
      <c r="AB743" s="212"/>
      <c r="AC743" s="212"/>
      <c r="AD743" s="212"/>
      <c r="AE743" s="212"/>
      <c r="AF743" s="212"/>
      <c r="AG743" s="212" t="s">
        <v>276</v>
      </c>
      <c r="AH743" s="212">
        <v>0</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3" x14ac:dyDescent="0.2">
      <c r="A744" s="219"/>
      <c r="B744" s="220"/>
      <c r="C744" s="252" t="s">
        <v>990</v>
      </c>
      <c r="D744" s="223"/>
      <c r="E744" s="224">
        <v>0.2</v>
      </c>
      <c r="F744" s="222"/>
      <c r="G744" s="222"/>
      <c r="H744" s="222"/>
      <c r="I744" s="222"/>
      <c r="J744" s="222"/>
      <c r="K744" s="222"/>
      <c r="L744" s="222"/>
      <c r="M744" s="222"/>
      <c r="N744" s="221"/>
      <c r="O744" s="221"/>
      <c r="P744" s="221"/>
      <c r="Q744" s="221"/>
      <c r="R744" s="222"/>
      <c r="S744" s="222"/>
      <c r="T744" s="222"/>
      <c r="U744" s="222"/>
      <c r="V744" s="222"/>
      <c r="W744" s="222"/>
      <c r="X744" s="222"/>
      <c r="Y744" s="222"/>
      <c r="Z744" s="212"/>
      <c r="AA744" s="212"/>
      <c r="AB744" s="212"/>
      <c r="AC744" s="212"/>
      <c r="AD744" s="212"/>
      <c r="AE744" s="212"/>
      <c r="AF744" s="212"/>
      <c r="AG744" s="212" t="s">
        <v>276</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3" x14ac:dyDescent="0.2">
      <c r="A745" s="219"/>
      <c r="B745" s="220"/>
      <c r="C745" s="252" t="s">
        <v>991</v>
      </c>
      <c r="D745" s="223"/>
      <c r="E745" s="224">
        <v>0.1</v>
      </c>
      <c r="F745" s="222"/>
      <c r="G745" s="222"/>
      <c r="H745" s="222"/>
      <c r="I745" s="222"/>
      <c r="J745" s="222"/>
      <c r="K745" s="222"/>
      <c r="L745" s="222"/>
      <c r="M745" s="222"/>
      <c r="N745" s="221"/>
      <c r="O745" s="221"/>
      <c r="P745" s="221"/>
      <c r="Q745" s="221"/>
      <c r="R745" s="222"/>
      <c r="S745" s="222"/>
      <c r="T745" s="222"/>
      <c r="U745" s="222"/>
      <c r="V745" s="222"/>
      <c r="W745" s="222"/>
      <c r="X745" s="222"/>
      <c r="Y745" s="222"/>
      <c r="Z745" s="212"/>
      <c r="AA745" s="212"/>
      <c r="AB745" s="212"/>
      <c r="AC745" s="212"/>
      <c r="AD745" s="212"/>
      <c r="AE745" s="212"/>
      <c r="AF745" s="212"/>
      <c r="AG745" s="212" t="s">
        <v>276</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3" x14ac:dyDescent="0.2">
      <c r="A746" s="219"/>
      <c r="B746" s="220"/>
      <c r="C746" s="252" t="s">
        <v>992</v>
      </c>
      <c r="D746" s="223"/>
      <c r="E746" s="224">
        <v>0.45</v>
      </c>
      <c r="F746" s="222"/>
      <c r="G746" s="222"/>
      <c r="H746" s="222"/>
      <c r="I746" s="222"/>
      <c r="J746" s="222"/>
      <c r="K746" s="222"/>
      <c r="L746" s="222"/>
      <c r="M746" s="222"/>
      <c r="N746" s="221"/>
      <c r="O746" s="221"/>
      <c r="P746" s="221"/>
      <c r="Q746" s="221"/>
      <c r="R746" s="222"/>
      <c r="S746" s="222"/>
      <c r="T746" s="222"/>
      <c r="U746" s="222"/>
      <c r="V746" s="222"/>
      <c r="W746" s="222"/>
      <c r="X746" s="222"/>
      <c r="Y746" s="222"/>
      <c r="Z746" s="212"/>
      <c r="AA746" s="212"/>
      <c r="AB746" s="212"/>
      <c r="AC746" s="212"/>
      <c r="AD746" s="212"/>
      <c r="AE746" s="212"/>
      <c r="AF746" s="212"/>
      <c r="AG746" s="212" t="s">
        <v>276</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3" x14ac:dyDescent="0.2">
      <c r="A747" s="219"/>
      <c r="B747" s="220"/>
      <c r="C747" s="252" t="s">
        <v>993</v>
      </c>
      <c r="D747" s="223"/>
      <c r="E747" s="224">
        <v>0.3</v>
      </c>
      <c r="F747" s="222"/>
      <c r="G747" s="222"/>
      <c r="H747" s="222"/>
      <c r="I747" s="222"/>
      <c r="J747" s="222"/>
      <c r="K747" s="222"/>
      <c r="L747" s="222"/>
      <c r="M747" s="222"/>
      <c r="N747" s="221"/>
      <c r="O747" s="221"/>
      <c r="P747" s="221"/>
      <c r="Q747" s="221"/>
      <c r="R747" s="222"/>
      <c r="S747" s="222"/>
      <c r="T747" s="222"/>
      <c r="U747" s="222"/>
      <c r="V747" s="222"/>
      <c r="W747" s="222"/>
      <c r="X747" s="222"/>
      <c r="Y747" s="222"/>
      <c r="Z747" s="212"/>
      <c r="AA747" s="212"/>
      <c r="AB747" s="212"/>
      <c r="AC747" s="212"/>
      <c r="AD747" s="212"/>
      <c r="AE747" s="212"/>
      <c r="AF747" s="212"/>
      <c r="AG747" s="212" t="s">
        <v>276</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1" x14ac:dyDescent="0.2">
      <c r="A748" s="233">
        <v>114</v>
      </c>
      <c r="B748" s="234" t="s">
        <v>994</v>
      </c>
      <c r="C748" s="250" t="s">
        <v>995</v>
      </c>
      <c r="D748" s="235" t="s">
        <v>650</v>
      </c>
      <c r="E748" s="236">
        <v>0.45</v>
      </c>
      <c r="F748" s="237"/>
      <c r="G748" s="238">
        <f>ROUND(E748*F748,2)</f>
        <v>0</v>
      </c>
      <c r="H748" s="237"/>
      <c r="I748" s="238">
        <f>ROUND(E748*H748,2)</f>
        <v>0</v>
      </c>
      <c r="J748" s="237"/>
      <c r="K748" s="238">
        <f>ROUND(E748*J748,2)</f>
        <v>0</v>
      </c>
      <c r="L748" s="238">
        <v>21</v>
      </c>
      <c r="M748" s="238">
        <f>G748*(1+L748/100)</f>
        <v>0</v>
      </c>
      <c r="N748" s="236">
        <v>2.0400000000000001E-3</v>
      </c>
      <c r="O748" s="236">
        <f>ROUND(E748*N748,2)</f>
        <v>0</v>
      </c>
      <c r="P748" s="236">
        <v>3.6170000000000001E-2</v>
      </c>
      <c r="Q748" s="236">
        <f>ROUND(E748*P748,2)</f>
        <v>0.02</v>
      </c>
      <c r="R748" s="238" t="s">
        <v>916</v>
      </c>
      <c r="S748" s="238" t="s">
        <v>264</v>
      </c>
      <c r="T748" s="239" t="s">
        <v>319</v>
      </c>
      <c r="U748" s="222">
        <v>4</v>
      </c>
      <c r="V748" s="222">
        <f>ROUND(E748*U748,2)</f>
        <v>1.8</v>
      </c>
      <c r="W748" s="222"/>
      <c r="X748" s="222" t="s">
        <v>320</v>
      </c>
      <c r="Y748" s="222" t="s">
        <v>267</v>
      </c>
      <c r="Z748" s="212"/>
      <c r="AA748" s="212"/>
      <c r="AB748" s="212"/>
      <c r="AC748" s="212"/>
      <c r="AD748" s="212"/>
      <c r="AE748" s="212"/>
      <c r="AF748" s="212"/>
      <c r="AG748" s="212" t="s">
        <v>321</v>
      </c>
      <c r="AH748" s="212"/>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2" x14ac:dyDescent="0.2">
      <c r="A749" s="219"/>
      <c r="B749" s="220"/>
      <c r="C749" s="252" t="s">
        <v>996</v>
      </c>
      <c r="D749" s="223"/>
      <c r="E749" s="224">
        <v>0.45</v>
      </c>
      <c r="F749" s="222"/>
      <c r="G749" s="222"/>
      <c r="H749" s="222"/>
      <c r="I749" s="222"/>
      <c r="J749" s="222"/>
      <c r="K749" s="222"/>
      <c r="L749" s="222"/>
      <c r="M749" s="222"/>
      <c r="N749" s="221"/>
      <c r="O749" s="221"/>
      <c r="P749" s="221"/>
      <c r="Q749" s="221"/>
      <c r="R749" s="222"/>
      <c r="S749" s="222"/>
      <c r="T749" s="222"/>
      <c r="U749" s="222"/>
      <c r="V749" s="222"/>
      <c r="W749" s="222"/>
      <c r="X749" s="222"/>
      <c r="Y749" s="222"/>
      <c r="Z749" s="212"/>
      <c r="AA749" s="212"/>
      <c r="AB749" s="212"/>
      <c r="AC749" s="212"/>
      <c r="AD749" s="212"/>
      <c r="AE749" s="212"/>
      <c r="AF749" s="212"/>
      <c r="AG749" s="212" t="s">
        <v>276</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1" x14ac:dyDescent="0.2">
      <c r="A750" s="233">
        <v>115</v>
      </c>
      <c r="B750" s="234" t="s">
        <v>997</v>
      </c>
      <c r="C750" s="250" t="s">
        <v>998</v>
      </c>
      <c r="D750" s="235" t="s">
        <v>650</v>
      </c>
      <c r="E750" s="236">
        <v>2.9</v>
      </c>
      <c r="F750" s="237"/>
      <c r="G750" s="238">
        <f>ROUND(E750*F750,2)</f>
        <v>0</v>
      </c>
      <c r="H750" s="237"/>
      <c r="I750" s="238">
        <f>ROUND(E750*H750,2)</f>
        <v>0</v>
      </c>
      <c r="J750" s="237"/>
      <c r="K750" s="238">
        <f>ROUND(E750*J750,2)</f>
        <v>0</v>
      </c>
      <c r="L750" s="238">
        <v>21</v>
      </c>
      <c r="M750" s="238">
        <f>G750*(1+L750/100)</f>
        <v>0</v>
      </c>
      <c r="N750" s="236">
        <v>3.2499999999999999E-3</v>
      </c>
      <c r="O750" s="236">
        <f>ROUND(E750*N750,2)</f>
        <v>0.01</v>
      </c>
      <c r="P750" s="236">
        <v>8.831E-2</v>
      </c>
      <c r="Q750" s="236">
        <f>ROUND(E750*P750,2)</f>
        <v>0.26</v>
      </c>
      <c r="R750" s="238" t="s">
        <v>916</v>
      </c>
      <c r="S750" s="238" t="s">
        <v>264</v>
      </c>
      <c r="T750" s="239" t="s">
        <v>319</v>
      </c>
      <c r="U750" s="222">
        <v>6.2</v>
      </c>
      <c r="V750" s="222">
        <f>ROUND(E750*U750,2)</f>
        <v>17.98</v>
      </c>
      <c r="W750" s="222"/>
      <c r="X750" s="222" t="s">
        <v>320</v>
      </c>
      <c r="Y750" s="222" t="s">
        <v>267</v>
      </c>
      <c r="Z750" s="212"/>
      <c r="AA750" s="212"/>
      <c r="AB750" s="212"/>
      <c r="AC750" s="212"/>
      <c r="AD750" s="212"/>
      <c r="AE750" s="212"/>
      <c r="AF750" s="212"/>
      <c r="AG750" s="212" t="s">
        <v>321</v>
      </c>
      <c r="AH750" s="212"/>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2" x14ac:dyDescent="0.2">
      <c r="A751" s="219"/>
      <c r="B751" s="220"/>
      <c r="C751" s="252" t="s">
        <v>999</v>
      </c>
      <c r="D751" s="223"/>
      <c r="E751" s="224">
        <v>0.1</v>
      </c>
      <c r="F751" s="222"/>
      <c r="G751" s="222"/>
      <c r="H751" s="222"/>
      <c r="I751" s="222"/>
      <c r="J751" s="222"/>
      <c r="K751" s="222"/>
      <c r="L751" s="222"/>
      <c r="M751" s="222"/>
      <c r="N751" s="221"/>
      <c r="O751" s="221"/>
      <c r="P751" s="221"/>
      <c r="Q751" s="221"/>
      <c r="R751" s="222"/>
      <c r="S751" s="222"/>
      <c r="T751" s="222"/>
      <c r="U751" s="222"/>
      <c r="V751" s="222"/>
      <c r="W751" s="222"/>
      <c r="X751" s="222"/>
      <c r="Y751" s="222"/>
      <c r="Z751" s="212"/>
      <c r="AA751" s="212"/>
      <c r="AB751" s="212"/>
      <c r="AC751" s="212"/>
      <c r="AD751" s="212"/>
      <c r="AE751" s="212"/>
      <c r="AF751" s="212"/>
      <c r="AG751" s="212" t="s">
        <v>276</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3" x14ac:dyDescent="0.2">
      <c r="A752" s="219"/>
      <c r="B752" s="220"/>
      <c r="C752" s="252" t="s">
        <v>993</v>
      </c>
      <c r="D752" s="223"/>
      <c r="E752" s="224">
        <v>0.3</v>
      </c>
      <c r="F752" s="222"/>
      <c r="G752" s="222"/>
      <c r="H752" s="222"/>
      <c r="I752" s="222"/>
      <c r="J752" s="222"/>
      <c r="K752" s="222"/>
      <c r="L752" s="222"/>
      <c r="M752" s="222"/>
      <c r="N752" s="221"/>
      <c r="O752" s="221"/>
      <c r="P752" s="221"/>
      <c r="Q752" s="221"/>
      <c r="R752" s="222"/>
      <c r="S752" s="222"/>
      <c r="T752" s="222"/>
      <c r="U752" s="222"/>
      <c r="V752" s="222"/>
      <c r="W752" s="222"/>
      <c r="X752" s="222"/>
      <c r="Y752" s="222"/>
      <c r="Z752" s="212"/>
      <c r="AA752" s="212"/>
      <c r="AB752" s="212"/>
      <c r="AC752" s="212"/>
      <c r="AD752" s="212"/>
      <c r="AE752" s="212"/>
      <c r="AF752" s="212"/>
      <c r="AG752" s="212" t="s">
        <v>276</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3" x14ac:dyDescent="0.2">
      <c r="A753" s="219"/>
      <c r="B753" s="220"/>
      <c r="C753" s="252" t="s">
        <v>1000</v>
      </c>
      <c r="D753" s="223"/>
      <c r="E753" s="224">
        <v>0.9</v>
      </c>
      <c r="F753" s="222"/>
      <c r="G753" s="222"/>
      <c r="H753" s="222"/>
      <c r="I753" s="222"/>
      <c r="J753" s="222"/>
      <c r="K753" s="222"/>
      <c r="L753" s="222"/>
      <c r="M753" s="222"/>
      <c r="N753" s="221"/>
      <c r="O753" s="221"/>
      <c r="P753" s="221"/>
      <c r="Q753" s="221"/>
      <c r="R753" s="222"/>
      <c r="S753" s="222"/>
      <c r="T753" s="222"/>
      <c r="U753" s="222"/>
      <c r="V753" s="222"/>
      <c r="W753" s="222"/>
      <c r="X753" s="222"/>
      <c r="Y753" s="222"/>
      <c r="Z753" s="212"/>
      <c r="AA753" s="212"/>
      <c r="AB753" s="212"/>
      <c r="AC753" s="212"/>
      <c r="AD753" s="212"/>
      <c r="AE753" s="212"/>
      <c r="AF753" s="212"/>
      <c r="AG753" s="212" t="s">
        <v>276</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3" x14ac:dyDescent="0.2">
      <c r="A754" s="219"/>
      <c r="B754" s="220"/>
      <c r="C754" s="252" t="s">
        <v>1001</v>
      </c>
      <c r="D754" s="223"/>
      <c r="E754" s="224">
        <v>1.3</v>
      </c>
      <c r="F754" s="222"/>
      <c r="G754" s="222"/>
      <c r="H754" s="222"/>
      <c r="I754" s="222"/>
      <c r="J754" s="222"/>
      <c r="K754" s="222"/>
      <c r="L754" s="222"/>
      <c r="M754" s="222"/>
      <c r="N754" s="221"/>
      <c r="O754" s="221"/>
      <c r="P754" s="221"/>
      <c r="Q754" s="221"/>
      <c r="R754" s="222"/>
      <c r="S754" s="222"/>
      <c r="T754" s="222"/>
      <c r="U754" s="222"/>
      <c r="V754" s="222"/>
      <c r="W754" s="222"/>
      <c r="X754" s="222"/>
      <c r="Y754" s="222"/>
      <c r="Z754" s="212"/>
      <c r="AA754" s="212"/>
      <c r="AB754" s="212"/>
      <c r="AC754" s="212"/>
      <c r="AD754" s="212"/>
      <c r="AE754" s="212"/>
      <c r="AF754" s="212"/>
      <c r="AG754" s="212" t="s">
        <v>276</v>
      </c>
      <c r="AH754" s="212">
        <v>0</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3" x14ac:dyDescent="0.2">
      <c r="A755" s="219"/>
      <c r="B755" s="220"/>
      <c r="C755" s="252" t="s">
        <v>993</v>
      </c>
      <c r="D755" s="223"/>
      <c r="E755" s="224">
        <v>0.3</v>
      </c>
      <c r="F755" s="222"/>
      <c r="G755" s="222"/>
      <c r="H755" s="222"/>
      <c r="I755" s="222"/>
      <c r="J755" s="222"/>
      <c r="K755" s="222"/>
      <c r="L755" s="222"/>
      <c r="M755" s="222"/>
      <c r="N755" s="221"/>
      <c r="O755" s="221"/>
      <c r="P755" s="221"/>
      <c r="Q755" s="221"/>
      <c r="R755" s="222"/>
      <c r="S755" s="222"/>
      <c r="T755" s="222"/>
      <c r="U755" s="222"/>
      <c r="V755" s="222"/>
      <c r="W755" s="222"/>
      <c r="X755" s="222"/>
      <c r="Y755" s="222"/>
      <c r="Z755" s="212"/>
      <c r="AA755" s="212"/>
      <c r="AB755" s="212"/>
      <c r="AC755" s="212"/>
      <c r="AD755" s="212"/>
      <c r="AE755" s="212"/>
      <c r="AF755" s="212"/>
      <c r="AG755" s="212" t="s">
        <v>276</v>
      </c>
      <c r="AH755" s="212">
        <v>0</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1" x14ac:dyDescent="0.2">
      <c r="A756" s="233">
        <v>116</v>
      </c>
      <c r="B756" s="234" t="s">
        <v>1002</v>
      </c>
      <c r="C756" s="250" t="s">
        <v>1003</v>
      </c>
      <c r="D756" s="235" t="s">
        <v>650</v>
      </c>
      <c r="E756" s="236">
        <v>1.5</v>
      </c>
      <c r="F756" s="237"/>
      <c r="G756" s="238">
        <f>ROUND(E756*F756,2)</f>
        <v>0</v>
      </c>
      <c r="H756" s="237"/>
      <c r="I756" s="238">
        <f>ROUND(E756*H756,2)</f>
        <v>0</v>
      </c>
      <c r="J756" s="237"/>
      <c r="K756" s="238">
        <f>ROUND(E756*J756,2)</f>
        <v>0</v>
      </c>
      <c r="L756" s="238">
        <v>21</v>
      </c>
      <c r="M756" s="238">
        <f>G756*(1+L756/100)</f>
        <v>0</v>
      </c>
      <c r="N756" s="236">
        <v>1.5100000000000001E-3</v>
      </c>
      <c r="O756" s="236">
        <f>ROUND(E756*N756,2)</f>
        <v>0</v>
      </c>
      <c r="P756" s="236">
        <v>7.0699999999999999E-3</v>
      </c>
      <c r="Q756" s="236">
        <f>ROUND(E756*P756,2)</f>
        <v>0.01</v>
      </c>
      <c r="R756" s="238" t="s">
        <v>916</v>
      </c>
      <c r="S756" s="238" t="s">
        <v>264</v>
      </c>
      <c r="T756" s="239" t="s">
        <v>319</v>
      </c>
      <c r="U756" s="222">
        <v>2.5499999999999998</v>
      </c>
      <c r="V756" s="222">
        <f>ROUND(E756*U756,2)</f>
        <v>3.83</v>
      </c>
      <c r="W756" s="222"/>
      <c r="X756" s="222" t="s">
        <v>320</v>
      </c>
      <c r="Y756" s="222" t="s">
        <v>267</v>
      </c>
      <c r="Z756" s="212"/>
      <c r="AA756" s="212"/>
      <c r="AB756" s="212"/>
      <c r="AC756" s="212"/>
      <c r="AD756" s="212"/>
      <c r="AE756" s="212"/>
      <c r="AF756" s="212"/>
      <c r="AG756" s="212" t="s">
        <v>321</v>
      </c>
      <c r="AH756" s="212"/>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2" x14ac:dyDescent="0.2">
      <c r="A757" s="219"/>
      <c r="B757" s="220"/>
      <c r="C757" s="252" t="s">
        <v>1004</v>
      </c>
      <c r="D757" s="223"/>
      <c r="E757" s="224"/>
      <c r="F757" s="222"/>
      <c r="G757" s="222"/>
      <c r="H757" s="222"/>
      <c r="I757" s="222"/>
      <c r="J757" s="222"/>
      <c r="K757" s="222"/>
      <c r="L757" s="222"/>
      <c r="M757" s="222"/>
      <c r="N757" s="221"/>
      <c r="O757" s="221"/>
      <c r="P757" s="221"/>
      <c r="Q757" s="221"/>
      <c r="R757" s="222"/>
      <c r="S757" s="222"/>
      <c r="T757" s="222"/>
      <c r="U757" s="222"/>
      <c r="V757" s="222"/>
      <c r="W757" s="222"/>
      <c r="X757" s="222"/>
      <c r="Y757" s="222"/>
      <c r="Z757" s="212"/>
      <c r="AA757" s="212"/>
      <c r="AB757" s="212"/>
      <c r="AC757" s="212"/>
      <c r="AD757" s="212"/>
      <c r="AE757" s="212"/>
      <c r="AF757" s="212"/>
      <c r="AG757" s="212" t="s">
        <v>276</v>
      </c>
      <c r="AH757" s="212">
        <v>0</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3" x14ac:dyDescent="0.2">
      <c r="A758" s="219"/>
      <c r="B758" s="220"/>
      <c r="C758" s="252" t="s">
        <v>1005</v>
      </c>
      <c r="D758" s="223"/>
      <c r="E758" s="224">
        <v>0.6</v>
      </c>
      <c r="F758" s="222"/>
      <c r="G758" s="222"/>
      <c r="H758" s="222"/>
      <c r="I758" s="222"/>
      <c r="J758" s="222"/>
      <c r="K758" s="222"/>
      <c r="L758" s="222"/>
      <c r="M758" s="222"/>
      <c r="N758" s="221"/>
      <c r="O758" s="221"/>
      <c r="P758" s="221"/>
      <c r="Q758" s="221"/>
      <c r="R758" s="222"/>
      <c r="S758" s="222"/>
      <c r="T758" s="222"/>
      <c r="U758" s="222"/>
      <c r="V758" s="222"/>
      <c r="W758" s="222"/>
      <c r="X758" s="222"/>
      <c r="Y758" s="222"/>
      <c r="Z758" s="212"/>
      <c r="AA758" s="212"/>
      <c r="AB758" s="212"/>
      <c r="AC758" s="212"/>
      <c r="AD758" s="212"/>
      <c r="AE758" s="212"/>
      <c r="AF758" s="212"/>
      <c r="AG758" s="212" t="s">
        <v>276</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3" x14ac:dyDescent="0.2">
      <c r="A759" s="219"/>
      <c r="B759" s="220"/>
      <c r="C759" s="252" t="s">
        <v>1006</v>
      </c>
      <c r="D759" s="223"/>
      <c r="E759" s="224">
        <v>0.9</v>
      </c>
      <c r="F759" s="222"/>
      <c r="G759" s="222"/>
      <c r="H759" s="222"/>
      <c r="I759" s="222"/>
      <c r="J759" s="222"/>
      <c r="K759" s="222"/>
      <c r="L759" s="222"/>
      <c r="M759" s="222"/>
      <c r="N759" s="221"/>
      <c r="O759" s="221"/>
      <c r="P759" s="221"/>
      <c r="Q759" s="221"/>
      <c r="R759" s="222"/>
      <c r="S759" s="222"/>
      <c r="T759" s="222"/>
      <c r="U759" s="222"/>
      <c r="V759" s="222"/>
      <c r="W759" s="222"/>
      <c r="X759" s="222"/>
      <c r="Y759" s="222"/>
      <c r="Z759" s="212"/>
      <c r="AA759" s="212"/>
      <c r="AB759" s="212"/>
      <c r="AC759" s="212"/>
      <c r="AD759" s="212"/>
      <c r="AE759" s="212"/>
      <c r="AF759" s="212"/>
      <c r="AG759" s="212" t="s">
        <v>276</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1" x14ac:dyDescent="0.2">
      <c r="A760" s="233">
        <v>117</v>
      </c>
      <c r="B760" s="234" t="s">
        <v>1007</v>
      </c>
      <c r="C760" s="250" t="s">
        <v>1008</v>
      </c>
      <c r="D760" s="235" t="s">
        <v>650</v>
      </c>
      <c r="E760" s="236">
        <v>1.5</v>
      </c>
      <c r="F760" s="237"/>
      <c r="G760" s="238">
        <f>ROUND(E760*F760,2)</f>
        <v>0</v>
      </c>
      <c r="H760" s="237"/>
      <c r="I760" s="238">
        <f>ROUND(E760*H760,2)</f>
        <v>0</v>
      </c>
      <c r="J760" s="237"/>
      <c r="K760" s="238">
        <f>ROUND(E760*J760,2)</f>
        <v>0</v>
      </c>
      <c r="L760" s="238">
        <v>21</v>
      </c>
      <c r="M760" s="238">
        <f>G760*(1+L760/100)</f>
        <v>0</v>
      </c>
      <c r="N760" s="236">
        <v>1.6100000000000001E-3</v>
      </c>
      <c r="O760" s="236">
        <f>ROUND(E760*N760,2)</f>
        <v>0</v>
      </c>
      <c r="P760" s="236">
        <v>1.9630000000000002E-2</v>
      </c>
      <c r="Q760" s="236">
        <f>ROUND(E760*P760,2)</f>
        <v>0.03</v>
      </c>
      <c r="R760" s="238" t="s">
        <v>916</v>
      </c>
      <c r="S760" s="238" t="s">
        <v>264</v>
      </c>
      <c r="T760" s="239" t="s">
        <v>319</v>
      </c>
      <c r="U760" s="222">
        <v>3.25</v>
      </c>
      <c r="V760" s="222">
        <f>ROUND(E760*U760,2)</f>
        <v>4.88</v>
      </c>
      <c r="W760" s="222"/>
      <c r="X760" s="222" t="s">
        <v>320</v>
      </c>
      <c r="Y760" s="222" t="s">
        <v>267</v>
      </c>
      <c r="Z760" s="212"/>
      <c r="AA760" s="212"/>
      <c r="AB760" s="212"/>
      <c r="AC760" s="212"/>
      <c r="AD760" s="212"/>
      <c r="AE760" s="212"/>
      <c r="AF760" s="212"/>
      <c r="AG760" s="212" t="s">
        <v>321</v>
      </c>
      <c r="AH760" s="212"/>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2" x14ac:dyDescent="0.2">
      <c r="A761" s="219"/>
      <c r="B761" s="220"/>
      <c r="C761" s="252" t="s">
        <v>1004</v>
      </c>
      <c r="D761" s="223"/>
      <c r="E761" s="224"/>
      <c r="F761" s="222"/>
      <c r="G761" s="222"/>
      <c r="H761" s="222"/>
      <c r="I761" s="222"/>
      <c r="J761" s="222"/>
      <c r="K761" s="222"/>
      <c r="L761" s="222"/>
      <c r="M761" s="222"/>
      <c r="N761" s="221"/>
      <c r="O761" s="221"/>
      <c r="P761" s="221"/>
      <c r="Q761" s="221"/>
      <c r="R761" s="222"/>
      <c r="S761" s="222"/>
      <c r="T761" s="222"/>
      <c r="U761" s="222"/>
      <c r="V761" s="222"/>
      <c r="W761" s="222"/>
      <c r="X761" s="222"/>
      <c r="Y761" s="222"/>
      <c r="Z761" s="212"/>
      <c r="AA761" s="212"/>
      <c r="AB761" s="212"/>
      <c r="AC761" s="212"/>
      <c r="AD761" s="212"/>
      <c r="AE761" s="212"/>
      <c r="AF761" s="212"/>
      <c r="AG761" s="212" t="s">
        <v>276</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3" x14ac:dyDescent="0.2">
      <c r="A762" s="219"/>
      <c r="B762" s="220"/>
      <c r="C762" s="252" t="s">
        <v>1009</v>
      </c>
      <c r="D762" s="223"/>
      <c r="E762" s="224">
        <v>1.5</v>
      </c>
      <c r="F762" s="222"/>
      <c r="G762" s="222"/>
      <c r="H762" s="222"/>
      <c r="I762" s="222"/>
      <c r="J762" s="222"/>
      <c r="K762" s="222"/>
      <c r="L762" s="222"/>
      <c r="M762" s="222"/>
      <c r="N762" s="221"/>
      <c r="O762" s="221"/>
      <c r="P762" s="221"/>
      <c r="Q762" s="221"/>
      <c r="R762" s="222"/>
      <c r="S762" s="222"/>
      <c r="T762" s="222"/>
      <c r="U762" s="222"/>
      <c r="V762" s="222"/>
      <c r="W762" s="222"/>
      <c r="X762" s="222"/>
      <c r="Y762" s="222"/>
      <c r="Z762" s="212"/>
      <c r="AA762" s="212"/>
      <c r="AB762" s="212"/>
      <c r="AC762" s="212"/>
      <c r="AD762" s="212"/>
      <c r="AE762" s="212"/>
      <c r="AF762" s="212"/>
      <c r="AG762" s="212" t="s">
        <v>276</v>
      </c>
      <c r="AH762" s="212">
        <v>0</v>
      </c>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1" x14ac:dyDescent="0.2">
      <c r="A763" s="233">
        <v>118</v>
      </c>
      <c r="B763" s="234" t="s">
        <v>1010</v>
      </c>
      <c r="C763" s="250" t="s">
        <v>1011</v>
      </c>
      <c r="D763" s="235" t="s">
        <v>650</v>
      </c>
      <c r="E763" s="236">
        <v>1.2</v>
      </c>
      <c r="F763" s="237"/>
      <c r="G763" s="238">
        <f>ROUND(E763*F763,2)</f>
        <v>0</v>
      </c>
      <c r="H763" s="237"/>
      <c r="I763" s="238">
        <f>ROUND(E763*H763,2)</f>
        <v>0</v>
      </c>
      <c r="J763" s="237"/>
      <c r="K763" s="238">
        <f>ROUND(E763*J763,2)</f>
        <v>0</v>
      </c>
      <c r="L763" s="238">
        <v>21</v>
      </c>
      <c r="M763" s="238">
        <f>G763*(1+L763/100)</f>
        <v>0</v>
      </c>
      <c r="N763" s="236">
        <v>2.2799999999999999E-3</v>
      </c>
      <c r="O763" s="236">
        <f>ROUND(E763*N763,2)</f>
        <v>0</v>
      </c>
      <c r="P763" s="236">
        <v>5.024E-2</v>
      </c>
      <c r="Q763" s="236">
        <f>ROUND(E763*P763,2)</f>
        <v>0.06</v>
      </c>
      <c r="R763" s="238" t="s">
        <v>916</v>
      </c>
      <c r="S763" s="238" t="s">
        <v>264</v>
      </c>
      <c r="T763" s="239" t="s">
        <v>319</v>
      </c>
      <c r="U763" s="222">
        <v>4.5999999999999996</v>
      </c>
      <c r="V763" s="222">
        <f>ROUND(E763*U763,2)</f>
        <v>5.52</v>
      </c>
      <c r="W763" s="222"/>
      <c r="X763" s="222" t="s">
        <v>320</v>
      </c>
      <c r="Y763" s="222" t="s">
        <v>267</v>
      </c>
      <c r="Z763" s="212"/>
      <c r="AA763" s="212"/>
      <c r="AB763" s="212"/>
      <c r="AC763" s="212"/>
      <c r="AD763" s="212"/>
      <c r="AE763" s="212"/>
      <c r="AF763" s="212"/>
      <c r="AG763" s="212" t="s">
        <v>321</v>
      </c>
      <c r="AH763" s="212"/>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2" x14ac:dyDescent="0.2">
      <c r="A764" s="219"/>
      <c r="B764" s="220"/>
      <c r="C764" s="252" t="s">
        <v>1004</v>
      </c>
      <c r="D764" s="223"/>
      <c r="E764" s="224"/>
      <c r="F764" s="222"/>
      <c r="G764" s="222"/>
      <c r="H764" s="222"/>
      <c r="I764" s="222"/>
      <c r="J764" s="222"/>
      <c r="K764" s="222"/>
      <c r="L764" s="222"/>
      <c r="M764" s="222"/>
      <c r="N764" s="221"/>
      <c r="O764" s="221"/>
      <c r="P764" s="221"/>
      <c r="Q764" s="221"/>
      <c r="R764" s="222"/>
      <c r="S764" s="222"/>
      <c r="T764" s="222"/>
      <c r="U764" s="222"/>
      <c r="V764" s="222"/>
      <c r="W764" s="222"/>
      <c r="X764" s="222"/>
      <c r="Y764" s="222"/>
      <c r="Z764" s="212"/>
      <c r="AA764" s="212"/>
      <c r="AB764" s="212"/>
      <c r="AC764" s="212"/>
      <c r="AD764" s="212"/>
      <c r="AE764" s="212"/>
      <c r="AF764" s="212"/>
      <c r="AG764" s="212" t="s">
        <v>276</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3" x14ac:dyDescent="0.2">
      <c r="A765" s="219"/>
      <c r="B765" s="220"/>
      <c r="C765" s="252" t="s">
        <v>1012</v>
      </c>
      <c r="D765" s="223"/>
      <c r="E765" s="224">
        <v>1.2</v>
      </c>
      <c r="F765" s="222"/>
      <c r="G765" s="222"/>
      <c r="H765" s="222"/>
      <c r="I765" s="222"/>
      <c r="J765" s="222"/>
      <c r="K765" s="222"/>
      <c r="L765" s="222"/>
      <c r="M765" s="222"/>
      <c r="N765" s="221"/>
      <c r="O765" s="221"/>
      <c r="P765" s="221"/>
      <c r="Q765" s="221"/>
      <c r="R765" s="222"/>
      <c r="S765" s="222"/>
      <c r="T765" s="222"/>
      <c r="U765" s="222"/>
      <c r="V765" s="222"/>
      <c r="W765" s="222"/>
      <c r="X765" s="222"/>
      <c r="Y765" s="222"/>
      <c r="Z765" s="212"/>
      <c r="AA765" s="212"/>
      <c r="AB765" s="212"/>
      <c r="AC765" s="212"/>
      <c r="AD765" s="212"/>
      <c r="AE765" s="212"/>
      <c r="AF765" s="212"/>
      <c r="AG765" s="212" t="s">
        <v>276</v>
      </c>
      <c r="AH765" s="212">
        <v>0</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1" x14ac:dyDescent="0.2">
      <c r="A766" s="233">
        <v>119</v>
      </c>
      <c r="B766" s="234" t="s">
        <v>1013</v>
      </c>
      <c r="C766" s="250" t="s">
        <v>1014</v>
      </c>
      <c r="D766" s="235" t="s">
        <v>650</v>
      </c>
      <c r="E766" s="236">
        <v>1.2</v>
      </c>
      <c r="F766" s="237"/>
      <c r="G766" s="238">
        <f>ROUND(E766*F766,2)</f>
        <v>0</v>
      </c>
      <c r="H766" s="237"/>
      <c r="I766" s="238">
        <f>ROUND(E766*H766,2)</f>
        <v>0</v>
      </c>
      <c r="J766" s="237"/>
      <c r="K766" s="238">
        <f>ROUND(E766*J766,2)</f>
        <v>0</v>
      </c>
      <c r="L766" s="238">
        <v>21</v>
      </c>
      <c r="M766" s="238">
        <f>G766*(1+L766/100)</f>
        <v>0</v>
      </c>
      <c r="N766" s="236">
        <v>3.3300000000000001E-3</v>
      </c>
      <c r="O766" s="236">
        <f>ROUND(E766*N766,2)</f>
        <v>0</v>
      </c>
      <c r="P766" s="236">
        <v>7.85E-2</v>
      </c>
      <c r="Q766" s="236">
        <f>ROUND(E766*P766,2)</f>
        <v>0.09</v>
      </c>
      <c r="R766" s="238" t="s">
        <v>916</v>
      </c>
      <c r="S766" s="238" t="s">
        <v>264</v>
      </c>
      <c r="T766" s="239" t="s">
        <v>319</v>
      </c>
      <c r="U766" s="222">
        <v>6.2</v>
      </c>
      <c r="V766" s="222">
        <f>ROUND(E766*U766,2)</f>
        <v>7.44</v>
      </c>
      <c r="W766" s="222"/>
      <c r="X766" s="222" t="s">
        <v>320</v>
      </c>
      <c r="Y766" s="222" t="s">
        <v>267</v>
      </c>
      <c r="Z766" s="212"/>
      <c r="AA766" s="212"/>
      <c r="AB766" s="212"/>
      <c r="AC766" s="212"/>
      <c r="AD766" s="212"/>
      <c r="AE766" s="212"/>
      <c r="AF766" s="212"/>
      <c r="AG766" s="212" t="s">
        <v>321</v>
      </c>
      <c r="AH766" s="212"/>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2" x14ac:dyDescent="0.2">
      <c r="A767" s="219"/>
      <c r="B767" s="220"/>
      <c r="C767" s="252" t="s">
        <v>1004</v>
      </c>
      <c r="D767" s="223"/>
      <c r="E767" s="224"/>
      <c r="F767" s="222"/>
      <c r="G767" s="222"/>
      <c r="H767" s="222"/>
      <c r="I767" s="222"/>
      <c r="J767" s="222"/>
      <c r="K767" s="222"/>
      <c r="L767" s="222"/>
      <c r="M767" s="222"/>
      <c r="N767" s="221"/>
      <c r="O767" s="221"/>
      <c r="P767" s="221"/>
      <c r="Q767" s="221"/>
      <c r="R767" s="222"/>
      <c r="S767" s="222"/>
      <c r="T767" s="222"/>
      <c r="U767" s="222"/>
      <c r="V767" s="222"/>
      <c r="W767" s="222"/>
      <c r="X767" s="222"/>
      <c r="Y767" s="222"/>
      <c r="Z767" s="212"/>
      <c r="AA767" s="212"/>
      <c r="AB767" s="212"/>
      <c r="AC767" s="212"/>
      <c r="AD767" s="212"/>
      <c r="AE767" s="212"/>
      <c r="AF767" s="212"/>
      <c r="AG767" s="212" t="s">
        <v>276</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3" x14ac:dyDescent="0.2">
      <c r="A768" s="219"/>
      <c r="B768" s="220"/>
      <c r="C768" s="252" t="s">
        <v>1012</v>
      </c>
      <c r="D768" s="223"/>
      <c r="E768" s="224">
        <v>1.2</v>
      </c>
      <c r="F768" s="222"/>
      <c r="G768" s="222"/>
      <c r="H768" s="222"/>
      <c r="I768" s="222"/>
      <c r="J768" s="222"/>
      <c r="K768" s="222"/>
      <c r="L768" s="222"/>
      <c r="M768" s="222"/>
      <c r="N768" s="221"/>
      <c r="O768" s="221"/>
      <c r="P768" s="221"/>
      <c r="Q768" s="221"/>
      <c r="R768" s="222"/>
      <c r="S768" s="222"/>
      <c r="T768" s="222"/>
      <c r="U768" s="222"/>
      <c r="V768" s="222"/>
      <c r="W768" s="222"/>
      <c r="X768" s="222"/>
      <c r="Y768" s="222"/>
      <c r="Z768" s="212"/>
      <c r="AA768" s="212"/>
      <c r="AB768" s="212"/>
      <c r="AC768" s="212"/>
      <c r="AD768" s="212"/>
      <c r="AE768" s="212"/>
      <c r="AF768" s="212"/>
      <c r="AG768" s="212" t="s">
        <v>276</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1" x14ac:dyDescent="0.2">
      <c r="A769" s="233">
        <v>120</v>
      </c>
      <c r="B769" s="234" t="s">
        <v>1015</v>
      </c>
      <c r="C769" s="250" t="s">
        <v>1016</v>
      </c>
      <c r="D769" s="235" t="s">
        <v>650</v>
      </c>
      <c r="E769" s="236">
        <v>5.4</v>
      </c>
      <c r="F769" s="237"/>
      <c r="G769" s="238">
        <f>ROUND(E769*F769,2)</f>
        <v>0</v>
      </c>
      <c r="H769" s="237"/>
      <c r="I769" s="238">
        <f>ROUND(E769*H769,2)</f>
        <v>0</v>
      </c>
      <c r="J769" s="237"/>
      <c r="K769" s="238">
        <f>ROUND(E769*J769,2)</f>
        <v>0</v>
      </c>
      <c r="L769" s="238">
        <v>21</v>
      </c>
      <c r="M769" s="238">
        <f>G769*(1+L769/100)</f>
        <v>0</v>
      </c>
      <c r="N769" s="236">
        <v>4.1900000000000001E-3</v>
      </c>
      <c r="O769" s="236">
        <f>ROUND(E769*N769,2)</f>
        <v>0.02</v>
      </c>
      <c r="P769" s="236">
        <v>0.17663000000000001</v>
      </c>
      <c r="Q769" s="236">
        <f>ROUND(E769*P769,2)</f>
        <v>0.95</v>
      </c>
      <c r="R769" s="238" t="s">
        <v>916</v>
      </c>
      <c r="S769" s="238" t="s">
        <v>264</v>
      </c>
      <c r="T769" s="239" t="s">
        <v>319</v>
      </c>
      <c r="U769" s="222">
        <v>7.9</v>
      </c>
      <c r="V769" s="222">
        <f>ROUND(E769*U769,2)</f>
        <v>42.66</v>
      </c>
      <c r="W769" s="222"/>
      <c r="X769" s="222" t="s">
        <v>320</v>
      </c>
      <c r="Y769" s="222" t="s">
        <v>267</v>
      </c>
      <c r="Z769" s="212"/>
      <c r="AA769" s="212"/>
      <c r="AB769" s="212"/>
      <c r="AC769" s="212"/>
      <c r="AD769" s="212"/>
      <c r="AE769" s="212"/>
      <c r="AF769" s="212"/>
      <c r="AG769" s="212" t="s">
        <v>321</v>
      </c>
      <c r="AH769" s="212"/>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2" x14ac:dyDescent="0.2">
      <c r="A770" s="219"/>
      <c r="B770" s="220"/>
      <c r="C770" s="252" t="s">
        <v>1004</v>
      </c>
      <c r="D770" s="223"/>
      <c r="E770" s="224"/>
      <c r="F770" s="222"/>
      <c r="G770" s="222"/>
      <c r="H770" s="222"/>
      <c r="I770" s="222"/>
      <c r="J770" s="222"/>
      <c r="K770" s="222"/>
      <c r="L770" s="222"/>
      <c r="M770" s="222"/>
      <c r="N770" s="221"/>
      <c r="O770" s="221"/>
      <c r="P770" s="221"/>
      <c r="Q770" s="221"/>
      <c r="R770" s="222"/>
      <c r="S770" s="222"/>
      <c r="T770" s="222"/>
      <c r="U770" s="222"/>
      <c r="V770" s="222"/>
      <c r="W770" s="222"/>
      <c r="X770" s="222"/>
      <c r="Y770" s="222"/>
      <c r="Z770" s="212"/>
      <c r="AA770" s="212"/>
      <c r="AB770" s="212"/>
      <c r="AC770" s="212"/>
      <c r="AD770" s="212"/>
      <c r="AE770" s="212"/>
      <c r="AF770" s="212"/>
      <c r="AG770" s="212" t="s">
        <v>276</v>
      </c>
      <c r="AH770" s="212">
        <v>0</v>
      </c>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3" x14ac:dyDescent="0.2">
      <c r="A771" s="219"/>
      <c r="B771" s="220"/>
      <c r="C771" s="252" t="s">
        <v>1017</v>
      </c>
      <c r="D771" s="223"/>
      <c r="E771" s="224">
        <v>5.4</v>
      </c>
      <c r="F771" s="222"/>
      <c r="G771" s="222"/>
      <c r="H771" s="222"/>
      <c r="I771" s="222"/>
      <c r="J771" s="222"/>
      <c r="K771" s="222"/>
      <c r="L771" s="222"/>
      <c r="M771" s="222"/>
      <c r="N771" s="221"/>
      <c r="O771" s="221"/>
      <c r="P771" s="221"/>
      <c r="Q771" s="221"/>
      <c r="R771" s="222"/>
      <c r="S771" s="222"/>
      <c r="T771" s="222"/>
      <c r="U771" s="222"/>
      <c r="V771" s="222"/>
      <c r="W771" s="222"/>
      <c r="X771" s="222"/>
      <c r="Y771" s="222"/>
      <c r="Z771" s="212"/>
      <c r="AA771" s="212"/>
      <c r="AB771" s="212"/>
      <c r="AC771" s="212"/>
      <c r="AD771" s="212"/>
      <c r="AE771" s="212"/>
      <c r="AF771" s="212"/>
      <c r="AG771" s="212" t="s">
        <v>276</v>
      </c>
      <c r="AH771" s="212">
        <v>0</v>
      </c>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ht="22.5" outlineLevel="1" x14ac:dyDescent="0.2">
      <c r="A772" s="233">
        <v>121</v>
      </c>
      <c r="B772" s="234" t="s">
        <v>1018</v>
      </c>
      <c r="C772" s="250" t="s">
        <v>1019</v>
      </c>
      <c r="D772" s="235" t="s">
        <v>645</v>
      </c>
      <c r="E772" s="236">
        <v>4</v>
      </c>
      <c r="F772" s="237"/>
      <c r="G772" s="238">
        <f>ROUND(E772*F772,2)</f>
        <v>0</v>
      </c>
      <c r="H772" s="237"/>
      <c r="I772" s="238">
        <f>ROUND(E772*H772,2)</f>
        <v>0</v>
      </c>
      <c r="J772" s="237"/>
      <c r="K772" s="238">
        <f>ROUND(E772*J772,2)</f>
        <v>0</v>
      </c>
      <c r="L772" s="238">
        <v>21</v>
      </c>
      <c r="M772" s="238">
        <f>G772*(1+L772/100)</f>
        <v>0</v>
      </c>
      <c r="N772" s="236">
        <v>3.4000000000000002E-4</v>
      </c>
      <c r="O772" s="236">
        <f>ROUND(E772*N772,2)</f>
        <v>0</v>
      </c>
      <c r="P772" s="236">
        <v>5.3999999999999999E-2</v>
      </c>
      <c r="Q772" s="236">
        <f>ROUND(E772*P772,2)</f>
        <v>0.22</v>
      </c>
      <c r="R772" s="238" t="s">
        <v>916</v>
      </c>
      <c r="S772" s="238" t="s">
        <v>264</v>
      </c>
      <c r="T772" s="239" t="s">
        <v>319</v>
      </c>
      <c r="U772" s="222">
        <v>0.38100000000000001</v>
      </c>
      <c r="V772" s="222">
        <f>ROUND(E772*U772,2)</f>
        <v>1.52</v>
      </c>
      <c r="W772" s="222"/>
      <c r="X772" s="222" t="s">
        <v>320</v>
      </c>
      <c r="Y772" s="222" t="s">
        <v>267</v>
      </c>
      <c r="Z772" s="212"/>
      <c r="AA772" s="212"/>
      <c r="AB772" s="212"/>
      <c r="AC772" s="212"/>
      <c r="AD772" s="212"/>
      <c r="AE772" s="212"/>
      <c r="AF772" s="212"/>
      <c r="AG772" s="212" t="s">
        <v>321</v>
      </c>
      <c r="AH772" s="212"/>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2" x14ac:dyDescent="0.2">
      <c r="A773" s="219"/>
      <c r="B773" s="220"/>
      <c r="C773" s="261" t="s">
        <v>1020</v>
      </c>
      <c r="D773" s="259"/>
      <c r="E773" s="259"/>
      <c r="F773" s="259"/>
      <c r="G773" s="259"/>
      <c r="H773" s="222"/>
      <c r="I773" s="222"/>
      <c r="J773" s="222"/>
      <c r="K773" s="222"/>
      <c r="L773" s="222"/>
      <c r="M773" s="222"/>
      <c r="N773" s="221"/>
      <c r="O773" s="221"/>
      <c r="P773" s="221"/>
      <c r="Q773" s="221"/>
      <c r="R773" s="222"/>
      <c r="S773" s="222"/>
      <c r="T773" s="222"/>
      <c r="U773" s="222"/>
      <c r="V773" s="222"/>
      <c r="W773" s="222"/>
      <c r="X773" s="222"/>
      <c r="Y773" s="222"/>
      <c r="Z773" s="212"/>
      <c r="AA773" s="212"/>
      <c r="AB773" s="212"/>
      <c r="AC773" s="212"/>
      <c r="AD773" s="212"/>
      <c r="AE773" s="212"/>
      <c r="AF773" s="212"/>
      <c r="AG773" s="212" t="s">
        <v>323</v>
      </c>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2" x14ac:dyDescent="0.2">
      <c r="A774" s="219"/>
      <c r="B774" s="220"/>
      <c r="C774" s="263" t="s">
        <v>1021</v>
      </c>
      <c r="D774" s="260"/>
      <c r="E774" s="260"/>
      <c r="F774" s="260"/>
      <c r="G774" s="260"/>
      <c r="H774" s="222"/>
      <c r="I774" s="222"/>
      <c r="J774" s="222"/>
      <c r="K774" s="222"/>
      <c r="L774" s="222"/>
      <c r="M774" s="222"/>
      <c r="N774" s="221"/>
      <c r="O774" s="221"/>
      <c r="P774" s="221"/>
      <c r="Q774" s="221"/>
      <c r="R774" s="222"/>
      <c r="S774" s="222"/>
      <c r="T774" s="222"/>
      <c r="U774" s="222"/>
      <c r="V774" s="222"/>
      <c r="W774" s="222"/>
      <c r="X774" s="222"/>
      <c r="Y774" s="222"/>
      <c r="Z774" s="212"/>
      <c r="AA774" s="212"/>
      <c r="AB774" s="212"/>
      <c r="AC774" s="212"/>
      <c r="AD774" s="212"/>
      <c r="AE774" s="212"/>
      <c r="AF774" s="212"/>
      <c r="AG774" s="212" t="s">
        <v>270</v>
      </c>
      <c r="AH774" s="212"/>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2" x14ac:dyDescent="0.2">
      <c r="A775" s="219"/>
      <c r="B775" s="220"/>
      <c r="C775" s="252" t="s">
        <v>729</v>
      </c>
      <c r="D775" s="223"/>
      <c r="E775" s="224"/>
      <c r="F775" s="222"/>
      <c r="G775" s="222"/>
      <c r="H775" s="222"/>
      <c r="I775" s="222"/>
      <c r="J775" s="222"/>
      <c r="K775" s="222"/>
      <c r="L775" s="222"/>
      <c r="M775" s="222"/>
      <c r="N775" s="221"/>
      <c r="O775" s="221"/>
      <c r="P775" s="221"/>
      <c r="Q775" s="221"/>
      <c r="R775" s="222"/>
      <c r="S775" s="222"/>
      <c r="T775" s="222"/>
      <c r="U775" s="222"/>
      <c r="V775" s="222"/>
      <c r="W775" s="222"/>
      <c r="X775" s="222"/>
      <c r="Y775" s="222"/>
      <c r="Z775" s="212"/>
      <c r="AA775" s="212"/>
      <c r="AB775" s="212"/>
      <c r="AC775" s="212"/>
      <c r="AD775" s="212"/>
      <c r="AE775" s="212"/>
      <c r="AF775" s="212"/>
      <c r="AG775" s="212" t="s">
        <v>276</v>
      </c>
      <c r="AH775" s="212">
        <v>0</v>
      </c>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3" x14ac:dyDescent="0.2">
      <c r="A776" s="219"/>
      <c r="B776" s="220"/>
      <c r="C776" s="252" t="s">
        <v>1022</v>
      </c>
      <c r="D776" s="223"/>
      <c r="E776" s="224">
        <v>2</v>
      </c>
      <c r="F776" s="222"/>
      <c r="G776" s="222"/>
      <c r="H776" s="222"/>
      <c r="I776" s="222"/>
      <c r="J776" s="222"/>
      <c r="K776" s="222"/>
      <c r="L776" s="222"/>
      <c r="M776" s="222"/>
      <c r="N776" s="221"/>
      <c r="O776" s="221"/>
      <c r="P776" s="221"/>
      <c r="Q776" s="221"/>
      <c r="R776" s="222"/>
      <c r="S776" s="222"/>
      <c r="T776" s="222"/>
      <c r="U776" s="222"/>
      <c r="V776" s="222"/>
      <c r="W776" s="222"/>
      <c r="X776" s="222"/>
      <c r="Y776" s="222"/>
      <c r="Z776" s="212"/>
      <c r="AA776" s="212"/>
      <c r="AB776" s="212"/>
      <c r="AC776" s="212"/>
      <c r="AD776" s="212"/>
      <c r="AE776" s="212"/>
      <c r="AF776" s="212"/>
      <c r="AG776" s="212" t="s">
        <v>276</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3" x14ac:dyDescent="0.2">
      <c r="A777" s="219"/>
      <c r="B777" s="220"/>
      <c r="C777" s="252" t="s">
        <v>1023</v>
      </c>
      <c r="D777" s="223"/>
      <c r="E777" s="224"/>
      <c r="F777" s="222"/>
      <c r="G777" s="222"/>
      <c r="H777" s="222"/>
      <c r="I777" s="222"/>
      <c r="J777" s="222"/>
      <c r="K777" s="222"/>
      <c r="L777" s="222"/>
      <c r="M777" s="222"/>
      <c r="N777" s="221"/>
      <c r="O777" s="221"/>
      <c r="P777" s="221"/>
      <c r="Q777" s="221"/>
      <c r="R777" s="222"/>
      <c r="S777" s="222"/>
      <c r="T777" s="222"/>
      <c r="U777" s="222"/>
      <c r="V777" s="222"/>
      <c r="W777" s="222"/>
      <c r="X777" s="222"/>
      <c r="Y777" s="222"/>
      <c r="Z777" s="212"/>
      <c r="AA777" s="212"/>
      <c r="AB777" s="212"/>
      <c r="AC777" s="212"/>
      <c r="AD777" s="212"/>
      <c r="AE777" s="212"/>
      <c r="AF777" s="212"/>
      <c r="AG777" s="212" t="s">
        <v>276</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3" x14ac:dyDescent="0.2">
      <c r="A778" s="219"/>
      <c r="B778" s="220"/>
      <c r="C778" s="252" t="s">
        <v>1024</v>
      </c>
      <c r="D778" s="223"/>
      <c r="E778" s="224">
        <v>1</v>
      </c>
      <c r="F778" s="222"/>
      <c r="G778" s="222"/>
      <c r="H778" s="222"/>
      <c r="I778" s="222"/>
      <c r="J778" s="222"/>
      <c r="K778" s="222"/>
      <c r="L778" s="222"/>
      <c r="M778" s="222"/>
      <c r="N778" s="221"/>
      <c r="O778" s="221"/>
      <c r="P778" s="221"/>
      <c r="Q778" s="221"/>
      <c r="R778" s="222"/>
      <c r="S778" s="222"/>
      <c r="T778" s="222"/>
      <c r="U778" s="222"/>
      <c r="V778" s="222"/>
      <c r="W778" s="222"/>
      <c r="X778" s="222"/>
      <c r="Y778" s="222"/>
      <c r="Z778" s="212"/>
      <c r="AA778" s="212"/>
      <c r="AB778" s="212"/>
      <c r="AC778" s="212"/>
      <c r="AD778" s="212"/>
      <c r="AE778" s="212"/>
      <c r="AF778" s="212"/>
      <c r="AG778" s="212" t="s">
        <v>276</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3" x14ac:dyDescent="0.2">
      <c r="A779" s="219"/>
      <c r="B779" s="220"/>
      <c r="C779" s="252" t="s">
        <v>1025</v>
      </c>
      <c r="D779" s="223"/>
      <c r="E779" s="224">
        <v>1</v>
      </c>
      <c r="F779" s="222"/>
      <c r="G779" s="222"/>
      <c r="H779" s="222"/>
      <c r="I779" s="222"/>
      <c r="J779" s="222"/>
      <c r="K779" s="222"/>
      <c r="L779" s="222"/>
      <c r="M779" s="222"/>
      <c r="N779" s="221"/>
      <c r="O779" s="221"/>
      <c r="P779" s="221"/>
      <c r="Q779" s="221"/>
      <c r="R779" s="222"/>
      <c r="S779" s="222"/>
      <c r="T779" s="222"/>
      <c r="U779" s="222"/>
      <c r="V779" s="222"/>
      <c r="W779" s="222"/>
      <c r="X779" s="222"/>
      <c r="Y779" s="222"/>
      <c r="Z779" s="212"/>
      <c r="AA779" s="212"/>
      <c r="AB779" s="212"/>
      <c r="AC779" s="212"/>
      <c r="AD779" s="212"/>
      <c r="AE779" s="212"/>
      <c r="AF779" s="212"/>
      <c r="AG779" s="212" t="s">
        <v>276</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ht="22.5" outlineLevel="1" x14ac:dyDescent="0.2">
      <c r="A780" s="233">
        <v>122</v>
      </c>
      <c r="B780" s="234" t="s">
        <v>1026</v>
      </c>
      <c r="C780" s="250" t="s">
        <v>1027</v>
      </c>
      <c r="D780" s="235" t="s">
        <v>645</v>
      </c>
      <c r="E780" s="236">
        <v>4</v>
      </c>
      <c r="F780" s="237"/>
      <c r="G780" s="238">
        <f>ROUND(E780*F780,2)</f>
        <v>0</v>
      </c>
      <c r="H780" s="237"/>
      <c r="I780" s="238">
        <f>ROUND(E780*H780,2)</f>
        <v>0</v>
      </c>
      <c r="J780" s="237"/>
      <c r="K780" s="238">
        <f>ROUND(E780*J780,2)</f>
        <v>0</v>
      </c>
      <c r="L780" s="238">
        <v>21</v>
      </c>
      <c r="M780" s="238">
        <f>G780*(1+L780/100)</f>
        <v>0</v>
      </c>
      <c r="N780" s="236">
        <v>1.33E-3</v>
      </c>
      <c r="O780" s="236">
        <f>ROUND(E780*N780,2)</f>
        <v>0.01</v>
      </c>
      <c r="P780" s="236">
        <v>7.3999999999999996E-2</v>
      </c>
      <c r="Q780" s="236">
        <f>ROUND(E780*P780,2)</f>
        <v>0.3</v>
      </c>
      <c r="R780" s="238" t="s">
        <v>916</v>
      </c>
      <c r="S780" s="238" t="s">
        <v>264</v>
      </c>
      <c r="T780" s="239" t="s">
        <v>319</v>
      </c>
      <c r="U780" s="222">
        <v>0.79600000000000004</v>
      </c>
      <c r="V780" s="222">
        <f>ROUND(E780*U780,2)</f>
        <v>3.18</v>
      </c>
      <c r="W780" s="222"/>
      <c r="X780" s="222" t="s">
        <v>320</v>
      </c>
      <c r="Y780" s="222" t="s">
        <v>267</v>
      </c>
      <c r="Z780" s="212"/>
      <c r="AA780" s="212"/>
      <c r="AB780" s="212"/>
      <c r="AC780" s="212"/>
      <c r="AD780" s="212"/>
      <c r="AE780" s="212"/>
      <c r="AF780" s="212"/>
      <c r="AG780" s="212" t="s">
        <v>321</v>
      </c>
      <c r="AH780" s="212"/>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2" x14ac:dyDescent="0.2">
      <c r="A781" s="219"/>
      <c r="B781" s="220"/>
      <c r="C781" s="261" t="s">
        <v>1020</v>
      </c>
      <c r="D781" s="259"/>
      <c r="E781" s="259"/>
      <c r="F781" s="259"/>
      <c r="G781" s="259"/>
      <c r="H781" s="222"/>
      <c r="I781" s="222"/>
      <c r="J781" s="222"/>
      <c r="K781" s="222"/>
      <c r="L781" s="222"/>
      <c r="M781" s="222"/>
      <c r="N781" s="221"/>
      <c r="O781" s="221"/>
      <c r="P781" s="221"/>
      <c r="Q781" s="221"/>
      <c r="R781" s="222"/>
      <c r="S781" s="222"/>
      <c r="T781" s="222"/>
      <c r="U781" s="222"/>
      <c r="V781" s="222"/>
      <c r="W781" s="222"/>
      <c r="X781" s="222"/>
      <c r="Y781" s="222"/>
      <c r="Z781" s="212"/>
      <c r="AA781" s="212"/>
      <c r="AB781" s="212"/>
      <c r="AC781" s="212"/>
      <c r="AD781" s="212"/>
      <c r="AE781" s="212"/>
      <c r="AF781" s="212"/>
      <c r="AG781" s="212" t="s">
        <v>323</v>
      </c>
      <c r="AH781" s="212"/>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2" x14ac:dyDescent="0.2">
      <c r="A782" s="219"/>
      <c r="B782" s="220"/>
      <c r="C782" s="263" t="s">
        <v>1021</v>
      </c>
      <c r="D782" s="260"/>
      <c r="E782" s="260"/>
      <c r="F782" s="260"/>
      <c r="G782" s="260"/>
      <c r="H782" s="222"/>
      <c r="I782" s="222"/>
      <c r="J782" s="222"/>
      <c r="K782" s="222"/>
      <c r="L782" s="222"/>
      <c r="M782" s="222"/>
      <c r="N782" s="221"/>
      <c r="O782" s="221"/>
      <c r="P782" s="221"/>
      <c r="Q782" s="221"/>
      <c r="R782" s="222"/>
      <c r="S782" s="222"/>
      <c r="T782" s="222"/>
      <c r="U782" s="222"/>
      <c r="V782" s="222"/>
      <c r="W782" s="222"/>
      <c r="X782" s="222"/>
      <c r="Y782" s="222"/>
      <c r="Z782" s="212"/>
      <c r="AA782" s="212"/>
      <c r="AB782" s="212"/>
      <c r="AC782" s="212"/>
      <c r="AD782" s="212"/>
      <c r="AE782" s="212"/>
      <c r="AF782" s="212"/>
      <c r="AG782" s="212" t="s">
        <v>270</v>
      </c>
      <c r="AH782" s="212"/>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2" x14ac:dyDescent="0.2">
      <c r="A783" s="219"/>
      <c r="B783" s="220"/>
      <c r="C783" s="252" t="s">
        <v>729</v>
      </c>
      <c r="D783" s="223"/>
      <c r="E783" s="224"/>
      <c r="F783" s="222"/>
      <c r="G783" s="222"/>
      <c r="H783" s="222"/>
      <c r="I783" s="222"/>
      <c r="J783" s="222"/>
      <c r="K783" s="222"/>
      <c r="L783" s="222"/>
      <c r="M783" s="222"/>
      <c r="N783" s="221"/>
      <c r="O783" s="221"/>
      <c r="P783" s="221"/>
      <c r="Q783" s="221"/>
      <c r="R783" s="222"/>
      <c r="S783" s="222"/>
      <c r="T783" s="222"/>
      <c r="U783" s="222"/>
      <c r="V783" s="222"/>
      <c r="W783" s="222"/>
      <c r="X783" s="222"/>
      <c r="Y783" s="222"/>
      <c r="Z783" s="212"/>
      <c r="AA783" s="212"/>
      <c r="AB783" s="212"/>
      <c r="AC783" s="212"/>
      <c r="AD783" s="212"/>
      <c r="AE783" s="212"/>
      <c r="AF783" s="212"/>
      <c r="AG783" s="212" t="s">
        <v>276</v>
      </c>
      <c r="AH783" s="212">
        <v>0</v>
      </c>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3" x14ac:dyDescent="0.2">
      <c r="A784" s="219"/>
      <c r="B784" s="220"/>
      <c r="C784" s="252" t="s">
        <v>1028</v>
      </c>
      <c r="D784" s="223"/>
      <c r="E784" s="224">
        <v>3</v>
      </c>
      <c r="F784" s="222"/>
      <c r="G784" s="222"/>
      <c r="H784" s="222"/>
      <c r="I784" s="222"/>
      <c r="J784" s="222"/>
      <c r="K784" s="222"/>
      <c r="L784" s="222"/>
      <c r="M784" s="222"/>
      <c r="N784" s="221"/>
      <c r="O784" s="221"/>
      <c r="P784" s="221"/>
      <c r="Q784" s="221"/>
      <c r="R784" s="222"/>
      <c r="S784" s="222"/>
      <c r="T784" s="222"/>
      <c r="U784" s="222"/>
      <c r="V784" s="222"/>
      <c r="W784" s="222"/>
      <c r="X784" s="222"/>
      <c r="Y784" s="222"/>
      <c r="Z784" s="212"/>
      <c r="AA784" s="212"/>
      <c r="AB784" s="212"/>
      <c r="AC784" s="212"/>
      <c r="AD784" s="212"/>
      <c r="AE784" s="212"/>
      <c r="AF784" s="212"/>
      <c r="AG784" s="212" t="s">
        <v>276</v>
      </c>
      <c r="AH784" s="212">
        <v>0</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3" x14ac:dyDescent="0.2">
      <c r="A785" s="219"/>
      <c r="B785" s="220"/>
      <c r="C785" s="252" t="s">
        <v>1023</v>
      </c>
      <c r="D785" s="223"/>
      <c r="E785" s="224"/>
      <c r="F785" s="222"/>
      <c r="G785" s="222"/>
      <c r="H785" s="222"/>
      <c r="I785" s="222"/>
      <c r="J785" s="222"/>
      <c r="K785" s="222"/>
      <c r="L785" s="222"/>
      <c r="M785" s="222"/>
      <c r="N785" s="221"/>
      <c r="O785" s="221"/>
      <c r="P785" s="221"/>
      <c r="Q785" s="221"/>
      <c r="R785" s="222"/>
      <c r="S785" s="222"/>
      <c r="T785" s="222"/>
      <c r="U785" s="222"/>
      <c r="V785" s="222"/>
      <c r="W785" s="222"/>
      <c r="X785" s="222"/>
      <c r="Y785" s="222"/>
      <c r="Z785" s="212"/>
      <c r="AA785" s="212"/>
      <c r="AB785" s="212"/>
      <c r="AC785" s="212"/>
      <c r="AD785" s="212"/>
      <c r="AE785" s="212"/>
      <c r="AF785" s="212"/>
      <c r="AG785" s="212" t="s">
        <v>276</v>
      </c>
      <c r="AH785" s="212">
        <v>0</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3" x14ac:dyDescent="0.2">
      <c r="A786" s="219"/>
      <c r="B786" s="220"/>
      <c r="C786" s="252" t="s">
        <v>1024</v>
      </c>
      <c r="D786" s="223"/>
      <c r="E786" s="224">
        <v>1</v>
      </c>
      <c r="F786" s="222"/>
      <c r="G786" s="222"/>
      <c r="H786" s="222"/>
      <c r="I786" s="222"/>
      <c r="J786" s="222"/>
      <c r="K786" s="222"/>
      <c r="L786" s="222"/>
      <c r="M786" s="222"/>
      <c r="N786" s="221"/>
      <c r="O786" s="221"/>
      <c r="P786" s="221"/>
      <c r="Q786" s="221"/>
      <c r="R786" s="222"/>
      <c r="S786" s="222"/>
      <c r="T786" s="222"/>
      <c r="U786" s="222"/>
      <c r="V786" s="222"/>
      <c r="W786" s="222"/>
      <c r="X786" s="222"/>
      <c r="Y786" s="222"/>
      <c r="Z786" s="212"/>
      <c r="AA786" s="212"/>
      <c r="AB786" s="212"/>
      <c r="AC786" s="212"/>
      <c r="AD786" s="212"/>
      <c r="AE786" s="212"/>
      <c r="AF786" s="212"/>
      <c r="AG786" s="212" t="s">
        <v>276</v>
      </c>
      <c r="AH786" s="212">
        <v>0</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ht="22.5" outlineLevel="1" x14ac:dyDescent="0.2">
      <c r="A787" s="233">
        <v>123</v>
      </c>
      <c r="B787" s="234" t="s">
        <v>1029</v>
      </c>
      <c r="C787" s="250" t="s">
        <v>1030</v>
      </c>
      <c r="D787" s="235" t="s">
        <v>645</v>
      </c>
      <c r="E787" s="236">
        <v>6</v>
      </c>
      <c r="F787" s="237"/>
      <c r="G787" s="238">
        <f>ROUND(E787*F787,2)</f>
        <v>0</v>
      </c>
      <c r="H787" s="237"/>
      <c r="I787" s="238">
        <f>ROUND(E787*H787,2)</f>
        <v>0</v>
      </c>
      <c r="J787" s="237"/>
      <c r="K787" s="238">
        <f>ROUND(E787*J787,2)</f>
        <v>0</v>
      </c>
      <c r="L787" s="238">
        <v>21</v>
      </c>
      <c r="M787" s="238">
        <f>G787*(1+L787/100)</f>
        <v>0</v>
      </c>
      <c r="N787" s="236">
        <v>1.33E-3</v>
      </c>
      <c r="O787" s="236">
        <f>ROUND(E787*N787,2)</f>
        <v>0.01</v>
      </c>
      <c r="P787" s="236">
        <v>0.14899999999999999</v>
      </c>
      <c r="Q787" s="236">
        <f>ROUND(E787*P787,2)</f>
        <v>0.89</v>
      </c>
      <c r="R787" s="238" t="s">
        <v>916</v>
      </c>
      <c r="S787" s="238" t="s">
        <v>264</v>
      </c>
      <c r="T787" s="239" t="s">
        <v>319</v>
      </c>
      <c r="U787" s="222">
        <v>2.3079999999999998</v>
      </c>
      <c r="V787" s="222">
        <f>ROUND(E787*U787,2)</f>
        <v>13.85</v>
      </c>
      <c r="W787" s="222"/>
      <c r="X787" s="222" t="s">
        <v>320</v>
      </c>
      <c r="Y787" s="222" t="s">
        <v>267</v>
      </c>
      <c r="Z787" s="212"/>
      <c r="AA787" s="212"/>
      <c r="AB787" s="212"/>
      <c r="AC787" s="212"/>
      <c r="AD787" s="212"/>
      <c r="AE787" s="212"/>
      <c r="AF787" s="212"/>
      <c r="AG787" s="212" t="s">
        <v>321</v>
      </c>
      <c r="AH787" s="212"/>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2" x14ac:dyDescent="0.2">
      <c r="A788" s="219"/>
      <c r="B788" s="220"/>
      <c r="C788" s="261" t="s">
        <v>1020</v>
      </c>
      <c r="D788" s="259"/>
      <c r="E788" s="259"/>
      <c r="F788" s="259"/>
      <c r="G788" s="259"/>
      <c r="H788" s="222"/>
      <c r="I788" s="222"/>
      <c r="J788" s="222"/>
      <c r="K788" s="222"/>
      <c r="L788" s="222"/>
      <c r="M788" s="222"/>
      <c r="N788" s="221"/>
      <c r="O788" s="221"/>
      <c r="P788" s="221"/>
      <c r="Q788" s="221"/>
      <c r="R788" s="222"/>
      <c r="S788" s="222"/>
      <c r="T788" s="222"/>
      <c r="U788" s="222"/>
      <c r="V788" s="222"/>
      <c r="W788" s="222"/>
      <c r="X788" s="222"/>
      <c r="Y788" s="222"/>
      <c r="Z788" s="212"/>
      <c r="AA788" s="212"/>
      <c r="AB788" s="212"/>
      <c r="AC788" s="212"/>
      <c r="AD788" s="212"/>
      <c r="AE788" s="212"/>
      <c r="AF788" s="212"/>
      <c r="AG788" s="212" t="s">
        <v>323</v>
      </c>
      <c r="AH788" s="212"/>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2" x14ac:dyDescent="0.2">
      <c r="A789" s="219"/>
      <c r="B789" s="220"/>
      <c r="C789" s="263" t="s">
        <v>1021</v>
      </c>
      <c r="D789" s="260"/>
      <c r="E789" s="260"/>
      <c r="F789" s="260"/>
      <c r="G789" s="260"/>
      <c r="H789" s="222"/>
      <c r="I789" s="222"/>
      <c r="J789" s="222"/>
      <c r="K789" s="222"/>
      <c r="L789" s="222"/>
      <c r="M789" s="222"/>
      <c r="N789" s="221"/>
      <c r="O789" s="221"/>
      <c r="P789" s="221"/>
      <c r="Q789" s="221"/>
      <c r="R789" s="222"/>
      <c r="S789" s="222"/>
      <c r="T789" s="222"/>
      <c r="U789" s="222"/>
      <c r="V789" s="222"/>
      <c r="W789" s="222"/>
      <c r="X789" s="222"/>
      <c r="Y789" s="222"/>
      <c r="Z789" s="212"/>
      <c r="AA789" s="212"/>
      <c r="AB789" s="212"/>
      <c r="AC789" s="212"/>
      <c r="AD789" s="212"/>
      <c r="AE789" s="212"/>
      <c r="AF789" s="212"/>
      <c r="AG789" s="212" t="s">
        <v>270</v>
      </c>
      <c r="AH789" s="212"/>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2" x14ac:dyDescent="0.2">
      <c r="A790" s="219"/>
      <c r="B790" s="220"/>
      <c r="C790" s="252" t="s">
        <v>729</v>
      </c>
      <c r="D790" s="223"/>
      <c r="E790" s="224"/>
      <c r="F790" s="222"/>
      <c r="G790" s="222"/>
      <c r="H790" s="222"/>
      <c r="I790" s="222"/>
      <c r="J790" s="222"/>
      <c r="K790" s="222"/>
      <c r="L790" s="222"/>
      <c r="M790" s="222"/>
      <c r="N790" s="221"/>
      <c r="O790" s="221"/>
      <c r="P790" s="221"/>
      <c r="Q790" s="221"/>
      <c r="R790" s="222"/>
      <c r="S790" s="222"/>
      <c r="T790" s="222"/>
      <c r="U790" s="222"/>
      <c r="V790" s="222"/>
      <c r="W790" s="222"/>
      <c r="X790" s="222"/>
      <c r="Y790" s="222"/>
      <c r="Z790" s="212"/>
      <c r="AA790" s="212"/>
      <c r="AB790" s="212"/>
      <c r="AC790" s="212"/>
      <c r="AD790" s="212"/>
      <c r="AE790" s="212"/>
      <c r="AF790" s="212"/>
      <c r="AG790" s="212" t="s">
        <v>276</v>
      </c>
      <c r="AH790" s="212">
        <v>0</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3" x14ac:dyDescent="0.2">
      <c r="A791" s="219"/>
      <c r="B791" s="220"/>
      <c r="C791" s="252" t="s">
        <v>1028</v>
      </c>
      <c r="D791" s="223"/>
      <c r="E791" s="224">
        <v>3</v>
      </c>
      <c r="F791" s="222"/>
      <c r="G791" s="222"/>
      <c r="H791" s="222"/>
      <c r="I791" s="222"/>
      <c r="J791" s="222"/>
      <c r="K791" s="222"/>
      <c r="L791" s="222"/>
      <c r="M791" s="222"/>
      <c r="N791" s="221"/>
      <c r="O791" s="221"/>
      <c r="P791" s="221"/>
      <c r="Q791" s="221"/>
      <c r="R791" s="222"/>
      <c r="S791" s="222"/>
      <c r="T791" s="222"/>
      <c r="U791" s="222"/>
      <c r="V791" s="222"/>
      <c r="W791" s="222"/>
      <c r="X791" s="222"/>
      <c r="Y791" s="222"/>
      <c r="Z791" s="212"/>
      <c r="AA791" s="212"/>
      <c r="AB791" s="212"/>
      <c r="AC791" s="212"/>
      <c r="AD791" s="212"/>
      <c r="AE791" s="212"/>
      <c r="AF791" s="212"/>
      <c r="AG791" s="212" t="s">
        <v>276</v>
      </c>
      <c r="AH791" s="212">
        <v>0</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3" x14ac:dyDescent="0.2">
      <c r="A792" s="219"/>
      <c r="B792" s="220"/>
      <c r="C792" s="252" t="s">
        <v>1031</v>
      </c>
      <c r="D792" s="223"/>
      <c r="E792" s="224">
        <v>1</v>
      </c>
      <c r="F792" s="222"/>
      <c r="G792" s="222"/>
      <c r="H792" s="222"/>
      <c r="I792" s="222"/>
      <c r="J792" s="222"/>
      <c r="K792" s="222"/>
      <c r="L792" s="222"/>
      <c r="M792" s="222"/>
      <c r="N792" s="221"/>
      <c r="O792" s="221"/>
      <c r="P792" s="221"/>
      <c r="Q792" s="221"/>
      <c r="R792" s="222"/>
      <c r="S792" s="222"/>
      <c r="T792" s="222"/>
      <c r="U792" s="222"/>
      <c r="V792" s="222"/>
      <c r="W792" s="222"/>
      <c r="X792" s="222"/>
      <c r="Y792" s="222"/>
      <c r="Z792" s="212"/>
      <c r="AA792" s="212"/>
      <c r="AB792" s="212"/>
      <c r="AC792" s="212"/>
      <c r="AD792" s="212"/>
      <c r="AE792" s="212"/>
      <c r="AF792" s="212"/>
      <c r="AG792" s="212" t="s">
        <v>276</v>
      </c>
      <c r="AH792" s="212">
        <v>0</v>
      </c>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3" x14ac:dyDescent="0.2">
      <c r="A793" s="219"/>
      <c r="B793" s="220"/>
      <c r="C793" s="252" t="s">
        <v>725</v>
      </c>
      <c r="D793" s="223"/>
      <c r="E793" s="224"/>
      <c r="F793" s="222"/>
      <c r="G793" s="222"/>
      <c r="H793" s="222"/>
      <c r="I793" s="222"/>
      <c r="J793" s="222"/>
      <c r="K793" s="222"/>
      <c r="L793" s="222"/>
      <c r="M793" s="222"/>
      <c r="N793" s="221"/>
      <c r="O793" s="221"/>
      <c r="P793" s="221"/>
      <c r="Q793" s="221"/>
      <c r="R793" s="222"/>
      <c r="S793" s="222"/>
      <c r="T793" s="222"/>
      <c r="U793" s="222"/>
      <c r="V793" s="222"/>
      <c r="W793" s="222"/>
      <c r="X793" s="222"/>
      <c r="Y793" s="222"/>
      <c r="Z793" s="212"/>
      <c r="AA793" s="212"/>
      <c r="AB793" s="212"/>
      <c r="AC793" s="212"/>
      <c r="AD793" s="212"/>
      <c r="AE793" s="212"/>
      <c r="AF793" s="212"/>
      <c r="AG793" s="212" t="s">
        <v>276</v>
      </c>
      <c r="AH793" s="212">
        <v>0</v>
      </c>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3" x14ac:dyDescent="0.2">
      <c r="A794" s="219"/>
      <c r="B794" s="220"/>
      <c r="C794" s="252" t="s">
        <v>1032</v>
      </c>
      <c r="D794" s="223"/>
      <c r="E794" s="224">
        <v>1</v>
      </c>
      <c r="F794" s="222"/>
      <c r="G794" s="222"/>
      <c r="H794" s="222"/>
      <c r="I794" s="222"/>
      <c r="J794" s="222"/>
      <c r="K794" s="222"/>
      <c r="L794" s="222"/>
      <c r="M794" s="222"/>
      <c r="N794" s="221"/>
      <c r="O794" s="221"/>
      <c r="P794" s="221"/>
      <c r="Q794" s="221"/>
      <c r="R794" s="222"/>
      <c r="S794" s="222"/>
      <c r="T794" s="222"/>
      <c r="U794" s="222"/>
      <c r="V794" s="222"/>
      <c r="W794" s="222"/>
      <c r="X794" s="222"/>
      <c r="Y794" s="222"/>
      <c r="Z794" s="212"/>
      <c r="AA794" s="212"/>
      <c r="AB794" s="212"/>
      <c r="AC794" s="212"/>
      <c r="AD794" s="212"/>
      <c r="AE794" s="212"/>
      <c r="AF794" s="212"/>
      <c r="AG794" s="212" t="s">
        <v>276</v>
      </c>
      <c r="AH794" s="212">
        <v>0</v>
      </c>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3" x14ac:dyDescent="0.2">
      <c r="A795" s="219"/>
      <c r="B795" s="220"/>
      <c r="C795" s="252" t="s">
        <v>1023</v>
      </c>
      <c r="D795" s="223"/>
      <c r="E795" s="224"/>
      <c r="F795" s="222"/>
      <c r="G795" s="222"/>
      <c r="H795" s="222"/>
      <c r="I795" s="222"/>
      <c r="J795" s="222"/>
      <c r="K795" s="222"/>
      <c r="L795" s="222"/>
      <c r="M795" s="222"/>
      <c r="N795" s="221"/>
      <c r="O795" s="221"/>
      <c r="P795" s="221"/>
      <c r="Q795" s="221"/>
      <c r="R795" s="222"/>
      <c r="S795" s="222"/>
      <c r="T795" s="222"/>
      <c r="U795" s="222"/>
      <c r="V795" s="222"/>
      <c r="W795" s="222"/>
      <c r="X795" s="222"/>
      <c r="Y795" s="222"/>
      <c r="Z795" s="212"/>
      <c r="AA795" s="212"/>
      <c r="AB795" s="212"/>
      <c r="AC795" s="212"/>
      <c r="AD795" s="212"/>
      <c r="AE795" s="212"/>
      <c r="AF795" s="212"/>
      <c r="AG795" s="212" t="s">
        <v>276</v>
      </c>
      <c r="AH795" s="212">
        <v>0</v>
      </c>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3" x14ac:dyDescent="0.2">
      <c r="A796" s="219"/>
      <c r="B796" s="220"/>
      <c r="C796" s="252" t="s">
        <v>1024</v>
      </c>
      <c r="D796" s="223"/>
      <c r="E796" s="224">
        <v>1</v>
      </c>
      <c r="F796" s="222"/>
      <c r="G796" s="222"/>
      <c r="H796" s="222"/>
      <c r="I796" s="222"/>
      <c r="J796" s="222"/>
      <c r="K796" s="222"/>
      <c r="L796" s="222"/>
      <c r="M796" s="222"/>
      <c r="N796" s="221"/>
      <c r="O796" s="221"/>
      <c r="P796" s="221"/>
      <c r="Q796" s="221"/>
      <c r="R796" s="222"/>
      <c r="S796" s="222"/>
      <c r="T796" s="222"/>
      <c r="U796" s="222"/>
      <c r="V796" s="222"/>
      <c r="W796" s="222"/>
      <c r="X796" s="222"/>
      <c r="Y796" s="222"/>
      <c r="Z796" s="212"/>
      <c r="AA796" s="212"/>
      <c r="AB796" s="212"/>
      <c r="AC796" s="212"/>
      <c r="AD796" s="212"/>
      <c r="AE796" s="212"/>
      <c r="AF796" s="212"/>
      <c r="AG796" s="212" t="s">
        <v>276</v>
      </c>
      <c r="AH796" s="212">
        <v>0</v>
      </c>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ht="22.5" outlineLevel="1" x14ac:dyDescent="0.2">
      <c r="A797" s="233">
        <v>124</v>
      </c>
      <c r="B797" s="234" t="s">
        <v>1033</v>
      </c>
      <c r="C797" s="250" t="s">
        <v>1034</v>
      </c>
      <c r="D797" s="235" t="s">
        <v>645</v>
      </c>
      <c r="E797" s="236">
        <v>2</v>
      </c>
      <c r="F797" s="237"/>
      <c r="G797" s="238">
        <f>ROUND(E797*F797,2)</f>
        <v>0</v>
      </c>
      <c r="H797" s="237"/>
      <c r="I797" s="238">
        <f>ROUND(E797*H797,2)</f>
        <v>0</v>
      </c>
      <c r="J797" s="237"/>
      <c r="K797" s="238">
        <f>ROUND(E797*J797,2)</f>
        <v>0</v>
      </c>
      <c r="L797" s="238">
        <v>21</v>
      </c>
      <c r="M797" s="238">
        <f>G797*(1+L797/100)</f>
        <v>0</v>
      </c>
      <c r="N797" s="236">
        <v>3.4000000000000002E-4</v>
      </c>
      <c r="O797" s="236">
        <f>ROUND(E797*N797,2)</f>
        <v>0</v>
      </c>
      <c r="P797" s="236">
        <v>6.9000000000000006E-2</v>
      </c>
      <c r="Q797" s="236">
        <f>ROUND(E797*P797,2)</f>
        <v>0.14000000000000001</v>
      </c>
      <c r="R797" s="238" t="s">
        <v>916</v>
      </c>
      <c r="S797" s="238" t="s">
        <v>264</v>
      </c>
      <c r="T797" s="239" t="s">
        <v>319</v>
      </c>
      <c r="U797" s="222">
        <v>0.21299999999999999</v>
      </c>
      <c r="V797" s="222">
        <f>ROUND(E797*U797,2)</f>
        <v>0.43</v>
      </c>
      <c r="W797" s="222"/>
      <c r="X797" s="222" t="s">
        <v>320</v>
      </c>
      <c r="Y797" s="222" t="s">
        <v>267</v>
      </c>
      <c r="Z797" s="212"/>
      <c r="AA797" s="212"/>
      <c r="AB797" s="212"/>
      <c r="AC797" s="212"/>
      <c r="AD797" s="212"/>
      <c r="AE797" s="212"/>
      <c r="AF797" s="212"/>
      <c r="AG797" s="212" t="s">
        <v>321</v>
      </c>
      <c r="AH797" s="212"/>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2" x14ac:dyDescent="0.2">
      <c r="A798" s="219"/>
      <c r="B798" s="220"/>
      <c r="C798" s="261" t="s">
        <v>1020</v>
      </c>
      <c r="D798" s="259"/>
      <c r="E798" s="259"/>
      <c r="F798" s="259"/>
      <c r="G798" s="259"/>
      <c r="H798" s="222"/>
      <c r="I798" s="222"/>
      <c r="J798" s="222"/>
      <c r="K798" s="222"/>
      <c r="L798" s="222"/>
      <c r="M798" s="222"/>
      <c r="N798" s="221"/>
      <c r="O798" s="221"/>
      <c r="P798" s="221"/>
      <c r="Q798" s="221"/>
      <c r="R798" s="222"/>
      <c r="S798" s="222"/>
      <c r="T798" s="222"/>
      <c r="U798" s="222"/>
      <c r="V798" s="222"/>
      <c r="W798" s="222"/>
      <c r="X798" s="222"/>
      <c r="Y798" s="222"/>
      <c r="Z798" s="212"/>
      <c r="AA798" s="212"/>
      <c r="AB798" s="212"/>
      <c r="AC798" s="212"/>
      <c r="AD798" s="212"/>
      <c r="AE798" s="212"/>
      <c r="AF798" s="212"/>
      <c r="AG798" s="212" t="s">
        <v>323</v>
      </c>
      <c r="AH798" s="212"/>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2" x14ac:dyDescent="0.2">
      <c r="A799" s="219"/>
      <c r="B799" s="220"/>
      <c r="C799" s="263" t="s">
        <v>1021</v>
      </c>
      <c r="D799" s="260"/>
      <c r="E799" s="260"/>
      <c r="F799" s="260"/>
      <c r="G799" s="260"/>
      <c r="H799" s="222"/>
      <c r="I799" s="222"/>
      <c r="J799" s="222"/>
      <c r="K799" s="222"/>
      <c r="L799" s="222"/>
      <c r="M799" s="222"/>
      <c r="N799" s="221"/>
      <c r="O799" s="221"/>
      <c r="P799" s="221"/>
      <c r="Q799" s="221"/>
      <c r="R799" s="222"/>
      <c r="S799" s="222"/>
      <c r="T799" s="222"/>
      <c r="U799" s="222"/>
      <c r="V799" s="222"/>
      <c r="W799" s="222"/>
      <c r="X799" s="222"/>
      <c r="Y799" s="222"/>
      <c r="Z799" s="212"/>
      <c r="AA799" s="212"/>
      <c r="AB799" s="212"/>
      <c r="AC799" s="212"/>
      <c r="AD799" s="212"/>
      <c r="AE799" s="212"/>
      <c r="AF799" s="212"/>
      <c r="AG799" s="212" t="s">
        <v>270</v>
      </c>
      <c r="AH799" s="212"/>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2" x14ac:dyDescent="0.2">
      <c r="A800" s="219"/>
      <c r="B800" s="220"/>
      <c r="C800" s="252" t="s">
        <v>1023</v>
      </c>
      <c r="D800" s="223"/>
      <c r="E800" s="224"/>
      <c r="F800" s="222"/>
      <c r="G800" s="222"/>
      <c r="H800" s="222"/>
      <c r="I800" s="222"/>
      <c r="J800" s="222"/>
      <c r="K800" s="222"/>
      <c r="L800" s="222"/>
      <c r="M800" s="222"/>
      <c r="N800" s="221"/>
      <c r="O800" s="221"/>
      <c r="P800" s="221"/>
      <c r="Q800" s="221"/>
      <c r="R800" s="222"/>
      <c r="S800" s="222"/>
      <c r="T800" s="222"/>
      <c r="U800" s="222"/>
      <c r="V800" s="222"/>
      <c r="W800" s="222"/>
      <c r="X800" s="222"/>
      <c r="Y800" s="222"/>
      <c r="Z800" s="212"/>
      <c r="AA800" s="212"/>
      <c r="AB800" s="212"/>
      <c r="AC800" s="212"/>
      <c r="AD800" s="212"/>
      <c r="AE800" s="212"/>
      <c r="AF800" s="212"/>
      <c r="AG800" s="212" t="s">
        <v>276</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3" x14ac:dyDescent="0.2">
      <c r="A801" s="219"/>
      <c r="B801" s="220"/>
      <c r="C801" s="252" t="s">
        <v>1035</v>
      </c>
      <c r="D801" s="223"/>
      <c r="E801" s="224">
        <v>2</v>
      </c>
      <c r="F801" s="222"/>
      <c r="G801" s="222"/>
      <c r="H801" s="222"/>
      <c r="I801" s="222"/>
      <c r="J801" s="222"/>
      <c r="K801" s="222"/>
      <c r="L801" s="222"/>
      <c r="M801" s="222"/>
      <c r="N801" s="221"/>
      <c r="O801" s="221"/>
      <c r="P801" s="221"/>
      <c r="Q801" s="221"/>
      <c r="R801" s="222"/>
      <c r="S801" s="222"/>
      <c r="T801" s="222"/>
      <c r="U801" s="222"/>
      <c r="V801" s="222"/>
      <c r="W801" s="222"/>
      <c r="X801" s="222"/>
      <c r="Y801" s="222"/>
      <c r="Z801" s="212"/>
      <c r="AA801" s="212"/>
      <c r="AB801" s="212"/>
      <c r="AC801" s="212"/>
      <c r="AD801" s="212"/>
      <c r="AE801" s="212"/>
      <c r="AF801" s="212"/>
      <c r="AG801" s="212" t="s">
        <v>276</v>
      </c>
      <c r="AH801" s="212">
        <v>0</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ht="22.5" outlineLevel="1" x14ac:dyDescent="0.2">
      <c r="A802" s="233">
        <v>125</v>
      </c>
      <c r="B802" s="234" t="s">
        <v>1036</v>
      </c>
      <c r="C802" s="250" t="s">
        <v>1037</v>
      </c>
      <c r="D802" s="235" t="s">
        <v>645</v>
      </c>
      <c r="E802" s="236">
        <v>2</v>
      </c>
      <c r="F802" s="237"/>
      <c r="G802" s="238">
        <f>ROUND(E802*F802,2)</f>
        <v>0</v>
      </c>
      <c r="H802" s="237"/>
      <c r="I802" s="238">
        <f>ROUND(E802*H802,2)</f>
        <v>0</v>
      </c>
      <c r="J802" s="237"/>
      <c r="K802" s="238">
        <f>ROUND(E802*J802,2)</f>
        <v>0</v>
      </c>
      <c r="L802" s="238">
        <v>21</v>
      </c>
      <c r="M802" s="238">
        <f>G802*(1+L802/100)</f>
        <v>0</v>
      </c>
      <c r="N802" s="236">
        <v>3.4000000000000002E-4</v>
      </c>
      <c r="O802" s="236">
        <f>ROUND(E802*N802,2)</f>
        <v>0</v>
      </c>
      <c r="P802" s="236">
        <v>0.13800000000000001</v>
      </c>
      <c r="Q802" s="236">
        <f>ROUND(E802*P802,2)</f>
        <v>0.28000000000000003</v>
      </c>
      <c r="R802" s="238" t="s">
        <v>916</v>
      </c>
      <c r="S802" s="238" t="s">
        <v>264</v>
      </c>
      <c r="T802" s="239" t="s">
        <v>319</v>
      </c>
      <c r="U802" s="222">
        <v>0.81299999999999994</v>
      </c>
      <c r="V802" s="222">
        <f>ROUND(E802*U802,2)</f>
        <v>1.63</v>
      </c>
      <c r="W802" s="222"/>
      <c r="X802" s="222" t="s">
        <v>320</v>
      </c>
      <c r="Y802" s="222" t="s">
        <v>267</v>
      </c>
      <c r="Z802" s="212"/>
      <c r="AA802" s="212"/>
      <c r="AB802" s="212"/>
      <c r="AC802" s="212"/>
      <c r="AD802" s="212"/>
      <c r="AE802" s="212"/>
      <c r="AF802" s="212"/>
      <c r="AG802" s="212" t="s">
        <v>321</v>
      </c>
      <c r="AH802" s="212"/>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2" x14ac:dyDescent="0.2">
      <c r="A803" s="219"/>
      <c r="B803" s="220"/>
      <c r="C803" s="261" t="s">
        <v>1020</v>
      </c>
      <c r="D803" s="259"/>
      <c r="E803" s="259"/>
      <c r="F803" s="259"/>
      <c r="G803" s="259"/>
      <c r="H803" s="222"/>
      <c r="I803" s="222"/>
      <c r="J803" s="222"/>
      <c r="K803" s="222"/>
      <c r="L803" s="222"/>
      <c r="M803" s="222"/>
      <c r="N803" s="221"/>
      <c r="O803" s="221"/>
      <c r="P803" s="221"/>
      <c r="Q803" s="221"/>
      <c r="R803" s="222"/>
      <c r="S803" s="222"/>
      <c r="T803" s="222"/>
      <c r="U803" s="222"/>
      <c r="V803" s="222"/>
      <c r="W803" s="222"/>
      <c r="X803" s="222"/>
      <c r="Y803" s="222"/>
      <c r="Z803" s="212"/>
      <c r="AA803" s="212"/>
      <c r="AB803" s="212"/>
      <c r="AC803" s="212"/>
      <c r="AD803" s="212"/>
      <c r="AE803" s="212"/>
      <c r="AF803" s="212"/>
      <c r="AG803" s="212" t="s">
        <v>323</v>
      </c>
      <c r="AH803" s="212"/>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2" x14ac:dyDescent="0.2">
      <c r="A804" s="219"/>
      <c r="B804" s="220"/>
      <c r="C804" s="263" t="s">
        <v>1021</v>
      </c>
      <c r="D804" s="260"/>
      <c r="E804" s="260"/>
      <c r="F804" s="260"/>
      <c r="G804" s="260"/>
      <c r="H804" s="222"/>
      <c r="I804" s="222"/>
      <c r="J804" s="222"/>
      <c r="K804" s="222"/>
      <c r="L804" s="222"/>
      <c r="M804" s="222"/>
      <c r="N804" s="221"/>
      <c r="O804" s="221"/>
      <c r="P804" s="221"/>
      <c r="Q804" s="221"/>
      <c r="R804" s="222"/>
      <c r="S804" s="222"/>
      <c r="T804" s="222"/>
      <c r="U804" s="222"/>
      <c r="V804" s="222"/>
      <c r="W804" s="222"/>
      <c r="X804" s="222"/>
      <c r="Y804" s="222"/>
      <c r="Z804" s="212"/>
      <c r="AA804" s="212"/>
      <c r="AB804" s="212"/>
      <c r="AC804" s="212"/>
      <c r="AD804" s="212"/>
      <c r="AE804" s="212"/>
      <c r="AF804" s="212"/>
      <c r="AG804" s="212" t="s">
        <v>270</v>
      </c>
      <c r="AH804" s="212"/>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2" x14ac:dyDescent="0.2">
      <c r="A805" s="219"/>
      <c r="B805" s="220"/>
      <c r="C805" s="252" t="s">
        <v>1023</v>
      </c>
      <c r="D805" s="223"/>
      <c r="E805" s="224"/>
      <c r="F805" s="222"/>
      <c r="G805" s="222"/>
      <c r="H805" s="222"/>
      <c r="I805" s="222"/>
      <c r="J805" s="222"/>
      <c r="K805" s="222"/>
      <c r="L805" s="222"/>
      <c r="M805" s="222"/>
      <c r="N805" s="221"/>
      <c r="O805" s="221"/>
      <c r="P805" s="221"/>
      <c r="Q805" s="221"/>
      <c r="R805" s="222"/>
      <c r="S805" s="222"/>
      <c r="T805" s="222"/>
      <c r="U805" s="222"/>
      <c r="V805" s="222"/>
      <c r="W805" s="222"/>
      <c r="X805" s="222"/>
      <c r="Y805" s="222"/>
      <c r="Z805" s="212"/>
      <c r="AA805" s="212"/>
      <c r="AB805" s="212"/>
      <c r="AC805" s="212"/>
      <c r="AD805" s="212"/>
      <c r="AE805" s="212"/>
      <c r="AF805" s="212"/>
      <c r="AG805" s="212" t="s">
        <v>276</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3" x14ac:dyDescent="0.2">
      <c r="A806" s="219"/>
      <c r="B806" s="220"/>
      <c r="C806" s="252" t="s">
        <v>1035</v>
      </c>
      <c r="D806" s="223"/>
      <c r="E806" s="224">
        <v>2</v>
      </c>
      <c r="F806" s="222"/>
      <c r="G806" s="222"/>
      <c r="H806" s="222"/>
      <c r="I806" s="222"/>
      <c r="J806" s="222"/>
      <c r="K806" s="222"/>
      <c r="L806" s="222"/>
      <c r="M806" s="222"/>
      <c r="N806" s="221"/>
      <c r="O806" s="221"/>
      <c r="P806" s="221"/>
      <c r="Q806" s="221"/>
      <c r="R806" s="222"/>
      <c r="S806" s="222"/>
      <c r="T806" s="222"/>
      <c r="U806" s="222"/>
      <c r="V806" s="222"/>
      <c r="W806" s="222"/>
      <c r="X806" s="222"/>
      <c r="Y806" s="222"/>
      <c r="Z806" s="212"/>
      <c r="AA806" s="212"/>
      <c r="AB806" s="212"/>
      <c r="AC806" s="212"/>
      <c r="AD806" s="212"/>
      <c r="AE806" s="212"/>
      <c r="AF806" s="212"/>
      <c r="AG806" s="212" t="s">
        <v>276</v>
      </c>
      <c r="AH806" s="212">
        <v>0</v>
      </c>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ht="22.5" outlineLevel="1" x14ac:dyDescent="0.2">
      <c r="A807" s="233">
        <v>126</v>
      </c>
      <c r="B807" s="234" t="s">
        <v>1038</v>
      </c>
      <c r="C807" s="250" t="s">
        <v>1039</v>
      </c>
      <c r="D807" s="235" t="s">
        <v>645</v>
      </c>
      <c r="E807" s="236">
        <v>2</v>
      </c>
      <c r="F807" s="237"/>
      <c r="G807" s="238">
        <f>ROUND(E807*F807,2)</f>
        <v>0</v>
      </c>
      <c r="H807" s="237"/>
      <c r="I807" s="238">
        <f>ROUND(E807*H807,2)</f>
        <v>0</v>
      </c>
      <c r="J807" s="237"/>
      <c r="K807" s="238">
        <f>ROUND(E807*J807,2)</f>
        <v>0</v>
      </c>
      <c r="L807" s="238">
        <v>21</v>
      </c>
      <c r="M807" s="238">
        <f>G807*(1+L807/100)</f>
        <v>0</v>
      </c>
      <c r="N807" s="236">
        <v>1.33E-3</v>
      </c>
      <c r="O807" s="236">
        <f>ROUND(E807*N807,2)</f>
        <v>0</v>
      </c>
      <c r="P807" s="236">
        <v>0.20699999999999999</v>
      </c>
      <c r="Q807" s="236">
        <f>ROUND(E807*P807,2)</f>
        <v>0.41</v>
      </c>
      <c r="R807" s="238" t="s">
        <v>916</v>
      </c>
      <c r="S807" s="238" t="s">
        <v>264</v>
      </c>
      <c r="T807" s="239" t="s">
        <v>319</v>
      </c>
      <c r="U807" s="222">
        <v>1.538</v>
      </c>
      <c r="V807" s="222">
        <f>ROUND(E807*U807,2)</f>
        <v>3.08</v>
      </c>
      <c r="W807" s="222"/>
      <c r="X807" s="222" t="s">
        <v>320</v>
      </c>
      <c r="Y807" s="222" t="s">
        <v>267</v>
      </c>
      <c r="Z807" s="212"/>
      <c r="AA807" s="212"/>
      <c r="AB807" s="212"/>
      <c r="AC807" s="212"/>
      <c r="AD807" s="212"/>
      <c r="AE807" s="212"/>
      <c r="AF807" s="212"/>
      <c r="AG807" s="212" t="s">
        <v>321</v>
      </c>
      <c r="AH807" s="212"/>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2" x14ac:dyDescent="0.2">
      <c r="A808" s="219"/>
      <c r="B808" s="220"/>
      <c r="C808" s="261" t="s">
        <v>1020</v>
      </c>
      <c r="D808" s="259"/>
      <c r="E808" s="259"/>
      <c r="F808" s="259"/>
      <c r="G808" s="259"/>
      <c r="H808" s="222"/>
      <c r="I808" s="222"/>
      <c r="J808" s="222"/>
      <c r="K808" s="222"/>
      <c r="L808" s="222"/>
      <c r="M808" s="222"/>
      <c r="N808" s="221"/>
      <c r="O808" s="221"/>
      <c r="P808" s="221"/>
      <c r="Q808" s="221"/>
      <c r="R808" s="222"/>
      <c r="S808" s="222"/>
      <c r="T808" s="222"/>
      <c r="U808" s="222"/>
      <c r="V808" s="222"/>
      <c r="W808" s="222"/>
      <c r="X808" s="222"/>
      <c r="Y808" s="222"/>
      <c r="Z808" s="212"/>
      <c r="AA808" s="212"/>
      <c r="AB808" s="212"/>
      <c r="AC808" s="212"/>
      <c r="AD808" s="212"/>
      <c r="AE808" s="212"/>
      <c r="AF808" s="212"/>
      <c r="AG808" s="212" t="s">
        <v>323</v>
      </c>
      <c r="AH808" s="212"/>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2" x14ac:dyDescent="0.2">
      <c r="A809" s="219"/>
      <c r="B809" s="220"/>
      <c r="C809" s="263" t="s">
        <v>1021</v>
      </c>
      <c r="D809" s="260"/>
      <c r="E809" s="260"/>
      <c r="F809" s="260"/>
      <c r="G809" s="260"/>
      <c r="H809" s="222"/>
      <c r="I809" s="222"/>
      <c r="J809" s="222"/>
      <c r="K809" s="222"/>
      <c r="L809" s="222"/>
      <c r="M809" s="222"/>
      <c r="N809" s="221"/>
      <c r="O809" s="221"/>
      <c r="P809" s="221"/>
      <c r="Q809" s="221"/>
      <c r="R809" s="222"/>
      <c r="S809" s="222"/>
      <c r="T809" s="222"/>
      <c r="U809" s="222"/>
      <c r="V809" s="222"/>
      <c r="W809" s="222"/>
      <c r="X809" s="222"/>
      <c r="Y809" s="222"/>
      <c r="Z809" s="212"/>
      <c r="AA809" s="212"/>
      <c r="AB809" s="212"/>
      <c r="AC809" s="212"/>
      <c r="AD809" s="212"/>
      <c r="AE809" s="212"/>
      <c r="AF809" s="212"/>
      <c r="AG809" s="212" t="s">
        <v>270</v>
      </c>
      <c r="AH809" s="212"/>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2" x14ac:dyDescent="0.2">
      <c r="A810" s="219"/>
      <c r="B810" s="220"/>
      <c r="C810" s="252" t="s">
        <v>1023</v>
      </c>
      <c r="D810" s="223"/>
      <c r="E810" s="224"/>
      <c r="F810" s="222"/>
      <c r="G810" s="222"/>
      <c r="H810" s="222"/>
      <c r="I810" s="222"/>
      <c r="J810" s="222"/>
      <c r="K810" s="222"/>
      <c r="L810" s="222"/>
      <c r="M810" s="222"/>
      <c r="N810" s="221"/>
      <c r="O810" s="221"/>
      <c r="P810" s="221"/>
      <c r="Q810" s="221"/>
      <c r="R810" s="222"/>
      <c r="S810" s="222"/>
      <c r="T810" s="222"/>
      <c r="U810" s="222"/>
      <c r="V810" s="222"/>
      <c r="W810" s="222"/>
      <c r="X810" s="222"/>
      <c r="Y810" s="222"/>
      <c r="Z810" s="212"/>
      <c r="AA810" s="212"/>
      <c r="AB810" s="212"/>
      <c r="AC810" s="212"/>
      <c r="AD810" s="212"/>
      <c r="AE810" s="212"/>
      <c r="AF810" s="212"/>
      <c r="AG810" s="212" t="s">
        <v>276</v>
      </c>
      <c r="AH810" s="212">
        <v>0</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3" x14ac:dyDescent="0.2">
      <c r="A811" s="219"/>
      <c r="B811" s="220"/>
      <c r="C811" s="252" t="s">
        <v>1040</v>
      </c>
      <c r="D811" s="223"/>
      <c r="E811" s="224">
        <v>1</v>
      </c>
      <c r="F811" s="222"/>
      <c r="G811" s="222"/>
      <c r="H811" s="222"/>
      <c r="I811" s="222"/>
      <c r="J811" s="222"/>
      <c r="K811" s="222"/>
      <c r="L811" s="222"/>
      <c r="M811" s="222"/>
      <c r="N811" s="221"/>
      <c r="O811" s="221"/>
      <c r="P811" s="221"/>
      <c r="Q811" s="221"/>
      <c r="R811" s="222"/>
      <c r="S811" s="222"/>
      <c r="T811" s="222"/>
      <c r="U811" s="222"/>
      <c r="V811" s="222"/>
      <c r="W811" s="222"/>
      <c r="X811" s="222"/>
      <c r="Y811" s="222"/>
      <c r="Z811" s="212"/>
      <c r="AA811" s="212"/>
      <c r="AB811" s="212"/>
      <c r="AC811" s="212"/>
      <c r="AD811" s="212"/>
      <c r="AE811" s="212"/>
      <c r="AF811" s="212"/>
      <c r="AG811" s="212" t="s">
        <v>276</v>
      </c>
      <c r="AH811" s="212">
        <v>0</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3" x14ac:dyDescent="0.2">
      <c r="A812" s="219"/>
      <c r="B812" s="220"/>
      <c r="C812" s="252" t="s">
        <v>1041</v>
      </c>
      <c r="D812" s="223"/>
      <c r="E812" s="224">
        <v>1</v>
      </c>
      <c r="F812" s="222"/>
      <c r="G812" s="222"/>
      <c r="H812" s="222"/>
      <c r="I812" s="222"/>
      <c r="J812" s="222"/>
      <c r="K812" s="222"/>
      <c r="L812" s="222"/>
      <c r="M812" s="222"/>
      <c r="N812" s="221"/>
      <c r="O812" s="221"/>
      <c r="P812" s="221"/>
      <c r="Q812" s="221"/>
      <c r="R812" s="222"/>
      <c r="S812" s="222"/>
      <c r="T812" s="222"/>
      <c r="U812" s="222"/>
      <c r="V812" s="222"/>
      <c r="W812" s="222"/>
      <c r="X812" s="222"/>
      <c r="Y812" s="222"/>
      <c r="Z812" s="212"/>
      <c r="AA812" s="212"/>
      <c r="AB812" s="212"/>
      <c r="AC812" s="212"/>
      <c r="AD812" s="212"/>
      <c r="AE812" s="212"/>
      <c r="AF812" s="212"/>
      <c r="AG812" s="212" t="s">
        <v>276</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ht="22.5" outlineLevel="1" x14ac:dyDescent="0.2">
      <c r="A813" s="233">
        <v>127</v>
      </c>
      <c r="B813" s="234" t="s">
        <v>1042</v>
      </c>
      <c r="C813" s="250" t="s">
        <v>1043</v>
      </c>
      <c r="D813" s="235" t="s">
        <v>645</v>
      </c>
      <c r="E813" s="236">
        <v>1</v>
      </c>
      <c r="F813" s="237"/>
      <c r="G813" s="238">
        <f>ROUND(E813*F813,2)</f>
        <v>0</v>
      </c>
      <c r="H813" s="237"/>
      <c r="I813" s="238">
        <f>ROUND(E813*H813,2)</f>
        <v>0</v>
      </c>
      <c r="J813" s="237"/>
      <c r="K813" s="238">
        <f>ROUND(E813*J813,2)</f>
        <v>0</v>
      </c>
      <c r="L813" s="238">
        <v>21</v>
      </c>
      <c r="M813" s="238">
        <f>G813*(1+L813/100)</f>
        <v>0</v>
      </c>
      <c r="N813" s="236">
        <v>1.33E-3</v>
      </c>
      <c r="O813" s="236">
        <f>ROUND(E813*N813,2)</f>
        <v>0</v>
      </c>
      <c r="P813" s="236">
        <v>0.41299999999999998</v>
      </c>
      <c r="Q813" s="236">
        <f>ROUND(E813*P813,2)</f>
        <v>0.41</v>
      </c>
      <c r="R813" s="238" t="s">
        <v>916</v>
      </c>
      <c r="S813" s="238" t="s">
        <v>264</v>
      </c>
      <c r="T813" s="239" t="s">
        <v>319</v>
      </c>
      <c r="U813" s="222">
        <v>2.9420000000000002</v>
      </c>
      <c r="V813" s="222">
        <f>ROUND(E813*U813,2)</f>
        <v>2.94</v>
      </c>
      <c r="W813" s="222"/>
      <c r="X813" s="222" t="s">
        <v>320</v>
      </c>
      <c r="Y813" s="222" t="s">
        <v>267</v>
      </c>
      <c r="Z813" s="212"/>
      <c r="AA813" s="212"/>
      <c r="AB813" s="212"/>
      <c r="AC813" s="212"/>
      <c r="AD813" s="212"/>
      <c r="AE813" s="212"/>
      <c r="AF813" s="212"/>
      <c r="AG813" s="212" t="s">
        <v>321</v>
      </c>
      <c r="AH813" s="212"/>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2" x14ac:dyDescent="0.2">
      <c r="A814" s="219"/>
      <c r="B814" s="220"/>
      <c r="C814" s="261" t="s">
        <v>1020</v>
      </c>
      <c r="D814" s="259"/>
      <c r="E814" s="259"/>
      <c r="F814" s="259"/>
      <c r="G814" s="259"/>
      <c r="H814" s="222"/>
      <c r="I814" s="222"/>
      <c r="J814" s="222"/>
      <c r="K814" s="222"/>
      <c r="L814" s="222"/>
      <c r="M814" s="222"/>
      <c r="N814" s="221"/>
      <c r="O814" s="221"/>
      <c r="P814" s="221"/>
      <c r="Q814" s="221"/>
      <c r="R814" s="222"/>
      <c r="S814" s="222"/>
      <c r="T814" s="222"/>
      <c r="U814" s="222"/>
      <c r="V814" s="222"/>
      <c r="W814" s="222"/>
      <c r="X814" s="222"/>
      <c r="Y814" s="222"/>
      <c r="Z814" s="212"/>
      <c r="AA814" s="212"/>
      <c r="AB814" s="212"/>
      <c r="AC814" s="212"/>
      <c r="AD814" s="212"/>
      <c r="AE814" s="212"/>
      <c r="AF814" s="212"/>
      <c r="AG814" s="212" t="s">
        <v>323</v>
      </c>
      <c r="AH814" s="212"/>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2" x14ac:dyDescent="0.2">
      <c r="A815" s="219"/>
      <c r="B815" s="220"/>
      <c r="C815" s="263" t="s">
        <v>1021</v>
      </c>
      <c r="D815" s="260"/>
      <c r="E815" s="260"/>
      <c r="F815" s="260"/>
      <c r="G815" s="260"/>
      <c r="H815" s="222"/>
      <c r="I815" s="222"/>
      <c r="J815" s="222"/>
      <c r="K815" s="222"/>
      <c r="L815" s="222"/>
      <c r="M815" s="222"/>
      <c r="N815" s="221"/>
      <c r="O815" s="221"/>
      <c r="P815" s="221"/>
      <c r="Q815" s="221"/>
      <c r="R815" s="222"/>
      <c r="S815" s="222"/>
      <c r="T815" s="222"/>
      <c r="U815" s="222"/>
      <c r="V815" s="222"/>
      <c r="W815" s="222"/>
      <c r="X815" s="222"/>
      <c r="Y815" s="222"/>
      <c r="Z815" s="212"/>
      <c r="AA815" s="212"/>
      <c r="AB815" s="212"/>
      <c r="AC815" s="212"/>
      <c r="AD815" s="212"/>
      <c r="AE815" s="212"/>
      <c r="AF815" s="212"/>
      <c r="AG815" s="212" t="s">
        <v>270</v>
      </c>
      <c r="AH815" s="212"/>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2" x14ac:dyDescent="0.2">
      <c r="A816" s="219"/>
      <c r="B816" s="220"/>
      <c r="C816" s="252" t="s">
        <v>1044</v>
      </c>
      <c r="D816" s="223"/>
      <c r="E816" s="224">
        <v>1</v>
      </c>
      <c r="F816" s="222"/>
      <c r="G816" s="222"/>
      <c r="H816" s="222"/>
      <c r="I816" s="222"/>
      <c r="J816" s="222"/>
      <c r="K816" s="222"/>
      <c r="L816" s="222"/>
      <c r="M816" s="222"/>
      <c r="N816" s="221"/>
      <c r="O816" s="221"/>
      <c r="P816" s="221"/>
      <c r="Q816" s="221"/>
      <c r="R816" s="222"/>
      <c r="S816" s="222"/>
      <c r="T816" s="222"/>
      <c r="U816" s="222"/>
      <c r="V816" s="222"/>
      <c r="W816" s="222"/>
      <c r="X816" s="222"/>
      <c r="Y816" s="222"/>
      <c r="Z816" s="212"/>
      <c r="AA816" s="212"/>
      <c r="AB816" s="212"/>
      <c r="AC816" s="212"/>
      <c r="AD816" s="212"/>
      <c r="AE816" s="212"/>
      <c r="AF816" s="212"/>
      <c r="AG816" s="212" t="s">
        <v>276</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ht="22.5" outlineLevel="1" x14ac:dyDescent="0.2">
      <c r="A817" s="233">
        <v>128</v>
      </c>
      <c r="B817" s="234" t="s">
        <v>1045</v>
      </c>
      <c r="C817" s="250" t="s">
        <v>1046</v>
      </c>
      <c r="D817" s="235" t="s">
        <v>317</v>
      </c>
      <c r="E817" s="236">
        <v>0.36</v>
      </c>
      <c r="F817" s="237"/>
      <c r="G817" s="238">
        <f>ROUND(E817*F817,2)</f>
        <v>0</v>
      </c>
      <c r="H817" s="237"/>
      <c r="I817" s="238">
        <f>ROUND(E817*H817,2)</f>
        <v>0</v>
      </c>
      <c r="J817" s="237"/>
      <c r="K817" s="238">
        <f>ROUND(E817*J817,2)</f>
        <v>0</v>
      </c>
      <c r="L817" s="238">
        <v>21</v>
      </c>
      <c r="M817" s="238">
        <f>G817*(1+L817/100)</f>
        <v>0</v>
      </c>
      <c r="N817" s="236">
        <v>1.65E-3</v>
      </c>
      <c r="O817" s="236">
        <f>ROUND(E817*N817,2)</f>
        <v>0</v>
      </c>
      <c r="P817" s="236">
        <v>0.27</v>
      </c>
      <c r="Q817" s="236">
        <f>ROUND(E817*P817,2)</f>
        <v>0.1</v>
      </c>
      <c r="R817" s="238" t="s">
        <v>916</v>
      </c>
      <c r="S817" s="238" t="s">
        <v>264</v>
      </c>
      <c r="T817" s="239" t="s">
        <v>319</v>
      </c>
      <c r="U817" s="222">
        <v>0.70499999999999996</v>
      </c>
      <c r="V817" s="222">
        <f>ROUND(E817*U817,2)</f>
        <v>0.25</v>
      </c>
      <c r="W817" s="222"/>
      <c r="X817" s="222" t="s">
        <v>320</v>
      </c>
      <c r="Y817" s="222" t="s">
        <v>267</v>
      </c>
      <c r="Z817" s="212"/>
      <c r="AA817" s="212"/>
      <c r="AB817" s="212"/>
      <c r="AC817" s="212"/>
      <c r="AD817" s="212"/>
      <c r="AE817" s="212"/>
      <c r="AF817" s="212"/>
      <c r="AG817" s="212" t="s">
        <v>321</v>
      </c>
      <c r="AH817" s="212"/>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2" x14ac:dyDescent="0.2">
      <c r="A818" s="219"/>
      <c r="B818" s="220"/>
      <c r="C818" s="261" t="s">
        <v>1020</v>
      </c>
      <c r="D818" s="259"/>
      <c r="E818" s="259"/>
      <c r="F818" s="259"/>
      <c r="G818" s="259"/>
      <c r="H818" s="222"/>
      <c r="I818" s="222"/>
      <c r="J818" s="222"/>
      <c r="K818" s="222"/>
      <c r="L818" s="222"/>
      <c r="M818" s="222"/>
      <c r="N818" s="221"/>
      <c r="O818" s="221"/>
      <c r="P818" s="221"/>
      <c r="Q818" s="221"/>
      <c r="R818" s="222"/>
      <c r="S818" s="222"/>
      <c r="T818" s="222"/>
      <c r="U818" s="222"/>
      <c r="V818" s="222"/>
      <c r="W818" s="222"/>
      <c r="X818" s="222"/>
      <c r="Y818" s="222"/>
      <c r="Z818" s="212"/>
      <c r="AA818" s="212"/>
      <c r="AB818" s="212"/>
      <c r="AC818" s="212"/>
      <c r="AD818" s="212"/>
      <c r="AE818" s="212"/>
      <c r="AF818" s="212"/>
      <c r="AG818" s="212" t="s">
        <v>323</v>
      </c>
      <c r="AH818" s="212"/>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2" x14ac:dyDescent="0.2">
      <c r="A819" s="219"/>
      <c r="B819" s="220"/>
      <c r="C819" s="263" t="s">
        <v>1021</v>
      </c>
      <c r="D819" s="260"/>
      <c r="E819" s="260"/>
      <c r="F819" s="260"/>
      <c r="G819" s="260"/>
      <c r="H819" s="222"/>
      <c r="I819" s="222"/>
      <c r="J819" s="222"/>
      <c r="K819" s="222"/>
      <c r="L819" s="222"/>
      <c r="M819" s="222"/>
      <c r="N819" s="221"/>
      <c r="O819" s="221"/>
      <c r="P819" s="221"/>
      <c r="Q819" s="221"/>
      <c r="R819" s="222"/>
      <c r="S819" s="222"/>
      <c r="T819" s="222"/>
      <c r="U819" s="222"/>
      <c r="V819" s="222"/>
      <c r="W819" s="222"/>
      <c r="X819" s="222"/>
      <c r="Y819" s="222"/>
      <c r="Z819" s="212"/>
      <c r="AA819" s="212"/>
      <c r="AB819" s="212"/>
      <c r="AC819" s="212"/>
      <c r="AD819" s="212"/>
      <c r="AE819" s="212"/>
      <c r="AF819" s="212"/>
      <c r="AG819" s="212" t="s">
        <v>270</v>
      </c>
      <c r="AH819" s="212"/>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2" x14ac:dyDescent="0.2">
      <c r="A820" s="219"/>
      <c r="B820" s="220"/>
      <c r="C820" s="252" t="s">
        <v>1023</v>
      </c>
      <c r="D820" s="223"/>
      <c r="E820" s="224"/>
      <c r="F820" s="222"/>
      <c r="G820" s="222"/>
      <c r="H820" s="222"/>
      <c r="I820" s="222"/>
      <c r="J820" s="222"/>
      <c r="K820" s="222"/>
      <c r="L820" s="222"/>
      <c r="M820" s="222"/>
      <c r="N820" s="221"/>
      <c r="O820" s="221"/>
      <c r="P820" s="221"/>
      <c r="Q820" s="221"/>
      <c r="R820" s="222"/>
      <c r="S820" s="222"/>
      <c r="T820" s="222"/>
      <c r="U820" s="222"/>
      <c r="V820" s="222"/>
      <c r="W820" s="222"/>
      <c r="X820" s="222"/>
      <c r="Y820" s="222"/>
      <c r="Z820" s="212"/>
      <c r="AA820" s="212"/>
      <c r="AB820" s="212"/>
      <c r="AC820" s="212"/>
      <c r="AD820" s="212"/>
      <c r="AE820" s="212"/>
      <c r="AF820" s="212"/>
      <c r="AG820" s="212" t="s">
        <v>276</v>
      </c>
      <c r="AH820" s="212">
        <v>0</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3" x14ac:dyDescent="0.2">
      <c r="A821" s="219"/>
      <c r="B821" s="220"/>
      <c r="C821" s="252" t="s">
        <v>1047</v>
      </c>
      <c r="D821" s="223"/>
      <c r="E821" s="224">
        <v>0.36</v>
      </c>
      <c r="F821" s="222"/>
      <c r="G821" s="222"/>
      <c r="H821" s="222"/>
      <c r="I821" s="222"/>
      <c r="J821" s="222"/>
      <c r="K821" s="222"/>
      <c r="L821" s="222"/>
      <c r="M821" s="222"/>
      <c r="N821" s="221"/>
      <c r="O821" s="221"/>
      <c r="P821" s="221"/>
      <c r="Q821" s="221"/>
      <c r="R821" s="222"/>
      <c r="S821" s="222"/>
      <c r="T821" s="222"/>
      <c r="U821" s="222"/>
      <c r="V821" s="222"/>
      <c r="W821" s="222"/>
      <c r="X821" s="222"/>
      <c r="Y821" s="222"/>
      <c r="Z821" s="212"/>
      <c r="AA821" s="212"/>
      <c r="AB821" s="212"/>
      <c r="AC821" s="212"/>
      <c r="AD821" s="212"/>
      <c r="AE821" s="212"/>
      <c r="AF821" s="212"/>
      <c r="AG821" s="212" t="s">
        <v>276</v>
      </c>
      <c r="AH821" s="212">
        <v>0</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ht="22.5" outlineLevel="1" x14ac:dyDescent="0.2">
      <c r="A822" s="233">
        <v>129</v>
      </c>
      <c r="B822" s="234" t="s">
        <v>1048</v>
      </c>
      <c r="C822" s="250" t="s">
        <v>1049</v>
      </c>
      <c r="D822" s="235" t="s">
        <v>317</v>
      </c>
      <c r="E822" s="236">
        <v>3.84</v>
      </c>
      <c r="F822" s="237"/>
      <c r="G822" s="238">
        <f>ROUND(E822*F822,2)</f>
        <v>0</v>
      </c>
      <c r="H822" s="237"/>
      <c r="I822" s="238">
        <f>ROUND(E822*H822,2)</f>
        <v>0</v>
      </c>
      <c r="J822" s="237"/>
      <c r="K822" s="238">
        <f>ROUND(E822*J822,2)</f>
        <v>0</v>
      </c>
      <c r="L822" s="238">
        <v>21</v>
      </c>
      <c r="M822" s="238">
        <f>G822*(1+L822/100)</f>
        <v>0</v>
      </c>
      <c r="N822" s="236">
        <v>5.4000000000000001E-4</v>
      </c>
      <c r="O822" s="236">
        <f>ROUND(E822*N822,2)</f>
        <v>0</v>
      </c>
      <c r="P822" s="236">
        <v>0.27</v>
      </c>
      <c r="Q822" s="236">
        <f>ROUND(E822*P822,2)</f>
        <v>1.04</v>
      </c>
      <c r="R822" s="238" t="s">
        <v>916</v>
      </c>
      <c r="S822" s="238" t="s">
        <v>264</v>
      </c>
      <c r="T822" s="239" t="s">
        <v>319</v>
      </c>
      <c r="U822" s="222">
        <v>0.43</v>
      </c>
      <c r="V822" s="222">
        <f>ROUND(E822*U822,2)</f>
        <v>1.65</v>
      </c>
      <c r="W822" s="222"/>
      <c r="X822" s="222" t="s">
        <v>320</v>
      </c>
      <c r="Y822" s="222" t="s">
        <v>267</v>
      </c>
      <c r="Z822" s="212"/>
      <c r="AA822" s="212"/>
      <c r="AB822" s="212"/>
      <c r="AC822" s="212"/>
      <c r="AD822" s="212"/>
      <c r="AE822" s="212"/>
      <c r="AF822" s="212"/>
      <c r="AG822" s="212" t="s">
        <v>321</v>
      </c>
      <c r="AH822" s="212"/>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2" x14ac:dyDescent="0.2">
      <c r="A823" s="219"/>
      <c r="B823" s="220"/>
      <c r="C823" s="261" t="s">
        <v>1020</v>
      </c>
      <c r="D823" s="259"/>
      <c r="E823" s="259"/>
      <c r="F823" s="259"/>
      <c r="G823" s="259"/>
      <c r="H823" s="222"/>
      <c r="I823" s="222"/>
      <c r="J823" s="222"/>
      <c r="K823" s="222"/>
      <c r="L823" s="222"/>
      <c r="M823" s="222"/>
      <c r="N823" s="221"/>
      <c r="O823" s="221"/>
      <c r="P823" s="221"/>
      <c r="Q823" s="221"/>
      <c r="R823" s="222"/>
      <c r="S823" s="222"/>
      <c r="T823" s="222"/>
      <c r="U823" s="222"/>
      <c r="V823" s="222"/>
      <c r="W823" s="222"/>
      <c r="X823" s="222"/>
      <c r="Y823" s="222"/>
      <c r="Z823" s="212"/>
      <c r="AA823" s="212"/>
      <c r="AB823" s="212"/>
      <c r="AC823" s="212"/>
      <c r="AD823" s="212"/>
      <c r="AE823" s="212"/>
      <c r="AF823" s="212"/>
      <c r="AG823" s="212" t="s">
        <v>323</v>
      </c>
      <c r="AH823" s="212"/>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2" x14ac:dyDescent="0.2">
      <c r="A824" s="219"/>
      <c r="B824" s="220"/>
      <c r="C824" s="263" t="s">
        <v>1021</v>
      </c>
      <c r="D824" s="260"/>
      <c r="E824" s="260"/>
      <c r="F824" s="260"/>
      <c r="G824" s="260"/>
      <c r="H824" s="222"/>
      <c r="I824" s="222"/>
      <c r="J824" s="222"/>
      <c r="K824" s="222"/>
      <c r="L824" s="222"/>
      <c r="M824" s="222"/>
      <c r="N824" s="221"/>
      <c r="O824" s="221"/>
      <c r="P824" s="221"/>
      <c r="Q824" s="221"/>
      <c r="R824" s="222"/>
      <c r="S824" s="222"/>
      <c r="T824" s="222"/>
      <c r="U824" s="222"/>
      <c r="V824" s="222"/>
      <c r="W824" s="222"/>
      <c r="X824" s="222"/>
      <c r="Y824" s="222"/>
      <c r="Z824" s="212"/>
      <c r="AA824" s="212"/>
      <c r="AB824" s="212"/>
      <c r="AC824" s="212"/>
      <c r="AD824" s="212"/>
      <c r="AE824" s="212"/>
      <c r="AF824" s="212"/>
      <c r="AG824" s="212" t="s">
        <v>270</v>
      </c>
      <c r="AH824" s="212"/>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2" x14ac:dyDescent="0.2">
      <c r="A825" s="219"/>
      <c r="B825" s="220"/>
      <c r="C825" s="252" t="s">
        <v>1050</v>
      </c>
      <c r="D825" s="223"/>
      <c r="E825" s="224">
        <v>3.84</v>
      </c>
      <c r="F825" s="222"/>
      <c r="G825" s="222"/>
      <c r="H825" s="222"/>
      <c r="I825" s="222"/>
      <c r="J825" s="222"/>
      <c r="K825" s="222"/>
      <c r="L825" s="222"/>
      <c r="M825" s="222"/>
      <c r="N825" s="221"/>
      <c r="O825" s="221"/>
      <c r="P825" s="221"/>
      <c r="Q825" s="221"/>
      <c r="R825" s="222"/>
      <c r="S825" s="222"/>
      <c r="T825" s="222"/>
      <c r="U825" s="222"/>
      <c r="V825" s="222"/>
      <c r="W825" s="222"/>
      <c r="X825" s="222"/>
      <c r="Y825" s="222"/>
      <c r="Z825" s="212"/>
      <c r="AA825" s="212"/>
      <c r="AB825" s="212"/>
      <c r="AC825" s="212"/>
      <c r="AD825" s="212"/>
      <c r="AE825" s="212"/>
      <c r="AF825" s="212"/>
      <c r="AG825" s="212" t="s">
        <v>276</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ht="22.5" outlineLevel="1" x14ac:dyDescent="0.2">
      <c r="A826" s="233">
        <v>130</v>
      </c>
      <c r="B826" s="234" t="s">
        <v>1051</v>
      </c>
      <c r="C826" s="250" t="s">
        <v>1052</v>
      </c>
      <c r="D826" s="235" t="s">
        <v>330</v>
      </c>
      <c r="E826" s="236">
        <v>1.8653999999999999</v>
      </c>
      <c r="F826" s="237"/>
      <c r="G826" s="238">
        <f>ROUND(E826*F826,2)</f>
        <v>0</v>
      </c>
      <c r="H826" s="237"/>
      <c r="I826" s="238">
        <f>ROUND(E826*H826,2)</f>
        <v>0</v>
      </c>
      <c r="J826" s="237"/>
      <c r="K826" s="238">
        <f>ROUND(E826*J826,2)</f>
        <v>0</v>
      </c>
      <c r="L826" s="238">
        <v>21</v>
      </c>
      <c r="M826" s="238">
        <f>G826*(1+L826/100)</f>
        <v>0</v>
      </c>
      <c r="N826" s="236">
        <v>1.82E-3</v>
      </c>
      <c r="O826" s="236">
        <f>ROUND(E826*N826,2)</f>
        <v>0</v>
      </c>
      <c r="P826" s="236">
        <v>1.8</v>
      </c>
      <c r="Q826" s="236">
        <f>ROUND(E826*P826,2)</f>
        <v>3.36</v>
      </c>
      <c r="R826" s="238" t="s">
        <v>916</v>
      </c>
      <c r="S826" s="238" t="s">
        <v>264</v>
      </c>
      <c r="T826" s="239" t="s">
        <v>319</v>
      </c>
      <c r="U826" s="222">
        <v>3.1960000000000002</v>
      </c>
      <c r="V826" s="222">
        <f>ROUND(E826*U826,2)</f>
        <v>5.96</v>
      </c>
      <c r="W826" s="222"/>
      <c r="X826" s="222" t="s">
        <v>320</v>
      </c>
      <c r="Y826" s="222" t="s">
        <v>267</v>
      </c>
      <c r="Z826" s="212"/>
      <c r="AA826" s="212"/>
      <c r="AB826" s="212"/>
      <c r="AC826" s="212"/>
      <c r="AD826" s="212"/>
      <c r="AE826" s="212"/>
      <c r="AF826" s="212"/>
      <c r="AG826" s="212" t="s">
        <v>321</v>
      </c>
      <c r="AH826" s="212"/>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2" x14ac:dyDescent="0.2">
      <c r="A827" s="219"/>
      <c r="B827" s="220"/>
      <c r="C827" s="261" t="s">
        <v>1020</v>
      </c>
      <c r="D827" s="259"/>
      <c r="E827" s="259"/>
      <c r="F827" s="259"/>
      <c r="G827" s="259"/>
      <c r="H827" s="222"/>
      <c r="I827" s="222"/>
      <c r="J827" s="222"/>
      <c r="K827" s="222"/>
      <c r="L827" s="222"/>
      <c r="M827" s="222"/>
      <c r="N827" s="221"/>
      <c r="O827" s="221"/>
      <c r="P827" s="221"/>
      <c r="Q827" s="221"/>
      <c r="R827" s="222"/>
      <c r="S827" s="222"/>
      <c r="T827" s="222"/>
      <c r="U827" s="222"/>
      <c r="V827" s="222"/>
      <c r="W827" s="222"/>
      <c r="X827" s="222"/>
      <c r="Y827" s="222"/>
      <c r="Z827" s="212"/>
      <c r="AA827" s="212"/>
      <c r="AB827" s="212"/>
      <c r="AC827" s="212"/>
      <c r="AD827" s="212"/>
      <c r="AE827" s="212"/>
      <c r="AF827" s="212"/>
      <c r="AG827" s="212" t="s">
        <v>323</v>
      </c>
      <c r="AH827" s="212"/>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2" x14ac:dyDescent="0.2">
      <c r="A828" s="219"/>
      <c r="B828" s="220"/>
      <c r="C828" s="263" t="s">
        <v>1021</v>
      </c>
      <c r="D828" s="260"/>
      <c r="E828" s="260"/>
      <c r="F828" s="260"/>
      <c r="G828" s="260"/>
      <c r="H828" s="222"/>
      <c r="I828" s="222"/>
      <c r="J828" s="222"/>
      <c r="K828" s="222"/>
      <c r="L828" s="222"/>
      <c r="M828" s="222"/>
      <c r="N828" s="221"/>
      <c r="O828" s="221"/>
      <c r="P828" s="221"/>
      <c r="Q828" s="221"/>
      <c r="R828" s="222"/>
      <c r="S828" s="222"/>
      <c r="T828" s="222"/>
      <c r="U828" s="222"/>
      <c r="V828" s="222"/>
      <c r="W828" s="222"/>
      <c r="X828" s="222"/>
      <c r="Y828" s="222"/>
      <c r="Z828" s="212"/>
      <c r="AA828" s="212"/>
      <c r="AB828" s="212"/>
      <c r="AC828" s="212"/>
      <c r="AD828" s="212"/>
      <c r="AE828" s="212"/>
      <c r="AF828" s="212"/>
      <c r="AG828" s="212" t="s">
        <v>270</v>
      </c>
      <c r="AH828" s="212"/>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2" x14ac:dyDescent="0.2">
      <c r="A829" s="219"/>
      <c r="B829" s="220"/>
      <c r="C829" s="252" t="s">
        <v>1053</v>
      </c>
      <c r="D829" s="223"/>
      <c r="E829" s="224">
        <v>0.64080000000000004</v>
      </c>
      <c r="F829" s="222"/>
      <c r="G829" s="222"/>
      <c r="H829" s="222"/>
      <c r="I829" s="222"/>
      <c r="J829" s="222"/>
      <c r="K829" s="222"/>
      <c r="L829" s="222"/>
      <c r="M829" s="222"/>
      <c r="N829" s="221"/>
      <c r="O829" s="221"/>
      <c r="P829" s="221"/>
      <c r="Q829" s="221"/>
      <c r="R829" s="222"/>
      <c r="S829" s="222"/>
      <c r="T829" s="222"/>
      <c r="U829" s="222"/>
      <c r="V829" s="222"/>
      <c r="W829" s="222"/>
      <c r="X829" s="222"/>
      <c r="Y829" s="222"/>
      <c r="Z829" s="212"/>
      <c r="AA829" s="212"/>
      <c r="AB829" s="212"/>
      <c r="AC829" s="212"/>
      <c r="AD829" s="212"/>
      <c r="AE829" s="212"/>
      <c r="AF829" s="212"/>
      <c r="AG829" s="212" t="s">
        <v>276</v>
      </c>
      <c r="AH829" s="212">
        <v>0</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3" x14ac:dyDescent="0.2">
      <c r="A830" s="219"/>
      <c r="B830" s="220"/>
      <c r="C830" s="252" t="s">
        <v>1054</v>
      </c>
      <c r="D830" s="223"/>
      <c r="E830" s="224">
        <v>0.32040000000000002</v>
      </c>
      <c r="F830" s="222"/>
      <c r="G830" s="222"/>
      <c r="H830" s="222"/>
      <c r="I830" s="222"/>
      <c r="J830" s="222"/>
      <c r="K830" s="222"/>
      <c r="L830" s="222"/>
      <c r="M830" s="222"/>
      <c r="N830" s="221"/>
      <c r="O830" s="221"/>
      <c r="P830" s="221"/>
      <c r="Q830" s="221"/>
      <c r="R830" s="222"/>
      <c r="S830" s="222"/>
      <c r="T830" s="222"/>
      <c r="U830" s="222"/>
      <c r="V830" s="222"/>
      <c r="W830" s="222"/>
      <c r="X830" s="222"/>
      <c r="Y830" s="222"/>
      <c r="Z830" s="212"/>
      <c r="AA830" s="212"/>
      <c r="AB830" s="212"/>
      <c r="AC830" s="212"/>
      <c r="AD830" s="212"/>
      <c r="AE830" s="212"/>
      <c r="AF830" s="212"/>
      <c r="AG830" s="212" t="s">
        <v>276</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3" x14ac:dyDescent="0.2">
      <c r="A831" s="219"/>
      <c r="B831" s="220"/>
      <c r="C831" s="252" t="s">
        <v>1055</v>
      </c>
      <c r="D831" s="223"/>
      <c r="E831" s="224">
        <v>0.9042</v>
      </c>
      <c r="F831" s="222"/>
      <c r="G831" s="222"/>
      <c r="H831" s="222"/>
      <c r="I831" s="222"/>
      <c r="J831" s="222"/>
      <c r="K831" s="222"/>
      <c r="L831" s="222"/>
      <c r="M831" s="222"/>
      <c r="N831" s="221"/>
      <c r="O831" s="221"/>
      <c r="P831" s="221"/>
      <c r="Q831" s="221"/>
      <c r="R831" s="222"/>
      <c r="S831" s="222"/>
      <c r="T831" s="222"/>
      <c r="U831" s="222"/>
      <c r="V831" s="222"/>
      <c r="W831" s="222"/>
      <c r="X831" s="222"/>
      <c r="Y831" s="222"/>
      <c r="Z831" s="212"/>
      <c r="AA831" s="212"/>
      <c r="AB831" s="212"/>
      <c r="AC831" s="212"/>
      <c r="AD831" s="212"/>
      <c r="AE831" s="212"/>
      <c r="AF831" s="212"/>
      <c r="AG831" s="212" t="s">
        <v>276</v>
      </c>
      <c r="AH831" s="212">
        <v>0</v>
      </c>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ht="22.5" outlineLevel="1" x14ac:dyDescent="0.2">
      <c r="A832" s="233">
        <v>131</v>
      </c>
      <c r="B832" s="234" t="s">
        <v>1056</v>
      </c>
      <c r="C832" s="250" t="s">
        <v>1057</v>
      </c>
      <c r="D832" s="235" t="s">
        <v>330</v>
      </c>
      <c r="E832" s="236">
        <v>2.20932</v>
      </c>
      <c r="F832" s="237"/>
      <c r="G832" s="238">
        <f>ROUND(E832*F832,2)</f>
        <v>0</v>
      </c>
      <c r="H832" s="237"/>
      <c r="I832" s="238">
        <f>ROUND(E832*H832,2)</f>
        <v>0</v>
      </c>
      <c r="J832" s="237"/>
      <c r="K832" s="238">
        <f>ROUND(E832*J832,2)</f>
        <v>0</v>
      </c>
      <c r="L832" s="238">
        <v>21</v>
      </c>
      <c r="M832" s="238">
        <f>G832*(1+L832/100)</f>
        <v>0</v>
      </c>
      <c r="N832" s="236">
        <v>1.82E-3</v>
      </c>
      <c r="O832" s="236">
        <f>ROUND(E832*N832,2)</f>
        <v>0</v>
      </c>
      <c r="P832" s="236">
        <v>1.8</v>
      </c>
      <c r="Q832" s="236">
        <f>ROUND(E832*P832,2)</f>
        <v>3.98</v>
      </c>
      <c r="R832" s="238" t="s">
        <v>916</v>
      </c>
      <c r="S832" s="238" t="s">
        <v>264</v>
      </c>
      <c r="T832" s="239" t="s">
        <v>319</v>
      </c>
      <c r="U832" s="222">
        <v>3.6080000000000001</v>
      </c>
      <c r="V832" s="222">
        <f>ROUND(E832*U832,2)</f>
        <v>7.97</v>
      </c>
      <c r="W832" s="222"/>
      <c r="X832" s="222" t="s">
        <v>320</v>
      </c>
      <c r="Y832" s="222" t="s">
        <v>267</v>
      </c>
      <c r="Z832" s="212"/>
      <c r="AA832" s="212"/>
      <c r="AB832" s="212"/>
      <c r="AC832" s="212"/>
      <c r="AD832" s="212"/>
      <c r="AE832" s="212"/>
      <c r="AF832" s="212"/>
      <c r="AG832" s="212" t="s">
        <v>321</v>
      </c>
      <c r="AH832" s="212"/>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2" x14ac:dyDescent="0.2">
      <c r="A833" s="219"/>
      <c r="B833" s="220"/>
      <c r="C833" s="261" t="s">
        <v>1020</v>
      </c>
      <c r="D833" s="259"/>
      <c r="E833" s="259"/>
      <c r="F833" s="259"/>
      <c r="G833" s="259"/>
      <c r="H833" s="222"/>
      <c r="I833" s="222"/>
      <c r="J833" s="222"/>
      <c r="K833" s="222"/>
      <c r="L833" s="222"/>
      <c r="M833" s="222"/>
      <c r="N833" s="221"/>
      <c r="O833" s="221"/>
      <c r="P833" s="221"/>
      <c r="Q833" s="221"/>
      <c r="R833" s="222"/>
      <c r="S833" s="222"/>
      <c r="T833" s="222"/>
      <c r="U833" s="222"/>
      <c r="V833" s="222"/>
      <c r="W833" s="222"/>
      <c r="X833" s="222"/>
      <c r="Y833" s="222"/>
      <c r="Z833" s="212"/>
      <c r="AA833" s="212"/>
      <c r="AB833" s="212"/>
      <c r="AC833" s="212"/>
      <c r="AD833" s="212"/>
      <c r="AE833" s="212"/>
      <c r="AF833" s="212"/>
      <c r="AG833" s="212" t="s">
        <v>323</v>
      </c>
      <c r="AH833" s="212"/>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2" x14ac:dyDescent="0.2">
      <c r="A834" s="219"/>
      <c r="B834" s="220"/>
      <c r="C834" s="263" t="s">
        <v>1021</v>
      </c>
      <c r="D834" s="260"/>
      <c r="E834" s="260"/>
      <c r="F834" s="260"/>
      <c r="G834" s="260"/>
      <c r="H834" s="222"/>
      <c r="I834" s="222"/>
      <c r="J834" s="222"/>
      <c r="K834" s="222"/>
      <c r="L834" s="222"/>
      <c r="M834" s="222"/>
      <c r="N834" s="221"/>
      <c r="O834" s="221"/>
      <c r="P834" s="221"/>
      <c r="Q834" s="221"/>
      <c r="R834" s="222"/>
      <c r="S834" s="222"/>
      <c r="T834" s="222"/>
      <c r="U834" s="222"/>
      <c r="V834" s="222"/>
      <c r="W834" s="222"/>
      <c r="X834" s="222"/>
      <c r="Y834" s="222"/>
      <c r="Z834" s="212"/>
      <c r="AA834" s="212"/>
      <c r="AB834" s="212"/>
      <c r="AC834" s="212"/>
      <c r="AD834" s="212"/>
      <c r="AE834" s="212"/>
      <c r="AF834" s="212"/>
      <c r="AG834" s="212" t="s">
        <v>270</v>
      </c>
      <c r="AH834" s="212"/>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2" x14ac:dyDescent="0.2">
      <c r="A835" s="219"/>
      <c r="B835" s="220"/>
      <c r="C835" s="252" t="s">
        <v>1058</v>
      </c>
      <c r="D835" s="223"/>
      <c r="E835" s="224">
        <v>0.61812</v>
      </c>
      <c r="F835" s="222"/>
      <c r="G835" s="222"/>
      <c r="H835" s="222"/>
      <c r="I835" s="222"/>
      <c r="J835" s="222"/>
      <c r="K835" s="222"/>
      <c r="L835" s="222"/>
      <c r="M835" s="222"/>
      <c r="N835" s="221"/>
      <c r="O835" s="221"/>
      <c r="P835" s="221"/>
      <c r="Q835" s="221"/>
      <c r="R835" s="222"/>
      <c r="S835" s="222"/>
      <c r="T835" s="222"/>
      <c r="U835" s="222"/>
      <c r="V835" s="222"/>
      <c r="W835" s="222"/>
      <c r="X835" s="222"/>
      <c r="Y835" s="222"/>
      <c r="Z835" s="212"/>
      <c r="AA835" s="212"/>
      <c r="AB835" s="212"/>
      <c r="AC835" s="212"/>
      <c r="AD835" s="212"/>
      <c r="AE835" s="212"/>
      <c r="AF835" s="212"/>
      <c r="AG835" s="212" t="s">
        <v>276</v>
      </c>
      <c r="AH835" s="212">
        <v>0</v>
      </c>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3" x14ac:dyDescent="0.2">
      <c r="A836" s="219"/>
      <c r="B836" s="220"/>
      <c r="C836" s="252" t="s">
        <v>1059</v>
      </c>
      <c r="D836" s="223"/>
      <c r="E836" s="224">
        <v>1.0152000000000001</v>
      </c>
      <c r="F836" s="222"/>
      <c r="G836" s="222"/>
      <c r="H836" s="222"/>
      <c r="I836" s="222"/>
      <c r="J836" s="222"/>
      <c r="K836" s="222"/>
      <c r="L836" s="222"/>
      <c r="M836" s="222"/>
      <c r="N836" s="221"/>
      <c r="O836" s="221"/>
      <c r="P836" s="221"/>
      <c r="Q836" s="221"/>
      <c r="R836" s="222"/>
      <c r="S836" s="222"/>
      <c r="T836" s="222"/>
      <c r="U836" s="222"/>
      <c r="V836" s="222"/>
      <c r="W836" s="222"/>
      <c r="X836" s="222"/>
      <c r="Y836" s="222"/>
      <c r="Z836" s="212"/>
      <c r="AA836" s="212"/>
      <c r="AB836" s="212"/>
      <c r="AC836" s="212"/>
      <c r="AD836" s="212"/>
      <c r="AE836" s="212"/>
      <c r="AF836" s="212"/>
      <c r="AG836" s="212" t="s">
        <v>276</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outlineLevel="3" x14ac:dyDescent="0.2">
      <c r="A837" s="219"/>
      <c r="B837" s="220"/>
      <c r="C837" s="252" t="s">
        <v>1060</v>
      </c>
      <c r="D837" s="223"/>
      <c r="E837" s="224">
        <v>0.57599999999999996</v>
      </c>
      <c r="F837" s="222"/>
      <c r="G837" s="222"/>
      <c r="H837" s="222"/>
      <c r="I837" s="222"/>
      <c r="J837" s="222"/>
      <c r="K837" s="222"/>
      <c r="L837" s="222"/>
      <c r="M837" s="222"/>
      <c r="N837" s="221"/>
      <c r="O837" s="221"/>
      <c r="P837" s="221"/>
      <c r="Q837" s="221"/>
      <c r="R837" s="222"/>
      <c r="S837" s="222"/>
      <c r="T837" s="222"/>
      <c r="U837" s="222"/>
      <c r="V837" s="222"/>
      <c r="W837" s="222"/>
      <c r="X837" s="222"/>
      <c r="Y837" s="222"/>
      <c r="Z837" s="212"/>
      <c r="AA837" s="212"/>
      <c r="AB837" s="212"/>
      <c r="AC837" s="212"/>
      <c r="AD837" s="212"/>
      <c r="AE837" s="212"/>
      <c r="AF837" s="212"/>
      <c r="AG837" s="212" t="s">
        <v>276</v>
      </c>
      <c r="AH837" s="212">
        <v>0</v>
      </c>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ht="22.5" outlineLevel="1" x14ac:dyDescent="0.2">
      <c r="A838" s="233">
        <v>132</v>
      </c>
      <c r="B838" s="234" t="s">
        <v>1061</v>
      </c>
      <c r="C838" s="250" t="s">
        <v>1062</v>
      </c>
      <c r="D838" s="235" t="s">
        <v>330</v>
      </c>
      <c r="E838" s="236">
        <v>0.77759999999999996</v>
      </c>
      <c r="F838" s="237"/>
      <c r="G838" s="238">
        <f>ROUND(E838*F838,2)</f>
        <v>0</v>
      </c>
      <c r="H838" s="237"/>
      <c r="I838" s="238">
        <f>ROUND(E838*H838,2)</f>
        <v>0</v>
      </c>
      <c r="J838" s="237"/>
      <c r="K838" s="238">
        <f>ROUND(E838*J838,2)</f>
        <v>0</v>
      </c>
      <c r="L838" s="238">
        <v>21</v>
      </c>
      <c r="M838" s="238">
        <f>G838*(1+L838/100)</f>
        <v>0</v>
      </c>
      <c r="N838" s="236">
        <v>0</v>
      </c>
      <c r="O838" s="236">
        <f>ROUND(E838*N838,2)</f>
        <v>0</v>
      </c>
      <c r="P838" s="236">
        <v>2.4</v>
      </c>
      <c r="Q838" s="236">
        <f>ROUND(E838*P838,2)</f>
        <v>1.87</v>
      </c>
      <c r="R838" s="238" t="s">
        <v>916</v>
      </c>
      <c r="S838" s="238" t="s">
        <v>264</v>
      </c>
      <c r="T838" s="239" t="s">
        <v>319</v>
      </c>
      <c r="U838" s="222">
        <v>14.331</v>
      </c>
      <c r="V838" s="222">
        <f>ROUND(E838*U838,2)</f>
        <v>11.14</v>
      </c>
      <c r="W838" s="222"/>
      <c r="X838" s="222" t="s">
        <v>320</v>
      </c>
      <c r="Y838" s="222" t="s">
        <v>267</v>
      </c>
      <c r="Z838" s="212"/>
      <c r="AA838" s="212"/>
      <c r="AB838" s="212"/>
      <c r="AC838" s="212"/>
      <c r="AD838" s="212"/>
      <c r="AE838" s="212"/>
      <c r="AF838" s="212"/>
      <c r="AG838" s="212" t="s">
        <v>321</v>
      </c>
      <c r="AH838" s="212"/>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2" x14ac:dyDescent="0.2">
      <c r="A839" s="219"/>
      <c r="B839" s="220"/>
      <c r="C839" s="261" t="s">
        <v>1063</v>
      </c>
      <c r="D839" s="259"/>
      <c r="E839" s="259"/>
      <c r="F839" s="259"/>
      <c r="G839" s="259"/>
      <c r="H839" s="222"/>
      <c r="I839" s="222"/>
      <c r="J839" s="222"/>
      <c r="K839" s="222"/>
      <c r="L839" s="222"/>
      <c r="M839" s="222"/>
      <c r="N839" s="221"/>
      <c r="O839" s="221"/>
      <c r="P839" s="221"/>
      <c r="Q839" s="221"/>
      <c r="R839" s="222"/>
      <c r="S839" s="222"/>
      <c r="T839" s="222"/>
      <c r="U839" s="222"/>
      <c r="V839" s="222"/>
      <c r="W839" s="222"/>
      <c r="X839" s="222"/>
      <c r="Y839" s="222"/>
      <c r="Z839" s="212"/>
      <c r="AA839" s="212"/>
      <c r="AB839" s="212"/>
      <c r="AC839" s="212"/>
      <c r="AD839" s="212"/>
      <c r="AE839" s="212"/>
      <c r="AF839" s="212"/>
      <c r="AG839" s="212" t="s">
        <v>323</v>
      </c>
      <c r="AH839" s="212"/>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2" x14ac:dyDescent="0.2">
      <c r="A840" s="219"/>
      <c r="B840" s="220"/>
      <c r="C840" s="252" t="s">
        <v>1064</v>
      </c>
      <c r="D840" s="223"/>
      <c r="E840" s="224">
        <v>0.77759999999999996</v>
      </c>
      <c r="F840" s="222"/>
      <c r="G840" s="222"/>
      <c r="H840" s="222"/>
      <c r="I840" s="222"/>
      <c r="J840" s="222"/>
      <c r="K840" s="222"/>
      <c r="L840" s="222"/>
      <c r="M840" s="222"/>
      <c r="N840" s="221"/>
      <c r="O840" s="221"/>
      <c r="P840" s="221"/>
      <c r="Q840" s="221"/>
      <c r="R840" s="222"/>
      <c r="S840" s="222"/>
      <c r="T840" s="222"/>
      <c r="U840" s="222"/>
      <c r="V840" s="222"/>
      <c r="W840" s="222"/>
      <c r="X840" s="222"/>
      <c r="Y840" s="222"/>
      <c r="Z840" s="212"/>
      <c r="AA840" s="212"/>
      <c r="AB840" s="212"/>
      <c r="AC840" s="212"/>
      <c r="AD840" s="212"/>
      <c r="AE840" s="212"/>
      <c r="AF840" s="212"/>
      <c r="AG840" s="212" t="s">
        <v>276</v>
      </c>
      <c r="AH840" s="212">
        <v>0</v>
      </c>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ht="22.5" outlineLevel="1" x14ac:dyDescent="0.2">
      <c r="A841" s="233">
        <v>133</v>
      </c>
      <c r="B841" s="234" t="s">
        <v>1065</v>
      </c>
      <c r="C841" s="250" t="s">
        <v>1066</v>
      </c>
      <c r="D841" s="235" t="s">
        <v>645</v>
      </c>
      <c r="E841" s="236">
        <v>5</v>
      </c>
      <c r="F841" s="237"/>
      <c r="G841" s="238">
        <f>ROUND(E841*F841,2)</f>
        <v>0</v>
      </c>
      <c r="H841" s="237"/>
      <c r="I841" s="238">
        <f>ROUND(E841*H841,2)</f>
        <v>0</v>
      </c>
      <c r="J841" s="237"/>
      <c r="K841" s="238">
        <f>ROUND(E841*J841,2)</f>
        <v>0</v>
      </c>
      <c r="L841" s="238">
        <v>21</v>
      </c>
      <c r="M841" s="238">
        <f>G841*(1+L841/100)</f>
        <v>0</v>
      </c>
      <c r="N841" s="236">
        <v>0</v>
      </c>
      <c r="O841" s="236">
        <f>ROUND(E841*N841,2)</f>
        <v>0</v>
      </c>
      <c r="P841" s="236">
        <v>2.5000000000000001E-2</v>
      </c>
      <c r="Q841" s="236">
        <f>ROUND(E841*P841,2)</f>
        <v>0.13</v>
      </c>
      <c r="R841" s="238" t="s">
        <v>916</v>
      </c>
      <c r="S841" s="238" t="s">
        <v>264</v>
      </c>
      <c r="T841" s="239" t="s">
        <v>319</v>
      </c>
      <c r="U841" s="222">
        <v>0.41799999999999998</v>
      </c>
      <c r="V841" s="222">
        <f>ROUND(E841*U841,2)</f>
        <v>2.09</v>
      </c>
      <c r="W841" s="222"/>
      <c r="X841" s="222" t="s">
        <v>320</v>
      </c>
      <c r="Y841" s="222" t="s">
        <v>267</v>
      </c>
      <c r="Z841" s="212"/>
      <c r="AA841" s="212"/>
      <c r="AB841" s="212"/>
      <c r="AC841" s="212"/>
      <c r="AD841" s="212"/>
      <c r="AE841" s="212"/>
      <c r="AF841" s="212"/>
      <c r="AG841" s="212" t="s">
        <v>321</v>
      </c>
      <c r="AH841" s="212"/>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2" x14ac:dyDescent="0.2">
      <c r="A842" s="219"/>
      <c r="B842" s="220"/>
      <c r="C842" s="261" t="s">
        <v>1063</v>
      </c>
      <c r="D842" s="259"/>
      <c r="E842" s="259"/>
      <c r="F842" s="259"/>
      <c r="G842" s="259"/>
      <c r="H842" s="222"/>
      <c r="I842" s="222"/>
      <c r="J842" s="222"/>
      <c r="K842" s="222"/>
      <c r="L842" s="222"/>
      <c r="M842" s="222"/>
      <c r="N842" s="221"/>
      <c r="O842" s="221"/>
      <c r="P842" s="221"/>
      <c r="Q842" s="221"/>
      <c r="R842" s="222"/>
      <c r="S842" s="222"/>
      <c r="T842" s="222"/>
      <c r="U842" s="222"/>
      <c r="V842" s="222"/>
      <c r="W842" s="222"/>
      <c r="X842" s="222"/>
      <c r="Y842" s="222"/>
      <c r="Z842" s="212"/>
      <c r="AA842" s="212"/>
      <c r="AB842" s="212"/>
      <c r="AC842" s="212"/>
      <c r="AD842" s="212"/>
      <c r="AE842" s="212"/>
      <c r="AF842" s="212"/>
      <c r="AG842" s="212" t="s">
        <v>323</v>
      </c>
      <c r="AH842" s="212"/>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2" x14ac:dyDescent="0.2">
      <c r="A843" s="219"/>
      <c r="B843" s="220"/>
      <c r="C843" s="252" t="s">
        <v>1067</v>
      </c>
      <c r="D843" s="223"/>
      <c r="E843" s="224">
        <v>4</v>
      </c>
      <c r="F843" s="222"/>
      <c r="G843" s="222"/>
      <c r="H843" s="222"/>
      <c r="I843" s="222"/>
      <c r="J843" s="222"/>
      <c r="K843" s="222"/>
      <c r="L843" s="222"/>
      <c r="M843" s="222"/>
      <c r="N843" s="221"/>
      <c r="O843" s="221"/>
      <c r="P843" s="221"/>
      <c r="Q843" s="221"/>
      <c r="R843" s="222"/>
      <c r="S843" s="222"/>
      <c r="T843" s="222"/>
      <c r="U843" s="222"/>
      <c r="V843" s="222"/>
      <c r="W843" s="222"/>
      <c r="X843" s="222"/>
      <c r="Y843" s="222"/>
      <c r="Z843" s="212"/>
      <c r="AA843" s="212"/>
      <c r="AB843" s="212"/>
      <c r="AC843" s="212"/>
      <c r="AD843" s="212"/>
      <c r="AE843" s="212"/>
      <c r="AF843" s="212"/>
      <c r="AG843" s="212" t="s">
        <v>276</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3" x14ac:dyDescent="0.2">
      <c r="A844" s="219"/>
      <c r="B844" s="220"/>
      <c r="C844" s="252" t="s">
        <v>1068</v>
      </c>
      <c r="D844" s="223"/>
      <c r="E844" s="224">
        <v>1</v>
      </c>
      <c r="F844" s="222"/>
      <c r="G844" s="222"/>
      <c r="H844" s="222"/>
      <c r="I844" s="222"/>
      <c r="J844" s="222"/>
      <c r="K844" s="222"/>
      <c r="L844" s="222"/>
      <c r="M844" s="222"/>
      <c r="N844" s="221"/>
      <c r="O844" s="221"/>
      <c r="P844" s="221"/>
      <c r="Q844" s="221"/>
      <c r="R844" s="222"/>
      <c r="S844" s="222"/>
      <c r="T844" s="222"/>
      <c r="U844" s="222"/>
      <c r="V844" s="222"/>
      <c r="W844" s="222"/>
      <c r="X844" s="222"/>
      <c r="Y844" s="222"/>
      <c r="Z844" s="212"/>
      <c r="AA844" s="212"/>
      <c r="AB844" s="212"/>
      <c r="AC844" s="212"/>
      <c r="AD844" s="212"/>
      <c r="AE844" s="212"/>
      <c r="AF844" s="212"/>
      <c r="AG844" s="212" t="s">
        <v>276</v>
      </c>
      <c r="AH844" s="212">
        <v>0</v>
      </c>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ht="22.5" outlineLevel="1" x14ac:dyDescent="0.2">
      <c r="A845" s="233">
        <v>134</v>
      </c>
      <c r="B845" s="234" t="s">
        <v>1069</v>
      </c>
      <c r="C845" s="250" t="s">
        <v>1070</v>
      </c>
      <c r="D845" s="235" t="s">
        <v>330</v>
      </c>
      <c r="E845" s="236">
        <v>0.26624999999999999</v>
      </c>
      <c r="F845" s="237"/>
      <c r="G845" s="238">
        <f>ROUND(E845*F845,2)</f>
        <v>0</v>
      </c>
      <c r="H845" s="237"/>
      <c r="I845" s="238">
        <f>ROUND(E845*H845,2)</f>
        <v>0</v>
      </c>
      <c r="J845" s="237"/>
      <c r="K845" s="238">
        <f>ROUND(E845*J845,2)</f>
        <v>0</v>
      </c>
      <c r="L845" s="238">
        <v>21</v>
      </c>
      <c r="M845" s="238">
        <f>G845*(1+L845/100)</f>
        <v>0</v>
      </c>
      <c r="N845" s="236">
        <v>1.39E-3</v>
      </c>
      <c r="O845" s="236">
        <f>ROUND(E845*N845,2)</f>
        <v>0</v>
      </c>
      <c r="P845" s="236">
        <v>1.8</v>
      </c>
      <c r="Q845" s="236">
        <f>ROUND(E845*P845,2)</f>
        <v>0.48</v>
      </c>
      <c r="R845" s="238" t="s">
        <v>916</v>
      </c>
      <c r="S845" s="238" t="s">
        <v>264</v>
      </c>
      <c r="T845" s="239" t="s">
        <v>413</v>
      </c>
      <c r="U845" s="222">
        <v>12.256</v>
      </c>
      <c r="V845" s="222">
        <f>ROUND(E845*U845,2)</f>
        <v>3.26</v>
      </c>
      <c r="W845" s="222"/>
      <c r="X845" s="222" t="s">
        <v>320</v>
      </c>
      <c r="Y845" s="222" t="s">
        <v>267</v>
      </c>
      <c r="Z845" s="212"/>
      <c r="AA845" s="212"/>
      <c r="AB845" s="212"/>
      <c r="AC845" s="212"/>
      <c r="AD845" s="212"/>
      <c r="AE845" s="212"/>
      <c r="AF845" s="212"/>
      <c r="AG845" s="212" t="s">
        <v>321</v>
      </c>
      <c r="AH845" s="212"/>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2" x14ac:dyDescent="0.2">
      <c r="A846" s="219"/>
      <c r="B846" s="220"/>
      <c r="C846" s="251" t="s">
        <v>1021</v>
      </c>
      <c r="D846" s="241"/>
      <c r="E846" s="241"/>
      <c r="F846" s="241"/>
      <c r="G846" s="241"/>
      <c r="H846" s="222"/>
      <c r="I846" s="222"/>
      <c r="J846" s="222"/>
      <c r="K846" s="222"/>
      <c r="L846" s="222"/>
      <c r="M846" s="222"/>
      <c r="N846" s="221"/>
      <c r="O846" s="221"/>
      <c r="P846" s="221"/>
      <c r="Q846" s="221"/>
      <c r="R846" s="222"/>
      <c r="S846" s="222"/>
      <c r="T846" s="222"/>
      <c r="U846" s="222"/>
      <c r="V846" s="222"/>
      <c r="W846" s="222"/>
      <c r="X846" s="222"/>
      <c r="Y846" s="222"/>
      <c r="Z846" s="212"/>
      <c r="AA846" s="212"/>
      <c r="AB846" s="212"/>
      <c r="AC846" s="212"/>
      <c r="AD846" s="212"/>
      <c r="AE846" s="212"/>
      <c r="AF846" s="212"/>
      <c r="AG846" s="212" t="s">
        <v>270</v>
      </c>
      <c r="AH846" s="212"/>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2" x14ac:dyDescent="0.2">
      <c r="A847" s="219"/>
      <c r="B847" s="220"/>
      <c r="C847" s="252" t="s">
        <v>1071</v>
      </c>
      <c r="D847" s="223"/>
      <c r="E847" s="224">
        <v>0.26624999999999999</v>
      </c>
      <c r="F847" s="222"/>
      <c r="G847" s="222"/>
      <c r="H847" s="222"/>
      <c r="I847" s="222"/>
      <c r="J847" s="222"/>
      <c r="K847" s="222"/>
      <c r="L847" s="222"/>
      <c r="M847" s="222"/>
      <c r="N847" s="221"/>
      <c r="O847" s="221"/>
      <c r="P847" s="221"/>
      <c r="Q847" s="221"/>
      <c r="R847" s="222"/>
      <c r="S847" s="222"/>
      <c r="T847" s="222"/>
      <c r="U847" s="222"/>
      <c r="V847" s="222"/>
      <c r="W847" s="222"/>
      <c r="X847" s="222"/>
      <c r="Y847" s="222"/>
      <c r="Z847" s="212"/>
      <c r="AA847" s="212"/>
      <c r="AB847" s="212"/>
      <c r="AC847" s="212"/>
      <c r="AD847" s="212"/>
      <c r="AE847" s="212"/>
      <c r="AF847" s="212"/>
      <c r="AG847" s="212" t="s">
        <v>276</v>
      </c>
      <c r="AH847" s="212">
        <v>0</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1" x14ac:dyDescent="0.2">
      <c r="A848" s="233">
        <v>135</v>
      </c>
      <c r="B848" s="234" t="s">
        <v>1072</v>
      </c>
      <c r="C848" s="250" t="s">
        <v>1073</v>
      </c>
      <c r="D848" s="235" t="s">
        <v>650</v>
      </c>
      <c r="E848" s="236">
        <v>57.3</v>
      </c>
      <c r="F848" s="237"/>
      <c r="G848" s="238">
        <f>ROUND(E848*F848,2)</f>
        <v>0</v>
      </c>
      <c r="H848" s="237"/>
      <c r="I848" s="238">
        <f>ROUND(E848*H848,2)</f>
        <v>0</v>
      </c>
      <c r="J848" s="237"/>
      <c r="K848" s="238">
        <f>ROUND(E848*J848,2)</f>
        <v>0</v>
      </c>
      <c r="L848" s="238">
        <v>21</v>
      </c>
      <c r="M848" s="238">
        <f>G848*(1+L848/100)</f>
        <v>0</v>
      </c>
      <c r="N848" s="236">
        <v>4.8999999999999998E-4</v>
      </c>
      <c r="O848" s="236">
        <f>ROUND(E848*N848,2)</f>
        <v>0.03</v>
      </c>
      <c r="P848" s="236">
        <v>1.7999999999999999E-2</v>
      </c>
      <c r="Q848" s="236">
        <f>ROUND(E848*P848,2)</f>
        <v>1.03</v>
      </c>
      <c r="R848" s="238" t="s">
        <v>916</v>
      </c>
      <c r="S848" s="238" t="s">
        <v>264</v>
      </c>
      <c r="T848" s="239" t="s">
        <v>319</v>
      </c>
      <c r="U848" s="222">
        <v>0.34200000000000003</v>
      </c>
      <c r="V848" s="222">
        <f>ROUND(E848*U848,2)</f>
        <v>19.600000000000001</v>
      </c>
      <c r="W848" s="222"/>
      <c r="X848" s="222" t="s">
        <v>320</v>
      </c>
      <c r="Y848" s="222" t="s">
        <v>267</v>
      </c>
      <c r="Z848" s="212"/>
      <c r="AA848" s="212"/>
      <c r="AB848" s="212"/>
      <c r="AC848" s="212"/>
      <c r="AD848" s="212"/>
      <c r="AE848" s="212"/>
      <c r="AF848" s="212"/>
      <c r="AG848" s="212" t="s">
        <v>321</v>
      </c>
      <c r="AH848" s="212"/>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2" x14ac:dyDescent="0.2">
      <c r="A849" s="219"/>
      <c r="B849" s="220"/>
      <c r="C849" s="251" t="s">
        <v>1021</v>
      </c>
      <c r="D849" s="241"/>
      <c r="E849" s="241"/>
      <c r="F849" s="241"/>
      <c r="G849" s="241"/>
      <c r="H849" s="222"/>
      <c r="I849" s="222"/>
      <c r="J849" s="222"/>
      <c r="K849" s="222"/>
      <c r="L849" s="222"/>
      <c r="M849" s="222"/>
      <c r="N849" s="221"/>
      <c r="O849" s="221"/>
      <c r="P849" s="221"/>
      <c r="Q849" s="221"/>
      <c r="R849" s="222"/>
      <c r="S849" s="222"/>
      <c r="T849" s="222"/>
      <c r="U849" s="222"/>
      <c r="V849" s="222"/>
      <c r="W849" s="222"/>
      <c r="X849" s="222"/>
      <c r="Y849" s="222"/>
      <c r="Z849" s="212"/>
      <c r="AA849" s="212"/>
      <c r="AB849" s="212"/>
      <c r="AC849" s="212"/>
      <c r="AD849" s="212"/>
      <c r="AE849" s="212"/>
      <c r="AF849" s="212"/>
      <c r="AG849" s="212" t="s">
        <v>270</v>
      </c>
      <c r="AH849" s="212"/>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2" x14ac:dyDescent="0.2">
      <c r="A850" s="219"/>
      <c r="B850" s="220"/>
      <c r="C850" s="252" t="s">
        <v>721</v>
      </c>
      <c r="D850" s="223"/>
      <c r="E850" s="224"/>
      <c r="F850" s="222"/>
      <c r="G850" s="222"/>
      <c r="H850" s="222"/>
      <c r="I850" s="222"/>
      <c r="J850" s="222"/>
      <c r="K850" s="222"/>
      <c r="L850" s="222"/>
      <c r="M850" s="222"/>
      <c r="N850" s="221"/>
      <c r="O850" s="221"/>
      <c r="P850" s="221"/>
      <c r="Q850" s="221"/>
      <c r="R850" s="222"/>
      <c r="S850" s="222"/>
      <c r="T850" s="222"/>
      <c r="U850" s="222"/>
      <c r="V850" s="222"/>
      <c r="W850" s="222"/>
      <c r="X850" s="222"/>
      <c r="Y850" s="222"/>
      <c r="Z850" s="212"/>
      <c r="AA850" s="212"/>
      <c r="AB850" s="212"/>
      <c r="AC850" s="212"/>
      <c r="AD850" s="212"/>
      <c r="AE850" s="212"/>
      <c r="AF850" s="212"/>
      <c r="AG850" s="212" t="s">
        <v>276</v>
      </c>
      <c r="AH850" s="212">
        <v>0</v>
      </c>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3" x14ac:dyDescent="0.2">
      <c r="A851" s="219"/>
      <c r="B851" s="220"/>
      <c r="C851" s="252" t="s">
        <v>1074</v>
      </c>
      <c r="D851" s="223"/>
      <c r="E851" s="224">
        <v>13.8</v>
      </c>
      <c r="F851" s="222"/>
      <c r="G851" s="222"/>
      <c r="H851" s="222"/>
      <c r="I851" s="222"/>
      <c r="J851" s="222"/>
      <c r="K851" s="222"/>
      <c r="L851" s="222"/>
      <c r="M851" s="222"/>
      <c r="N851" s="221"/>
      <c r="O851" s="221"/>
      <c r="P851" s="221"/>
      <c r="Q851" s="221"/>
      <c r="R851" s="222"/>
      <c r="S851" s="222"/>
      <c r="T851" s="222"/>
      <c r="U851" s="222"/>
      <c r="V851" s="222"/>
      <c r="W851" s="222"/>
      <c r="X851" s="222"/>
      <c r="Y851" s="222"/>
      <c r="Z851" s="212"/>
      <c r="AA851" s="212"/>
      <c r="AB851" s="212"/>
      <c r="AC851" s="212"/>
      <c r="AD851" s="212"/>
      <c r="AE851" s="212"/>
      <c r="AF851" s="212"/>
      <c r="AG851" s="212" t="s">
        <v>276</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3" x14ac:dyDescent="0.2">
      <c r="A852" s="219"/>
      <c r="B852" s="220"/>
      <c r="C852" s="252" t="s">
        <v>723</v>
      </c>
      <c r="D852" s="223"/>
      <c r="E852" s="224"/>
      <c r="F852" s="222"/>
      <c r="G852" s="222"/>
      <c r="H852" s="222"/>
      <c r="I852" s="222"/>
      <c r="J852" s="222"/>
      <c r="K852" s="222"/>
      <c r="L852" s="222"/>
      <c r="M852" s="222"/>
      <c r="N852" s="221"/>
      <c r="O852" s="221"/>
      <c r="P852" s="221"/>
      <c r="Q852" s="221"/>
      <c r="R852" s="222"/>
      <c r="S852" s="222"/>
      <c r="T852" s="222"/>
      <c r="U852" s="222"/>
      <c r="V852" s="222"/>
      <c r="W852" s="222"/>
      <c r="X852" s="222"/>
      <c r="Y852" s="222"/>
      <c r="Z852" s="212"/>
      <c r="AA852" s="212"/>
      <c r="AB852" s="212"/>
      <c r="AC852" s="212"/>
      <c r="AD852" s="212"/>
      <c r="AE852" s="212"/>
      <c r="AF852" s="212"/>
      <c r="AG852" s="212" t="s">
        <v>276</v>
      </c>
      <c r="AH852" s="212">
        <v>0</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3" x14ac:dyDescent="0.2">
      <c r="A853" s="219"/>
      <c r="B853" s="220"/>
      <c r="C853" s="252" t="s">
        <v>1075</v>
      </c>
      <c r="D853" s="223"/>
      <c r="E853" s="224">
        <v>31.5</v>
      </c>
      <c r="F853" s="222"/>
      <c r="G853" s="222"/>
      <c r="H853" s="222"/>
      <c r="I853" s="222"/>
      <c r="J853" s="222"/>
      <c r="K853" s="222"/>
      <c r="L853" s="222"/>
      <c r="M853" s="222"/>
      <c r="N853" s="221"/>
      <c r="O853" s="221"/>
      <c r="P853" s="221"/>
      <c r="Q853" s="221"/>
      <c r="R853" s="222"/>
      <c r="S853" s="222"/>
      <c r="T853" s="222"/>
      <c r="U853" s="222"/>
      <c r="V853" s="222"/>
      <c r="W853" s="222"/>
      <c r="X853" s="222"/>
      <c r="Y853" s="222"/>
      <c r="Z853" s="212"/>
      <c r="AA853" s="212"/>
      <c r="AB853" s="212"/>
      <c r="AC853" s="212"/>
      <c r="AD853" s="212"/>
      <c r="AE853" s="212"/>
      <c r="AF853" s="212"/>
      <c r="AG853" s="212" t="s">
        <v>276</v>
      </c>
      <c r="AH853" s="212">
        <v>0</v>
      </c>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3" x14ac:dyDescent="0.2">
      <c r="A854" s="219"/>
      <c r="B854" s="220"/>
      <c r="C854" s="252" t="s">
        <v>725</v>
      </c>
      <c r="D854" s="223"/>
      <c r="E854" s="224"/>
      <c r="F854" s="222"/>
      <c r="G854" s="222"/>
      <c r="H854" s="222"/>
      <c r="I854" s="222"/>
      <c r="J854" s="222"/>
      <c r="K854" s="222"/>
      <c r="L854" s="222"/>
      <c r="M854" s="222"/>
      <c r="N854" s="221"/>
      <c r="O854" s="221"/>
      <c r="P854" s="221"/>
      <c r="Q854" s="221"/>
      <c r="R854" s="222"/>
      <c r="S854" s="222"/>
      <c r="T854" s="222"/>
      <c r="U854" s="222"/>
      <c r="V854" s="222"/>
      <c r="W854" s="222"/>
      <c r="X854" s="222"/>
      <c r="Y854" s="222"/>
      <c r="Z854" s="212"/>
      <c r="AA854" s="212"/>
      <c r="AB854" s="212"/>
      <c r="AC854" s="212"/>
      <c r="AD854" s="212"/>
      <c r="AE854" s="212"/>
      <c r="AF854" s="212"/>
      <c r="AG854" s="212" t="s">
        <v>276</v>
      </c>
      <c r="AH854" s="212">
        <v>0</v>
      </c>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3" x14ac:dyDescent="0.2">
      <c r="A855" s="219"/>
      <c r="B855" s="220"/>
      <c r="C855" s="252" t="s">
        <v>1076</v>
      </c>
      <c r="D855" s="223"/>
      <c r="E855" s="224">
        <v>12</v>
      </c>
      <c r="F855" s="222"/>
      <c r="G855" s="222"/>
      <c r="H855" s="222"/>
      <c r="I855" s="222"/>
      <c r="J855" s="222"/>
      <c r="K855" s="222"/>
      <c r="L855" s="222"/>
      <c r="M855" s="222"/>
      <c r="N855" s="221"/>
      <c r="O855" s="221"/>
      <c r="P855" s="221"/>
      <c r="Q855" s="221"/>
      <c r="R855" s="222"/>
      <c r="S855" s="222"/>
      <c r="T855" s="222"/>
      <c r="U855" s="222"/>
      <c r="V855" s="222"/>
      <c r="W855" s="222"/>
      <c r="X855" s="222"/>
      <c r="Y855" s="222"/>
      <c r="Z855" s="212"/>
      <c r="AA855" s="212"/>
      <c r="AB855" s="212"/>
      <c r="AC855" s="212"/>
      <c r="AD855" s="212"/>
      <c r="AE855" s="212"/>
      <c r="AF855" s="212"/>
      <c r="AG855" s="212" t="s">
        <v>276</v>
      </c>
      <c r="AH855" s="212">
        <v>0</v>
      </c>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1" x14ac:dyDescent="0.2">
      <c r="A856" s="233">
        <v>136</v>
      </c>
      <c r="B856" s="234" t="s">
        <v>1077</v>
      </c>
      <c r="C856" s="250" t="s">
        <v>1078</v>
      </c>
      <c r="D856" s="235" t="s">
        <v>650</v>
      </c>
      <c r="E856" s="236">
        <v>4</v>
      </c>
      <c r="F856" s="237"/>
      <c r="G856" s="238">
        <f>ROUND(E856*F856,2)</f>
        <v>0</v>
      </c>
      <c r="H856" s="237"/>
      <c r="I856" s="238">
        <f>ROUND(E856*H856,2)</f>
        <v>0</v>
      </c>
      <c r="J856" s="237"/>
      <c r="K856" s="238">
        <f>ROUND(E856*J856,2)</f>
        <v>0</v>
      </c>
      <c r="L856" s="238">
        <v>21</v>
      </c>
      <c r="M856" s="238">
        <f>G856*(1+L856/100)</f>
        <v>0</v>
      </c>
      <c r="N856" s="236">
        <v>4.8999999999999998E-4</v>
      </c>
      <c r="O856" s="236">
        <f>ROUND(E856*N856,2)</f>
        <v>0</v>
      </c>
      <c r="P856" s="236">
        <v>5.3999999999999999E-2</v>
      </c>
      <c r="Q856" s="236">
        <f>ROUND(E856*P856,2)</f>
        <v>0.22</v>
      </c>
      <c r="R856" s="238" t="s">
        <v>916</v>
      </c>
      <c r="S856" s="238" t="s">
        <v>264</v>
      </c>
      <c r="T856" s="239" t="s">
        <v>319</v>
      </c>
      <c r="U856" s="222">
        <v>0.66800000000000004</v>
      </c>
      <c r="V856" s="222">
        <f>ROUND(E856*U856,2)</f>
        <v>2.67</v>
      </c>
      <c r="W856" s="222"/>
      <c r="X856" s="222" t="s">
        <v>320</v>
      </c>
      <c r="Y856" s="222" t="s">
        <v>267</v>
      </c>
      <c r="Z856" s="212"/>
      <c r="AA856" s="212"/>
      <c r="AB856" s="212"/>
      <c r="AC856" s="212"/>
      <c r="AD856" s="212"/>
      <c r="AE856" s="212"/>
      <c r="AF856" s="212"/>
      <c r="AG856" s="212" t="s">
        <v>321</v>
      </c>
      <c r="AH856" s="212"/>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2" x14ac:dyDescent="0.2">
      <c r="A857" s="219"/>
      <c r="B857" s="220"/>
      <c r="C857" s="251" t="s">
        <v>1021</v>
      </c>
      <c r="D857" s="241"/>
      <c r="E857" s="241"/>
      <c r="F857" s="241"/>
      <c r="G857" s="241"/>
      <c r="H857" s="222"/>
      <c r="I857" s="222"/>
      <c r="J857" s="222"/>
      <c r="K857" s="222"/>
      <c r="L857" s="222"/>
      <c r="M857" s="222"/>
      <c r="N857" s="221"/>
      <c r="O857" s="221"/>
      <c r="P857" s="221"/>
      <c r="Q857" s="221"/>
      <c r="R857" s="222"/>
      <c r="S857" s="222"/>
      <c r="T857" s="222"/>
      <c r="U857" s="222"/>
      <c r="V857" s="222"/>
      <c r="W857" s="222"/>
      <c r="X857" s="222"/>
      <c r="Y857" s="222"/>
      <c r="Z857" s="212"/>
      <c r="AA857" s="212"/>
      <c r="AB857" s="212"/>
      <c r="AC857" s="212"/>
      <c r="AD857" s="212"/>
      <c r="AE857" s="212"/>
      <c r="AF857" s="212"/>
      <c r="AG857" s="212" t="s">
        <v>270</v>
      </c>
      <c r="AH857" s="212"/>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2" x14ac:dyDescent="0.2">
      <c r="A858" s="219"/>
      <c r="B858" s="220"/>
      <c r="C858" s="252" t="s">
        <v>725</v>
      </c>
      <c r="D858" s="223"/>
      <c r="E858" s="224"/>
      <c r="F858" s="222"/>
      <c r="G858" s="222"/>
      <c r="H858" s="222"/>
      <c r="I858" s="222"/>
      <c r="J858" s="222"/>
      <c r="K858" s="222"/>
      <c r="L858" s="222"/>
      <c r="M858" s="222"/>
      <c r="N858" s="221"/>
      <c r="O858" s="221"/>
      <c r="P858" s="221"/>
      <c r="Q858" s="221"/>
      <c r="R858" s="222"/>
      <c r="S858" s="222"/>
      <c r="T858" s="222"/>
      <c r="U858" s="222"/>
      <c r="V858" s="222"/>
      <c r="W858" s="222"/>
      <c r="X858" s="222"/>
      <c r="Y858" s="222"/>
      <c r="Z858" s="212"/>
      <c r="AA858" s="212"/>
      <c r="AB858" s="212"/>
      <c r="AC858" s="212"/>
      <c r="AD858" s="212"/>
      <c r="AE858" s="212"/>
      <c r="AF858" s="212"/>
      <c r="AG858" s="212" t="s">
        <v>276</v>
      </c>
      <c r="AH858" s="212">
        <v>0</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3" x14ac:dyDescent="0.2">
      <c r="A859" s="219"/>
      <c r="B859" s="220"/>
      <c r="C859" s="252" t="s">
        <v>1079</v>
      </c>
      <c r="D859" s="223"/>
      <c r="E859" s="224">
        <v>4</v>
      </c>
      <c r="F859" s="222"/>
      <c r="G859" s="222"/>
      <c r="H859" s="222"/>
      <c r="I859" s="222"/>
      <c r="J859" s="222"/>
      <c r="K859" s="222"/>
      <c r="L859" s="222"/>
      <c r="M859" s="222"/>
      <c r="N859" s="221"/>
      <c r="O859" s="221"/>
      <c r="P859" s="221"/>
      <c r="Q859" s="221"/>
      <c r="R859" s="222"/>
      <c r="S859" s="222"/>
      <c r="T859" s="222"/>
      <c r="U859" s="222"/>
      <c r="V859" s="222"/>
      <c r="W859" s="222"/>
      <c r="X859" s="222"/>
      <c r="Y859" s="222"/>
      <c r="Z859" s="212"/>
      <c r="AA859" s="212"/>
      <c r="AB859" s="212"/>
      <c r="AC859" s="212"/>
      <c r="AD859" s="212"/>
      <c r="AE859" s="212"/>
      <c r="AF859" s="212"/>
      <c r="AG859" s="212" t="s">
        <v>276</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1" x14ac:dyDescent="0.2">
      <c r="A860" s="233">
        <v>137</v>
      </c>
      <c r="B860" s="234" t="s">
        <v>1080</v>
      </c>
      <c r="C860" s="250" t="s">
        <v>1081</v>
      </c>
      <c r="D860" s="235" t="s">
        <v>650</v>
      </c>
      <c r="E860" s="236">
        <v>58.2</v>
      </c>
      <c r="F860" s="237"/>
      <c r="G860" s="238">
        <f>ROUND(E860*F860,2)</f>
        <v>0</v>
      </c>
      <c r="H860" s="237"/>
      <c r="I860" s="238">
        <f>ROUND(E860*H860,2)</f>
        <v>0</v>
      </c>
      <c r="J860" s="237"/>
      <c r="K860" s="238">
        <f>ROUND(E860*J860,2)</f>
        <v>0</v>
      </c>
      <c r="L860" s="238">
        <v>21</v>
      </c>
      <c r="M860" s="238">
        <f>G860*(1+L860/100)</f>
        <v>0</v>
      </c>
      <c r="N860" s="236">
        <v>4.8999999999999998E-4</v>
      </c>
      <c r="O860" s="236">
        <f>ROUND(E860*N860,2)</f>
        <v>0.03</v>
      </c>
      <c r="P860" s="236">
        <v>0.04</v>
      </c>
      <c r="Q860" s="236">
        <f>ROUND(E860*P860,2)</f>
        <v>2.33</v>
      </c>
      <c r="R860" s="238" t="s">
        <v>916</v>
      </c>
      <c r="S860" s="238" t="s">
        <v>264</v>
      </c>
      <c r="T860" s="239" t="s">
        <v>319</v>
      </c>
      <c r="U860" s="222">
        <v>0.66800000000000004</v>
      </c>
      <c r="V860" s="222">
        <f>ROUND(E860*U860,2)</f>
        <v>38.880000000000003</v>
      </c>
      <c r="W860" s="222"/>
      <c r="X860" s="222" t="s">
        <v>320</v>
      </c>
      <c r="Y860" s="222" t="s">
        <v>267</v>
      </c>
      <c r="Z860" s="212"/>
      <c r="AA860" s="212"/>
      <c r="AB860" s="212"/>
      <c r="AC860" s="212"/>
      <c r="AD860" s="212"/>
      <c r="AE860" s="212"/>
      <c r="AF860" s="212"/>
      <c r="AG860" s="212" t="s">
        <v>321</v>
      </c>
      <c r="AH860" s="212"/>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2" x14ac:dyDescent="0.2">
      <c r="A861" s="219"/>
      <c r="B861" s="220"/>
      <c r="C861" s="251" t="s">
        <v>1021</v>
      </c>
      <c r="D861" s="241"/>
      <c r="E861" s="241"/>
      <c r="F861" s="241"/>
      <c r="G861" s="241"/>
      <c r="H861" s="222"/>
      <c r="I861" s="222"/>
      <c r="J861" s="222"/>
      <c r="K861" s="222"/>
      <c r="L861" s="222"/>
      <c r="M861" s="222"/>
      <c r="N861" s="221"/>
      <c r="O861" s="221"/>
      <c r="P861" s="221"/>
      <c r="Q861" s="221"/>
      <c r="R861" s="222"/>
      <c r="S861" s="222"/>
      <c r="T861" s="222"/>
      <c r="U861" s="222"/>
      <c r="V861" s="222"/>
      <c r="W861" s="222"/>
      <c r="X861" s="222"/>
      <c r="Y861" s="222"/>
      <c r="Z861" s="212"/>
      <c r="AA861" s="212"/>
      <c r="AB861" s="212"/>
      <c r="AC861" s="212"/>
      <c r="AD861" s="212"/>
      <c r="AE861" s="212"/>
      <c r="AF861" s="212"/>
      <c r="AG861" s="212" t="s">
        <v>270</v>
      </c>
      <c r="AH861" s="212"/>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2" x14ac:dyDescent="0.2">
      <c r="A862" s="219"/>
      <c r="B862" s="220"/>
      <c r="C862" s="252" t="s">
        <v>721</v>
      </c>
      <c r="D862" s="223"/>
      <c r="E862" s="224"/>
      <c r="F862" s="222"/>
      <c r="G862" s="222"/>
      <c r="H862" s="222"/>
      <c r="I862" s="222"/>
      <c r="J862" s="222"/>
      <c r="K862" s="222"/>
      <c r="L862" s="222"/>
      <c r="M862" s="222"/>
      <c r="N862" s="221"/>
      <c r="O862" s="221"/>
      <c r="P862" s="221"/>
      <c r="Q862" s="221"/>
      <c r="R862" s="222"/>
      <c r="S862" s="222"/>
      <c r="T862" s="222"/>
      <c r="U862" s="222"/>
      <c r="V862" s="222"/>
      <c r="W862" s="222"/>
      <c r="X862" s="222"/>
      <c r="Y862" s="222"/>
      <c r="Z862" s="212"/>
      <c r="AA862" s="212"/>
      <c r="AB862" s="212"/>
      <c r="AC862" s="212"/>
      <c r="AD862" s="212"/>
      <c r="AE862" s="212"/>
      <c r="AF862" s="212"/>
      <c r="AG862" s="212" t="s">
        <v>276</v>
      </c>
      <c r="AH862" s="212">
        <v>0</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3" x14ac:dyDescent="0.2">
      <c r="A863" s="219"/>
      <c r="B863" s="220"/>
      <c r="C863" s="252" t="s">
        <v>1082</v>
      </c>
      <c r="D863" s="223"/>
      <c r="E863" s="224">
        <v>11.7</v>
      </c>
      <c r="F863" s="222"/>
      <c r="G863" s="222"/>
      <c r="H863" s="222"/>
      <c r="I863" s="222"/>
      <c r="J863" s="222"/>
      <c r="K863" s="222"/>
      <c r="L863" s="222"/>
      <c r="M863" s="222"/>
      <c r="N863" s="221"/>
      <c r="O863" s="221"/>
      <c r="P863" s="221"/>
      <c r="Q863" s="221"/>
      <c r="R863" s="222"/>
      <c r="S863" s="222"/>
      <c r="T863" s="222"/>
      <c r="U863" s="222"/>
      <c r="V863" s="222"/>
      <c r="W863" s="222"/>
      <c r="X863" s="222"/>
      <c r="Y863" s="222"/>
      <c r="Z863" s="212"/>
      <c r="AA863" s="212"/>
      <c r="AB863" s="212"/>
      <c r="AC863" s="212"/>
      <c r="AD863" s="212"/>
      <c r="AE863" s="212"/>
      <c r="AF863" s="212"/>
      <c r="AG863" s="212" t="s">
        <v>276</v>
      </c>
      <c r="AH863" s="212">
        <v>0</v>
      </c>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3" x14ac:dyDescent="0.2">
      <c r="A864" s="219"/>
      <c r="B864" s="220"/>
      <c r="C864" s="252" t="s">
        <v>479</v>
      </c>
      <c r="D864" s="223"/>
      <c r="E864" s="224"/>
      <c r="F864" s="222"/>
      <c r="G864" s="222"/>
      <c r="H864" s="222"/>
      <c r="I864" s="222"/>
      <c r="J864" s="222"/>
      <c r="K864" s="222"/>
      <c r="L864" s="222"/>
      <c r="M864" s="222"/>
      <c r="N864" s="221"/>
      <c r="O864" s="221"/>
      <c r="P864" s="221"/>
      <c r="Q864" s="221"/>
      <c r="R864" s="222"/>
      <c r="S864" s="222"/>
      <c r="T864" s="222"/>
      <c r="U864" s="222"/>
      <c r="V864" s="222"/>
      <c r="W864" s="222"/>
      <c r="X864" s="222"/>
      <c r="Y864" s="222"/>
      <c r="Z864" s="212"/>
      <c r="AA864" s="212"/>
      <c r="AB864" s="212"/>
      <c r="AC864" s="212"/>
      <c r="AD864" s="212"/>
      <c r="AE864" s="212"/>
      <c r="AF864" s="212"/>
      <c r="AG864" s="212" t="s">
        <v>276</v>
      </c>
      <c r="AH864" s="212">
        <v>0</v>
      </c>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3" x14ac:dyDescent="0.2">
      <c r="A865" s="219"/>
      <c r="B865" s="220"/>
      <c r="C865" s="252" t="s">
        <v>1083</v>
      </c>
      <c r="D865" s="223"/>
      <c r="E865" s="224">
        <v>9.3000000000000007</v>
      </c>
      <c r="F865" s="222"/>
      <c r="G865" s="222"/>
      <c r="H865" s="222"/>
      <c r="I865" s="222"/>
      <c r="J865" s="222"/>
      <c r="K865" s="222"/>
      <c r="L865" s="222"/>
      <c r="M865" s="222"/>
      <c r="N865" s="221"/>
      <c r="O865" s="221"/>
      <c r="P865" s="221"/>
      <c r="Q865" s="221"/>
      <c r="R865" s="222"/>
      <c r="S865" s="222"/>
      <c r="T865" s="222"/>
      <c r="U865" s="222"/>
      <c r="V865" s="222"/>
      <c r="W865" s="222"/>
      <c r="X865" s="222"/>
      <c r="Y865" s="222"/>
      <c r="Z865" s="212"/>
      <c r="AA865" s="212"/>
      <c r="AB865" s="212"/>
      <c r="AC865" s="212"/>
      <c r="AD865" s="212"/>
      <c r="AE865" s="212"/>
      <c r="AF865" s="212"/>
      <c r="AG865" s="212" t="s">
        <v>276</v>
      </c>
      <c r="AH865" s="212">
        <v>0</v>
      </c>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3" x14ac:dyDescent="0.2">
      <c r="A866" s="219"/>
      <c r="B866" s="220"/>
      <c r="C866" s="252" t="s">
        <v>1084</v>
      </c>
      <c r="D866" s="223"/>
      <c r="E866" s="224">
        <v>2.7</v>
      </c>
      <c r="F866" s="222"/>
      <c r="G866" s="222"/>
      <c r="H866" s="222"/>
      <c r="I866" s="222"/>
      <c r="J866" s="222"/>
      <c r="K866" s="222"/>
      <c r="L866" s="222"/>
      <c r="M866" s="222"/>
      <c r="N866" s="221"/>
      <c r="O866" s="221"/>
      <c r="P866" s="221"/>
      <c r="Q866" s="221"/>
      <c r="R866" s="222"/>
      <c r="S866" s="222"/>
      <c r="T866" s="222"/>
      <c r="U866" s="222"/>
      <c r="V866" s="222"/>
      <c r="W866" s="222"/>
      <c r="X866" s="222"/>
      <c r="Y866" s="222"/>
      <c r="Z866" s="212"/>
      <c r="AA866" s="212"/>
      <c r="AB866" s="212"/>
      <c r="AC866" s="212"/>
      <c r="AD866" s="212"/>
      <c r="AE866" s="212"/>
      <c r="AF866" s="212"/>
      <c r="AG866" s="212" t="s">
        <v>276</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3" x14ac:dyDescent="0.2">
      <c r="A867" s="219"/>
      <c r="B867" s="220"/>
      <c r="C867" s="252" t="s">
        <v>1085</v>
      </c>
      <c r="D867" s="223"/>
      <c r="E867" s="224">
        <v>8.4</v>
      </c>
      <c r="F867" s="222"/>
      <c r="G867" s="222"/>
      <c r="H867" s="222"/>
      <c r="I867" s="222"/>
      <c r="J867" s="222"/>
      <c r="K867" s="222"/>
      <c r="L867" s="222"/>
      <c r="M867" s="222"/>
      <c r="N867" s="221"/>
      <c r="O867" s="221"/>
      <c r="P867" s="221"/>
      <c r="Q867" s="221"/>
      <c r="R867" s="222"/>
      <c r="S867" s="222"/>
      <c r="T867" s="222"/>
      <c r="U867" s="222"/>
      <c r="V867" s="222"/>
      <c r="W867" s="222"/>
      <c r="X867" s="222"/>
      <c r="Y867" s="222"/>
      <c r="Z867" s="212"/>
      <c r="AA867" s="212"/>
      <c r="AB867" s="212"/>
      <c r="AC867" s="212"/>
      <c r="AD867" s="212"/>
      <c r="AE867" s="212"/>
      <c r="AF867" s="212"/>
      <c r="AG867" s="212" t="s">
        <v>276</v>
      </c>
      <c r="AH867" s="212">
        <v>0</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3" x14ac:dyDescent="0.2">
      <c r="A868" s="219"/>
      <c r="B868" s="220"/>
      <c r="C868" s="252" t="s">
        <v>1086</v>
      </c>
      <c r="D868" s="223"/>
      <c r="E868" s="224">
        <v>2.4</v>
      </c>
      <c r="F868" s="222"/>
      <c r="G868" s="222"/>
      <c r="H868" s="222"/>
      <c r="I868" s="222"/>
      <c r="J868" s="222"/>
      <c r="K868" s="222"/>
      <c r="L868" s="222"/>
      <c r="M868" s="222"/>
      <c r="N868" s="221"/>
      <c r="O868" s="221"/>
      <c r="P868" s="221"/>
      <c r="Q868" s="221"/>
      <c r="R868" s="222"/>
      <c r="S868" s="222"/>
      <c r="T868" s="222"/>
      <c r="U868" s="222"/>
      <c r="V868" s="222"/>
      <c r="W868" s="222"/>
      <c r="X868" s="222"/>
      <c r="Y868" s="222"/>
      <c r="Z868" s="212"/>
      <c r="AA868" s="212"/>
      <c r="AB868" s="212"/>
      <c r="AC868" s="212"/>
      <c r="AD868" s="212"/>
      <c r="AE868" s="212"/>
      <c r="AF868" s="212"/>
      <c r="AG868" s="212" t="s">
        <v>276</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3" x14ac:dyDescent="0.2">
      <c r="A869" s="219"/>
      <c r="B869" s="220"/>
      <c r="C869" s="252" t="s">
        <v>1087</v>
      </c>
      <c r="D869" s="223"/>
      <c r="E869" s="224">
        <v>4.05</v>
      </c>
      <c r="F869" s="222"/>
      <c r="G869" s="222"/>
      <c r="H869" s="222"/>
      <c r="I869" s="222"/>
      <c r="J869" s="222"/>
      <c r="K869" s="222"/>
      <c r="L869" s="222"/>
      <c r="M869" s="222"/>
      <c r="N869" s="221"/>
      <c r="O869" s="221"/>
      <c r="P869" s="221"/>
      <c r="Q869" s="221"/>
      <c r="R869" s="222"/>
      <c r="S869" s="222"/>
      <c r="T869" s="222"/>
      <c r="U869" s="222"/>
      <c r="V869" s="222"/>
      <c r="W869" s="222"/>
      <c r="X869" s="222"/>
      <c r="Y869" s="222"/>
      <c r="Z869" s="212"/>
      <c r="AA869" s="212"/>
      <c r="AB869" s="212"/>
      <c r="AC869" s="212"/>
      <c r="AD869" s="212"/>
      <c r="AE869" s="212"/>
      <c r="AF869" s="212"/>
      <c r="AG869" s="212" t="s">
        <v>276</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3" x14ac:dyDescent="0.2">
      <c r="A870" s="219"/>
      <c r="B870" s="220"/>
      <c r="C870" s="252" t="s">
        <v>1088</v>
      </c>
      <c r="D870" s="223"/>
      <c r="E870" s="224">
        <v>2.7</v>
      </c>
      <c r="F870" s="222"/>
      <c r="G870" s="222"/>
      <c r="H870" s="222"/>
      <c r="I870" s="222"/>
      <c r="J870" s="222"/>
      <c r="K870" s="222"/>
      <c r="L870" s="222"/>
      <c r="M870" s="222"/>
      <c r="N870" s="221"/>
      <c r="O870" s="221"/>
      <c r="P870" s="221"/>
      <c r="Q870" s="221"/>
      <c r="R870" s="222"/>
      <c r="S870" s="222"/>
      <c r="T870" s="222"/>
      <c r="U870" s="222"/>
      <c r="V870" s="222"/>
      <c r="W870" s="222"/>
      <c r="X870" s="222"/>
      <c r="Y870" s="222"/>
      <c r="Z870" s="212"/>
      <c r="AA870" s="212"/>
      <c r="AB870" s="212"/>
      <c r="AC870" s="212"/>
      <c r="AD870" s="212"/>
      <c r="AE870" s="212"/>
      <c r="AF870" s="212"/>
      <c r="AG870" s="212" t="s">
        <v>276</v>
      </c>
      <c r="AH870" s="212">
        <v>0</v>
      </c>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3" x14ac:dyDescent="0.2">
      <c r="A871" s="219"/>
      <c r="B871" s="220"/>
      <c r="C871" s="252" t="s">
        <v>1089</v>
      </c>
      <c r="D871" s="223"/>
      <c r="E871" s="224">
        <v>5.55</v>
      </c>
      <c r="F871" s="222"/>
      <c r="G871" s="222"/>
      <c r="H871" s="222"/>
      <c r="I871" s="222"/>
      <c r="J871" s="222"/>
      <c r="K871" s="222"/>
      <c r="L871" s="222"/>
      <c r="M871" s="222"/>
      <c r="N871" s="221"/>
      <c r="O871" s="221"/>
      <c r="P871" s="221"/>
      <c r="Q871" s="221"/>
      <c r="R871" s="222"/>
      <c r="S871" s="222"/>
      <c r="T871" s="222"/>
      <c r="U871" s="222"/>
      <c r="V871" s="222"/>
      <c r="W871" s="222"/>
      <c r="X871" s="222"/>
      <c r="Y871" s="222"/>
      <c r="Z871" s="212"/>
      <c r="AA871" s="212"/>
      <c r="AB871" s="212"/>
      <c r="AC871" s="212"/>
      <c r="AD871" s="212"/>
      <c r="AE871" s="212"/>
      <c r="AF871" s="212"/>
      <c r="AG871" s="212" t="s">
        <v>276</v>
      </c>
      <c r="AH871" s="212">
        <v>0</v>
      </c>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3" x14ac:dyDescent="0.2">
      <c r="A872" s="219"/>
      <c r="B872" s="220"/>
      <c r="C872" s="252" t="s">
        <v>1090</v>
      </c>
      <c r="D872" s="223"/>
      <c r="E872" s="224">
        <v>11.4</v>
      </c>
      <c r="F872" s="222"/>
      <c r="G872" s="222"/>
      <c r="H872" s="222"/>
      <c r="I872" s="222"/>
      <c r="J872" s="222"/>
      <c r="K872" s="222"/>
      <c r="L872" s="222"/>
      <c r="M872" s="222"/>
      <c r="N872" s="221"/>
      <c r="O872" s="221"/>
      <c r="P872" s="221"/>
      <c r="Q872" s="221"/>
      <c r="R872" s="222"/>
      <c r="S872" s="222"/>
      <c r="T872" s="222"/>
      <c r="U872" s="222"/>
      <c r="V872" s="222"/>
      <c r="W872" s="222"/>
      <c r="X872" s="222"/>
      <c r="Y872" s="222"/>
      <c r="Z872" s="212"/>
      <c r="AA872" s="212"/>
      <c r="AB872" s="212"/>
      <c r="AC872" s="212"/>
      <c r="AD872" s="212"/>
      <c r="AE872" s="212"/>
      <c r="AF872" s="212"/>
      <c r="AG872" s="212" t="s">
        <v>276</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1" x14ac:dyDescent="0.2">
      <c r="A873" s="233">
        <v>138</v>
      </c>
      <c r="B873" s="234" t="s">
        <v>1091</v>
      </c>
      <c r="C873" s="250" t="s">
        <v>1092</v>
      </c>
      <c r="D873" s="235" t="s">
        <v>650</v>
      </c>
      <c r="E873" s="236">
        <v>168</v>
      </c>
      <c r="F873" s="237"/>
      <c r="G873" s="238">
        <f>ROUND(E873*F873,2)</f>
        <v>0</v>
      </c>
      <c r="H873" s="237"/>
      <c r="I873" s="238">
        <f>ROUND(E873*H873,2)</f>
        <v>0</v>
      </c>
      <c r="J873" s="237"/>
      <c r="K873" s="238">
        <f>ROUND(E873*J873,2)</f>
        <v>0</v>
      </c>
      <c r="L873" s="238">
        <v>21</v>
      </c>
      <c r="M873" s="238">
        <f>G873*(1+L873/100)</f>
        <v>0</v>
      </c>
      <c r="N873" s="236">
        <v>4.8999999999999998E-4</v>
      </c>
      <c r="O873" s="236">
        <f>ROUND(E873*N873,2)</f>
        <v>0.08</v>
      </c>
      <c r="P873" s="236">
        <v>5.3999999999999999E-2</v>
      </c>
      <c r="Q873" s="236">
        <f>ROUND(E873*P873,2)</f>
        <v>9.07</v>
      </c>
      <c r="R873" s="238" t="s">
        <v>916</v>
      </c>
      <c r="S873" s="238" t="s">
        <v>264</v>
      </c>
      <c r="T873" s="239" t="s">
        <v>319</v>
      </c>
      <c r="U873" s="222">
        <v>0.72899999999999998</v>
      </c>
      <c r="V873" s="222">
        <f>ROUND(E873*U873,2)</f>
        <v>122.47</v>
      </c>
      <c r="W873" s="222"/>
      <c r="X873" s="222" t="s">
        <v>320</v>
      </c>
      <c r="Y873" s="222" t="s">
        <v>267</v>
      </c>
      <c r="Z873" s="212"/>
      <c r="AA873" s="212"/>
      <c r="AB873" s="212"/>
      <c r="AC873" s="212"/>
      <c r="AD873" s="212"/>
      <c r="AE873" s="212"/>
      <c r="AF873" s="212"/>
      <c r="AG873" s="212" t="s">
        <v>321</v>
      </c>
      <c r="AH873" s="212"/>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2" x14ac:dyDescent="0.2">
      <c r="A874" s="219"/>
      <c r="B874" s="220"/>
      <c r="C874" s="251" t="s">
        <v>1021</v>
      </c>
      <c r="D874" s="241"/>
      <c r="E874" s="241"/>
      <c r="F874" s="241"/>
      <c r="G874" s="241"/>
      <c r="H874" s="222"/>
      <c r="I874" s="222"/>
      <c r="J874" s="222"/>
      <c r="K874" s="222"/>
      <c r="L874" s="222"/>
      <c r="M874" s="222"/>
      <c r="N874" s="221"/>
      <c r="O874" s="221"/>
      <c r="P874" s="221"/>
      <c r="Q874" s="221"/>
      <c r="R874" s="222"/>
      <c r="S874" s="222"/>
      <c r="T874" s="222"/>
      <c r="U874" s="222"/>
      <c r="V874" s="222"/>
      <c r="W874" s="222"/>
      <c r="X874" s="222"/>
      <c r="Y874" s="222"/>
      <c r="Z874" s="212"/>
      <c r="AA874" s="212"/>
      <c r="AB874" s="212"/>
      <c r="AC874" s="212"/>
      <c r="AD874" s="212"/>
      <c r="AE874" s="212"/>
      <c r="AF874" s="212"/>
      <c r="AG874" s="212" t="s">
        <v>270</v>
      </c>
      <c r="AH874" s="212"/>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2" x14ac:dyDescent="0.2">
      <c r="A875" s="219"/>
      <c r="B875" s="220"/>
      <c r="C875" s="252" t="s">
        <v>729</v>
      </c>
      <c r="D875" s="223"/>
      <c r="E875" s="224"/>
      <c r="F875" s="222"/>
      <c r="G875" s="222"/>
      <c r="H875" s="222"/>
      <c r="I875" s="222"/>
      <c r="J875" s="222"/>
      <c r="K875" s="222"/>
      <c r="L875" s="222"/>
      <c r="M875" s="222"/>
      <c r="N875" s="221"/>
      <c r="O875" s="221"/>
      <c r="P875" s="221"/>
      <c r="Q875" s="221"/>
      <c r="R875" s="222"/>
      <c r="S875" s="222"/>
      <c r="T875" s="222"/>
      <c r="U875" s="222"/>
      <c r="V875" s="222"/>
      <c r="W875" s="222"/>
      <c r="X875" s="222"/>
      <c r="Y875" s="222"/>
      <c r="Z875" s="212"/>
      <c r="AA875" s="212"/>
      <c r="AB875" s="212"/>
      <c r="AC875" s="212"/>
      <c r="AD875" s="212"/>
      <c r="AE875" s="212"/>
      <c r="AF875" s="212"/>
      <c r="AG875" s="212" t="s">
        <v>276</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3" x14ac:dyDescent="0.2">
      <c r="A876" s="219"/>
      <c r="B876" s="220"/>
      <c r="C876" s="252" t="s">
        <v>1093</v>
      </c>
      <c r="D876" s="223"/>
      <c r="E876" s="224">
        <v>160.5</v>
      </c>
      <c r="F876" s="222"/>
      <c r="G876" s="222"/>
      <c r="H876" s="222"/>
      <c r="I876" s="222"/>
      <c r="J876" s="222"/>
      <c r="K876" s="222"/>
      <c r="L876" s="222"/>
      <c r="M876" s="222"/>
      <c r="N876" s="221"/>
      <c r="O876" s="221"/>
      <c r="P876" s="221"/>
      <c r="Q876" s="221"/>
      <c r="R876" s="222"/>
      <c r="S876" s="222"/>
      <c r="T876" s="222"/>
      <c r="U876" s="222"/>
      <c r="V876" s="222"/>
      <c r="W876" s="222"/>
      <c r="X876" s="222"/>
      <c r="Y876" s="222"/>
      <c r="Z876" s="212"/>
      <c r="AA876" s="212"/>
      <c r="AB876" s="212"/>
      <c r="AC876" s="212"/>
      <c r="AD876" s="212"/>
      <c r="AE876" s="212"/>
      <c r="AF876" s="212"/>
      <c r="AG876" s="212" t="s">
        <v>276</v>
      </c>
      <c r="AH876" s="212">
        <v>0</v>
      </c>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3" x14ac:dyDescent="0.2">
      <c r="A877" s="219"/>
      <c r="B877" s="220"/>
      <c r="C877" s="252" t="s">
        <v>1094</v>
      </c>
      <c r="D877" s="223"/>
      <c r="E877" s="224">
        <v>7.5</v>
      </c>
      <c r="F877" s="222"/>
      <c r="G877" s="222"/>
      <c r="H877" s="222"/>
      <c r="I877" s="222"/>
      <c r="J877" s="222"/>
      <c r="K877" s="222"/>
      <c r="L877" s="222"/>
      <c r="M877" s="222"/>
      <c r="N877" s="221"/>
      <c r="O877" s="221"/>
      <c r="P877" s="221"/>
      <c r="Q877" s="221"/>
      <c r="R877" s="222"/>
      <c r="S877" s="222"/>
      <c r="T877" s="222"/>
      <c r="U877" s="222"/>
      <c r="V877" s="222"/>
      <c r="W877" s="222"/>
      <c r="X877" s="222"/>
      <c r="Y877" s="222"/>
      <c r="Z877" s="212"/>
      <c r="AA877" s="212"/>
      <c r="AB877" s="212"/>
      <c r="AC877" s="212"/>
      <c r="AD877" s="212"/>
      <c r="AE877" s="212"/>
      <c r="AF877" s="212"/>
      <c r="AG877" s="212" t="s">
        <v>276</v>
      </c>
      <c r="AH877" s="212">
        <v>0</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1" x14ac:dyDescent="0.2">
      <c r="A878" s="233">
        <v>139</v>
      </c>
      <c r="B878" s="234" t="s">
        <v>1095</v>
      </c>
      <c r="C878" s="250" t="s">
        <v>1096</v>
      </c>
      <c r="D878" s="235" t="s">
        <v>650</v>
      </c>
      <c r="E878" s="236">
        <v>8.65</v>
      </c>
      <c r="F878" s="237"/>
      <c r="G878" s="238">
        <f>ROUND(E878*F878,2)</f>
        <v>0</v>
      </c>
      <c r="H878" s="237"/>
      <c r="I878" s="238">
        <f>ROUND(E878*H878,2)</f>
        <v>0</v>
      </c>
      <c r="J878" s="237"/>
      <c r="K878" s="238">
        <f>ROUND(E878*J878,2)</f>
        <v>0</v>
      </c>
      <c r="L878" s="238">
        <v>21</v>
      </c>
      <c r="M878" s="238">
        <f>G878*(1+L878/100)</f>
        <v>0</v>
      </c>
      <c r="N878" s="236">
        <v>0</v>
      </c>
      <c r="O878" s="236">
        <f>ROUND(E878*N878,2)</f>
        <v>0</v>
      </c>
      <c r="P878" s="236">
        <v>3.6999999999999998E-2</v>
      </c>
      <c r="Q878" s="236">
        <f>ROUND(E878*P878,2)</f>
        <v>0.32</v>
      </c>
      <c r="R878" s="238" t="s">
        <v>916</v>
      </c>
      <c r="S878" s="238" t="s">
        <v>264</v>
      </c>
      <c r="T878" s="239" t="s">
        <v>319</v>
      </c>
      <c r="U878" s="222">
        <v>0.55000000000000004</v>
      </c>
      <c r="V878" s="222">
        <f>ROUND(E878*U878,2)</f>
        <v>4.76</v>
      </c>
      <c r="W878" s="222"/>
      <c r="X878" s="222" t="s">
        <v>320</v>
      </c>
      <c r="Y878" s="222" t="s">
        <v>267</v>
      </c>
      <c r="Z878" s="212"/>
      <c r="AA878" s="212"/>
      <c r="AB878" s="212"/>
      <c r="AC878" s="212"/>
      <c r="AD878" s="212"/>
      <c r="AE878" s="212"/>
      <c r="AF878" s="212"/>
      <c r="AG878" s="212" t="s">
        <v>321</v>
      </c>
      <c r="AH878" s="212"/>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2" x14ac:dyDescent="0.2">
      <c r="A879" s="219"/>
      <c r="B879" s="220"/>
      <c r="C879" s="252" t="s">
        <v>1097</v>
      </c>
      <c r="D879" s="223"/>
      <c r="E879" s="224">
        <v>1</v>
      </c>
      <c r="F879" s="222"/>
      <c r="G879" s="222"/>
      <c r="H879" s="222"/>
      <c r="I879" s="222"/>
      <c r="J879" s="222"/>
      <c r="K879" s="222"/>
      <c r="L879" s="222"/>
      <c r="M879" s="222"/>
      <c r="N879" s="221"/>
      <c r="O879" s="221"/>
      <c r="P879" s="221"/>
      <c r="Q879" s="221"/>
      <c r="R879" s="222"/>
      <c r="S879" s="222"/>
      <c r="T879" s="222"/>
      <c r="U879" s="222"/>
      <c r="V879" s="222"/>
      <c r="W879" s="222"/>
      <c r="X879" s="222"/>
      <c r="Y879" s="222"/>
      <c r="Z879" s="212"/>
      <c r="AA879" s="212"/>
      <c r="AB879" s="212"/>
      <c r="AC879" s="212"/>
      <c r="AD879" s="212"/>
      <c r="AE879" s="212"/>
      <c r="AF879" s="212"/>
      <c r="AG879" s="212" t="s">
        <v>276</v>
      </c>
      <c r="AH879" s="212">
        <v>0</v>
      </c>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3" x14ac:dyDescent="0.2">
      <c r="A880" s="219"/>
      <c r="B880" s="220"/>
      <c r="C880" s="252" t="s">
        <v>1098</v>
      </c>
      <c r="D880" s="223"/>
      <c r="E880" s="224">
        <v>3</v>
      </c>
      <c r="F880" s="222"/>
      <c r="G880" s="222"/>
      <c r="H880" s="222"/>
      <c r="I880" s="222"/>
      <c r="J880" s="222"/>
      <c r="K880" s="222"/>
      <c r="L880" s="222"/>
      <c r="M880" s="222"/>
      <c r="N880" s="221"/>
      <c r="O880" s="221"/>
      <c r="P880" s="221"/>
      <c r="Q880" s="221"/>
      <c r="R880" s="222"/>
      <c r="S880" s="222"/>
      <c r="T880" s="222"/>
      <c r="U880" s="222"/>
      <c r="V880" s="222"/>
      <c r="W880" s="222"/>
      <c r="X880" s="222"/>
      <c r="Y880" s="222"/>
      <c r="Z880" s="212"/>
      <c r="AA880" s="212"/>
      <c r="AB880" s="212"/>
      <c r="AC880" s="212"/>
      <c r="AD880" s="212"/>
      <c r="AE880" s="212"/>
      <c r="AF880" s="212"/>
      <c r="AG880" s="212" t="s">
        <v>276</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3" x14ac:dyDescent="0.2">
      <c r="A881" s="219"/>
      <c r="B881" s="220"/>
      <c r="C881" s="252" t="s">
        <v>1099</v>
      </c>
      <c r="D881" s="223"/>
      <c r="E881" s="224">
        <v>4.6500000000000004</v>
      </c>
      <c r="F881" s="222"/>
      <c r="G881" s="222"/>
      <c r="H881" s="222"/>
      <c r="I881" s="222"/>
      <c r="J881" s="222"/>
      <c r="K881" s="222"/>
      <c r="L881" s="222"/>
      <c r="M881" s="222"/>
      <c r="N881" s="221"/>
      <c r="O881" s="221"/>
      <c r="P881" s="221"/>
      <c r="Q881" s="221"/>
      <c r="R881" s="222"/>
      <c r="S881" s="222"/>
      <c r="T881" s="222"/>
      <c r="U881" s="222"/>
      <c r="V881" s="222"/>
      <c r="W881" s="222"/>
      <c r="X881" s="222"/>
      <c r="Y881" s="222"/>
      <c r="Z881" s="212"/>
      <c r="AA881" s="212"/>
      <c r="AB881" s="212"/>
      <c r="AC881" s="212"/>
      <c r="AD881" s="212"/>
      <c r="AE881" s="212"/>
      <c r="AF881" s="212"/>
      <c r="AG881" s="212" t="s">
        <v>276</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ht="22.5" outlineLevel="1" x14ac:dyDescent="0.2">
      <c r="A882" s="233">
        <v>140</v>
      </c>
      <c r="B882" s="234" t="s">
        <v>1100</v>
      </c>
      <c r="C882" s="250" t="s">
        <v>1101</v>
      </c>
      <c r="D882" s="235" t="s">
        <v>317</v>
      </c>
      <c r="E882" s="236">
        <v>418.35</v>
      </c>
      <c r="F882" s="237"/>
      <c r="G882" s="238">
        <f>ROUND(E882*F882,2)</f>
        <v>0</v>
      </c>
      <c r="H882" s="237"/>
      <c r="I882" s="238">
        <f>ROUND(E882*H882,2)</f>
        <v>0</v>
      </c>
      <c r="J882" s="237"/>
      <c r="K882" s="238">
        <f>ROUND(E882*J882,2)</f>
        <v>0</v>
      </c>
      <c r="L882" s="238">
        <v>21</v>
      </c>
      <c r="M882" s="238">
        <f>G882*(1+L882/100)</f>
        <v>0</v>
      </c>
      <c r="N882" s="236">
        <v>0</v>
      </c>
      <c r="O882" s="236">
        <f>ROUND(E882*N882,2)</f>
        <v>0</v>
      </c>
      <c r="P882" s="236">
        <v>0.02</v>
      </c>
      <c r="Q882" s="236">
        <f>ROUND(E882*P882,2)</f>
        <v>8.3699999999999992</v>
      </c>
      <c r="R882" s="238" t="s">
        <v>916</v>
      </c>
      <c r="S882" s="238" t="s">
        <v>264</v>
      </c>
      <c r="T882" s="239" t="s">
        <v>413</v>
      </c>
      <c r="U882" s="222">
        <v>0.17</v>
      </c>
      <c r="V882" s="222">
        <f>ROUND(E882*U882,2)</f>
        <v>71.12</v>
      </c>
      <c r="W882" s="222"/>
      <c r="X882" s="222" t="s">
        <v>320</v>
      </c>
      <c r="Y882" s="222" t="s">
        <v>267</v>
      </c>
      <c r="Z882" s="212"/>
      <c r="AA882" s="212"/>
      <c r="AB882" s="212"/>
      <c r="AC882" s="212"/>
      <c r="AD882" s="212"/>
      <c r="AE882" s="212"/>
      <c r="AF882" s="212"/>
      <c r="AG882" s="212" t="s">
        <v>321</v>
      </c>
      <c r="AH882" s="212"/>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2" x14ac:dyDescent="0.2">
      <c r="A883" s="219"/>
      <c r="B883" s="220"/>
      <c r="C883" s="252" t="s">
        <v>1102</v>
      </c>
      <c r="D883" s="223"/>
      <c r="E883" s="224">
        <v>227.78</v>
      </c>
      <c r="F883" s="222"/>
      <c r="G883" s="222"/>
      <c r="H883" s="222"/>
      <c r="I883" s="222"/>
      <c r="J883" s="222"/>
      <c r="K883" s="222"/>
      <c r="L883" s="222"/>
      <c r="M883" s="222"/>
      <c r="N883" s="221"/>
      <c r="O883" s="221"/>
      <c r="P883" s="221"/>
      <c r="Q883" s="221"/>
      <c r="R883" s="222"/>
      <c r="S883" s="222"/>
      <c r="T883" s="222"/>
      <c r="U883" s="222"/>
      <c r="V883" s="222"/>
      <c r="W883" s="222"/>
      <c r="X883" s="222"/>
      <c r="Y883" s="222"/>
      <c r="Z883" s="212"/>
      <c r="AA883" s="212"/>
      <c r="AB883" s="212"/>
      <c r="AC883" s="212"/>
      <c r="AD883" s="212"/>
      <c r="AE883" s="212"/>
      <c r="AF883" s="212"/>
      <c r="AG883" s="212" t="s">
        <v>276</v>
      </c>
      <c r="AH883" s="212">
        <v>5</v>
      </c>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3" x14ac:dyDescent="0.2">
      <c r="A884" s="219"/>
      <c r="B884" s="220"/>
      <c r="C884" s="252" t="s">
        <v>1103</v>
      </c>
      <c r="D884" s="223"/>
      <c r="E884" s="224">
        <v>190.57</v>
      </c>
      <c r="F884" s="222"/>
      <c r="G884" s="222"/>
      <c r="H884" s="222"/>
      <c r="I884" s="222"/>
      <c r="J884" s="222"/>
      <c r="K884" s="222"/>
      <c r="L884" s="222"/>
      <c r="M884" s="222"/>
      <c r="N884" s="221"/>
      <c r="O884" s="221"/>
      <c r="P884" s="221"/>
      <c r="Q884" s="221"/>
      <c r="R884" s="222"/>
      <c r="S884" s="222"/>
      <c r="T884" s="222"/>
      <c r="U884" s="222"/>
      <c r="V884" s="222"/>
      <c r="W884" s="222"/>
      <c r="X884" s="222"/>
      <c r="Y884" s="222"/>
      <c r="Z884" s="212"/>
      <c r="AA884" s="212"/>
      <c r="AB884" s="212"/>
      <c r="AC884" s="212"/>
      <c r="AD884" s="212"/>
      <c r="AE884" s="212"/>
      <c r="AF884" s="212"/>
      <c r="AG884" s="212" t="s">
        <v>276</v>
      </c>
      <c r="AH884" s="212">
        <v>5</v>
      </c>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ht="22.5" outlineLevel="1" x14ac:dyDescent="0.2">
      <c r="A885" s="233">
        <v>141</v>
      </c>
      <c r="B885" s="234" t="s">
        <v>1104</v>
      </c>
      <c r="C885" s="250" t="s">
        <v>1105</v>
      </c>
      <c r="D885" s="235" t="s">
        <v>317</v>
      </c>
      <c r="E885" s="236">
        <v>1465.6539</v>
      </c>
      <c r="F885" s="237"/>
      <c r="G885" s="238">
        <f>ROUND(E885*F885,2)</f>
        <v>0</v>
      </c>
      <c r="H885" s="237"/>
      <c r="I885" s="238">
        <f>ROUND(E885*H885,2)</f>
        <v>0</v>
      </c>
      <c r="J885" s="237"/>
      <c r="K885" s="238">
        <f>ROUND(E885*J885,2)</f>
        <v>0</v>
      </c>
      <c r="L885" s="238">
        <v>21</v>
      </c>
      <c r="M885" s="238">
        <f>G885*(1+L885/100)</f>
        <v>0</v>
      </c>
      <c r="N885" s="236">
        <v>0</v>
      </c>
      <c r="O885" s="236">
        <f>ROUND(E885*N885,2)</f>
        <v>0</v>
      </c>
      <c r="P885" s="236">
        <v>0.02</v>
      </c>
      <c r="Q885" s="236">
        <f>ROUND(E885*P885,2)</f>
        <v>29.31</v>
      </c>
      <c r="R885" s="238" t="s">
        <v>916</v>
      </c>
      <c r="S885" s="238" t="s">
        <v>264</v>
      </c>
      <c r="T885" s="239" t="s">
        <v>413</v>
      </c>
      <c r="U885" s="222">
        <v>0.13</v>
      </c>
      <c r="V885" s="222">
        <f>ROUND(E885*U885,2)</f>
        <v>190.54</v>
      </c>
      <c r="W885" s="222"/>
      <c r="X885" s="222" t="s">
        <v>320</v>
      </c>
      <c r="Y885" s="222" t="s">
        <v>267</v>
      </c>
      <c r="Z885" s="212"/>
      <c r="AA885" s="212"/>
      <c r="AB885" s="212"/>
      <c r="AC885" s="212"/>
      <c r="AD885" s="212"/>
      <c r="AE885" s="212"/>
      <c r="AF885" s="212"/>
      <c r="AG885" s="212" t="s">
        <v>321</v>
      </c>
      <c r="AH885" s="212"/>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2" x14ac:dyDescent="0.2">
      <c r="A886" s="219"/>
      <c r="B886" s="220"/>
      <c r="C886" s="252" t="s">
        <v>1106</v>
      </c>
      <c r="D886" s="223"/>
      <c r="E886" s="224">
        <v>1287.7688000000001</v>
      </c>
      <c r="F886" s="222"/>
      <c r="G886" s="222"/>
      <c r="H886" s="222"/>
      <c r="I886" s="222"/>
      <c r="J886" s="222"/>
      <c r="K886" s="222"/>
      <c r="L886" s="222"/>
      <c r="M886" s="222"/>
      <c r="N886" s="221"/>
      <c r="O886" s="221"/>
      <c r="P886" s="221"/>
      <c r="Q886" s="221"/>
      <c r="R886" s="222"/>
      <c r="S886" s="222"/>
      <c r="T886" s="222"/>
      <c r="U886" s="222"/>
      <c r="V886" s="222"/>
      <c r="W886" s="222"/>
      <c r="X886" s="222"/>
      <c r="Y886" s="222"/>
      <c r="Z886" s="212"/>
      <c r="AA886" s="212"/>
      <c r="AB886" s="212"/>
      <c r="AC886" s="212"/>
      <c r="AD886" s="212"/>
      <c r="AE886" s="212"/>
      <c r="AF886" s="212"/>
      <c r="AG886" s="212" t="s">
        <v>276</v>
      </c>
      <c r="AH886" s="212">
        <v>5</v>
      </c>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3" x14ac:dyDescent="0.2">
      <c r="A887" s="219"/>
      <c r="B887" s="220"/>
      <c r="C887" s="252" t="s">
        <v>1107</v>
      </c>
      <c r="D887" s="223"/>
      <c r="E887" s="224">
        <v>177.88509999999999</v>
      </c>
      <c r="F887" s="222"/>
      <c r="G887" s="222"/>
      <c r="H887" s="222"/>
      <c r="I887" s="222"/>
      <c r="J887" s="222"/>
      <c r="K887" s="222"/>
      <c r="L887" s="222"/>
      <c r="M887" s="222"/>
      <c r="N887" s="221"/>
      <c r="O887" s="221"/>
      <c r="P887" s="221"/>
      <c r="Q887" s="221"/>
      <c r="R887" s="222"/>
      <c r="S887" s="222"/>
      <c r="T887" s="222"/>
      <c r="U887" s="222"/>
      <c r="V887" s="222"/>
      <c r="W887" s="222"/>
      <c r="X887" s="222"/>
      <c r="Y887" s="222"/>
      <c r="Z887" s="212"/>
      <c r="AA887" s="212"/>
      <c r="AB887" s="212"/>
      <c r="AC887" s="212"/>
      <c r="AD887" s="212"/>
      <c r="AE887" s="212"/>
      <c r="AF887" s="212"/>
      <c r="AG887" s="212" t="s">
        <v>276</v>
      </c>
      <c r="AH887" s="212">
        <v>5</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ht="22.5" outlineLevel="1" x14ac:dyDescent="0.2">
      <c r="A888" s="233">
        <v>142</v>
      </c>
      <c r="B888" s="234" t="s">
        <v>1108</v>
      </c>
      <c r="C888" s="250" t="s">
        <v>1109</v>
      </c>
      <c r="D888" s="235" t="s">
        <v>317</v>
      </c>
      <c r="E888" s="236">
        <v>59.436</v>
      </c>
      <c r="F888" s="237"/>
      <c r="G888" s="238">
        <f>ROUND(E888*F888,2)</f>
        <v>0</v>
      </c>
      <c r="H888" s="237"/>
      <c r="I888" s="238">
        <f>ROUND(E888*H888,2)</f>
        <v>0</v>
      </c>
      <c r="J888" s="237"/>
      <c r="K888" s="238">
        <f>ROUND(E888*J888,2)</f>
        <v>0</v>
      </c>
      <c r="L888" s="238">
        <v>21</v>
      </c>
      <c r="M888" s="238">
        <f>G888*(1+L888/100)</f>
        <v>0</v>
      </c>
      <c r="N888" s="236">
        <v>0</v>
      </c>
      <c r="O888" s="236">
        <f>ROUND(E888*N888,2)</f>
        <v>0</v>
      </c>
      <c r="P888" s="236">
        <v>4.5999999999999999E-2</v>
      </c>
      <c r="Q888" s="236">
        <f>ROUND(E888*P888,2)</f>
        <v>2.73</v>
      </c>
      <c r="R888" s="238" t="s">
        <v>916</v>
      </c>
      <c r="S888" s="238" t="s">
        <v>264</v>
      </c>
      <c r="T888" s="239" t="s">
        <v>319</v>
      </c>
      <c r="U888" s="222">
        <v>0.26</v>
      </c>
      <c r="V888" s="222">
        <f>ROUND(E888*U888,2)</f>
        <v>15.45</v>
      </c>
      <c r="W888" s="222"/>
      <c r="X888" s="222" t="s">
        <v>320</v>
      </c>
      <c r="Y888" s="222" t="s">
        <v>267</v>
      </c>
      <c r="Z888" s="212"/>
      <c r="AA888" s="212"/>
      <c r="AB888" s="212"/>
      <c r="AC888" s="212"/>
      <c r="AD888" s="212"/>
      <c r="AE888" s="212"/>
      <c r="AF888" s="212"/>
      <c r="AG888" s="212" t="s">
        <v>321</v>
      </c>
      <c r="AH888" s="212"/>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2" x14ac:dyDescent="0.2">
      <c r="A889" s="219"/>
      <c r="B889" s="220"/>
      <c r="C889" s="252" t="s">
        <v>1110</v>
      </c>
      <c r="D889" s="223"/>
      <c r="E889" s="224">
        <v>77.943399999999997</v>
      </c>
      <c r="F889" s="222"/>
      <c r="G889" s="222"/>
      <c r="H889" s="222"/>
      <c r="I889" s="222"/>
      <c r="J889" s="222"/>
      <c r="K889" s="222"/>
      <c r="L889" s="222"/>
      <c r="M889" s="222"/>
      <c r="N889" s="221"/>
      <c r="O889" s="221"/>
      <c r="P889" s="221"/>
      <c r="Q889" s="221"/>
      <c r="R889" s="222"/>
      <c r="S889" s="222"/>
      <c r="T889" s="222"/>
      <c r="U889" s="222"/>
      <c r="V889" s="222"/>
      <c r="W889" s="222"/>
      <c r="X889" s="222"/>
      <c r="Y889" s="222"/>
      <c r="Z889" s="212"/>
      <c r="AA889" s="212"/>
      <c r="AB889" s="212"/>
      <c r="AC889" s="212"/>
      <c r="AD889" s="212"/>
      <c r="AE889" s="212"/>
      <c r="AF889" s="212"/>
      <c r="AG889" s="212" t="s">
        <v>276</v>
      </c>
      <c r="AH889" s="212">
        <v>0</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3" x14ac:dyDescent="0.2">
      <c r="A890" s="219"/>
      <c r="B890" s="220"/>
      <c r="C890" s="252" t="s">
        <v>1111</v>
      </c>
      <c r="D890" s="223"/>
      <c r="E890" s="224">
        <v>-4.9000000000000004</v>
      </c>
      <c r="F890" s="222"/>
      <c r="G890" s="222"/>
      <c r="H890" s="222"/>
      <c r="I890" s="222"/>
      <c r="J890" s="222"/>
      <c r="K890" s="222"/>
      <c r="L890" s="222"/>
      <c r="M890" s="222"/>
      <c r="N890" s="221"/>
      <c r="O890" s="221"/>
      <c r="P890" s="221"/>
      <c r="Q890" s="221"/>
      <c r="R890" s="222"/>
      <c r="S890" s="222"/>
      <c r="T890" s="222"/>
      <c r="U890" s="222"/>
      <c r="V890" s="222"/>
      <c r="W890" s="222"/>
      <c r="X890" s="222"/>
      <c r="Y890" s="222"/>
      <c r="Z890" s="212"/>
      <c r="AA890" s="212"/>
      <c r="AB890" s="212"/>
      <c r="AC890" s="212"/>
      <c r="AD890" s="212"/>
      <c r="AE890" s="212"/>
      <c r="AF890" s="212"/>
      <c r="AG890" s="212" t="s">
        <v>276</v>
      </c>
      <c r="AH890" s="212">
        <v>0</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3" x14ac:dyDescent="0.2">
      <c r="A891" s="219"/>
      <c r="B891" s="220"/>
      <c r="C891" s="252" t="s">
        <v>685</v>
      </c>
      <c r="D891" s="223"/>
      <c r="E891" s="224">
        <v>-4.75</v>
      </c>
      <c r="F891" s="222"/>
      <c r="G891" s="222"/>
      <c r="H891" s="222"/>
      <c r="I891" s="222"/>
      <c r="J891" s="222"/>
      <c r="K891" s="222"/>
      <c r="L891" s="222"/>
      <c r="M891" s="222"/>
      <c r="N891" s="221"/>
      <c r="O891" s="221"/>
      <c r="P891" s="221"/>
      <c r="Q891" s="221"/>
      <c r="R891" s="222"/>
      <c r="S891" s="222"/>
      <c r="T891" s="222"/>
      <c r="U891" s="222"/>
      <c r="V891" s="222"/>
      <c r="W891" s="222"/>
      <c r="X891" s="222"/>
      <c r="Y891" s="222"/>
      <c r="Z891" s="212"/>
      <c r="AA891" s="212"/>
      <c r="AB891" s="212"/>
      <c r="AC891" s="212"/>
      <c r="AD891" s="212"/>
      <c r="AE891" s="212"/>
      <c r="AF891" s="212"/>
      <c r="AG891" s="212" t="s">
        <v>276</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3" x14ac:dyDescent="0.2">
      <c r="A892" s="219"/>
      <c r="B892" s="220"/>
      <c r="C892" s="252" t="s">
        <v>750</v>
      </c>
      <c r="D892" s="223"/>
      <c r="E892" s="224">
        <v>2.1829999999999998</v>
      </c>
      <c r="F892" s="222"/>
      <c r="G892" s="222"/>
      <c r="H892" s="222"/>
      <c r="I892" s="222"/>
      <c r="J892" s="222"/>
      <c r="K892" s="222"/>
      <c r="L892" s="222"/>
      <c r="M892" s="222"/>
      <c r="N892" s="221"/>
      <c r="O892" s="221"/>
      <c r="P892" s="221"/>
      <c r="Q892" s="221"/>
      <c r="R892" s="222"/>
      <c r="S892" s="222"/>
      <c r="T892" s="222"/>
      <c r="U892" s="222"/>
      <c r="V892" s="222"/>
      <c r="W892" s="222"/>
      <c r="X892" s="222"/>
      <c r="Y892" s="222"/>
      <c r="Z892" s="212"/>
      <c r="AA892" s="212"/>
      <c r="AB892" s="212"/>
      <c r="AC892" s="212"/>
      <c r="AD892" s="212"/>
      <c r="AE892" s="212"/>
      <c r="AF892" s="212"/>
      <c r="AG892" s="212" t="s">
        <v>276</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3" x14ac:dyDescent="0.2">
      <c r="A893" s="219"/>
      <c r="B893" s="220"/>
      <c r="C893" s="252" t="s">
        <v>1112</v>
      </c>
      <c r="D893" s="223"/>
      <c r="E893" s="224">
        <v>41.630400000000002</v>
      </c>
      <c r="F893" s="222"/>
      <c r="G893" s="222"/>
      <c r="H893" s="222"/>
      <c r="I893" s="222"/>
      <c r="J893" s="222"/>
      <c r="K893" s="222"/>
      <c r="L893" s="222"/>
      <c r="M893" s="222"/>
      <c r="N893" s="221"/>
      <c r="O893" s="221"/>
      <c r="P893" s="221"/>
      <c r="Q893" s="221"/>
      <c r="R893" s="222"/>
      <c r="S893" s="222"/>
      <c r="T893" s="222"/>
      <c r="U893" s="222"/>
      <c r="V893" s="222"/>
      <c r="W893" s="222"/>
      <c r="X893" s="222"/>
      <c r="Y893" s="222"/>
      <c r="Z893" s="212"/>
      <c r="AA893" s="212"/>
      <c r="AB893" s="212"/>
      <c r="AC893" s="212"/>
      <c r="AD893" s="212"/>
      <c r="AE893" s="212"/>
      <c r="AF893" s="212"/>
      <c r="AG893" s="212" t="s">
        <v>276</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3" x14ac:dyDescent="0.2">
      <c r="A894" s="219"/>
      <c r="B894" s="220"/>
      <c r="C894" s="252" t="s">
        <v>1113</v>
      </c>
      <c r="D894" s="223"/>
      <c r="E894" s="224">
        <v>-2</v>
      </c>
      <c r="F894" s="222"/>
      <c r="G894" s="222"/>
      <c r="H894" s="222"/>
      <c r="I894" s="222"/>
      <c r="J894" s="222"/>
      <c r="K894" s="222"/>
      <c r="L894" s="222"/>
      <c r="M894" s="222"/>
      <c r="N894" s="221"/>
      <c r="O894" s="221"/>
      <c r="P894" s="221"/>
      <c r="Q894" s="221"/>
      <c r="R894" s="222"/>
      <c r="S894" s="222"/>
      <c r="T894" s="222"/>
      <c r="U894" s="222"/>
      <c r="V894" s="222"/>
      <c r="W894" s="222"/>
      <c r="X894" s="222"/>
      <c r="Y894" s="222"/>
      <c r="Z894" s="212"/>
      <c r="AA894" s="212"/>
      <c r="AB894" s="212"/>
      <c r="AC894" s="212"/>
      <c r="AD894" s="212"/>
      <c r="AE894" s="212"/>
      <c r="AF894" s="212"/>
      <c r="AG894" s="212" t="s">
        <v>276</v>
      </c>
      <c r="AH894" s="212">
        <v>0</v>
      </c>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3" x14ac:dyDescent="0.2">
      <c r="A895" s="219"/>
      <c r="B895" s="220"/>
      <c r="C895" s="252" t="s">
        <v>1114</v>
      </c>
      <c r="D895" s="223"/>
      <c r="E895" s="224">
        <v>-1.744</v>
      </c>
      <c r="F895" s="222"/>
      <c r="G895" s="222"/>
      <c r="H895" s="222"/>
      <c r="I895" s="222"/>
      <c r="J895" s="222"/>
      <c r="K895" s="222"/>
      <c r="L895" s="222"/>
      <c r="M895" s="222"/>
      <c r="N895" s="221"/>
      <c r="O895" s="221"/>
      <c r="P895" s="221"/>
      <c r="Q895" s="221"/>
      <c r="R895" s="222"/>
      <c r="S895" s="222"/>
      <c r="T895" s="222"/>
      <c r="U895" s="222"/>
      <c r="V895" s="222"/>
      <c r="W895" s="222"/>
      <c r="X895" s="222"/>
      <c r="Y895" s="222"/>
      <c r="Z895" s="212"/>
      <c r="AA895" s="212"/>
      <c r="AB895" s="212"/>
      <c r="AC895" s="212"/>
      <c r="AD895" s="212"/>
      <c r="AE895" s="212"/>
      <c r="AF895" s="212"/>
      <c r="AG895" s="212" t="s">
        <v>276</v>
      </c>
      <c r="AH895" s="212">
        <v>0</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3" x14ac:dyDescent="0.2">
      <c r="A896" s="219"/>
      <c r="B896" s="220"/>
      <c r="C896" s="252" t="s">
        <v>1115</v>
      </c>
      <c r="D896" s="223"/>
      <c r="E896" s="224">
        <v>2.8742999999999999</v>
      </c>
      <c r="F896" s="222"/>
      <c r="G896" s="222"/>
      <c r="H896" s="222"/>
      <c r="I896" s="222"/>
      <c r="J896" s="222"/>
      <c r="K896" s="222"/>
      <c r="L896" s="222"/>
      <c r="M896" s="222"/>
      <c r="N896" s="221"/>
      <c r="O896" s="221"/>
      <c r="P896" s="221"/>
      <c r="Q896" s="221"/>
      <c r="R896" s="222"/>
      <c r="S896" s="222"/>
      <c r="T896" s="222"/>
      <c r="U896" s="222"/>
      <c r="V896" s="222"/>
      <c r="W896" s="222"/>
      <c r="X896" s="222"/>
      <c r="Y896" s="222"/>
      <c r="Z896" s="212"/>
      <c r="AA896" s="212"/>
      <c r="AB896" s="212"/>
      <c r="AC896" s="212"/>
      <c r="AD896" s="212"/>
      <c r="AE896" s="212"/>
      <c r="AF896" s="212"/>
      <c r="AG896" s="212" t="s">
        <v>276</v>
      </c>
      <c r="AH896" s="212">
        <v>0</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3" x14ac:dyDescent="0.2">
      <c r="A897" s="219"/>
      <c r="B897" s="220"/>
      <c r="C897" s="252" t="s">
        <v>1116</v>
      </c>
      <c r="D897" s="223"/>
      <c r="E897" s="224">
        <v>-51.801099999999998</v>
      </c>
      <c r="F897" s="222"/>
      <c r="G897" s="222"/>
      <c r="H897" s="222"/>
      <c r="I897" s="222"/>
      <c r="J897" s="222"/>
      <c r="K897" s="222"/>
      <c r="L897" s="222"/>
      <c r="M897" s="222"/>
      <c r="N897" s="221"/>
      <c r="O897" s="221"/>
      <c r="P897" s="221"/>
      <c r="Q897" s="221"/>
      <c r="R897" s="222"/>
      <c r="S897" s="222"/>
      <c r="T897" s="222"/>
      <c r="U897" s="222"/>
      <c r="V897" s="222"/>
      <c r="W897" s="222"/>
      <c r="X897" s="222"/>
      <c r="Y897" s="222"/>
      <c r="Z897" s="212"/>
      <c r="AA897" s="212"/>
      <c r="AB897" s="212"/>
      <c r="AC897" s="212"/>
      <c r="AD897" s="212"/>
      <c r="AE897" s="212"/>
      <c r="AF897" s="212"/>
      <c r="AG897" s="212" t="s">
        <v>276</v>
      </c>
      <c r="AH897" s="212">
        <v>5</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ht="22.5" outlineLevel="1" x14ac:dyDescent="0.2">
      <c r="A898" s="233">
        <v>143</v>
      </c>
      <c r="B898" s="234" t="s">
        <v>1117</v>
      </c>
      <c r="C898" s="250" t="s">
        <v>1118</v>
      </c>
      <c r="D898" s="235" t="s">
        <v>650</v>
      </c>
      <c r="E898" s="236">
        <v>59.42</v>
      </c>
      <c r="F898" s="237"/>
      <c r="G898" s="238">
        <f>ROUND(E898*F898,2)</f>
        <v>0</v>
      </c>
      <c r="H898" s="237"/>
      <c r="I898" s="238">
        <f>ROUND(E898*H898,2)</f>
        <v>0</v>
      </c>
      <c r="J898" s="237"/>
      <c r="K898" s="238">
        <f>ROUND(E898*J898,2)</f>
        <v>0</v>
      </c>
      <c r="L898" s="238">
        <v>21</v>
      </c>
      <c r="M898" s="238">
        <f>G898*(1+L898/100)</f>
        <v>0</v>
      </c>
      <c r="N898" s="236">
        <v>0</v>
      </c>
      <c r="O898" s="236">
        <f>ROUND(E898*N898,2)</f>
        <v>0</v>
      </c>
      <c r="P898" s="236">
        <v>0.02</v>
      </c>
      <c r="Q898" s="236">
        <f>ROUND(E898*P898,2)</f>
        <v>1.19</v>
      </c>
      <c r="R898" s="238" t="s">
        <v>916</v>
      </c>
      <c r="S898" s="238" t="s">
        <v>264</v>
      </c>
      <c r="T898" s="239" t="s">
        <v>319</v>
      </c>
      <c r="U898" s="222">
        <v>0.46</v>
      </c>
      <c r="V898" s="222">
        <f>ROUND(E898*U898,2)</f>
        <v>27.33</v>
      </c>
      <c r="W898" s="222"/>
      <c r="X898" s="222" t="s">
        <v>320</v>
      </c>
      <c r="Y898" s="222" t="s">
        <v>267</v>
      </c>
      <c r="Z898" s="212"/>
      <c r="AA898" s="212"/>
      <c r="AB898" s="212"/>
      <c r="AC898" s="212"/>
      <c r="AD898" s="212"/>
      <c r="AE898" s="212"/>
      <c r="AF898" s="212"/>
      <c r="AG898" s="212" t="s">
        <v>321</v>
      </c>
      <c r="AH898" s="212"/>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2" x14ac:dyDescent="0.2">
      <c r="A899" s="219"/>
      <c r="B899" s="220"/>
      <c r="C899" s="261" t="s">
        <v>1119</v>
      </c>
      <c r="D899" s="259"/>
      <c r="E899" s="259"/>
      <c r="F899" s="259"/>
      <c r="G899" s="259"/>
      <c r="H899" s="222"/>
      <c r="I899" s="222"/>
      <c r="J899" s="222"/>
      <c r="K899" s="222"/>
      <c r="L899" s="222"/>
      <c r="M899" s="222"/>
      <c r="N899" s="221"/>
      <c r="O899" s="221"/>
      <c r="P899" s="221"/>
      <c r="Q899" s="221"/>
      <c r="R899" s="222"/>
      <c r="S899" s="222"/>
      <c r="T899" s="222"/>
      <c r="U899" s="222"/>
      <c r="V899" s="222"/>
      <c r="W899" s="222"/>
      <c r="X899" s="222"/>
      <c r="Y899" s="222"/>
      <c r="Z899" s="212"/>
      <c r="AA899" s="212"/>
      <c r="AB899" s="212"/>
      <c r="AC899" s="212"/>
      <c r="AD899" s="212"/>
      <c r="AE899" s="212"/>
      <c r="AF899" s="212"/>
      <c r="AG899" s="212" t="s">
        <v>323</v>
      </c>
      <c r="AH899" s="212"/>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2" x14ac:dyDescent="0.2">
      <c r="A900" s="219"/>
      <c r="B900" s="220"/>
      <c r="C900" s="252" t="s">
        <v>1120</v>
      </c>
      <c r="D900" s="223"/>
      <c r="E900" s="224">
        <v>16.829999999999998</v>
      </c>
      <c r="F900" s="222"/>
      <c r="G900" s="222"/>
      <c r="H900" s="222"/>
      <c r="I900" s="222"/>
      <c r="J900" s="222"/>
      <c r="K900" s="222"/>
      <c r="L900" s="222"/>
      <c r="M900" s="222"/>
      <c r="N900" s="221"/>
      <c r="O900" s="221"/>
      <c r="P900" s="221"/>
      <c r="Q900" s="221"/>
      <c r="R900" s="222"/>
      <c r="S900" s="222"/>
      <c r="T900" s="222"/>
      <c r="U900" s="222"/>
      <c r="V900" s="222"/>
      <c r="W900" s="222"/>
      <c r="X900" s="222"/>
      <c r="Y900" s="222"/>
      <c r="Z900" s="212"/>
      <c r="AA900" s="212"/>
      <c r="AB900" s="212"/>
      <c r="AC900" s="212"/>
      <c r="AD900" s="212"/>
      <c r="AE900" s="212"/>
      <c r="AF900" s="212"/>
      <c r="AG900" s="212" t="s">
        <v>276</v>
      </c>
      <c r="AH900" s="212">
        <v>0</v>
      </c>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3" x14ac:dyDescent="0.2">
      <c r="A901" s="219"/>
      <c r="B901" s="220"/>
      <c r="C901" s="252" t="s">
        <v>1121</v>
      </c>
      <c r="D901" s="223"/>
      <c r="E901" s="224">
        <v>11.09</v>
      </c>
      <c r="F901" s="222"/>
      <c r="G901" s="222"/>
      <c r="H901" s="222"/>
      <c r="I901" s="222"/>
      <c r="J901" s="222"/>
      <c r="K901" s="222"/>
      <c r="L901" s="222"/>
      <c r="M901" s="222"/>
      <c r="N901" s="221"/>
      <c r="O901" s="221"/>
      <c r="P901" s="221"/>
      <c r="Q901" s="221"/>
      <c r="R901" s="222"/>
      <c r="S901" s="222"/>
      <c r="T901" s="222"/>
      <c r="U901" s="222"/>
      <c r="V901" s="222"/>
      <c r="W901" s="222"/>
      <c r="X901" s="222"/>
      <c r="Y901" s="222"/>
      <c r="Z901" s="212"/>
      <c r="AA901" s="212"/>
      <c r="AB901" s="212"/>
      <c r="AC901" s="212"/>
      <c r="AD901" s="212"/>
      <c r="AE901" s="212"/>
      <c r="AF901" s="212"/>
      <c r="AG901" s="212" t="s">
        <v>276</v>
      </c>
      <c r="AH901" s="212">
        <v>0</v>
      </c>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3" x14ac:dyDescent="0.2">
      <c r="A902" s="219"/>
      <c r="B902" s="220"/>
      <c r="C902" s="252" t="s">
        <v>1122</v>
      </c>
      <c r="D902" s="223"/>
      <c r="E902" s="224">
        <v>31.5</v>
      </c>
      <c r="F902" s="222"/>
      <c r="G902" s="222"/>
      <c r="H902" s="222"/>
      <c r="I902" s="222"/>
      <c r="J902" s="222"/>
      <c r="K902" s="222"/>
      <c r="L902" s="222"/>
      <c r="M902" s="222"/>
      <c r="N902" s="221"/>
      <c r="O902" s="221"/>
      <c r="P902" s="221"/>
      <c r="Q902" s="221"/>
      <c r="R902" s="222"/>
      <c r="S902" s="222"/>
      <c r="T902" s="222"/>
      <c r="U902" s="222"/>
      <c r="V902" s="222"/>
      <c r="W902" s="222"/>
      <c r="X902" s="222"/>
      <c r="Y902" s="222"/>
      <c r="Z902" s="212"/>
      <c r="AA902" s="212"/>
      <c r="AB902" s="212"/>
      <c r="AC902" s="212"/>
      <c r="AD902" s="212"/>
      <c r="AE902" s="212"/>
      <c r="AF902" s="212"/>
      <c r="AG902" s="212" t="s">
        <v>276</v>
      </c>
      <c r="AH902" s="212">
        <v>0</v>
      </c>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ht="22.5" outlineLevel="1" x14ac:dyDescent="0.2">
      <c r="A903" s="233">
        <v>144</v>
      </c>
      <c r="B903" s="234" t="s">
        <v>1123</v>
      </c>
      <c r="C903" s="250" t="s">
        <v>1124</v>
      </c>
      <c r="D903" s="235" t="s">
        <v>650</v>
      </c>
      <c r="E903" s="236">
        <v>59.42</v>
      </c>
      <c r="F903" s="237"/>
      <c r="G903" s="238">
        <f>ROUND(E903*F903,2)</f>
        <v>0</v>
      </c>
      <c r="H903" s="237"/>
      <c r="I903" s="238">
        <f>ROUND(E903*H903,2)</f>
        <v>0</v>
      </c>
      <c r="J903" s="237"/>
      <c r="K903" s="238">
        <f>ROUND(E903*J903,2)</f>
        <v>0</v>
      </c>
      <c r="L903" s="238">
        <v>21</v>
      </c>
      <c r="M903" s="238">
        <f>G903*(1+L903/100)</f>
        <v>0</v>
      </c>
      <c r="N903" s="236">
        <v>0</v>
      </c>
      <c r="O903" s="236">
        <f>ROUND(E903*N903,2)</f>
        <v>0</v>
      </c>
      <c r="P903" s="236">
        <v>0.01</v>
      </c>
      <c r="Q903" s="236">
        <f>ROUND(E903*P903,2)</f>
        <v>0.59</v>
      </c>
      <c r="R903" s="238" t="s">
        <v>916</v>
      </c>
      <c r="S903" s="238" t="s">
        <v>264</v>
      </c>
      <c r="T903" s="239" t="s">
        <v>319</v>
      </c>
      <c r="U903" s="222">
        <v>0.32</v>
      </c>
      <c r="V903" s="222">
        <f>ROUND(E903*U903,2)</f>
        <v>19.010000000000002</v>
      </c>
      <c r="W903" s="222"/>
      <c r="X903" s="222" t="s">
        <v>320</v>
      </c>
      <c r="Y903" s="222" t="s">
        <v>267</v>
      </c>
      <c r="Z903" s="212"/>
      <c r="AA903" s="212"/>
      <c r="AB903" s="212"/>
      <c r="AC903" s="212"/>
      <c r="AD903" s="212"/>
      <c r="AE903" s="212"/>
      <c r="AF903" s="212"/>
      <c r="AG903" s="212" t="s">
        <v>321</v>
      </c>
      <c r="AH903" s="212"/>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2" x14ac:dyDescent="0.2">
      <c r="A904" s="219"/>
      <c r="B904" s="220"/>
      <c r="C904" s="261" t="s">
        <v>1119</v>
      </c>
      <c r="D904" s="259"/>
      <c r="E904" s="259"/>
      <c r="F904" s="259"/>
      <c r="G904" s="259"/>
      <c r="H904" s="222"/>
      <c r="I904" s="222"/>
      <c r="J904" s="222"/>
      <c r="K904" s="222"/>
      <c r="L904" s="222"/>
      <c r="M904" s="222"/>
      <c r="N904" s="221"/>
      <c r="O904" s="221"/>
      <c r="P904" s="221"/>
      <c r="Q904" s="221"/>
      <c r="R904" s="222"/>
      <c r="S904" s="222"/>
      <c r="T904" s="222"/>
      <c r="U904" s="222"/>
      <c r="V904" s="222"/>
      <c r="W904" s="222"/>
      <c r="X904" s="222"/>
      <c r="Y904" s="222"/>
      <c r="Z904" s="212"/>
      <c r="AA904" s="212"/>
      <c r="AB904" s="212"/>
      <c r="AC904" s="212"/>
      <c r="AD904" s="212"/>
      <c r="AE904" s="212"/>
      <c r="AF904" s="212"/>
      <c r="AG904" s="212" t="s">
        <v>323</v>
      </c>
      <c r="AH904" s="212"/>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2" x14ac:dyDescent="0.2">
      <c r="A905" s="219"/>
      <c r="B905" s="220"/>
      <c r="C905" s="252" t="s">
        <v>1125</v>
      </c>
      <c r="D905" s="223"/>
      <c r="E905" s="224">
        <v>59.42</v>
      </c>
      <c r="F905" s="222"/>
      <c r="G905" s="222"/>
      <c r="H905" s="222"/>
      <c r="I905" s="222"/>
      <c r="J905" s="222"/>
      <c r="K905" s="222"/>
      <c r="L905" s="222"/>
      <c r="M905" s="222"/>
      <c r="N905" s="221"/>
      <c r="O905" s="221"/>
      <c r="P905" s="221"/>
      <c r="Q905" s="221"/>
      <c r="R905" s="222"/>
      <c r="S905" s="222"/>
      <c r="T905" s="222"/>
      <c r="U905" s="222"/>
      <c r="V905" s="222"/>
      <c r="W905" s="222"/>
      <c r="X905" s="222"/>
      <c r="Y905" s="222"/>
      <c r="Z905" s="212"/>
      <c r="AA905" s="212"/>
      <c r="AB905" s="212"/>
      <c r="AC905" s="212"/>
      <c r="AD905" s="212"/>
      <c r="AE905" s="212"/>
      <c r="AF905" s="212"/>
      <c r="AG905" s="212" t="s">
        <v>276</v>
      </c>
      <c r="AH905" s="212">
        <v>5</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ht="22.5" outlineLevel="1" x14ac:dyDescent="0.2">
      <c r="A906" s="233">
        <v>145</v>
      </c>
      <c r="B906" s="234" t="s">
        <v>1126</v>
      </c>
      <c r="C906" s="250" t="s">
        <v>1127</v>
      </c>
      <c r="D906" s="235" t="s">
        <v>317</v>
      </c>
      <c r="E906" s="236">
        <v>51.801099999999998</v>
      </c>
      <c r="F906" s="237"/>
      <c r="G906" s="238">
        <f>ROUND(E906*F906,2)</f>
        <v>0</v>
      </c>
      <c r="H906" s="237"/>
      <c r="I906" s="238">
        <f>ROUND(E906*H906,2)</f>
        <v>0</v>
      </c>
      <c r="J906" s="237"/>
      <c r="K906" s="238">
        <f>ROUND(E906*J906,2)</f>
        <v>0</v>
      </c>
      <c r="L906" s="238">
        <v>21</v>
      </c>
      <c r="M906" s="238">
        <f>G906*(1+L906/100)</f>
        <v>0</v>
      </c>
      <c r="N906" s="236">
        <v>0</v>
      </c>
      <c r="O906" s="236">
        <f>ROUND(E906*N906,2)</f>
        <v>0</v>
      </c>
      <c r="P906" s="236">
        <v>6.8000000000000005E-2</v>
      </c>
      <c r="Q906" s="236">
        <f>ROUND(E906*P906,2)</f>
        <v>3.52</v>
      </c>
      <c r="R906" s="238" t="s">
        <v>916</v>
      </c>
      <c r="S906" s="238" t="s">
        <v>264</v>
      </c>
      <c r="T906" s="239" t="s">
        <v>319</v>
      </c>
      <c r="U906" s="222">
        <v>0.3</v>
      </c>
      <c r="V906" s="222">
        <f>ROUND(E906*U906,2)</f>
        <v>15.54</v>
      </c>
      <c r="W906" s="222"/>
      <c r="X906" s="222" t="s">
        <v>320</v>
      </c>
      <c r="Y906" s="222" t="s">
        <v>267</v>
      </c>
      <c r="Z906" s="212"/>
      <c r="AA906" s="212"/>
      <c r="AB906" s="212"/>
      <c r="AC906" s="212"/>
      <c r="AD906" s="212"/>
      <c r="AE906" s="212"/>
      <c r="AF906" s="212"/>
      <c r="AG906" s="212" t="s">
        <v>321</v>
      </c>
      <c r="AH906" s="212"/>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2" x14ac:dyDescent="0.2">
      <c r="A907" s="219"/>
      <c r="B907" s="220"/>
      <c r="C907" s="261" t="s">
        <v>1119</v>
      </c>
      <c r="D907" s="259"/>
      <c r="E907" s="259"/>
      <c r="F907" s="259"/>
      <c r="G907" s="259"/>
      <c r="H907" s="222"/>
      <c r="I907" s="222"/>
      <c r="J907" s="222"/>
      <c r="K907" s="222"/>
      <c r="L907" s="222"/>
      <c r="M907" s="222"/>
      <c r="N907" s="221"/>
      <c r="O907" s="221"/>
      <c r="P907" s="221"/>
      <c r="Q907" s="221"/>
      <c r="R907" s="222"/>
      <c r="S907" s="222"/>
      <c r="T907" s="222"/>
      <c r="U907" s="222"/>
      <c r="V907" s="222"/>
      <c r="W907" s="222"/>
      <c r="X907" s="222"/>
      <c r="Y907" s="222"/>
      <c r="Z907" s="212"/>
      <c r="AA907" s="212"/>
      <c r="AB907" s="212"/>
      <c r="AC907" s="212"/>
      <c r="AD907" s="212"/>
      <c r="AE907" s="212"/>
      <c r="AF907" s="212"/>
      <c r="AG907" s="212" t="s">
        <v>323</v>
      </c>
      <c r="AH907" s="212"/>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2" x14ac:dyDescent="0.2">
      <c r="A908" s="219"/>
      <c r="B908" s="220"/>
      <c r="C908" s="252" t="s">
        <v>1128</v>
      </c>
      <c r="D908" s="223"/>
      <c r="E908" s="224">
        <v>36.94</v>
      </c>
      <c r="F908" s="222"/>
      <c r="G908" s="222"/>
      <c r="H908" s="222"/>
      <c r="I908" s="222"/>
      <c r="J908" s="222"/>
      <c r="K908" s="222"/>
      <c r="L908" s="222"/>
      <c r="M908" s="222"/>
      <c r="N908" s="221"/>
      <c r="O908" s="221"/>
      <c r="P908" s="221"/>
      <c r="Q908" s="221"/>
      <c r="R908" s="222"/>
      <c r="S908" s="222"/>
      <c r="T908" s="222"/>
      <c r="U908" s="222"/>
      <c r="V908" s="222"/>
      <c r="W908" s="222"/>
      <c r="X908" s="222"/>
      <c r="Y908" s="222"/>
      <c r="Z908" s="212"/>
      <c r="AA908" s="212"/>
      <c r="AB908" s="212"/>
      <c r="AC908" s="212"/>
      <c r="AD908" s="212"/>
      <c r="AE908" s="212"/>
      <c r="AF908" s="212"/>
      <c r="AG908" s="212" t="s">
        <v>276</v>
      </c>
      <c r="AH908" s="212">
        <v>0</v>
      </c>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3" x14ac:dyDescent="0.2">
      <c r="A909" s="219"/>
      <c r="B909" s="220"/>
      <c r="C909" s="252" t="s">
        <v>1129</v>
      </c>
      <c r="D909" s="223"/>
      <c r="E909" s="224">
        <v>-4</v>
      </c>
      <c r="F909" s="222"/>
      <c r="G909" s="222"/>
      <c r="H909" s="222"/>
      <c r="I909" s="222"/>
      <c r="J909" s="222"/>
      <c r="K909" s="222"/>
      <c r="L909" s="222"/>
      <c r="M909" s="222"/>
      <c r="N909" s="221"/>
      <c r="O909" s="221"/>
      <c r="P909" s="221"/>
      <c r="Q909" s="221"/>
      <c r="R909" s="222"/>
      <c r="S909" s="222"/>
      <c r="T909" s="222"/>
      <c r="U909" s="222"/>
      <c r="V909" s="222"/>
      <c r="W909" s="222"/>
      <c r="X909" s="222"/>
      <c r="Y909" s="222"/>
      <c r="Z909" s="212"/>
      <c r="AA909" s="212"/>
      <c r="AB909" s="212"/>
      <c r="AC909" s="212"/>
      <c r="AD909" s="212"/>
      <c r="AE909" s="212"/>
      <c r="AF909" s="212"/>
      <c r="AG909" s="212" t="s">
        <v>276</v>
      </c>
      <c r="AH909" s="212">
        <v>0</v>
      </c>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3" x14ac:dyDescent="0.2">
      <c r="A910" s="219"/>
      <c r="B910" s="220"/>
      <c r="C910" s="252" t="s">
        <v>685</v>
      </c>
      <c r="D910" s="223"/>
      <c r="E910" s="224">
        <v>-4.75</v>
      </c>
      <c r="F910" s="222"/>
      <c r="G910" s="222"/>
      <c r="H910" s="222"/>
      <c r="I910" s="222"/>
      <c r="J910" s="222"/>
      <c r="K910" s="222"/>
      <c r="L910" s="222"/>
      <c r="M910" s="222"/>
      <c r="N910" s="221"/>
      <c r="O910" s="221"/>
      <c r="P910" s="221"/>
      <c r="Q910" s="221"/>
      <c r="R910" s="222"/>
      <c r="S910" s="222"/>
      <c r="T910" s="222"/>
      <c r="U910" s="222"/>
      <c r="V910" s="222"/>
      <c r="W910" s="222"/>
      <c r="X910" s="222"/>
      <c r="Y910" s="222"/>
      <c r="Z910" s="212"/>
      <c r="AA910" s="212"/>
      <c r="AB910" s="212"/>
      <c r="AC910" s="212"/>
      <c r="AD910" s="212"/>
      <c r="AE910" s="212"/>
      <c r="AF910" s="212"/>
      <c r="AG910" s="212" t="s">
        <v>276</v>
      </c>
      <c r="AH910" s="212">
        <v>0</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3" x14ac:dyDescent="0.2">
      <c r="A911" s="219"/>
      <c r="B911" s="220"/>
      <c r="C911" s="252" t="s">
        <v>1130</v>
      </c>
      <c r="D911" s="223"/>
      <c r="E911" s="224">
        <v>1.85</v>
      </c>
      <c r="F911" s="222"/>
      <c r="G911" s="222"/>
      <c r="H911" s="222"/>
      <c r="I911" s="222"/>
      <c r="J911" s="222"/>
      <c r="K911" s="222"/>
      <c r="L911" s="222"/>
      <c r="M911" s="222"/>
      <c r="N911" s="221"/>
      <c r="O911" s="221"/>
      <c r="P911" s="221"/>
      <c r="Q911" s="221"/>
      <c r="R911" s="222"/>
      <c r="S911" s="222"/>
      <c r="T911" s="222"/>
      <c r="U911" s="222"/>
      <c r="V911" s="222"/>
      <c r="W911" s="222"/>
      <c r="X911" s="222"/>
      <c r="Y911" s="222"/>
      <c r="Z911" s="212"/>
      <c r="AA911" s="212"/>
      <c r="AB911" s="212"/>
      <c r="AC911" s="212"/>
      <c r="AD911" s="212"/>
      <c r="AE911" s="212"/>
      <c r="AF911" s="212"/>
      <c r="AG911" s="212" t="s">
        <v>276</v>
      </c>
      <c r="AH911" s="212">
        <v>0</v>
      </c>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3" x14ac:dyDescent="0.2">
      <c r="A912" s="219"/>
      <c r="B912" s="220"/>
      <c r="C912" s="252" t="s">
        <v>1131</v>
      </c>
      <c r="D912" s="223"/>
      <c r="E912" s="224">
        <v>23.52</v>
      </c>
      <c r="F912" s="222"/>
      <c r="G912" s="222"/>
      <c r="H912" s="222"/>
      <c r="I912" s="222"/>
      <c r="J912" s="222"/>
      <c r="K912" s="222"/>
      <c r="L912" s="222"/>
      <c r="M912" s="222"/>
      <c r="N912" s="221"/>
      <c r="O912" s="221"/>
      <c r="P912" s="221"/>
      <c r="Q912" s="221"/>
      <c r="R912" s="222"/>
      <c r="S912" s="222"/>
      <c r="T912" s="222"/>
      <c r="U912" s="222"/>
      <c r="V912" s="222"/>
      <c r="W912" s="222"/>
      <c r="X912" s="222"/>
      <c r="Y912" s="222"/>
      <c r="Z912" s="212"/>
      <c r="AA912" s="212"/>
      <c r="AB912" s="212"/>
      <c r="AC912" s="212"/>
      <c r="AD912" s="212"/>
      <c r="AE912" s="212"/>
      <c r="AF912" s="212"/>
      <c r="AG912" s="212" t="s">
        <v>276</v>
      </c>
      <c r="AH912" s="212">
        <v>0</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3" x14ac:dyDescent="0.2">
      <c r="A913" s="219"/>
      <c r="B913" s="220"/>
      <c r="C913" s="252" t="s">
        <v>1113</v>
      </c>
      <c r="D913" s="223"/>
      <c r="E913" s="224">
        <v>-2</v>
      </c>
      <c r="F913" s="222"/>
      <c r="G913" s="222"/>
      <c r="H913" s="222"/>
      <c r="I913" s="222"/>
      <c r="J913" s="222"/>
      <c r="K913" s="222"/>
      <c r="L913" s="222"/>
      <c r="M913" s="222"/>
      <c r="N913" s="221"/>
      <c r="O913" s="221"/>
      <c r="P913" s="221"/>
      <c r="Q913" s="221"/>
      <c r="R913" s="222"/>
      <c r="S913" s="222"/>
      <c r="T913" s="222"/>
      <c r="U913" s="222"/>
      <c r="V913" s="222"/>
      <c r="W913" s="222"/>
      <c r="X913" s="222"/>
      <c r="Y913" s="222"/>
      <c r="Z913" s="212"/>
      <c r="AA913" s="212"/>
      <c r="AB913" s="212"/>
      <c r="AC913" s="212"/>
      <c r="AD913" s="212"/>
      <c r="AE913" s="212"/>
      <c r="AF913" s="212"/>
      <c r="AG913" s="212" t="s">
        <v>276</v>
      </c>
      <c r="AH913" s="212">
        <v>0</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3" x14ac:dyDescent="0.2">
      <c r="A914" s="219"/>
      <c r="B914" s="220"/>
      <c r="C914" s="252" t="s">
        <v>1114</v>
      </c>
      <c r="D914" s="223"/>
      <c r="E914" s="224">
        <v>-1.744</v>
      </c>
      <c r="F914" s="222"/>
      <c r="G914" s="222"/>
      <c r="H914" s="222"/>
      <c r="I914" s="222"/>
      <c r="J914" s="222"/>
      <c r="K914" s="222"/>
      <c r="L914" s="222"/>
      <c r="M914" s="222"/>
      <c r="N914" s="221"/>
      <c r="O914" s="221"/>
      <c r="P914" s="221"/>
      <c r="Q914" s="221"/>
      <c r="R914" s="222"/>
      <c r="S914" s="222"/>
      <c r="T914" s="222"/>
      <c r="U914" s="222"/>
      <c r="V914" s="222"/>
      <c r="W914" s="222"/>
      <c r="X914" s="222"/>
      <c r="Y914" s="222"/>
      <c r="Z914" s="212"/>
      <c r="AA914" s="212"/>
      <c r="AB914" s="212"/>
      <c r="AC914" s="212"/>
      <c r="AD914" s="212"/>
      <c r="AE914" s="212"/>
      <c r="AF914" s="212"/>
      <c r="AG914" s="212" t="s">
        <v>276</v>
      </c>
      <c r="AH914" s="212">
        <v>0</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3" x14ac:dyDescent="0.2">
      <c r="A915" s="219"/>
      <c r="B915" s="220"/>
      <c r="C915" s="252" t="s">
        <v>1132</v>
      </c>
      <c r="D915" s="223"/>
      <c r="E915" s="224">
        <v>1.9851000000000001</v>
      </c>
      <c r="F915" s="222"/>
      <c r="G915" s="222"/>
      <c r="H915" s="222"/>
      <c r="I915" s="222"/>
      <c r="J915" s="222"/>
      <c r="K915" s="222"/>
      <c r="L915" s="222"/>
      <c r="M915" s="222"/>
      <c r="N915" s="221"/>
      <c r="O915" s="221"/>
      <c r="P915" s="221"/>
      <c r="Q915" s="221"/>
      <c r="R915" s="222"/>
      <c r="S915" s="222"/>
      <c r="T915" s="222"/>
      <c r="U915" s="222"/>
      <c r="V915" s="222"/>
      <c r="W915" s="222"/>
      <c r="X915" s="222"/>
      <c r="Y915" s="222"/>
      <c r="Z915" s="212"/>
      <c r="AA915" s="212"/>
      <c r="AB915" s="212"/>
      <c r="AC915" s="212"/>
      <c r="AD915" s="212"/>
      <c r="AE915" s="212"/>
      <c r="AF915" s="212"/>
      <c r="AG915" s="212" t="s">
        <v>276</v>
      </c>
      <c r="AH915" s="212">
        <v>0</v>
      </c>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ht="22.5" outlineLevel="1" x14ac:dyDescent="0.2">
      <c r="A916" s="233">
        <v>146</v>
      </c>
      <c r="B916" s="234" t="s">
        <v>1133</v>
      </c>
      <c r="C916" s="250" t="s">
        <v>1134</v>
      </c>
      <c r="D916" s="235" t="s">
        <v>317</v>
      </c>
      <c r="E916" s="236">
        <v>24.56</v>
      </c>
      <c r="F916" s="237"/>
      <c r="G916" s="238">
        <f>ROUND(E916*F916,2)</f>
        <v>0</v>
      </c>
      <c r="H916" s="237"/>
      <c r="I916" s="238">
        <f>ROUND(E916*H916,2)</f>
        <v>0</v>
      </c>
      <c r="J916" s="237"/>
      <c r="K916" s="238">
        <f>ROUND(E916*J916,2)</f>
        <v>0</v>
      </c>
      <c r="L916" s="238">
        <v>21</v>
      </c>
      <c r="M916" s="238">
        <f>G916*(1+L916/100)</f>
        <v>0</v>
      </c>
      <c r="N916" s="236">
        <v>0</v>
      </c>
      <c r="O916" s="236">
        <f>ROUND(E916*N916,2)</f>
        <v>0</v>
      </c>
      <c r="P916" s="236">
        <v>0</v>
      </c>
      <c r="Q916" s="236">
        <f>ROUND(E916*P916,2)</f>
        <v>0</v>
      </c>
      <c r="R916" s="238" t="s">
        <v>318</v>
      </c>
      <c r="S916" s="238" t="s">
        <v>264</v>
      </c>
      <c r="T916" s="239" t="s">
        <v>319</v>
      </c>
      <c r="U916" s="222">
        <v>0.1</v>
      </c>
      <c r="V916" s="222">
        <f>ROUND(E916*U916,2)</f>
        <v>2.46</v>
      </c>
      <c r="W916" s="222"/>
      <c r="X916" s="222" t="s">
        <v>320</v>
      </c>
      <c r="Y916" s="222" t="s">
        <v>267</v>
      </c>
      <c r="Z916" s="212"/>
      <c r="AA916" s="212"/>
      <c r="AB916" s="212"/>
      <c r="AC916" s="212"/>
      <c r="AD916" s="212"/>
      <c r="AE916" s="212"/>
      <c r="AF916" s="212"/>
      <c r="AG916" s="212" t="s">
        <v>321</v>
      </c>
      <c r="AH916" s="212"/>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ht="22.5" outlineLevel="2" x14ac:dyDescent="0.2">
      <c r="A917" s="219"/>
      <c r="B917" s="220"/>
      <c r="C917" s="261" t="s">
        <v>1135</v>
      </c>
      <c r="D917" s="259"/>
      <c r="E917" s="259"/>
      <c r="F917" s="259"/>
      <c r="G917" s="259"/>
      <c r="H917" s="222"/>
      <c r="I917" s="222"/>
      <c r="J917" s="222"/>
      <c r="K917" s="222"/>
      <c r="L917" s="222"/>
      <c r="M917" s="222"/>
      <c r="N917" s="221"/>
      <c r="O917" s="221"/>
      <c r="P917" s="221"/>
      <c r="Q917" s="221"/>
      <c r="R917" s="222"/>
      <c r="S917" s="222"/>
      <c r="T917" s="222"/>
      <c r="U917" s="222"/>
      <c r="V917" s="222"/>
      <c r="W917" s="222"/>
      <c r="X917" s="222"/>
      <c r="Y917" s="222"/>
      <c r="Z917" s="212"/>
      <c r="AA917" s="212"/>
      <c r="AB917" s="212"/>
      <c r="AC917" s="212"/>
      <c r="AD917" s="212"/>
      <c r="AE917" s="212"/>
      <c r="AF917" s="212"/>
      <c r="AG917" s="212" t="s">
        <v>323</v>
      </c>
      <c r="AH917" s="212"/>
      <c r="AI917" s="212"/>
      <c r="AJ917" s="212"/>
      <c r="AK917" s="212"/>
      <c r="AL917" s="212"/>
      <c r="AM917" s="212"/>
      <c r="AN917" s="212"/>
      <c r="AO917" s="212"/>
      <c r="AP917" s="212"/>
      <c r="AQ917" s="212"/>
      <c r="AR917" s="212"/>
      <c r="AS917" s="212"/>
      <c r="AT917" s="212"/>
      <c r="AU917" s="212"/>
      <c r="AV917" s="212"/>
      <c r="AW917" s="212"/>
      <c r="AX917" s="212"/>
      <c r="AY917" s="212"/>
      <c r="AZ917" s="212"/>
      <c r="BA917" s="240" t="str">
        <f>C917</f>
        <v>od spojovacího materiálu, s uložením očištěných kostek na skládku, s odklizením odpadových hmot na hromady a s odklizením vybouraných kostek na vzdálenost do 3 m</v>
      </c>
      <c r="BB917" s="212"/>
      <c r="BC917" s="212"/>
      <c r="BD917" s="212"/>
      <c r="BE917" s="212"/>
      <c r="BF917" s="212"/>
      <c r="BG917" s="212"/>
      <c r="BH917" s="212"/>
    </row>
    <row r="918" spans="1:60" outlineLevel="2" x14ac:dyDescent="0.2">
      <c r="A918" s="219"/>
      <c r="B918" s="220"/>
      <c r="C918" s="252" t="s">
        <v>327</v>
      </c>
      <c r="D918" s="223"/>
      <c r="E918" s="224">
        <v>24.56</v>
      </c>
      <c r="F918" s="222"/>
      <c r="G918" s="222"/>
      <c r="H918" s="222"/>
      <c r="I918" s="222"/>
      <c r="J918" s="222"/>
      <c r="K918" s="222"/>
      <c r="L918" s="222"/>
      <c r="M918" s="222"/>
      <c r="N918" s="221"/>
      <c r="O918" s="221"/>
      <c r="P918" s="221"/>
      <c r="Q918" s="221"/>
      <c r="R918" s="222"/>
      <c r="S918" s="222"/>
      <c r="T918" s="222"/>
      <c r="U918" s="222"/>
      <c r="V918" s="222"/>
      <c r="W918" s="222"/>
      <c r="X918" s="222"/>
      <c r="Y918" s="222"/>
      <c r="Z918" s="212"/>
      <c r="AA918" s="212"/>
      <c r="AB918" s="212"/>
      <c r="AC918" s="212"/>
      <c r="AD918" s="212"/>
      <c r="AE918" s="212"/>
      <c r="AF918" s="212"/>
      <c r="AG918" s="212" t="s">
        <v>276</v>
      </c>
      <c r="AH918" s="212">
        <v>5</v>
      </c>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x14ac:dyDescent="0.2">
      <c r="A919" s="226" t="s">
        <v>259</v>
      </c>
      <c r="B919" s="227" t="s">
        <v>129</v>
      </c>
      <c r="C919" s="249" t="s">
        <v>130</v>
      </c>
      <c r="D919" s="228"/>
      <c r="E919" s="229"/>
      <c r="F919" s="230"/>
      <c r="G919" s="230">
        <f>SUMIF(AG920:AG927,"&lt;&gt;NOR",G920:G927)</f>
        <v>0</v>
      </c>
      <c r="H919" s="230"/>
      <c r="I919" s="230">
        <f>SUM(I920:I927)</f>
        <v>0</v>
      </c>
      <c r="J919" s="230"/>
      <c r="K919" s="230">
        <f>SUM(K920:K927)</f>
        <v>0</v>
      </c>
      <c r="L919" s="230"/>
      <c r="M919" s="230">
        <f>SUM(M920:M927)</f>
        <v>0</v>
      </c>
      <c r="N919" s="229"/>
      <c r="O919" s="229">
        <f>SUM(O920:O927)</f>
        <v>0</v>
      </c>
      <c r="P919" s="229"/>
      <c r="Q919" s="229">
        <f>SUM(Q920:Q927)</f>
        <v>0</v>
      </c>
      <c r="R919" s="230"/>
      <c r="S919" s="230"/>
      <c r="T919" s="231"/>
      <c r="U919" s="225"/>
      <c r="V919" s="225">
        <f>SUM(V920:V927)</f>
        <v>625.46</v>
      </c>
      <c r="W919" s="225"/>
      <c r="X919" s="225"/>
      <c r="Y919" s="225"/>
      <c r="AG919" t="s">
        <v>260</v>
      </c>
    </row>
    <row r="920" spans="1:60" ht="22.5" outlineLevel="1" x14ac:dyDescent="0.2">
      <c r="A920" s="233">
        <v>147</v>
      </c>
      <c r="B920" s="234" t="s">
        <v>1136</v>
      </c>
      <c r="C920" s="250" t="s">
        <v>1137</v>
      </c>
      <c r="D920" s="235" t="s">
        <v>397</v>
      </c>
      <c r="E920" s="236">
        <v>330.58145999999999</v>
      </c>
      <c r="F920" s="237"/>
      <c r="G920" s="238">
        <f>ROUND(E920*F920,2)</f>
        <v>0</v>
      </c>
      <c r="H920" s="237"/>
      <c r="I920" s="238">
        <f>ROUND(E920*H920,2)</f>
        <v>0</v>
      </c>
      <c r="J920" s="237"/>
      <c r="K920" s="238">
        <f>ROUND(E920*J920,2)</f>
        <v>0</v>
      </c>
      <c r="L920" s="238">
        <v>21</v>
      </c>
      <c r="M920" s="238">
        <f>G920*(1+L920/100)</f>
        <v>0</v>
      </c>
      <c r="N920" s="236">
        <v>0</v>
      </c>
      <c r="O920" s="236">
        <f>ROUND(E920*N920,2)</f>
        <v>0</v>
      </c>
      <c r="P920" s="236">
        <v>0</v>
      </c>
      <c r="Q920" s="236">
        <f>ROUND(E920*P920,2)</f>
        <v>0</v>
      </c>
      <c r="R920" s="238" t="s">
        <v>456</v>
      </c>
      <c r="S920" s="238" t="s">
        <v>264</v>
      </c>
      <c r="T920" s="239" t="s">
        <v>319</v>
      </c>
      <c r="U920" s="222">
        <v>1.8919999999999999</v>
      </c>
      <c r="V920" s="222">
        <f>ROUND(E920*U920,2)</f>
        <v>625.46</v>
      </c>
      <c r="W920" s="222"/>
      <c r="X920" s="222" t="s">
        <v>1138</v>
      </c>
      <c r="Y920" s="222" t="s">
        <v>267</v>
      </c>
      <c r="Z920" s="212"/>
      <c r="AA920" s="212"/>
      <c r="AB920" s="212"/>
      <c r="AC920" s="212"/>
      <c r="AD920" s="212"/>
      <c r="AE920" s="212"/>
      <c r="AF920" s="212"/>
      <c r="AG920" s="212" t="s">
        <v>1139</v>
      </c>
      <c r="AH920" s="212"/>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2" x14ac:dyDescent="0.2">
      <c r="A921" s="219"/>
      <c r="B921" s="220"/>
      <c r="C921" s="261" t="s">
        <v>1140</v>
      </c>
      <c r="D921" s="259"/>
      <c r="E921" s="259"/>
      <c r="F921" s="259"/>
      <c r="G921" s="259"/>
      <c r="H921" s="222"/>
      <c r="I921" s="222"/>
      <c r="J921" s="222"/>
      <c r="K921" s="222"/>
      <c r="L921" s="222"/>
      <c r="M921" s="222"/>
      <c r="N921" s="221"/>
      <c r="O921" s="221"/>
      <c r="P921" s="221"/>
      <c r="Q921" s="221"/>
      <c r="R921" s="222"/>
      <c r="S921" s="222"/>
      <c r="T921" s="222"/>
      <c r="U921" s="222"/>
      <c r="V921" s="222"/>
      <c r="W921" s="222"/>
      <c r="X921" s="222"/>
      <c r="Y921" s="222"/>
      <c r="Z921" s="212"/>
      <c r="AA921" s="212"/>
      <c r="AB921" s="212"/>
      <c r="AC921" s="212"/>
      <c r="AD921" s="212"/>
      <c r="AE921" s="212"/>
      <c r="AF921" s="212"/>
      <c r="AG921" s="212" t="s">
        <v>323</v>
      </c>
      <c r="AH921" s="212"/>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2" x14ac:dyDescent="0.2">
      <c r="A922" s="219"/>
      <c r="B922" s="220"/>
      <c r="C922" s="252" t="s">
        <v>1141</v>
      </c>
      <c r="D922" s="223"/>
      <c r="E922" s="224"/>
      <c r="F922" s="222"/>
      <c r="G922" s="222"/>
      <c r="H922" s="222"/>
      <c r="I922" s="222"/>
      <c r="J922" s="222"/>
      <c r="K922" s="222"/>
      <c r="L922" s="222"/>
      <c r="M922" s="222"/>
      <c r="N922" s="221"/>
      <c r="O922" s="221"/>
      <c r="P922" s="221"/>
      <c r="Q922" s="221"/>
      <c r="R922" s="222"/>
      <c r="S922" s="222"/>
      <c r="T922" s="222"/>
      <c r="U922" s="222"/>
      <c r="V922" s="222"/>
      <c r="W922" s="222"/>
      <c r="X922" s="222"/>
      <c r="Y922" s="222"/>
      <c r="Z922" s="212"/>
      <c r="AA922" s="212"/>
      <c r="AB922" s="212"/>
      <c r="AC922" s="212"/>
      <c r="AD922" s="212"/>
      <c r="AE922" s="212"/>
      <c r="AF922" s="212"/>
      <c r="AG922" s="212" t="s">
        <v>276</v>
      </c>
      <c r="AH922" s="212">
        <v>0</v>
      </c>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ht="22.5" outlineLevel="3" x14ac:dyDescent="0.2">
      <c r="A923" s="219"/>
      <c r="B923" s="220"/>
      <c r="C923" s="252" t="s">
        <v>1142</v>
      </c>
      <c r="D923" s="223"/>
      <c r="E923" s="224"/>
      <c r="F923" s="222"/>
      <c r="G923" s="222"/>
      <c r="H923" s="222"/>
      <c r="I923" s="222"/>
      <c r="J923" s="222"/>
      <c r="K923" s="222"/>
      <c r="L923" s="222"/>
      <c r="M923" s="222"/>
      <c r="N923" s="221"/>
      <c r="O923" s="221"/>
      <c r="P923" s="221"/>
      <c r="Q923" s="221"/>
      <c r="R923" s="222"/>
      <c r="S923" s="222"/>
      <c r="T923" s="222"/>
      <c r="U923" s="222"/>
      <c r="V923" s="222"/>
      <c r="W923" s="222"/>
      <c r="X923" s="222"/>
      <c r="Y923" s="222"/>
      <c r="Z923" s="212"/>
      <c r="AA923" s="212"/>
      <c r="AB923" s="212"/>
      <c r="AC923" s="212"/>
      <c r="AD923" s="212"/>
      <c r="AE923" s="212"/>
      <c r="AF923" s="212"/>
      <c r="AG923" s="212" t="s">
        <v>276</v>
      </c>
      <c r="AH923" s="212">
        <v>0</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ht="22.5" outlineLevel="3" x14ac:dyDescent="0.2">
      <c r="A924" s="219"/>
      <c r="B924" s="220"/>
      <c r="C924" s="252" t="s">
        <v>1143</v>
      </c>
      <c r="D924" s="223"/>
      <c r="E924" s="224"/>
      <c r="F924" s="222"/>
      <c r="G924" s="222"/>
      <c r="H924" s="222"/>
      <c r="I924" s="222"/>
      <c r="J924" s="222"/>
      <c r="K924" s="222"/>
      <c r="L924" s="222"/>
      <c r="M924" s="222"/>
      <c r="N924" s="221"/>
      <c r="O924" s="221"/>
      <c r="P924" s="221"/>
      <c r="Q924" s="221"/>
      <c r="R924" s="222"/>
      <c r="S924" s="222"/>
      <c r="T924" s="222"/>
      <c r="U924" s="222"/>
      <c r="V924" s="222"/>
      <c r="W924" s="222"/>
      <c r="X924" s="222"/>
      <c r="Y924" s="222"/>
      <c r="Z924" s="212"/>
      <c r="AA924" s="212"/>
      <c r="AB924" s="212"/>
      <c r="AC924" s="212"/>
      <c r="AD924" s="212"/>
      <c r="AE924" s="212"/>
      <c r="AF924" s="212"/>
      <c r="AG924" s="212" t="s">
        <v>276</v>
      </c>
      <c r="AH924" s="212">
        <v>0</v>
      </c>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ht="22.5" outlineLevel="3" x14ac:dyDescent="0.2">
      <c r="A925" s="219"/>
      <c r="B925" s="220"/>
      <c r="C925" s="252" t="s">
        <v>1144</v>
      </c>
      <c r="D925" s="223"/>
      <c r="E925" s="224"/>
      <c r="F925" s="222"/>
      <c r="G925" s="222"/>
      <c r="H925" s="222"/>
      <c r="I925" s="222"/>
      <c r="J925" s="222"/>
      <c r="K925" s="222"/>
      <c r="L925" s="222"/>
      <c r="M925" s="222"/>
      <c r="N925" s="221"/>
      <c r="O925" s="221"/>
      <c r="P925" s="221"/>
      <c r="Q925" s="221"/>
      <c r="R925" s="222"/>
      <c r="S925" s="222"/>
      <c r="T925" s="222"/>
      <c r="U925" s="222"/>
      <c r="V925" s="222"/>
      <c r="W925" s="222"/>
      <c r="X925" s="222"/>
      <c r="Y925" s="222"/>
      <c r="Z925" s="212"/>
      <c r="AA925" s="212"/>
      <c r="AB925" s="212"/>
      <c r="AC925" s="212"/>
      <c r="AD925" s="212"/>
      <c r="AE925" s="212"/>
      <c r="AF925" s="212"/>
      <c r="AG925" s="212" t="s">
        <v>276</v>
      </c>
      <c r="AH925" s="212">
        <v>0</v>
      </c>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3" x14ac:dyDescent="0.2">
      <c r="A926" s="219"/>
      <c r="B926" s="220"/>
      <c r="C926" s="252" t="s">
        <v>1145</v>
      </c>
      <c r="D926" s="223"/>
      <c r="E926" s="224"/>
      <c r="F926" s="222"/>
      <c r="G926" s="222"/>
      <c r="H926" s="222"/>
      <c r="I926" s="222"/>
      <c r="J926" s="222"/>
      <c r="K926" s="222"/>
      <c r="L926" s="222"/>
      <c r="M926" s="222"/>
      <c r="N926" s="221"/>
      <c r="O926" s="221"/>
      <c r="P926" s="221"/>
      <c r="Q926" s="221"/>
      <c r="R926" s="222"/>
      <c r="S926" s="222"/>
      <c r="T926" s="222"/>
      <c r="U926" s="222"/>
      <c r="V926" s="222"/>
      <c r="W926" s="222"/>
      <c r="X926" s="222"/>
      <c r="Y926" s="222"/>
      <c r="Z926" s="212"/>
      <c r="AA926" s="212"/>
      <c r="AB926" s="212"/>
      <c r="AC926" s="212"/>
      <c r="AD926" s="212"/>
      <c r="AE926" s="212"/>
      <c r="AF926" s="212"/>
      <c r="AG926" s="212" t="s">
        <v>276</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3" x14ac:dyDescent="0.2">
      <c r="A927" s="219"/>
      <c r="B927" s="220"/>
      <c r="C927" s="252" t="s">
        <v>1146</v>
      </c>
      <c r="D927" s="223"/>
      <c r="E927" s="224">
        <v>330.58145999999999</v>
      </c>
      <c r="F927" s="222"/>
      <c r="G927" s="222"/>
      <c r="H927" s="222"/>
      <c r="I927" s="222"/>
      <c r="J927" s="222"/>
      <c r="K927" s="222"/>
      <c r="L927" s="222"/>
      <c r="M927" s="222"/>
      <c r="N927" s="221"/>
      <c r="O927" s="221"/>
      <c r="P927" s="221"/>
      <c r="Q927" s="221"/>
      <c r="R927" s="222"/>
      <c r="S927" s="222"/>
      <c r="T927" s="222"/>
      <c r="U927" s="222"/>
      <c r="V927" s="222"/>
      <c r="W927" s="222"/>
      <c r="X927" s="222"/>
      <c r="Y927" s="222"/>
      <c r="Z927" s="212"/>
      <c r="AA927" s="212"/>
      <c r="AB927" s="212"/>
      <c r="AC927" s="212"/>
      <c r="AD927" s="212"/>
      <c r="AE927" s="212"/>
      <c r="AF927" s="212"/>
      <c r="AG927" s="212" t="s">
        <v>276</v>
      </c>
      <c r="AH927" s="212">
        <v>0</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x14ac:dyDescent="0.2">
      <c r="A928" s="226" t="s">
        <v>259</v>
      </c>
      <c r="B928" s="227" t="s">
        <v>159</v>
      </c>
      <c r="C928" s="249" t="s">
        <v>160</v>
      </c>
      <c r="D928" s="228"/>
      <c r="E928" s="229"/>
      <c r="F928" s="230"/>
      <c r="G928" s="230">
        <f>SUMIF(AG929:AG963,"&lt;&gt;NOR",G929:G963)</f>
        <v>0</v>
      </c>
      <c r="H928" s="230"/>
      <c r="I928" s="230">
        <f>SUM(I929:I963)</f>
        <v>0</v>
      </c>
      <c r="J928" s="230"/>
      <c r="K928" s="230">
        <f>SUM(K929:K963)</f>
        <v>0</v>
      </c>
      <c r="L928" s="230"/>
      <c r="M928" s="230">
        <f>SUM(M929:M963)</f>
        <v>0</v>
      </c>
      <c r="N928" s="229"/>
      <c r="O928" s="229">
        <f>SUM(O929:O963)</f>
        <v>1.91</v>
      </c>
      <c r="P928" s="229"/>
      <c r="Q928" s="229">
        <f>SUM(Q929:Q963)</f>
        <v>1.17</v>
      </c>
      <c r="R928" s="230"/>
      <c r="S928" s="230"/>
      <c r="T928" s="231"/>
      <c r="U928" s="225"/>
      <c r="V928" s="225">
        <f>SUM(V929:V963)</f>
        <v>98.65000000000002</v>
      </c>
      <c r="W928" s="225"/>
      <c r="X928" s="225"/>
      <c r="Y928" s="225"/>
      <c r="AG928" t="s">
        <v>260</v>
      </c>
    </row>
    <row r="929" spans="1:60" ht="33.75" outlineLevel="1" x14ac:dyDescent="0.2">
      <c r="A929" s="233">
        <v>148</v>
      </c>
      <c r="B929" s="234" t="s">
        <v>1147</v>
      </c>
      <c r="C929" s="250" t="s">
        <v>1148</v>
      </c>
      <c r="D929" s="235" t="s">
        <v>317</v>
      </c>
      <c r="E929" s="236">
        <v>273.39999999999998</v>
      </c>
      <c r="F929" s="237"/>
      <c r="G929" s="238">
        <f>ROUND(E929*F929,2)</f>
        <v>0</v>
      </c>
      <c r="H929" s="237"/>
      <c r="I929" s="238">
        <f>ROUND(E929*H929,2)</f>
        <v>0</v>
      </c>
      <c r="J929" s="237"/>
      <c r="K929" s="238">
        <f>ROUND(E929*J929,2)</f>
        <v>0</v>
      </c>
      <c r="L929" s="238">
        <v>21</v>
      </c>
      <c r="M929" s="238">
        <f>G929*(1+L929/100)</f>
        <v>0</v>
      </c>
      <c r="N929" s="236">
        <v>3.3E-4</v>
      </c>
      <c r="O929" s="236">
        <f>ROUND(E929*N929,2)</f>
        <v>0.09</v>
      </c>
      <c r="P929" s="236">
        <v>0</v>
      </c>
      <c r="Q929" s="236">
        <f>ROUND(E929*P929,2)</f>
        <v>0</v>
      </c>
      <c r="R929" s="238" t="s">
        <v>1149</v>
      </c>
      <c r="S929" s="238" t="s">
        <v>264</v>
      </c>
      <c r="T929" s="239" t="s">
        <v>319</v>
      </c>
      <c r="U929" s="222">
        <v>2.75E-2</v>
      </c>
      <c r="V929" s="222">
        <f>ROUND(E929*U929,2)</f>
        <v>7.52</v>
      </c>
      <c r="W929" s="222"/>
      <c r="X929" s="222" t="s">
        <v>320</v>
      </c>
      <c r="Y929" s="222" t="s">
        <v>267</v>
      </c>
      <c r="Z929" s="212"/>
      <c r="AA929" s="212"/>
      <c r="AB929" s="212"/>
      <c r="AC929" s="212"/>
      <c r="AD929" s="212"/>
      <c r="AE929" s="212"/>
      <c r="AF929" s="212"/>
      <c r="AG929" s="212" t="s">
        <v>321</v>
      </c>
      <c r="AH929" s="212"/>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2" x14ac:dyDescent="0.2">
      <c r="A930" s="219"/>
      <c r="B930" s="220"/>
      <c r="C930" s="252" t="s">
        <v>1150</v>
      </c>
      <c r="D930" s="223"/>
      <c r="E930" s="224">
        <v>273.39999999999998</v>
      </c>
      <c r="F930" s="222"/>
      <c r="G930" s="222"/>
      <c r="H930" s="222"/>
      <c r="I930" s="222"/>
      <c r="J930" s="222"/>
      <c r="K930" s="222"/>
      <c r="L930" s="222"/>
      <c r="M930" s="222"/>
      <c r="N930" s="221"/>
      <c r="O930" s="221"/>
      <c r="P930" s="221"/>
      <c r="Q930" s="221"/>
      <c r="R930" s="222"/>
      <c r="S930" s="222"/>
      <c r="T930" s="222"/>
      <c r="U930" s="222"/>
      <c r="V930" s="222"/>
      <c r="W930" s="222"/>
      <c r="X930" s="222"/>
      <c r="Y930" s="222"/>
      <c r="Z930" s="212"/>
      <c r="AA930" s="212"/>
      <c r="AB930" s="212"/>
      <c r="AC930" s="212"/>
      <c r="AD930" s="212"/>
      <c r="AE930" s="212"/>
      <c r="AF930" s="212"/>
      <c r="AG930" s="212" t="s">
        <v>276</v>
      </c>
      <c r="AH930" s="212">
        <v>5</v>
      </c>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ht="45" outlineLevel="1" x14ac:dyDescent="0.2">
      <c r="A931" s="233">
        <v>149</v>
      </c>
      <c r="B931" s="234" t="s">
        <v>1151</v>
      </c>
      <c r="C931" s="250" t="s">
        <v>1152</v>
      </c>
      <c r="D931" s="235" t="s">
        <v>317</v>
      </c>
      <c r="E931" s="236">
        <v>45.164999999999999</v>
      </c>
      <c r="F931" s="237"/>
      <c r="G931" s="238">
        <f>ROUND(E931*F931,2)</f>
        <v>0</v>
      </c>
      <c r="H931" s="237"/>
      <c r="I931" s="238">
        <f>ROUND(E931*H931,2)</f>
        <v>0</v>
      </c>
      <c r="J931" s="237"/>
      <c r="K931" s="238">
        <f>ROUND(E931*J931,2)</f>
        <v>0</v>
      </c>
      <c r="L931" s="238">
        <v>21</v>
      </c>
      <c r="M931" s="238">
        <f>G931*(1+L931/100)</f>
        <v>0</v>
      </c>
      <c r="N931" s="236">
        <v>5.1999999999999995E-4</v>
      </c>
      <c r="O931" s="236">
        <f>ROUND(E931*N931,2)</f>
        <v>0.02</v>
      </c>
      <c r="P931" s="236">
        <v>0</v>
      </c>
      <c r="Q931" s="236">
        <f>ROUND(E931*P931,2)</f>
        <v>0</v>
      </c>
      <c r="R931" s="238" t="s">
        <v>1149</v>
      </c>
      <c r="S931" s="238" t="s">
        <v>264</v>
      </c>
      <c r="T931" s="239" t="s">
        <v>319</v>
      </c>
      <c r="U931" s="222">
        <v>4.9000000000000002E-2</v>
      </c>
      <c r="V931" s="222">
        <f>ROUND(E931*U931,2)</f>
        <v>2.21</v>
      </c>
      <c r="W931" s="222"/>
      <c r="X931" s="222" t="s">
        <v>320</v>
      </c>
      <c r="Y931" s="222" t="s">
        <v>267</v>
      </c>
      <c r="Z931" s="212"/>
      <c r="AA931" s="212"/>
      <c r="AB931" s="212"/>
      <c r="AC931" s="212"/>
      <c r="AD931" s="212"/>
      <c r="AE931" s="212"/>
      <c r="AF931" s="212"/>
      <c r="AG931" s="212" t="s">
        <v>321</v>
      </c>
      <c r="AH931" s="212"/>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2" x14ac:dyDescent="0.2">
      <c r="A932" s="219"/>
      <c r="B932" s="220"/>
      <c r="C932" s="252" t="s">
        <v>1153</v>
      </c>
      <c r="D932" s="223"/>
      <c r="E932" s="224">
        <v>45.164999999999999</v>
      </c>
      <c r="F932" s="222"/>
      <c r="G932" s="222"/>
      <c r="H932" s="222"/>
      <c r="I932" s="222"/>
      <c r="J932" s="222"/>
      <c r="K932" s="222"/>
      <c r="L932" s="222"/>
      <c r="M932" s="222"/>
      <c r="N932" s="221"/>
      <c r="O932" s="221"/>
      <c r="P932" s="221"/>
      <c r="Q932" s="221"/>
      <c r="R932" s="222"/>
      <c r="S932" s="222"/>
      <c r="T932" s="222"/>
      <c r="U932" s="222"/>
      <c r="V932" s="222"/>
      <c r="W932" s="222"/>
      <c r="X932" s="222"/>
      <c r="Y932" s="222"/>
      <c r="Z932" s="212"/>
      <c r="AA932" s="212"/>
      <c r="AB932" s="212"/>
      <c r="AC932" s="212"/>
      <c r="AD932" s="212"/>
      <c r="AE932" s="212"/>
      <c r="AF932" s="212"/>
      <c r="AG932" s="212" t="s">
        <v>276</v>
      </c>
      <c r="AH932" s="212">
        <v>5</v>
      </c>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ht="22.5" outlineLevel="1" x14ac:dyDescent="0.2">
      <c r="A933" s="233">
        <v>150</v>
      </c>
      <c r="B933" s="234" t="s">
        <v>1154</v>
      </c>
      <c r="C933" s="250" t="s">
        <v>1155</v>
      </c>
      <c r="D933" s="235" t="s">
        <v>317</v>
      </c>
      <c r="E933" s="236">
        <v>273.39999999999998</v>
      </c>
      <c r="F933" s="237"/>
      <c r="G933" s="238">
        <f>ROUND(E933*F933,2)</f>
        <v>0</v>
      </c>
      <c r="H933" s="237"/>
      <c r="I933" s="238">
        <f>ROUND(E933*H933,2)</f>
        <v>0</v>
      </c>
      <c r="J933" s="237"/>
      <c r="K933" s="238">
        <f>ROUND(E933*J933,2)</f>
        <v>0</v>
      </c>
      <c r="L933" s="238">
        <v>21</v>
      </c>
      <c r="M933" s="238">
        <f>G933*(1+L933/100)</f>
        <v>0</v>
      </c>
      <c r="N933" s="236">
        <v>4.0999999999999999E-4</v>
      </c>
      <c r="O933" s="236">
        <f>ROUND(E933*N933,2)</f>
        <v>0.11</v>
      </c>
      <c r="P933" s="236">
        <v>0</v>
      </c>
      <c r="Q933" s="236">
        <f>ROUND(E933*P933,2)</f>
        <v>0</v>
      </c>
      <c r="R933" s="238" t="s">
        <v>1149</v>
      </c>
      <c r="S933" s="238" t="s">
        <v>264</v>
      </c>
      <c r="T933" s="239" t="s">
        <v>319</v>
      </c>
      <c r="U933" s="222">
        <v>0.22991</v>
      </c>
      <c r="V933" s="222">
        <f>ROUND(E933*U933,2)</f>
        <v>62.86</v>
      </c>
      <c r="W933" s="222"/>
      <c r="X933" s="222" t="s">
        <v>320</v>
      </c>
      <c r="Y933" s="222" t="s">
        <v>267</v>
      </c>
      <c r="Z933" s="212"/>
      <c r="AA933" s="212"/>
      <c r="AB933" s="212"/>
      <c r="AC933" s="212"/>
      <c r="AD933" s="212"/>
      <c r="AE933" s="212"/>
      <c r="AF933" s="212"/>
      <c r="AG933" s="212" t="s">
        <v>321</v>
      </c>
      <c r="AH933" s="212"/>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2" x14ac:dyDescent="0.2">
      <c r="A934" s="219"/>
      <c r="B934" s="220"/>
      <c r="C934" s="252" t="s">
        <v>1156</v>
      </c>
      <c r="D934" s="223"/>
      <c r="E934" s="224">
        <v>269</v>
      </c>
      <c r="F934" s="222"/>
      <c r="G934" s="222"/>
      <c r="H934" s="222"/>
      <c r="I934" s="222"/>
      <c r="J934" s="222"/>
      <c r="K934" s="222"/>
      <c r="L934" s="222"/>
      <c r="M934" s="222"/>
      <c r="N934" s="221"/>
      <c r="O934" s="221"/>
      <c r="P934" s="221"/>
      <c r="Q934" s="221"/>
      <c r="R934" s="222"/>
      <c r="S934" s="222"/>
      <c r="T934" s="222"/>
      <c r="U934" s="222"/>
      <c r="V934" s="222"/>
      <c r="W934" s="222"/>
      <c r="X934" s="222"/>
      <c r="Y934" s="222"/>
      <c r="Z934" s="212"/>
      <c r="AA934" s="212"/>
      <c r="AB934" s="212"/>
      <c r="AC934" s="212"/>
      <c r="AD934" s="212"/>
      <c r="AE934" s="212"/>
      <c r="AF934" s="212"/>
      <c r="AG934" s="212" t="s">
        <v>276</v>
      </c>
      <c r="AH934" s="212">
        <v>0</v>
      </c>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3" x14ac:dyDescent="0.2">
      <c r="A935" s="219"/>
      <c r="B935" s="220"/>
      <c r="C935" s="252" t="s">
        <v>1157</v>
      </c>
      <c r="D935" s="223"/>
      <c r="E935" s="224">
        <v>4.4000000000000004</v>
      </c>
      <c r="F935" s="222"/>
      <c r="G935" s="222"/>
      <c r="H935" s="222"/>
      <c r="I935" s="222"/>
      <c r="J935" s="222"/>
      <c r="K935" s="222"/>
      <c r="L935" s="222"/>
      <c r="M935" s="222"/>
      <c r="N935" s="221"/>
      <c r="O935" s="221"/>
      <c r="P935" s="221"/>
      <c r="Q935" s="221"/>
      <c r="R935" s="222"/>
      <c r="S935" s="222"/>
      <c r="T935" s="222"/>
      <c r="U935" s="222"/>
      <c r="V935" s="222"/>
      <c r="W935" s="222"/>
      <c r="X935" s="222"/>
      <c r="Y935" s="222"/>
      <c r="Z935" s="212"/>
      <c r="AA935" s="212"/>
      <c r="AB935" s="212"/>
      <c r="AC935" s="212"/>
      <c r="AD935" s="212"/>
      <c r="AE935" s="212"/>
      <c r="AF935" s="212"/>
      <c r="AG935" s="212" t="s">
        <v>276</v>
      </c>
      <c r="AH935" s="212">
        <v>0</v>
      </c>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ht="22.5" outlineLevel="1" x14ac:dyDescent="0.2">
      <c r="A936" s="233">
        <v>151</v>
      </c>
      <c r="B936" s="234" t="s">
        <v>1158</v>
      </c>
      <c r="C936" s="250" t="s">
        <v>1159</v>
      </c>
      <c r="D936" s="235" t="s">
        <v>317</v>
      </c>
      <c r="E936" s="236">
        <v>45.164999999999999</v>
      </c>
      <c r="F936" s="237"/>
      <c r="G936" s="238">
        <f>ROUND(E936*F936,2)</f>
        <v>0</v>
      </c>
      <c r="H936" s="237"/>
      <c r="I936" s="238">
        <f>ROUND(E936*H936,2)</f>
        <v>0</v>
      </c>
      <c r="J936" s="237"/>
      <c r="K936" s="238">
        <f>ROUND(E936*J936,2)</f>
        <v>0</v>
      </c>
      <c r="L936" s="238">
        <v>21</v>
      </c>
      <c r="M936" s="238">
        <f>G936*(1+L936/100)</f>
        <v>0</v>
      </c>
      <c r="N936" s="236">
        <v>5.8E-4</v>
      </c>
      <c r="O936" s="236">
        <f>ROUND(E936*N936,2)</f>
        <v>0.03</v>
      </c>
      <c r="P936" s="236">
        <v>0</v>
      </c>
      <c r="Q936" s="236">
        <f>ROUND(E936*P936,2)</f>
        <v>0</v>
      </c>
      <c r="R936" s="238" t="s">
        <v>1149</v>
      </c>
      <c r="S936" s="238" t="s">
        <v>264</v>
      </c>
      <c r="T936" s="239" t="s">
        <v>319</v>
      </c>
      <c r="U936" s="222">
        <v>0.26600000000000001</v>
      </c>
      <c r="V936" s="222">
        <f>ROUND(E936*U936,2)</f>
        <v>12.01</v>
      </c>
      <c r="W936" s="222"/>
      <c r="X936" s="222" t="s">
        <v>320</v>
      </c>
      <c r="Y936" s="222" t="s">
        <v>267</v>
      </c>
      <c r="Z936" s="212"/>
      <c r="AA936" s="212"/>
      <c r="AB936" s="212"/>
      <c r="AC936" s="212"/>
      <c r="AD936" s="212"/>
      <c r="AE936" s="212"/>
      <c r="AF936" s="212"/>
      <c r="AG936" s="212" t="s">
        <v>321</v>
      </c>
      <c r="AH936" s="212"/>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2" x14ac:dyDescent="0.2">
      <c r="A937" s="219"/>
      <c r="B937" s="220"/>
      <c r="C937" s="252" t="s">
        <v>1160</v>
      </c>
      <c r="D937" s="223"/>
      <c r="E937" s="224"/>
      <c r="F937" s="222"/>
      <c r="G937" s="222"/>
      <c r="H937" s="222"/>
      <c r="I937" s="222"/>
      <c r="J937" s="222"/>
      <c r="K937" s="222"/>
      <c r="L937" s="222"/>
      <c r="M937" s="222"/>
      <c r="N937" s="221"/>
      <c r="O937" s="221"/>
      <c r="P937" s="221"/>
      <c r="Q937" s="221"/>
      <c r="R937" s="222"/>
      <c r="S937" s="222"/>
      <c r="T937" s="222"/>
      <c r="U937" s="222"/>
      <c r="V937" s="222"/>
      <c r="W937" s="222"/>
      <c r="X937" s="222"/>
      <c r="Y937" s="222"/>
      <c r="Z937" s="212"/>
      <c r="AA937" s="212"/>
      <c r="AB937" s="212"/>
      <c r="AC937" s="212"/>
      <c r="AD937" s="212"/>
      <c r="AE937" s="212"/>
      <c r="AF937" s="212"/>
      <c r="AG937" s="212" t="s">
        <v>276</v>
      </c>
      <c r="AH937" s="212">
        <v>0</v>
      </c>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3" x14ac:dyDescent="0.2">
      <c r="A938" s="219"/>
      <c r="B938" s="220"/>
      <c r="C938" s="252" t="s">
        <v>1161</v>
      </c>
      <c r="D938" s="223"/>
      <c r="E938" s="224">
        <v>8.4600000000000009</v>
      </c>
      <c r="F938" s="222"/>
      <c r="G938" s="222"/>
      <c r="H938" s="222"/>
      <c r="I938" s="222"/>
      <c r="J938" s="222"/>
      <c r="K938" s="222"/>
      <c r="L938" s="222"/>
      <c r="M938" s="222"/>
      <c r="N938" s="221"/>
      <c r="O938" s="221"/>
      <c r="P938" s="221"/>
      <c r="Q938" s="221"/>
      <c r="R938" s="222"/>
      <c r="S938" s="222"/>
      <c r="T938" s="222"/>
      <c r="U938" s="222"/>
      <c r="V938" s="222"/>
      <c r="W938" s="222"/>
      <c r="X938" s="222"/>
      <c r="Y938" s="222"/>
      <c r="Z938" s="212"/>
      <c r="AA938" s="212"/>
      <c r="AB938" s="212"/>
      <c r="AC938" s="212"/>
      <c r="AD938" s="212"/>
      <c r="AE938" s="212"/>
      <c r="AF938" s="212"/>
      <c r="AG938" s="212" t="s">
        <v>276</v>
      </c>
      <c r="AH938" s="212">
        <v>0</v>
      </c>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3" x14ac:dyDescent="0.2">
      <c r="A939" s="219"/>
      <c r="B939" s="220"/>
      <c r="C939" s="252" t="s">
        <v>1162</v>
      </c>
      <c r="D939" s="223"/>
      <c r="E939" s="224">
        <v>0.6</v>
      </c>
      <c r="F939" s="222"/>
      <c r="G939" s="222"/>
      <c r="H939" s="222"/>
      <c r="I939" s="222"/>
      <c r="J939" s="222"/>
      <c r="K939" s="222"/>
      <c r="L939" s="222"/>
      <c r="M939" s="222"/>
      <c r="N939" s="221"/>
      <c r="O939" s="221"/>
      <c r="P939" s="221"/>
      <c r="Q939" s="221"/>
      <c r="R939" s="222"/>
      <c r="S939" s="222"/>
      <c r="T939" s="222"/>
      <c r="U939" s="222"/>
      <c r="V939" s="222"/>
      <c r="W939" s="222"/>
      <c r="X939" s="222"/>
      <c r="Y939" s="222"/>
      <c r="Z939" s="212"/>
      <c r="AA939" s="212"/>
      <c r="AB939" s="212"/>
      <c r="AC939" s="212"/>
      <c r="AD939" s="212"/>
      <c r="AE939" s="212"/>
      <c r="AF939" s="212"/>
      <c r="AG939" s="212" t="s">
        <v>276</v>
      </c>
      <c r="AH939" s="212">
        <v>0</v>
      </c>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3" x14ac:dyDescent="0.2">
      <c r="A940" s="219"/>
      <c r="B940" s="220"/>
      <c r="C940" s="252" t="s">
        <v>1163</v>
      </c>
      <c r="D940" s="223"/>
      <c r="E940" s="224">
        <v>2.1</v>
      </c>
      <c r="F940" s="222"/>
      <c r="G940" s="222"/>
      <c r="H940" s="222"/>
      <c r="I940" s="222"/>
      <c r="J940" s="222"/>
      <c r="K940" s="222"/>
      <c r="L940" s="222"/>
      <c r="M940" s="222"/>
      <c r="N940" s="221"/>
      <c r="O940" s="221"/>
      <c r="P940" s="221"/>
      <c r="Q940" s="221"/>
      <c r="R940" s="222"/>
      <c r="S940" s="222"/>
      <c r="T940" s="222"/>
      <c r="U940" s="222"/>
      <c r="V940" s="222"/>
      <c r="W940" s="222"/>
      <c r="X940" s="222"/>
      <c r="Y940" s="222"/>
      <c r="Z940" s="212"/>
      <c r="AA940" s="212"/>
      <c r="AB940" s="212"/>
      <c r="AC940" s="212"/>
      <c r="AD940" s="212"/>
      <c r="AE940" s="212"/>
      <c r="AF940" s="212"/>
      <c r="AG940" s="212" t="s">
        <v>276</v>
      </c>
      <c r="AH940" s="212">
        <v>0</v>
      </c>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3" x14ac:dyDescent="0.2">
      <c r="A941" s="219"/>
      <c r="B941" s="220"/>
      <c r="C941" s="252" t="s">
        <v>1164</v>
      </c>
      <c r="D941" s="223"/>
      <c r="E941" s="224">
        <v>11.385</v>
      </c>
      <c r="F941" s="222"/>
      <c r="G941" s="222"/>
      <c r="H941" s="222"/>
      <c r="I941" s="222"/>
      <c r="J941" s="222"/>
      <c r="K941" s="222"/>
      <c r="L941" s="222"/>
      <c r="M941" s="222"/>
      <c r="N941" s="221"/>
      <c r="O941" s="221"/>
      <c r="P941" s="221"/>
      <c r="Q941" s="221"/>
      <c r="R941" s="222"/>
      <c r="S941" s="222"/>
      <c r="T941" s="222"/>
      <c r="U941" s="222"/>
      <c r="V941" s="222"/>
      <c r="W941" s="222"/>
      <c r="X941" s="222"/>
      <c r="Y941" s="222"/>
      <c r="Z941" s="212"/>
      <c r="AA941" s="212"/>
      <c r="AB941" s="212"/>
      <c r="AC941" s="212"/>
      <c r="AD941" s="212"/>
      <c r="AE941" s="212"/>
      <c r="AF941" s="212"/>
      <c r="AG941" s="212" t="s">
        <v>276</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3" x14ac:dyDescent="0.2">
      <c r="A942" s="219"/>
      <c r="B942" s="220"/>
      <c r="C942" s="252" t="s">
        <v>1165</v>
      </c>
      <c r="D942" s="223"/>
      <c r="E942" s="224">
        <v>1.73</v>
      </c>
      <c r="F942" s="222"/>
      <c r="G942" s="222"/>
      <c r="H942" s="222"/>
      <c r="I942" s="222"/>
      <c r="J942" s="222"/>
      <c r="K942" s="222"/>
      <c r="L942" s="222"/>
      <c r="M942" s="222"/>
      <c r="N942" s="221"/>
      <c r="O942" s="221"/>
      <c r="P942" s="221"/>
      <c r="Q942" s="221"/>
      <c r="R942" s="222"/>
      <c r="S942" s="222"/>
      <c r="T942" s="222"/>
      <c r="U942" s="222"/>
      <c r="V942" s="222"/>
      <c r="W942" s="222"/>
      <c r="X942" s="222"/>
      <c r="Y942" s="222"/>
      <c r="Z942" s="212"/>
      <c r="AA942" s="212"/>
      <c r="AB942" s="212"/>
      <c r="AC942" s="212"/>
      <c r="AD942" s="212"/>
      <c r="AE942" s="212"/>
      <c r="AF942" s="212"/>
      <c r="AG942" s="212" t="s">
        <v>276</v>
      </c>
      <c r="AH942" s="212">
        <v>0</v>
      </c>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3" x14ac:dyDescent="0.2">
      <c r="A943" s="219"/>
      <c r="B943" s="220"/>
      <c r="C943" s="252" t="s">
        <v>1166</v>
      </c>
      <c r="D943" s="223"/>
      <c r="E943" s="224">
        <v>4.7</v>
      </c>
      <c r="F943" s="222"/>
      <c r="G943" s="222"/>
      <c r="H943" s="222"/>
      <c r="I943" s="222"/>
      <c r="J943" s="222"/>
      <c r="K943" s="222"/>
      <c r="L943" s="222"/>
      <c r="M943" s="222"/>
      <c r="N943" s="221"/>
      <c r="O943" s="221"/>
      <c r="P943" s="221"/>
      <c r="Q943" s="221"/>
      <c r="R943" s="222"/>
      <c r="S943" s="222"/>
      <c r="T943" s="222"/>
      <c r="U943" s="222"/>
      <c r="V943" s="222"/>
      <c r="W943" s="222"/>
      <c r="X943" s="222"/>
      <c r="Y943" s="222"/>
      <c r="Z943" s="212"/>
      <c r="AA943" s="212"/>
      <c r="AB943" s="212"/>
      <c r="AC943" s="212"/>
      <c r="AD943" s="212"/>
      <c r="AE943" s="212"/>
      <c r="AF943" s="212"/>
      <c r="AG943" s="212" t="s">
        <v>276</v>
      </c>
      <c r="AH943" s="212">
        <v>0</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3" x14ac:dyDescent="0.2">
      <c r="A944" s="219"/>
      <c r="B944" s="220"/>
      <c r="C944" s="252" t="s">
        <v>1167</v>
      </c>
      <c r="D944" s="223"/>
      <c r="E944" s="224">
        <v>5.69</v>
      </c>
      <c r="F944" s="222"/>
      <c r="G944" s="222"/>
      <c r="H944" s="222"/>
      <c r="I944" s="222"/>
      <c r="J944" s="222"/>
      <c r="K944" s="222"/>
      <c r="L944" s="222"/>
      <c r="M944" s="222"/>
      <c r="N944" s="221"/>
      <c r="O944" s="221"/>
      <c r="P944" s="221"/>
      <c r="Q944" s="221"/>
      <c r="R944" s="222"/>
      <c r="S944" s="222"/>
      <c r="T944" s="222"/>
      <c r="U944" s="222"/>
      <c r="V944" s="222"/>
      <c r="W944" s="222"/>
      <c r="X944" s="222"/>
      <c r="Y944" s="222"/>
      <c r="Z944" s="212"/>
      <c r="AA944" s="212"/>
      <c r="AB944" s="212"/>
      <c r="AC944" s="212"/>
      <c r="AD944" s="212"/>
      <c r="AE944" s="212"/>
      <c r="AF944" s="212"/>
      <c r="AG944" s="212" t="s">
        <v>276</v>
      </c>
      <c r="AH944" s="212">
        <v>0</v>
      </c>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3" x14ac:dyDescent="0.2">
      <c r="A945" s="219"/>
      <c r="B945" s="220"/>
      <c r="C945" s="252" t="s">
        <v>1168</v>
      </c>
      <c r="D945" s="223"/>
      <c r="E945" s="224">
        <v>10.5</v>
      </c>
      <c r="F945" s="222"/>
      <c r="G945" s="222"/>
      <c r="H945" s="222"/>
      <c r="I945" s="222"/>
      <c r="J945" s="222"/>
      <c r="K945" s="222"/>
      <c r="L945" s="222"/>
      <c r="M945" s="222"/>
      <c r="N945" s="221"/>
      <c r="O945" s="221"/>
      <c r="P945" s="221"/>
      <c r="Q945" s="221"/>
      <c r="R945" s="222"/>
      <c r="S945" s="222"/>
      <c r="T945" s="222"/>
      <c r="U945" s="222"/>
      <c r="V945" s="222"/>
      <c r="W945" s="222"/>
      <c r="X945" s="222"/>
      <c r="Y945" s="222"/>
      <c r="Z945" s="212"/>
      <c r="AA945" s="212"/>
      <c r="AB945" s="212"/>
      <c r="AC945" s="212"/>
      <c r="AD945" s="212"/>
      <c r="AE945" s="212"/>
      <c r="AF945" s="212"/>
      <c r="AG945" s="212" t="s">
        <v>276</v>
      </c>
      <c r="AH945" s="212">
        <v>0</v>
      </c>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1" x14ac:dyDescent="0.2">
      <c r="A946" s="233">
        <v>152</v>
      </c>
      <c r="B946" s="234" t="s">
        <v>1169</v>
      </c>
      <c r="C946" s="250" t="s">
        <v>1170</v>
      </c>
      <c r="D946" s="235" t="s">
        <v>317</v>
      </c>
      <c r="E946" s="236">
        <v>239.4</v>
      </c>
      <c r="F946" s="237"/>
      <c r="G946" s="238">
        <f>ROUND(E946*F946,2)</f>
        <v>0</v>
      </c>
      <c r="H946" s="237"/>
      <c r="I946" s="238">
        <f>ROUND(E946*H946,2)</f>
        <v>0</v>
      </c>
      <c r="J946" s="237"/>
      <c r="K946" s="238">
        <f>ROUND(E946*J946,2)</f>
        <v>0</v>
      </c>
      <c r="L946" s="238">
        <v>21</v>
      </c>
      <c r="M946" s="238">
        <f>G946*(1+L946/100)</f>
        <v>0</v>
      </c>
      <c r="N946" s="236">
        <v>0</v>
      </c>
      <c r="O946" s="236">
        <f>ROUND(E946*N946,2)</f>
        <v>0</v>
      </c>
      <c r="P946" s="236">
        <v>4.8700000000000002E-3</v>
      </c>
      <c r="Q946" s="236">
        <f>ROUND(E946*P946,2)</f>
        <v>1.17</v>
      </c>
      <c r="R946" s="238" t="s">
        <v>1149</v>
      </c>
      <c r="S946" s="238" t="s">
        <v>264</v>
      </c>
      <c r="T946" s="239" t="s">
        <v>319</v>
      </c>
      <c r="U946" s="222">
        <v>4.1000000000000002E-2</v>
      </c>
      <c r="V946" s="222">
        <f>ROUND(E946*U946,2)</f>
        <v>9.82</v>
      </c>
      <c r="W946" s="222"/>
      <c r="X946" s="222" t="s">
        <v>320</v>
      </c>
      <c r="Y946" s="222" t="s">
        <v>267</v>
      </c>
      <c r="Z946" s="212"/>
      <c r="AA946" s="212"/>
      <c r="AB946" s="212"/>
      <c r="AC946" s="212"/>
      <c r="AD946" s="212"/>
      <c r="AE946" s="212"/>
      <c r="AF946" s="212"/>
      <c r="AG946" s="212" t="s">
        <v>321</v>
      </c>
      <c r="AH946" s="212"/>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2" x14ac:dyDescent="0.2">
      <c r="A947" s="219"/>
      <c r="B947" s="220"/>
      <c r="C947" s="252" t="s">
        <v>505</v>
      </c>
      <c r="D947" s="223"/>
      <c r="E947" s="224"/>
      <c r="F947" s="222"/>
      <c r="G947" s="222"/>
      <c r="H947" s="222"/>
      <c r="I947" s="222"/>
      <c r="J947" s="222"/>
      <c r="K947" s="222"/>
      <c r="L947" s="222"/>
      <c r="M947" s="222"/>
      <c r="N947" s="221"/>
      <c r="O947" s="221"/>
      <c r="P947" s="221"/>
      <c r="Q947" s="221"/>
      <c r="R947" s="222"/>
      <c r="S947" s="222"/>
      <c r="T947" s="222"/>
      <c r="U947" s="222"/>
      <c r="V947" s="222"/>
      <c r="W947" s="222"/>
      <c r="X947" s="222"/>
      <c r="Y947" s="222"/>
      <c r="Z947" s="212"/>
      <c r="AA947" s="212"/>
      <c r="AB947" s="212"/>
      <c r="AC947" s="212"/>
      <c r="AD947" s="212"/>
      <c r="AE947" s="212"/>
      <c r="AF947" s="212"/>
      <c r="AG947" s="212" t="s">
        <v>276</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3" x14ac:dyDescent="0.2">
      <c r="A948" s="219"/>
      <c r="B948" s="220"/>
      <c r="C948" s="252" t="s">
        <v>1171</v>
      </c>
      <c r="D948" s="223"/>
      <c r="E948" s="224">
        <v>182.5</v>
      </c>
      <c r="F948" s="222"/>
      <c r="G948" s="222"/>
      <c r="H948" s="222"/>
      <c r="I948" s="222"/>
      <c r="J948" s="222"/>
      <c r="K948" s="222"/>
      <c r="L948" s="222"/>
      <c r="M948" s="222"/>
      <c r="N948" s="221"/>
      <c r="O948" s="221"/>
      <c r="P948" s="221"/>
      <c r="Q948" s="221"/>
      <c r="R948" s="222"/>
      <c r="S948" s="222"/>
      <c r="T948" s="222"/>
      <c r="U948" s="222"/>
      <c r="V948" s="222"/>
      <c r="W948" s="222"/>
      <c r="X948" s="222"/>
      <c r="Y948" s="222"/>
      <c r="Z948" s="212"/>
      <c r="AA948" s="212"/>
      <c r="AB948" s="212"/>
      <c r="AC948" s="212"/>
      <c r="AD948" s="212"/>
      <c r="AE948" s="212"/>
      <c r="AF948" s="212"/>
      <c r="AG948" s="212" t="s">
        <v>276</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3" x14ac:dyDescent="0.2">
      <c r="A949" s="219"/>
      <c r="B949" s="220"/>
      <c r="C949" s="252" t="s">
        <v>1172</v>
      </c>
      <c r="D949" s="223"/>
      <c r="E949" s="224">
        <v>56.9</v>
      </c>
      <c r="F949" s="222"/>
      <c r="G949" s="222"/>
      <c r="H949" s="222"/>
      <c r="I949" s="222"/>
      <c r="J949" s="222"/>
      <c r="K949" s="222"/>
      <c r="L949" s="222"/>
      <c r="M949" s="222"/>
      <c r="N949" s="221"/>
      <c r="O949" s="221"/>
      <c r="P949" s="221"/>
      <c r="Q949" s="221"/>
      <c r="R949" s="222"/>
      <c r="S949" s="222"/>
      <c r="T949" s="222"/>
      <c r="U949" s="222"/>
      <c r="V949" s="222"/>
      <c r="W949" s="222"/>
      <c r="X949" s="222"/>
      <c r="Y949" s="222"/>
      <c r="Z949" s="212"/>
      <c r="AA949" s="212"/>
      <c r="AB949" s="212"/>
      <c r="AC949" s="212"/>
      <c r="AD949" s="212"/>
      <c r="AE949" s="212"/>
      <c r="AF949" s="212"/>
      <c r="AG949" s="212" t="s">
        <v>276</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outlineLevel="1" x14ac:dyDescent="0.2">
      <c r="A950" s="233">
        <v>153</v>
      </c>
      <c r="B950" s="234" t="s">
        <v>1173</v>
      </c>
      <c r="C950" s="250" t="s">
        <v>1174</v>
      </c>
      <c r="D950" s="235" t="s">
        <v>317</v>
      </c>
      <c r="E950" s="236">
        <v>9</v>
      </c>
      <c r="F950" s="237"/>
      <c r="G950" s="238">
        <f>ROUND(E950*F950,2)</f>
        <v>0</v>
      </c>
      <c r="H950" s="237"/>
      <c r="I950" s="238">
        <f>ROUND(E950*H950,2)</f>
        <v>0</v>
      </c>
      <c r="J950" s="237"/>
      <c r="K950" s="238">
        <f>ROUND(E950*J950,2)</f>
        <v>0</v>
      </c>
      <c r="L950" s="238">
        <v>21</v>
      </c>
      <c r="M950" s="238">
        <f>G950*(1+L950/100)</f>
        <v>0</v>
      </c>
      <c r="N950" s="236">
        <v>9.5E-4</v>
      </c>
      <c r="O950" s="236">
        <f>ROUND(E950*N950,2)</f>
        <v>0.01</v>
      </c>
      <c r="P950" s="236">
        <v>0</v>
      </c>
      <c r="Q950" s="236">
        <f>ROUND(E950*P950,2)</f>
        <v>0</v>
      </c>
      <c r="R950" s="238" t="s">
        <v>1149</v>
      </c>
      <c r="S950" s="238" t="s">
        <v>264</v>
      </c>
      <c r="T950" s="239" t="s">
        <v>319</v>
      </c>
      <c r="U950" s="222">
        <v>0.13</v>
      </c>
      <c r="V950" s="222">
        <f>ROUND(E950*U950,2)</f>
        <v>1.17</v>
      </c>
      <c r="W950" s="222"/>
      <c r="X950" s="222" t="s">
        <v>320</v>
      </c>
      <c r="Y950" s="222" t="s">
        <v>267</v>
      </c>
      <c r="Z950" s="212"/>
      <c r="AA950" s="212"/>
      <c r="AB950" s="212"/>
      <c r="AC950" s="212"/>
      <c r="AD950" s="212"/>
      <c r="AE950" s="212"/>
      <c r="AF950" s="212"/>
      <c r="AG950" s="212" t="s">
        <v>321</v>
      </c>
      <c r="AH950" s="212"/>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2" x14ac:dyDescent="0.2">
      <c r="A951" s="219"/>
      <c r="B951" s="220"/>
      <c r="C951" s="252" t="s">
        <v>431</v>
      </c>
      <c r="D951" s="223"/>
      <c r="E951" s="224">
        <v>6.12</v>
      </c>
      <c r="F951" s="222"/>
      <c r="G951" s="222"/>
      <c r="H951" s="222"/>
      <c r="I951" s="222"/>
      <c r="J951" s="222"/>
      <c r="K951" s="222"/>
      <c r="L951" s="222"/>
      <c r="M951" s="222"/>
      <c r="N951" s="221"/>
      <c r="O951" s="221"/>
      <c r="P951" s="221"/>
      <c r="Q951" s="221"/>
      <c r="R951" s="222"/>
      <c r="S951" s="222"/>
      <c r="T951" s="222"/>
      <c r="U951" s="222"/>
      <c r="V951" s="222"/>
      <c r="W951" s="222"/>
      <c r="X951" s="222"/>
      <c r="Y951" s="222"/>
      <c r="Z951" s="212"/>
      <c r="AA951" s="212"/>
      <c r="AB951" s="212"/>
      <c r="AC951" s="212"/>
      <c r="AD951" s="212"/>
      <c r="AE951" s="212"/>
      <c r="AF951" s="212"/>
      <c r="AG951" s="212" t="s">
        <v>276</v>
      </c>
      <c r="AH951" s="212">
        <v>0</v>
      </c>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3" x14ac:dyDescent="0.2">
      <c r="A952" s="219"/>
      <c r="B952" s="220"/>
      <c r="C952" s="252" t="s">
        <v>1175</v>
      </c>
      <c r="D952" s="223"/>
      <c r="E952" s="224">
        <v>2.88</v>
      </c>
      <c r="F952" s="222"/>
      <c r="G952" s="222"/>
      <c r="H952" s="222"/>
      <c r="I952" s="222"/>
      <c r="J952" s="222"/>
      <c r="K952" s="222"/>
      <c r="L952" s="222"/>
      <c r="M952" s="222"/>
      <c r="N952" s="221"/>
      <c r="O952" s="221"/>
      <c r="P952" s="221"/>
      <c r="Q952" s="221"/>
      <c r="R952" s="222"/>
      <c r="S952" s="222"/>
      <c r="T952" s="222"/>
      <c r="U952" s="222"/>
      <c r="V952" s="222"/>
      <c r="W952" s="222"/>
      <c r="X952" s="222"/>
      <c r="Y952" s="222"/>
      <c r="Z952" s="212"/>
      <c r="AA952" s="212"/>
      <c r="AB952" s="212"/>
      <c r="AC952" s="212"/>
      <c r="AD952" s="212"/>
      <c r="AE952" s="212"/>
      <c r="AF952" s="212"/>
      <c r="AG952" s="212" t="s">
        <v>276</v>
      </c>
      <c r="AH952" s="212">
        <v>0</v>
      </c>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ht="33.75" outlineLevel="1" x14ac:dyDescent="0.2">
      <c r="A953" s="233">
        <v>154</v>
      </c>
      <c r="B953" s="234" t="s">
        <v>1176</v>
      </c>
      <c r="C953" s="250" t="s">
        <v>1177</v>
      </c>
      <c r="D953" s="235" t="s">
        <v>317</v>
      </c>
      <c r="E953" s="236">
        <v>51.939749999999997</v>
      </c>
      <c r="F953" s="237"/>
      <c r="G953" s="238">
        <f>ROUND(E953*F953,2)</f>
        <v>0</v>
      </c>
      <c r="H953" s="237"/>
      <c r="I953" s="238">
        <f>ROUND(E953*H953,2)</f>
        <v>0</v>
      </c>
      <c r="J953" s="237"/>
      <c r="K953" s="238">
        <f>ROUND(E953*J953,2)</f>
        <v>0</v>
      </c>
      <c r="L953" s="238">
        <v>21</v>
      </c>
      <c r="M953" s="238">
        <f>G953*(1+L953/100)</f>
        <v>0</v>
      </c>
      <c r="N953" s="236">
        <v>4.5999999999999999E-3</v>
      </c>
      <c r="O953" s="236">
        <f>ROUND(E953*N953,2)</f>
        <v>0.24</v>
      </c>
      <c r="P953" s="236">
        <v>0</v>
      </c>
      <c r="Q953" s="236">
        <f>ROUND(E953*P953,2)</f>
        <v>0</v>
      </c>
      <c r="R953" s="238" t="s">
        <v>546</v>
      </c>
      <c r="S953" s="238" t="s">
        <v>264</v>
      </c>
      <c r="T953" s="239" t="s">
        <v>319</v>
      </c>
      <c r="U953" s="222">
        <v>0</v>
      </c>
      <c r="V953" s="222">
        <f>ROUND(E953*U953,2)</f>
        <v>0</v>
      </c>
      <c r="W953" s="222"/>
      <c r="X953" s="222" t="s">
        <v>547</v>
      </c>
      <c r="Y953" s="222" t="s">
        <v>267</v>
      </c>
      <c r="Z953" s="212"/>
      <c r="AA953" s="212"/>
      <c r="AB953" s="212"/>
      <c r="AC953" s="212"/>
      <c r="AD953" s="212"/>
      <c r="AE953" s="212"/>
      <c r="AF953" s="212"/>
      <c r="AG953" s="212" t="s">
        <v>548</v>
      </c>
      <c r="AH953" s="212"/>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2" x14ac:dyDescent="0.2">
      <c r="A954" s="219"/>
      <c r="B954" s="220"/>
      <c r="C954" s="252" t="s">
        <v>1153</v>
      </c>
      <c r="D954" s="223"/>
      <c r="E954" s="224">
        <v>45.164999999999999</v>
      </c>
      <c r="F954" s="222"/>
      <c r="G954" s="222"/>
      <c r="H954" s="222"/>
      <c r="I954" s="222"/>
      <c r="J954" s="222"/>
      <c r="K954" s="222"/>
      <c r="L954" s="222"/>
      <c r="M954" s="222"/>
      <c r="N954" s="221"/>
      <c r="O954" s="221"/>
      <c r="P954" s="221"/>
      <c r="Q954" s="221"/>
      <c r="R954" s="222"/>
      <c r="S954" s="222"/>
      <c r="T954" s="222"/>
      <c r="U954" s="222"/>
      <c r="V954" s="222"/>
      <c r="W954" s="222"/>
      <c r="X954" s="222"/>
      <c r="Y954" s="222"/>
      <c r="Z954" s="212"/>
      <c r="AA954" s="212"/>
      <c r="AB954" s="212"/>
      <c r="AC954" s="212"/>
      <c r="AD954" s="212"/>
      <c r="AE954" s="212"/>
      <c r="AF954" s="212"/>
      <c r="AG954" s="212" t="s">
        <v>276</v>
      </c>
      <c r="AH954" s="212">
        <v>5</v>
      </c>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3" x14ac:dyDescent="0.2">
      <c r="A955" s="219"/>
      <c r="B955" s="220"/>
      <c r="C955" s="262" t="s">
        <v>1178</v>
      </c>
      <c r="D955" s="257"/>
      <c r="E955" s="258">
        <v>6.77475</v>
      </c>
      <c r="F955" s="222"/>
      <c r="G955" s="222"/>
      <c r="H955" s="222"/>
      <c r="I955" s="222"/>
      <c r="J955" s="222"/>
      <c r="K955" s="222"/>
      <c r="L955" s="222"/>
      <c r="M955" s="222"/>
      <c r="N955" s="221"/>
      <c r="O955" s="221"/>
      <c r="P955" s="221"/>
      <c r="Q955" s="221"/>
      <c r="R955" s="222"/>
      <c r="S955" s="222"/>
      <c r="T955" s="222"/>
      <c r="U955" s="222"/>
      <c r="V955" s="222"/>
      <c r="W955" s="222"/>
      <c r="X955" s="222"/>
      <c r="Y955" s="222"/>
      <c r="Z955" s="212"/>
      <c r="AA955" s="212"/>
      <c r="AB955" s="212"/>
      <c r="AC955" s="212"/>
      <c r="AD955" s="212"/>
      <c r="AE955" s="212"/>
      <c r="AF955" s="212"/>
      <c r="AG955" s="212" t="s">
        <v>276</v>
      </c>
      <c r="AH955" s="212">
        <v>4</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ht="33.75" outlineLevel="1" x14ac:dyDescent="0.2">
      <c r="A956" s="233">
        <v>155</v>
      </c>
      <c r="B956" s="234" t="s">
        <v>1179</v>
      </c>
      <c r="C956" s="250" t="s">
        <v>1180</v>
      </c>
      <c r="D956" s="235" t="s">
        <v>317</v>
      </c>
      <c r="E956" s="236">
        <v>314.41000000000003</v>
      </c>
      <c r="F956" s="237"/>
      <c r="G956" s="238">
        <f>ROUND(E956*F956,2)</f>
        <v>0</v>
      </c>
      <c r="H956" s="237"/>
      <c r="I956" s="238">
        <f>ROUND(E956*H956,2)</f>
        <v>0</v>
      </c>
      <c r="J956" s="237"/>
      <c r="K956" s="238">
        <f>ROUND(E956*J956,2)</f>
        <v>0</v>
      </c>
      <c r="L956" s="238">
        <v>21</v>
      </c>
      <c r="M956" s="238">
        <f>G956*(1+L956/100)</f>
        <v>0</v>
      </c>
      <c r="N956" s="236">
        <v>4.4999999999999997E-3</v>
      </c>
      <c r="O956" s="236">
        <f>ROUND(E956*N956,2)</f>
        <v>1.41</v>
      </c>
      <c r="P956" s="236">
        <v>0</v>
      </c>
      <c r="Q956" s="236">
        <f>ROUND(E956*P956,2)</f>
        <v>0</v>
      </c>
      <c r="R956" s="238" t="s">
        <v>546</v>
      </c>
      <c r="S956" s="238" t="s">
        <v>264</v>
      </c>
      <c r="T956" s="239" t="s">
        <v>319</v>
      </c>
      <c r="U956" s="222">
        <v>0</v>
      </c>
      <c r="V956" s="222">
        <f>ROUND(E956*U956,2)</f>
        <v>0</v>
      </c>
      <c r="W956" s="222"/>
      <c r="X956" s="222" t="s">
        <v>547</v>
      </c>
      <c r="Y956" s="222" t="s">
        <v>267</v>
      </c>
      <c r="Z956" s="212"/>
      <c r="AA956" s="212"/>
      <c r="AB956" s="212"/>
      <c r="AC956" s="212"/>
      <c r="AD956" s="212"/>
      <c r="AE956" s="212"/>
      <c r="AF956" s="212"/>
      <c r="AG956" s="212" t="s">
        <v>548</v>
      </c>
      <c r="AH956" s="212"/>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2" x14ac:dyDescent="0.2">
      <c r="A957" s="219"/>
      <c r="B957" s="220"/>
      <c r="C957" s="252" t="s">
        <v>1150</v>
      </c>
      <c r="D957" s="223"/>
      <c r="E957" s="224">
        <v>273.39999999999998</v>
      </c>
      <c r="F957" s="222"/>
      <c r="G957" s="222"/>
      <c r="H957" s="222"/>
      <c r="I957" s="222"/>
      <c r="J957" s="222"/>
      <c r="K957" s="222"/>
      <c r="L957" s="222"/>
      <c r="M957" s="222"/>
      <c r="N957" s="221"/>
      <c r="O957" s="221"/>
      <c r="P957" s="221"/>
      <c r="Q957" s="221"/>
      <c r="R957" s="222"/>
      <c r="S957" s="222"/>
      <c r="T957" s="222"/>
      <c r="U957" s="222"/>
      <c r="V957" s="222"/>
      <c r="W957" s="222"/>
      <c r="X957" s="222"/>
      <c r="Y957" s="222"/>
      <c r="Z957" s="212"/>
      <c r="AA957" s="212"/>
      <c r="AB957" s="212"/>
      <c r="AC957" s="212"/>
      <c r="AD957" s="212"/>
      <c r="AE957" s="212"/>
      <c r="AF957" s="212"/>
      <c r="AG957" s="212" t="s">
        <v>276</v>
      </c>
      <c r="AH957" s="212">
        <v>5</v>
      </c>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3" x14ac:dyDescent="0.2">
      <c r="A958" s="219"/>
      <c r="B958" s="220"/>
      <c r="C958" s="262" t="s">
        <v>1178</v>
      </c>
      <c r="D958" s="257"/>
      <c r="E958" s="258">
        <v>41.01</v>
      </c>
      <c r="F958" s="222"/>
      <c r="G958" s="222"/>
      <c r="H958" s="222"/>
      <c r="I958" s="222"/>
      <c r="J958" s="222"/>
      <c r="K958" s="222"/>
      <c r="L958" s="222"/>
      <c r="M958" s="222"/>
      <c r="N958" s="221"/>
      <c r="O958" s="221"/>
      <c r="P958" s="221"/>
      <c r="Q958" s="221"/>
      <c r="R958" s="222"/>
      <c r="S958" s="222"/>
      <c r="T958" s="222"/>
      <c r="U958" s="222"/>
      <c r="V958" s="222"/>
      <c r="W958" s="222"/>
      <c r="X958" s="222"/>
      <c r="Y958" s="222"/>
      <c r="Z958" s="212"/>
      <c r="AA958" s="212"/>
      <c r="AB958" s="212"/>
      <c r="AC958" s="212"/>
      <c r="AD958" s="212"/>
      <c r="AE958" s="212"/>
      <c r="AF958" s="212"/>
      <c r="AG958" s="212" t="s">
        <v>276</v>
      </c>
      <c r="AH958" s="212">
        <v>4</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1" x14ac:dyDescent="0.2">
      <c r="A959" s="233">
        <v>156</v>
      </c>
      <c r="B959" s="234" t="s">
        <v>1181</v>
      </c>
      <c r="C959" s="250" t="s">
        <v>1182</v>
      </c>
      <c r="D959" s="235" t="s">
        <v>397</v>
      </c>
      <c r="E959" s="236">
        <v>1.91432</v>
      </c>
      <c r="F959" s="237"/>
      <c r="G959" s="238">
        <f>ROUND(E959*F959,2)</f>
        <v>0</v>
      </c>
      <c r="H959" s="237"/>
      <c r="I959" s="238">
        <f>ROUND(E959*H959,2)</f>
        <v>0</v>
      </c>
      <c r="J959" s="237"/>
      <c r="K959" s="238">
        <f>ROUND(E959*J959,2)</f>
        <v>0</v>
      </c>
      <c r="L959" s="238">
        <v>21</v>
      </c>
      <c r="M959" s="238">
        <f>G959*(1+L959/100)</f>
        <v>0</v>
      </c>
      <c r="N959" s="236">
        <v>0</v>
      </c>
      <c r="O959" s="236">
        <f>ROUND(E959*N959,2)</f>
        <v>0</v>
      </c>
      <c r="P959" s="236">
        <v>0</v>
      </c>
      <c r="Q959" s="236">
        <f>ROUND(E959*P959,2)</f>
        <v>0</v>
      </c>
      <c r="R959" s="238" t="s">
        <v>1149</v>
      </c>
      <c r="S959" s="238" t="s">
        <v>264</v>
      </c>
      <c r="T959" s="239" t="s">
        <v>319</v>
      </c>
      <c r="U959" s="222">
        <v>1.5980000000000001</v>
      </c>
      <c r="V959" s="222">
        <f>ROUND(E959*U959,2)</f>
        <v>3.06</v>
      </c>
      <c r="W959" s="222"/>
      <c r="X959" s="222" t="s">
        <v>1138</v>
      </c>
      <c r="Y959" s="222" t="s">
        <v>267</v>
      </c>
      <c r="Z959" s="212"/>
      <c r="AA959" s="212"/>
      <c r="AB959" s="212"/>
      <c r="AC959" s="212"/>
      <c r="AD959" s="212"/>
      <c r="AE959" s="212"/>
      <c r="AF959" s="212"/>
      <c r="AG959" s="212" t="s">
        <v>1139</v>
      </c>
      <c r="AH959" s="212"/>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2" x14ac:dyDescent="0.2">
      <c r="A960" s="219"/>
      <c r="B960" s="220"/>
      <c r="C960" s="261" t="s">
        <v>1183</v>
      </c>
      <c r="D960" s="259"/>
      <c r="E960" s="259"/>
      <c r="F960" s="259"/>
      <c r="G960" s="259"/>
      <c r="H960" s="222"/>
      <c r="I960" s="222"/>
      <c r="J960" s="222"/>
      <c r="K960" s="222"/>
      <c r="L960" s="222"/>
      <c r="M960" s="222"/>
      <c r="N960" s="221"/>
      <c r="O960" s="221"/>
      <c r="P960" s="221"/>
      <c r="Q960" s="221"/>
      <c r="R960" s="222"/>
      <c r="S960" s="222"/>
      <c r="T960" s="222"/>
      <c r="U960" s="222"/>
      <c r="V960" s="222"/>
      <c r="W960" s="222"/>
      <c r="X960" s="222"/>
      <c r="Y960" s="222"/>
      <c r="Z960" s="212"/>
      <c r="AA960" s="212"/>
      <c r="AB960" s="212"/>
      <c r="AC960" s="212"/>
      <c r="AD960" s="212"/>
      <c r="AE960" s="212"/>
      <c r="AF960" s="212"/>
      <c r="AG960" s="212" t="s">
        <v>323</v>
      </c>
      <c r="AH960" s="212"/>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2" x14ac:dyDescent="0.2">
      <c r="A961" s="219"/>
      <c r="B961" s="220"/>
      <c r="C961" s="252" t="s">
        <v>1141</v>
      </c>
      <c r="D961" s="223"/>
      <c r="E961" s="224"/>
      <c r="F961" s="222"/>
      <c r="G961" s="222"/>
      <c r="H961" s="222"/>
      <c r="I961" s="222"/>
      <c r="J961" s="222"/>
      <c r="K961" s="222"/>
      <c r="L961" s="222"/>
      <c r="M961" s="222"/>
      <c r="N961" s="221"/>
      <c r="O961" s="221"/>
      <c r="P961" s="221"/>
      <c r="Q961" s="221"/>
      <c r="R961" s="222"/>
      <c r="S961" s="222"/>
      <c r="T961" s="222"/>
      <c r="U961" s="222"/>
      <c r="V961" s="222"/>
      <c r="W961" s="222"/>
      <c r="X961" s="222"/>
      <c r="Y961" s="222"/>
      <c r="Z961" s="212"/>
      <c r="AA961" s="212"/>
      <c r="AB961" s="212"/>
      <c r="AC961" s="212"/>
      <c r="AD961" s="212"/>
      <c r="AE961" s="212"/>
      <c r="AF961" s="212"/>
      <c r="AG961" s="212" t="s">
        <v>276</v>
      </c>
      <c r="AH961" s="212">
        <v>0</v>
      </c>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3" x14ac:dyDescent="0.2">
      <c r="A962" s="219"/>
      <c r="B962" s="220"/>
      <c r="C962" s="252" t="s">
        <v>1184</v>
      </c>
      <c r="D962" s="223"/>
      <c r="E962" s="224"/>
      <c r="F962" s="222"/>
      <c r="G962" s="222"/>
      <c r="H962" s="222"/>
      <c r="I962" s="222"/>
      <c r="J962" s="222"/>
      <c r="K962" s="222"/>
      <c r="L962" s="222"/>
      <c r="M962" s="222"/>
      <c r="N962" s="221"/>
      <c r="O962" s="221"/>
      <c r="P962" s="221"/>
      <c r="Q962" s="221"/>
      <c r="R962" s="222"/>
      <c r="S962" s="222"/>
      <c r="T962" s="222"/>
      <c r="U962" s="222"/>
      <c r="V962" s="222"/>
      <c r="W962" s="222"/>
      <c r="X962" s="222"/>
      <c r="Y962" s="222"/>
      <c r="Z962" s="212"/>
      <c r="AA962" s="212"/>
      <c r="AB962" s="212"/>
      <c r="AC962" s="212"/>
      <c r="AD962" s="212"/>
      <c r="AE962" s="212"/>
      <c r="AF962" s="212"/>
      <c r="AG962" s="212" t="s">
        <v>276</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3" x14ac:dyDescent="0.2">
      <c r="A963" s="219"/>
      <c r="B963" s="220"/>
      <c r="C963" s="252" t="s">
        <v>1185</v>
      </c>
      <c r="D963" s="223"/>
      <c r="E963" s="224">
        <v>1.91432</v>
      </c>
      <c r="F963" s="222"/>
      <c r="G963" s="222"/>
      <c r="H963" s="222"/>
      <c r="I963" s="222"/>
      <c r="J963" s="222"/>
      <c r="K963" s="222"/>
      <c r="L963" s="222"/>
      <c r="M963" s="222"/>
      <c r="N963" s="221"/>
      <c r="O963" s="221"/>
      <c r="P963" s="221"/>
      <c r="Q963" s="221"/>
      <c r="R963" s="222"/>
      <c r="S963" s="222"/>
      <c r="T963" s="222"/>
      <c r="U963" s="222"/>
      <c r="V963" s="222"/>
      <c r="W963" s="222"/>
      <c r="X963" s="222"/>
      <c r="Y963" s="222"/>
      <c r="Z963" s="212"/>
      <c r="AA963" s="212"/>
      <c r="AB963" s="212"/>
      <c r="AC963" s="212"/>
      <c r="AD963" s="212"/>
      <c r="AE963" s="212"/>
      <c r="AF963" s="212"/>
      <c r="AG963" s="212" t="s">
        <v>276</v>
      </c>
      <c r="AH963" s="212">
        <v>0</v>
      </c>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x14ac:dyDescent="0.2">
      <c r="A964" s="226" t="s">
        <v>259</v>
      </c>
      <c r="B964" s="227" t="s">
        <v>161</v>
      </c>
      <c r="C964" s="249" t="s">
        <v>162</v>
      </c>
      <c r="D964" s="228"/>
      <c r="E964" s="229"/>
      <c r="F964" s="230"/>
      <c r="G964" s="230">
        <f>SUMIF(AG965:AG1032,"&lt;&gt;NOR",G965:G1032)</f>
        <v>0</v>
      </c>
      <c r="H964" s="230"/>
      <c r="I964" s="230">
        <f>SUM(I965:I1032)</f>
        <v>0</v>
      </c>
      <c r="J964" s="230"/>
      <c r="K964" s="230">
        <f>SUM(K965:K1032)</f>
        <v>0</v>
      </c>
      <c r="L964" s="230"/>
      <c r="M964" s="230">
        <f>SUM(M965:M1032)</f>
        <v>0</v>
      </c>
      <c r="N964" s="229"/>
      <c r="O964" s="229">
        <f>SUM(O965:O1032)</f>
        <v>2.0500000000000003</v>
      </c>
      <c r="P964" s="229"/>
      <c r="Q964" s="229">
        <f>SUM(Q965:Q1032)</f>
        <v>4.04</v>
      </c>
      <c r="R964" s="230"/>
      <c r="S964" s="230"/>
      <c r="T964" s="231"/>
      <c r="U964" s="225"/>
      <c r="V964" s="225">
        <f>SUM(V965:V1032)</f>
        <v>232.39000000000001</v>
      </c>
      <c r="W964" s="225"/>
      <c r="X964" s="225"/>
      <c r="Y964" s="225"/>
      <c r="AG964" t="s">
        <v>260</v>
      </c>
    </row>
    <row r="965" spans="1:60" ht="22.5" outlineLevel="1" x14ac:dyDescent="0.2">
      <c r="A965" s="233">
        <v>157</v>
      </c>
      <c r="B965" s="234" t="s">
        <v>1186</v>
      </c>
      <c r="C965" s="250" t="s">
        <v>1187</v>
      </c>
      <c r="D965" s="235" t="s">
        <v>317</v>
      </c>
      <c r="E965" s="236">
        <v>367</v>
      </c>
      <c r="F965" s="237"/>
      <c r="G965" s="238">
        <f>ROUND(E965*F965,2)</f>
        <v>0</v>
      </c>
      <c r="H965" s="237"/>
      <c r="I965" s="238">
        <f>ROUND(E965*H965,2)</f>
        <v>0</v>
      </c>
      <c r="J965" s="237"/>
      <c r="K965" s="238">
        <f>ROUND(E965*J965,2)</f>
        <v>0</v>
      </c>
      <c r="L965" s="238">
        <v>21</v>
      </c>
      <c r="M965" s="238">
        <f>G965*(1+L965/100)</f>
        <v>0</v>
      </c>
      <c r="N965" s="236">
        <v>0</v>
      </c>
      <c r="O965" s="236">
        <f>ROUND(E965*N965,2)</f>
        <v>0</v>
      </c>
      <c r="P965" s="236">
        <v>6.0000000000000001E-3</v>
      </c>
      <c r="Q965" s="236">
        <f>ROUND(E965*P965,2)</f>
        <v>2.2000000000000002</v>
      </c>
      <c r="R965" s="238" t="s">
        <v>1149</v>
      </c>
      <c r="S965" s="238" t="s">
        <v>264</v>
      </c>
      <c r="T965" s="239" t="s">
        <v>319</v>
      </c>
      <c r="U965" s="222">
        <v>5.1999999999999998E-2</v>
      </c>
      <c r="V965" s="222">
        <f>ROUND(E965*U965,2)</f>
        <v>19.079999999999998</v>
      </c>
      <c r="W965" s="222"/>
      <c r="X965" s="222" t="s">
        <v>320</v>
      </c>
      <c r="Y965" s="222" t="s">
        <v>267</v>
      </c>
      <c r="Z965" s="212"/>
      <c r="AA965" s="212"/>
      <c r="AB965" s="212"/>
      <c r="AC965" s="212"/>
      <c r="AD965" s="212"/>
      <c r="AE965" s="212"/>
      <c r="AF965" s="212"/>
      <c r="AG965" s="212" t="s">
        <v>321</v>
      </c>
      <c r="AH965" s="212"/>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2" x14ac:dyDescent="0.2">
      <c r="A966" s="219"/>
      <c r="B966" s="220"/>
      <c r="C966" s="252" t="s">
        <v>1188</v>
      </c>
      <c r="D966" s="223"/>
      <c r="E966" s="224">
        <v>183.5</v>
      </c>
      <c r="F966" s="222"/>
      <c r="G966" s="222"/>
      <c r="H966" s="222"/>
      <c r="I966" s="222"/>
      <c r="J966" s="222"/>
      <c r="K966" s="222"/>
      <c r="L966" s="222"/>
      <c r="M966" s="222"/>
      <c r="N966" s="221"/>
      <c r="O966" s="221"/>
      <c r="P966" s="221"/>
      <c r="Q966" s="221"/>
      <c r="R966" s="222"/>
      <c r="S966" s="222"/>
      <c r="T966" s="222"/>
      <c r="U966" s="222"/>
      <c r="V966" s="222"/>
      <c r="W966" s="222"/>
      <c r="X966" s="222"/>
      <c r="Y966" s="222"/>
      <c r="Z966" s="212"/>
      <c r="AA966" s="212"/>
      <c r="AB966" s="212"/>
      <c r="AC966" s="212"/>
      <c r="AD966" s="212"/>
      <c r="AE966" s="212"/>
      <c r="AF966" s="212"/>
      <c r="AG966" s="212" t="s">
        <v>276</v>
      </c>
      <c r="AH966" s="212">
        <v>0</v>
      </c>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3" x14ac:dyDescent="0.2">
      <c r="A967" s="219"/>
      <c r="B967" s="220"/>
      <c r="C967" s="252" t="s">
        <v>1189</v>
      </c>
      <c r="D967" s="223"/>
      <c r="E967" s="224">
        <v>183.5</v>
      </c>
      <c r="F967" s="222"/>
      <c r="G967" s="222"/>
      <c r="H967" s="222"/>
      <c r="I967" s="222"/>
      <c r="J967" s="222"/>
      <c r="K967" s="222"/>
      <c r="L967" s="222"/>
      <c r="M967" s="222"/>
      <c r="N967" s="221"/>
      <c r="O967" s="221"/>
      <c r="P967" s="221"/>
      <c r="Q967" s="221"/>
      <c r="R967" s="222"/>
      <c r="S967" s="222"/>
      <c r="T967" s="222"/>
      <c r="U967" s="222"/>
      <c r="V967" s="222"/>
      <c r="W967" s="222"/>
      <c r="X967" s="222"/>
      <c r="Y967" s="222"/>
      <c r="Z967" s="212"/>
      <c r="AA967" s="212"/>
      <c r="AB967" s="212"/>
      <c r="AC967" s="212"/>
      <c r="AD967" s="212"/>
      <c r="AE967" s="212"/>
      <c r="AF967" s="212"/>
      <c r="AG967" s="212" t="s">
        <v>276</v>
      </c>
      <c r="AH967" s="212">
        <v>0</v>
      </c>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ht="22.5" outlineLevel="1" x14ac:dyDescent="0.2">
      <c r="A968" s="233">
        <v>158</v>
      </c>
      <c r="B968" s="234" t="s">
        <v>1190</v>
      </c>
      <c r="C968" s="250" t="s">
        <v>1191</v>
      </c>
      <c r="D968" s="235" t="s">
        <v>317</v>
      </c>
      <c r="E968" s="236">
        <v>183.5</v>
      </c>
      <c r="F968" s="237"/>
      <c r="G968" s="238">
        <f>ROUND(E968*F968,2)</f>
        <v>0</v>
      </c>
      <c r="H968" s="237"/>
      <c r="I968" s="238">
        <f>ROUND(E968*H968,2)</f>
        <v>0</v>
      </c>
      <c r="J968" s="237"/>
      <c r="K968" s="238">
        <f>ROUND(E968*J968,2)</f>
        <v>0</v>
      </c>
      <c r="L968" s="238">
        <v>21</v>
      </c>
      <c r="M968" s="238">
        <f>G968*(1+L968/100)</f>
        <v>0</v>
      </c>
      <c r="N968" s="236">
        <v>0</v>
      </c>
      <c r="O968" s="236">
        <f>ROUND(E968*N968,2)</f>
        <v>0</v>
      </c>
      <c r="P968" s="236">
        <v>0.01</v>
      </c>
      <c r="Q968" s="236">
        <f>ROUND(E968*P968,2)</f>
        <v>1.84</v>
      </c>
      <c r="R968" s="238" t="s">
        <v>1149</v>
      </c>
      <c r="S968" s="238" t="s">
        <v>264</v>
      </c>
      <c r="T968" s="239" t="s">
        <v>319</v>
      </c>
      <c r="U968" s="222">
        <v>0.06</v>
      </c>
      <c r="V968" s="222">
        <f>ROUND(E968*U968,2)</f>
        <v>11.01</v>
      </c>
      <c r="W968" s="222"/>
      <c r="X968" s="222" t="s">
        <v>320</v>
      </c>
      <c r="Y968" s="222" t="s">
        <v>267</v>
      </c>
      <c r="Z968" s="212"/>
      <c r="AA968" s="212"/>
      <c r="AB968" s="212"/>
      <c r="AC968" s="212"/>
      <c r="AD968" s="212"/>
      <c r="AE968" s="212"/>
      <c r="AF968" s="212"/>
      <c r="AG968" s="212" t="s">
        <v>321</v>
      </c>
      <c r="AH968" s="212"/>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2" x14ac:dyDescent="0.2">
      <c r="A969" s="219"/>
      <c r="B969" s="220"/>
      <c r="C969" s="252" t="s">
        <v>1192</v>
      </c>
      <c r="D969" s="223"/>
      <c r="E969" s="224">
        <v>183.5</v>
      </c>
      <c r="F969" s="222"/>
      <c r="G969" s="222"/>
      <c r="H969" s="222"/>
      <c r="I969" s="222"/>
      <c r="J969" s="222"/>
      <c r="K969" s="222"/>
      <c r="L969" s="222"/>
      <c r="M969" s="222"/>
      <c r="N969" s="221"/>
      <c r="O969" s="221"/>
      <c r="P969" s="221"/>
      <c r="Q969" s="221"/>
      <c r="R969" s="222"/>
      <c r="S969" s="222"/>
      <c r="T969" s="222"/>
      <c r="U969" s="222"/>
      <c r="V969" s="222"/>
      <c r="W969" s="222"/>
      <c r="X969" s="222"/>
      <c r="Y969" s="222"/>
      <c r="Z969" s="212"/>
      <c r="AA969" s="212"/>
      <c r="AB969" s="212"/>
      <c r="AC969" s="212"/>
      <c r="AD969" s="212"/>
      <c r="AE969" s="212"/>
      <c r="AF969" s="212"/>
      <c r="AG969" s="212" t="s">
        <v>276</v>
      </c>
      <c r="AH969" s="212">
        <v>0</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ht="33.75" outlineLevel="1" x14ac:dyDescent="0.2">
      <c r="A970" s="233">
        <v>159</v>
      </c>
      <c r="B970" s="234" t="s">
        <v>1193</v>
      </c>
      <c r="C970" s="250" t="s">
        <v>1194</v>
      </c>
      <c r="D970" s="235" t="s">
        <v>317</v>
      </c>
      <c r="E970" s="236">
        <v>168.5</v>
      </c>
      <c r="F970" s="237"/>
      <c r="G970" s="238">
        <f>ROUND(E970*F970,2)</f>
        <v>0</v>
      </c>
      <c r="H970" s="237"/>
      <c r="I970" s="238">
        <f>ROUND(E970*H970,2)</f>
        <v>0</v>
      </c>
      <c r="J970" s="237"/>
      <c r="K970" s="238">
        <f>ROUND(E970*J970,2)</f>
        <v>0</v>
      </c>
      <c r="L970" s="238">
        <v>21</v>
      </c>
      <c r="M970" s="238">
        <f>G970*(1+L970/100)</f>
        <v>0</v>
      </c>
      <c r="N970" s="236">
        <v>3.3E-4</v>
      </c>
      <c r="O970" s="236">
        <f>ROUND(E970*N970,2)</f>
        <v>0.06</v>
      </c>
      <c r="P970" s="236">
        <v>0</v>
      </c>
      <c r="Q970" s="236">
        <f>ROUND(E970*P970,2)</f>
        <v>0</v>
      </c>
      <c r="R970" s="238" t="s">
        <v>1149</v>
      </c>
      <c r="S970" s="238" t="s">
        <v>264</v>
      </c>
      <c r="T970" s="239" t="s">
        <v>319</v>
      </c>
      <c r="U970" s="222">
        <v>2.75E-2</v>
      </c>
      <c r="V970" s="222">
        <f>ROUND(E970*U970,2)</f>
        <v>4.63</v>
      </c>
      <c r="W970" s="222"/>
      <c r="X970" s="222" t="s">
        <v>320</v>
      </c>
      <c r="Y970" s="222" t="s">
        <v>267</v>
      </c>
      <c r="Z970" s="212"/>
      <c r="AA970" s="212"/>
      <c r="AB970" s="212"/>
      <c r="AC970" s="212"/>
      <c r="AD970" s="212"/>
      <c r="AE970" s="212"/>
      <c r="AF970" s="212"/>
      <c r="AG970" s="212" t="s">
        <v>321</v>
      </c>
      <c r="AH970" s="212"/>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2" x14ac:dyDescent="0.2">
      <c r="A971" s="219"/>
      <c r="B971" s="220"/>
      <c r="C971" s="252" t="s">
        <v>1195</v>
      </c>
      <c r="D971" s="223"/>
      <c r="E971" s="224">
        <v>168.5</v>
      </c>
      <c r="F971" s="222"/>
      <c r="G971" s="222"/>
      <c r="H971" s="222"/>
      <c r="I971" s="222"/>
      <c r="J971" s="222"/>
      <c r="K971" s="222"/>
      <c r="L971" s="222"/>
      <c r="M971" s="222"/>
      <c r="N971" s="221"/>
      <c r="O971" s="221"/>
      <c r="P971" s="221"/>
      <c r="Q971" s="221"/>
      <c r="R971" s="222"/>
      <c r="S971" s="222"/>
      <c r="T971" s="222"/>
      <c r="U971" s="222"/>
      <c r="V971" s="222"/>
      <c r="W971" s="222"/>
      <c r="X971" s="222"/>
      <c r="Y971" s="222"/>
      <c r="Z971" s="212"/>
      <c r="AA971" s="212"/>
      <c r="AB971" s="212"/>
      <c r="AC971" s="212"/>
      <c r="AD971" s="212"/>
      <c r="AE971" s="212"/>
      <c r="AF971" s="212"/>
      <c r="AG971" s="212" t="s">
        <v>276</v>
      </c>
      <c r="AH971" s="212">
        <v>5</v>
      </c>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ht="22.5" outlineLevel="1" x14ac:dyDescent="0.2">
      <c r="A972" s="233">
        <v>160</v>
      </c>
      <c r="B972" s="234" t="s">
        <v>1196</v>
      </c>
      <c r="C972" s="250" t="s">
        <v>1197</v>
      </c>
      <c r="D972" s="235" t="s">
        <v>317</v>
      </c>
      <c r="E972" s="236">
        <v>168.5</v>
      </c>
      <c r="F972" s="237"/>
      <c r="G972" s="238">
        <f>ROUND(E972*F972,2)</f>
        <v>0</v>
      </c>
      <c r="H972" s="237"/>
      <c r="I972" s="238">
        <f>ROUND(E972*H972,2)</f>
        <v>0</v>
      </c>
      <c r="J972" s="237"/>
      <c r="K972" s="238">
        <f>ROUND(E972*J972,2)</f>
        <v>0</v>
      </c>
      <c r="L972" s="238">
        <v>21</v>
      </c>
      <c r="M972" s="238">
        <f>G972*(1+L972/100)</f>
        <v>0</v>
      </c>
      <c r="N972" s="236">
        <v>3.5E-4</v>
      </c>
      <c r="O972" s="236">
        <f>ROUND(E972*N972,2)</f>
        <v>0.06</v>
      </c>
      <c r="P972" s="236">
        <v>0</v>
      </c>
      <c r="Q972" s="236">
        <f>ROUND(E972*P972,2)</f>
        <v>0</v>
      </c>
      <c r="R972" s="238" t="s">
        <v>1149</v>
      </c>
      <c r="S972" s="238" t="s">
        <v>264</v>
      </c>
      <c r="T972" s="239" t="s">
        <v>319</v>
      </c>
      <c r="U972" s="222">
        <v>0.2</v>
      </c>
      <c r="V972" s="222">
        <f>ROUND(E972*U972,2)</f>
        <v>33.700000000000003</v>
      </c>
      <c r="W972" s="222"/>
      <c r="X972" s="222" t="s">
        <v>320</v>
      </c>
      <c r="Y972" s="222" t="s">
        <v>267</v>
      </c>
      <c r="Z972" s="212"/>
      <c r="AA972" s="212"/>
      <c r="AB972" s="212"/>
      <c r="AC972" s="212"/>
      <c r="AD972" s="212"/>
      <c r="AE972" s="212"/>
      <c r="AF972" s="212"/>
      <c r="AG972" s="212" t="s">
        <v>321</v>
      </c>
      <c r="AH972" s="212"/>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2" x14ac:dyDescent="0.2">
      <c r="A973" s="219"/>
      <c r="B973" s="220"/>
      <c r="C973" s="252" t="s">
        <v>1198</v>
      </c>
      <c r="D973" s="223"/>
      <c r="E973" s="224">
        <v>168.5</v>
      </c>
      <c r="F973" s="222"/>
      <c r="G973" s="222"/>
      <c r="H973" s="222"/>
      <c r="I973" s="222"/>
      <c r="J973" s="222"/>
      <c r="K973" s="222"/>
      <c r="L973" s="222"/>
      <c r="M973" s="222"/>
      <c r="N973" s="221"/>
      <c r="O973" s="221"/>
      <c r="P973" s="221"/>
      <c r="Q973" s="221"/>
      <c r="R973" s="222"/>
      <c r="S973" s="222"/>
      <c r="T973" s="222"/>
      <c r="U973" s="222"/>
      <c r="V973" s="222"/>
      <c r="W973" s="222"/>
      <c r="X973" s="222"/>
      <c r="Y973" s="222"/>
      <c r="Z973" s="212"/>
      <c r="AA973" s="212"/>
      <c r="AB973" s="212"/>
      <c r="AC973" s="212"/>
      <c r="AD973" s="212"/>
      <c r="AE973" s="212"/>
      <c r="AF973" s="212"/>
      <c r="AG973" s="212" t="s">
        <v>276</v>
      </c>
      <c r="AH973" s="212">
        <v>0</v>
      </c>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ht="22.5" outlineLevel="1" x14ac:dyDescent="0.2">
      <c r="A974" s="233">
        <v>161</v>
      </c>
      <c r="B974" s="234" t="s">
        <v>1199</v>
      </c>
      <c r="C974" s="250" t="s">
        <v>1200</v>
      </c>
      <c r="D974" s="235" t="s">
        <v>645</v>
      </c>
      <c r="E974" s="236">
        <v>2</v>
      </c>
      <c r="F974" s="237"/>
      <c r="G974" s="238">
        <f>ROUND(E974*F974,2)</f>
        <v>0</v>
      </c>
      <c r="H974" s="237"/>
      <c r="I974" s="238">
        <f>ROUND(E974*H974,2)</f>
        <v>0</v>
      </c>
      <c r="J974" s="237"/>
      <c r="K974" s="238">
        <f>ROUND(E974*J974,2)</f>
        <v>0</v>
      </c>
      <c r="L974" s="238">
        <v>21</v>
      </c>
      <c r="M974" s="238">
        <f>G974*(1+L974/100)</f>
        <v>0</v>
      </c>
      <c r="N974" s="236">
        <v>3.9500000000000004E-3</v>
      </c>
      <c r="O974" s="236">
        <f>ROUND(E974*N974,2)</f>
        <v>0.01</v>
      </c>
      <c r="P974" s="236">
        <v>0</v>
      </c>
      <c r="Q974" s="236">
        <f>ROUND(E974*P974,2)</f>
        <v>0</v>
      </c>
      <c r="R974" s="238" t="s">
        <v>1149</v>
      </c>
      <c r="S974" s="238" t="s">
        <v>264</v>
      </c>
      <c r="T974" s="239" t="s">
        <v>319</v>
      </c>
      <c r="U974" s="222">
        <v>0.7</v>
      </c>
      <c r="V974" s="222">
        <f>ROUND(E974*U974,2)</f>
        <v>1.4</v>
      </c>
      <c r="W974" s="222"/>
      <c r="X974" s="222" t="s">
        <v>320</v>
      </c>
      <c r="Y974" s="222" t="s">
        <v>267</v>
      </c>
      <c r="Z974" s="212"/>
      <c r="AA974" s="212"/>
      <c r="AB974" s="212"/>
      <c r="AC974" s="212"/>
      <c r="AD974" s="212"/>
      <c r="AE974" s="212"/>
      <c r="AF974" s="212"/>
      <c r="AG974" s="212" t="s">
        <v>321</v>
      </c>
      <c r="AH974" s="212"/>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2" x14ac:dyDescent="0.2">
      <c r="A975" s="219"/>
      <c r="B975" s="220"/>
      <c r="C975" s="261" t="s">
        <v>1201</v>
      </c>
      <c r="D975" s="259"/>
      <c r="E975" s="259"/>
      <c r="F975" s="259"/>
      <c r="G975" s="259"/>
      <c r="H975" s="222"/>
      <c r="I975" s="222"/>
      <c r="J975" s="222"/>
      <c r="K975" s="222"/>
      <c r="L975" s="222"/>
      <c r="M975" s="222"/>
      <c r="N975" s="221"/>
      <c r="O975" s="221"/>
      <c r="P975" s="221"/>
      <c r="Q975" s="221"/>
      <c r="R975" s="222"/>
      <c r="S975" s="222"/>
      <c r="T975" s="222"/>
      <c r="U975" s="222"/>
      <c r="V975" s="222"/>
      <c r="W975" s="222"/>
      <c r="X975" s="222"/>
      <c r="Y975" s="222"/>
      <c r="Z975" s="212"/>
      <c r="AA975" s="212"/>
      <c r="AB975" s="212"/>
      <c r="AC975" s="212"/>
      <c r="AD975" s="212"/>
      <c r="AE975" s="212"/>
      <c r="AF975" s="212"/>
      <c r="AG975" s="212" t="s">
        <v>323</v>
      </c>
      <c r="AH975" s="212"/>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2" x14ac:dyDescent="0.2">
      <c r="A976" s="219"/>
      <c r="B976" s="220"/>
      <c r="C976" s="263" t="s">
        <v>1202</v>
      </c>
      <c r="D976" s="260"/>
      <c r="E976" s="260"/>
      <c r="F976" s="260"/>
      <c r="G976" s="260"/>
      <c r="H976" s="222"/>
      <c r="I976" s="222"/>
      <c r="J976" s="222"/>
      <c r="K976" s="222"/>
      <c r="L976" s="222"/>
      <c r="M976" s="222"/>
      <c r="N976" s="221"/>
      <c r="O976" s="221"/>
      <c r="P976" s="221"/>
      <c r="Q976" s="221"/>
      <c r="R976" s="222"/>
      <c r="S976" s="222"/>
      <c r="T976" s="222"/>
      <c r="U976" s="222"/>
      <c r="V976" s="222"/>
      <c r="W976" s="222"/>
      <c r="X976" s="222"/>
      <c r="Y976" s="222"/>
      <c r="Z976" s="212"/>
      <c r="AA976" s="212"/>
      <c r="AB976" s="212"/>
      <c r="AC976" s="212"/>
      <c r="AD976" s="212"/>
      <c r="AE976" s="212"/>
      <c r="AF976" s="212"/>
      <c r="AG976" s="212" t="s">
        <v>270</v>
      </c>
      <c r="AH976" s="212"/>
      <c r="AI976" s="212"/>
      <c r="AJ976" s="212"/>
      <c r="AK976" s="212"/>
      <c r="AL976" s="212"/>
      <c r="AM976" s="212"/>
      <c r="AN976" s="212"/>
      <c r="AO976" s="212"/>
      <c r="AP976" s="212"/>
      <c r="AQ976" s="212"/>
      <c r="AR976" s="212"/>
      <c r="AS976" s="212"/>
      <c r="AT976" s="212"/>
      <c r="AU976" s="212"/>
      <c r="AV976" s="212"/>
      <c r="AW976" s="212"/>
      <c r="AX976" s="212"/>
      <c r="AY976" s="212"/>
      <c r="AZ976" s="212"/>
      <c r="BA976" s="240" t="str">
        <f>C976</f>
        <v>ukotvení kotevní desky šrouby, utěsnění kolem prostupu PU pěnou, natavení manžety prostupu k parozábraně</v>
      </c>
      <c r="BB976" s="212"/>
      <c r="BC976" s="212"/>
      <c r="BD976" s="212"/>
      <c r="BE976" s="212"/>
      <c r="BF976" s="212"/>
      <c r="BG976" s="212"/>
      <c r="BH976" s="212"/>
    </row>
    <row r="977" spans="1:60" outlineLevel="2" x14ac:dyDescent="0.2">
      <c r="A977" s="219"/>
      <c r="B977" s="220"/>
      <c r="C977" s="252" t="s">
        <v>1203</v>
      </c>
      <c r="D977" s="223"/>
      <c r="E977" s="224">
        <v>2</v>
      </c>
      <c r="F977" s="222"/>
      <c r="G977" s="222"/>
      <c r="H977" s="222"/>
      <c r="I977" s="222"/>
      <c r="J977" s="222"/>
      <c r="K977" s="222"/>
      <c r="L977" s="222"/>
      <c r="M977" s="222"/>
      <c r="N977" s="221"/>
      <c r="O977" s="221"/>
      <c r="P977" s="221"/>
      <c r="Q977" s="221"/>
      <c r="R977" s="222"/>
      <c r="S977" s="222"/>
      <c r="T977" s="222"/>
      <c r="U977" s="222"/>
      <c r="V977" s="222"/>
      <c r="W977" s="222"/>
      <c r="X977" s="222"/>
      <c r="Y977" s="222"/>
      <c r="Z977" s="212"/>
      <c r="AA977" s="212"/>
      <c r="AB977" s="212"/>
      <c r="AC977" s="212"/>
      <c r="AD977" s="212"/>
      <c r="AE977" s="212"/>
      <c r="AF977" s="212"/>
      <c r="AG977" s="212" t="s">
        <v>276</v>
      </c>
      <c r="AH977" s="212">
        <v>5</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1" x14ac:dyDescent="0.2">
      <c r="A978" s="233">
        <v>162</v>
      </c>
      <c r="B978" s="234" t="s">
        <v>1204</v>
      </c>
      <c r="C978" s="250" t="s">
        <v>1205</v>
      </c>
      <c r="D978" s="235" t="s">
        <v>317</v>
      </c>
      <c r="E978" s="236">
        <v>180.875</v>
      </c>
      <c r="F978" s="237"/>
      <c r="G978" s="238">
        <f>ROUND(E978*F978,2)</f>
        <v>0</v>
      </c>
      <c r="H978" s="237"/>
      <c r="I978" s="238">
        <f>ROUND(E978*H978,2)</f>
        <v>0</v>
      </c>
      <c r="J978" s="237"/>
      <c r="K978" s="238">
        <f>ROUND(E978*J978,2)</f>
        <v>0</v>
      </c>
      <c r="L978" s="238">
        <v>21</v>
      </c>
      <c r="M978" s="238">
        <f>G978*(1+L978/100)</f>
        <v>0</v>
      </c>
      <c r="N978" s="236">
        <v>1.6000000000000001E-4</v>
      </c>
      <c r="O978" s="236">
        <f>ROUND(E978*N978,2)</f>
        <v>0.03</v>
      </c>
      <c r="P978" s="236">
        <v>0</v>
      </c>
      <c r="Q978" s="236">
        <f>ROUND(E978*P978,2)</f>
        <v>0</v>
      </c>
      <c r="R978" s="238" t="s">
        <v>1149</v>
      </c>
      <c r="S978" s="238" t="s">
        <v>264</v>
      </c>
      <c r="T978" s="239" t="s">
        <v>413</v>
      </c>
      <c r="U978" s="222">
        <v>0.41099999999999998</v>
      </c>
      <c r="V978" s="222">
        <f>ROUND(E978*U978,2)</f>
        <v>74.34</v>
      </c>
      <c r="W978" s="222"/>
      <c r="X978" s="222" t="s">
        <v>320</v>
      </c>
      <c r="Y978" s="222" t="s">
        <v>267</v>
      </c>
      <c r="Z978" s="212"/>
      <c r="AA978" s="212"/>
      <c r="AB978" s="212"/>
      <c r="AC978" s="212"/>
      <c r="AD978" s="212"/>
      <c r="AE978" s="212"/>
      <c r="AF978" s="212"/>
      <c r="AG978" s="212" t="s">
        <v>321</v>
      </c>
      <c r="AH978" s="212"/>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2" x14ac:dyDescent="0.2">
      <c r="A979" s="219"/>
      <c r="B979" s="220"/>
      <c r="C979" s="252" t="s">
        <v>1206</v>
      </c>
      <c r="D979" s="223"/>
      <c r="E979" s="224">
        <v>168.5</v>
      </c>
      <c r="F979" s="222"/>
      <c r="G979" s="222"/>
      <c r="H979" s="222"/>
      <c r="I979" s="222"/>
      <c r="J979" s="222"/>
      <c r="K979" s="222"/>
      <c r="L979" s="222"/>
      <c r="M979" s="222"/>
      <c r="N979" s="221"/>
      <c r="O979" s="221"/>
      <c r="P979" s="221"/>
      <c r="Q979" s="221"/>
      <c r="R979" s="222"/>
      <c r="S979" s="222"/>
      <c r="T979" s="222"/>
      <c r="U979" s="222"/>
      <c r="V979" s="222"/>
      <c r="W979" s="222"/>
      <c r="X979" s="222"/>
      <c r="Y979" s="222"/>
      <c r="Z979" s="212"/>
      <c r="AA979" s="212"/>
      <c r="AB979" s="212"/>
      <c r="AC979" s="212"/>
      <c r="AD979" s="212"/>
      <c r="AE979" s="212"/>
      <c r="AF979" s="212"/>
      <c r="AG979" s="212" t="s">
        <v>276</v>
      </c>
      <c r="AH979" s="212">
        <v>0</v>
      </c>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3" x14ac:dyDescent="0.2">
      <c r="A980" s="219"/>
      <c r="B980" s="220"/>
      <c r="C980" s="252" t="s">
        <v>1207</v>
      </c>
      <c r="D980" s="223"/>
      <c r="E980" s="224">
        <v>12.375</v>
      </c>
      <c r="F980" s="222"/>
      <c r="G980" s="222"/>
      <c r="H980" s="222"/>
      <c r="I980" s="222"/>
      <c r="J980" s="222"/>
      <c r="K980" s="222"/>
      <c r="L980" s="222"/>
      <c r="M980" s="222"/>
      <c r="N980" s="221"/>
      <c r="O980" s="221"/>
      <c r="P980" s="221"/>
      <c r="Q980" s="221"/>
      <c r="R980" s="222"/>
      <c r="S980" s="222"/>
      <c r="T980" s="222"/>
      <c r="U980" s="222"/>
      <c r="V980" s="222"/>
      <c r="W980" s="222"/>
      <c r="X980" s="222"/>
      <c r="Y980" s="222"/>
      <c r="Z980" s="212"/>
      <c r="AA980" s="212"/>
      <c r="AB980" s="212"/>
      <c r="AC980" s="212"/>
      <c r="AD980" s="212"/>
      <c r="AE980" s="212"/>
      <c r="AF980" s="212"/>
      <c r="AG980" s="212" t="s">
        <v>276</v>
      </c>
      <c r="AH980" s="212">
        <v>0</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ht="22.5" outlineLevel="1" x14ac:dyDescent="0.2">
      <c r="A981" s="233">
        <v>163</v>
      </c>
      <c r="B981" s="234" t="s">
        <v>1208</v>
      </c>
      <c r="C981" s="250" t="s">
        <v>1209</v>
      </c>
      <c r="D981" s="235" t="s">
        <v>650</v>
      </c>
      <c r="E981" s="236">
        <v>44.7</v>
      </c>
      <c r="F981" s="237"/>
      <c r="G981" s="238">
        <f>ROUND(E981*F981,2)</f>
        <v>0</v>
      </c>
      <c r="H981" s="237"/>
      <c r="I981" s="238">
        <f>ROUND(E981*H981,2)</f>
        <v>0</v>
      </c>
      <c r="J981" s="237"/>
      <c r="K981" s="238">
        <f>ROUND(E981*J981,2)</f>
        <v>0</v>
      </c>
      <c r="L981" s="238">
        <v>21</v>
      </c>
      <c r="M981" s="238">
        <f>G981*(1+L981/100)</f>
        <v>0</v>
      </c>
      <c r="N981" s="236">
        <v>5.8E-4</v>
      </c>
      <c r="O981" s="236">
        <f>ROUND(E981*N981,2)</f>
        <v>0.03</v>
      </c>
      <c r="P981" s="236">
        <v>0</v>
      </c>
      <c r="Q981" s="236">
        <f>ROUND(E981*P981,2)</f>
        <v>0</v>
      </c>
      <c r="R981" s="238" t="s">
        <v>1149</v>
      </c>
      <c r="S981" s="238" t="s">
        <v>264</v>
      </c>
      <c r="T981" s="239" t="s">
        <v>319</v>
      </c>
      <c r="U981" s="222">
        <v>0.189</v>
      </c>
      <c r="V981" s="222">
        <f>ROUND(E981*U981,2)</f>
        <v>8.4499999999999993</v>
      </c>
      <c r="W981" s="222"/>
      <c r="X981" s="222" t="s">
        <v>320</v>
      </c>
      <c r="Y981" s="222" t="s">
        <v>267</v>
      </c>
      <c r="Z981" s="212"/>
      <c r="AA981" s="212"/>
      <c r="AB981" s="212"/>
      <c r="AC981" s="212"/>
      <c r="AD981" s="212"/>
      <c r="AE981" s="212"/>
      <c r="AF981" s="212"/>
      <c r="AG981" s="212" t="s">
        <v>321</v>
      </c>
      <c r="AH981" s="212"/>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2" x14ac:dyDescent="0.2">
      <c r="A982" s="219"/>
      <c r="B982" s="220"/>
      <c r="C982" s="261" t="s">
        <v>1201</v>
      </c>
      <c r="D982" s="259"/>
      <c r="E982" s="259"/>
      <c r="F982" s="259"/>
      <c r="G982" s="259"/>
      <c r="H982" s="222"/>
      <c r="I982" s="222"/>
      <c r="J982" s="222"/>
      <c r="K982" s="222"/>
      <c r="L982" s="222"/>
      <c r="M982" s="222"/>
      <c r="N982" s="221"/>
      <c r="O982" s="221"/>
      <c r="P982" s="221"/>
      <c r="Q982" s="221"/>
      <c r="R982" s="222"/>
      <c r="S982" s="222"/>
      <c r="T982" s="222"/>
      <c r="U982" s="222"/>
      <c r="V982" s="222"/>
      <c r="W982" s="222"/>
      <c r="X982" s="222"/>
      <c r="Y982" s="222"/>
      <c r="Z982" s="212"/>
      <c r="AA982" s="212"/>
      <c r="AB982" s="212"/>
      <c r="AC982" s="212"/>
      <c r="AD982" s="212"/>
      <c r="AE982" s="212"/>
      <c r="AF982" s="212"/>
      <c r="AG982" s="212" t="s">
        <v>323</v>
      </c>
      <c r="AH982" s="212"/>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2" x14ac:dyDescent="0.2">
      <c r="A983" s="219"/>
      <c r="B983" s="220"/>
      <c r="C983" s="263" t="s">
        <v>1210</v>
      </c>
      <c r="D983" s="260"/>
      <c r="E983" s="260"/>
      <c r="F983" s="260"/>
      <c r="G983" s="260"/>
      <c r="H983" s="222"/>
      <c r="I983" s="222"/>
      <c r="J983" s="222"/>
      <c r="K983" s="222"/>
      <c r="L983" s="222"/>
      <c r="M983" s="222"/>
      <c r="N983" s="221"/>
      <c r="O983" s="221"/>
      <c r="P983" s="221"/>
      <c r="Q983" s="221"/>
      <c r="R983" s="222"/>
      <c r="S983" s="222"/>
      <c r="T983" s="222"/>
      <c r="U983" s="222"/>
      <c r="V983" s="222"/>
      <c r="W983" s="222"/>
      <c r="X983" s="222"/>
      <c r="Y983" s="222"/>
      <c r="Z983" s="212"/>
      <c r="AA983" s="212"/>
      <c r="AB983" s="212"/>
      <c r="AC983" s="212"/>
      <c r="AD983" s="212"/>
      <c r="AE983" s="212"/>
      <c r="AF983" s="212"/>
      <c r="AG983" s="212" t="s">
        <v>270</v>
      </c>
      <c r="AH983" s="212"/>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2" x14ac:dyDescent="0.2">
      <c r="A984" s="219"/>
      <c r="B984" s="220"/>
      <c r="C984" s="252" t="s">
        <v>1211</v>
      </c>
      <c r="D984" s="223"/>
      <c r="E984" s="224">
        <v>44.7</v>
      </c>
      <c r="F984" s="222"/>
      <c r="G984" s="222"/>
      <c r="H984" s="222"/>
      <c r="I984" s="222"/>
      <c r="J984" s="222"/>
      <c r="K984" s="222"/>
      <c r="L984" s="222"/>
      <c r="M984" s="222"/>
      <c r="N984" s="221"/>
      <c r="O984" s="221"/>
      <c r="P984" s="221"/>
      <c r="Q984" s="221"/>
      <c r="R984" s="222"/>
      <c r="S984" s="222"/>
      <c r="T984" s="222"/>
      <c r="U984" s="222"/>
      <c r="V984" s="222"/>
      <c r="W984" s="222"/>
      <c r="X984" s="222"/>
      <c r="Y984" s="222"/>
      <c r="Z984" s="212"/>
      <c r="AA984" s="212"/>
      <c r="AB984" s="212"/>
      <c r="AC984" s="212"/>
      <c r="AD984" s="212"/>
      <c r="AE984" s="212"/>
      <c r="AF984" s="212"/>
      <c r="AG984" s="212" t="s">
        <v>276</v>
      </c>
      <c r="AH984" s="212">
        <v>0</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ht="22.5" outlineLevel="1" x14ac:dyDescent="0.2">
      <c r="A985" s="233">
        <v>164</v>
      </c>
      <c r="B985" s="234" t="s">
        <v>1212</v>
      </c>
      <c r="C985" s="250" t="s">
        <v>1213</v>
      </c>
      <c r="D985" s="235" t="s">
        <v>650</v>
      </c>
      <c r="E985" s="236">
        <v>29</v>
      </c>
      <c r="F985" s="237"/>
      <c r="G985" s="238">
        <f>ROUND(E985*F985,2)</f>
        <v>0</v>
      </c>
      <c r="H985" s="237"/>
      <c r="I985" s="238">
        <f>ROUND(E985*H985,2)</f>
        <v>0</v>
      </c>
      <c r="J985" s="237"/>
      <c r="K985" s="238">
        <f>ROUND(E985*J985,2)</f>
        <v>0</v>
      </c>
      <c r="L985" s="238">
        <v>21</v>
      </c>
      <c r="M985" s="238">
        <f>G985*(1+L985/100)</f>
        <v>0</v>
      </c>
      <c r="N985" s="236">
        <v>5.8E-4</v>
      </c>
      <c r="O985" s="236">
        <f>ROUND(E985*N985,2)</f>
        <v>0.02</v>
      </c>
      <c r="P985" s="236">
        <v>0</v>
      </c>
      <c r="Q985" s="236">
        <f>ROUND(E985*P985,2)</f>
        <v>0</v>
      </c>
      <c r="R985" s="238" t="s">
        <v>1149</v>
      </c>
      <c r="S985" s="238" t="s">
        <v>288</v>
      </c>
      <c r="T985" s="239" t="s">
        <v>265</v>
      </c>
      <c r="U985" s="222">
        <v>0.189</v>
      </c>
      <c r="V985" s="222">
        <f>ROUND(E985*U985,2)</f>
        <v>5.48</v>
      </c>
      <c r="W985" s="222"/>
      <c r="X985" s="222" t="s">
        <v>320</v>
      </c>
      <c r="Y985" s="222" t="s">
        <v>267</v>
      </c>
      <c r="Z985" s="212"/>
      <c r="AA985" s="212"/>
      <c r="AB985" s="212"/>
      <c r="AC985" s="212"/>
      <c r="AD985" s="212"/>
      <c r="AE985" s="212"/>
      <c r="AF985" s="212"/>
      <c r="AG985" s="212" t="s">
        <v>321</v>
      </c>
      <c r="AH985" s="212"/>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2" x14ac:dyDescent="0.2">
      <c r="A986" s="219"/>
      <c r="B986" s="220"/>
      <c r="C986" s="261" t="s">
        <v>1201</v>
      </c>
      <c r="D986" s="259"/>
      <c r="E986" s="259"/>
      <c r="F986" s="259"/>
      <c r="G986" s="259"/>
      <c r="H986" s="222"/>
      <c r="I986" s="222"/>
      <c r="J986" s="222"/>
      <c r="K986" s="222"/>
      <c r="L986" s="222"/>
      <c r="M986" s="222"/>
      <c r="N986" s="221"/>
      <c r="O986" s="221"/>
      <c r="P986" s="221"/>
      <c r="Q986" s="221"/>
      <c r="R986" s="222"/>
      <c r="S986" s="222"/>
      <c r="T986" s="222"/>
      <c r="U986" s="222"/>
      <c r="V986" s="222"/>
      <c r="W986" s="222"/>
      <c r="X986" s="222"/>
      <c r="Y986" s="222"/>
      <c r="Z986" s="212"/>
      <c r="AA986" s="212"/>
      <c r="AB986" s="212"/>
      <c r="AC986" s="212"/>
      <c r="AD986" s="212"/>
      <c r="AE986" s="212"/>
      <c r="AF986" s="212"/>
      <c r="AG986" s="212" t="s">
        <v>323</v>
      </c>
      <c r="AH986" s="212"/>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2" x14ac:dyDescent="0.2">
      <c r="A987" s="219"/>
      <c r="B987" s="220"/>
      <c r="C987" s="263" t="s">
        <v>1210</v>
      </c>
      <c r="D987" s="260"/>
      <c r="E987" s="260"/>
      <c r="F987" s="260"/>
      <c r="G987" s="260"/>
      <c r="H987" s="222"/>
      <c r="I987" s="222"/>
      <c r="J987" s="222"/>
      <c r="K987" s="222"/>
      <c r="L987" s="222"/>
      <c r="M987" s="222"/>
      <c r="N987" s="221"/>
      <c r="O987" s="221"/>
      <c r="P987" s="221"/>
      <c r="Q987" s="221"/>
      <c r="R987" s="222"/>
      <c r="S987" s="222"/>
      <c r="T987" s="222"/>
      <c r="U987" s="222"/>
      <c r="V987" s="222"/>
      <c r="W987" s="222"/>
      <c r="X987" s="222"/>
      <c r="Y987" s="222"/>
      <c r="Z987" s="212"/>
      <c r="AA987" s="212"/>
      <c r="AB987" s="212"/>
      <c r="AC987" s="212"/>
      <c r="AD987" s="212"/>
      <c r="AE987" s="212"/>
      <c r="AF987" s="212"/>
      <c r="AG987" s="212" t="s">
        <v>270</v>
      </c>
      <c r="AH987" s="212"/>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2" x14ac:dyDescent="0.2">
      <c r="A988" s="219"/>
      <c r="B988" s="220"/>
      <c r="C988" s="252" t="s">
        <v>1214</v>
      </c>
      <c r="D988" s="223"/>
      <c r="E988" s="224">
        <v>29</v>
      </c>
      <c r="F988" s="222"/>
      <c r="G988" s="222"/>
      <c r="H988" s="222"/>
      <c r="I988" s="222"/>
      <c r="J988" s="222"/>
      <c r="K988" s="222"/>
      <c r="L988" s="222"/>
      <c r="M988" s="222"/>
      <c r="N988" s="221"/>
      <c r="O988" s="221"/>
      <c r="P988" s="221"/>
      <c r="Q988" s="221"/>
      <c r="R988" s="222"/>
      <c r="S988" s="222"/>
      <c r="T988" s="222"/>
      <c r="U988" s="222"/>
      <c r="V988" s="222"/>
      <c r="W988" s="222"/>
      <c r="X988" s="222"/>
      <c r="Y988" s="222"/>
      <c r="Z988" s="212"/>
      <c r="AA988" s="212"/>
      <c r="AB988" s="212"/>
      <c r="AC988" s="212"/>
      <c r="AD988" s="212"/>
      <c r="AE988" s="212"/>
      <c r="AF988" s="212"/>
      <c r="AG988" s="212" t="s">
        <v>276</v>
      </c>
      <c r="AH988" s="212">
        <v>0</v>
      </c>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ht="22.5" outlineLevel="1" x14ac:dyDescent="0.2">
      <c r="A989" s="233">
        <v>165</v>
      </c>
      <c r="B989" s="234" t="s">
        <v>1215</v>
      </c>
      <c r="C989" s="250" t="s">
        <v>1216</v>
      </c>
      <c r="D989" s="235" t="s">
        <v>650</v>
      </c>
      <c r="E989" s="236">
        <v>19.5</v>
      </c>
      <c r="F989" s="237"/>
      <c r="G989" s="238">
        <f>ROUND(E989*F989,2)</f>
        <v>0</v>
      </c>
      <c r="H989" s="237"/>
      <c r="I989" s="238">
        <f>ROUND(E989*H989,2)</f>
        <v>0</v>
      </c>
      <c r="J989" s="237"/>
      <c r="K989" s="238">
        <f>ROUND(E989*J989,2)</f>
        <v>0</v>
      </c>
      <c r="L989" s="238">
        <v>21</v>
      </c>
      <c r="M989" s="238">
        <f>G989*(1+L989/100)</f>
        <v>0</v>
      </c>
      <c r="N989" s="236">
        <v>7.6000000000000004E-4</v>
      </c>
      <c r="O989" s="236">
        <f>ROUND(E989*N989,2)</f>
        <v>0.01</v>
      </c>
      <c r="P989" s="236">
        <v>0</v>
      </c>
      <c r="Q989" s="236">
        <f>ROUND(E989*P989,2)</f>
        <v>0</v>
      </c>
      <c r="R989" s="238" t="s">
        <v>1149</v>
      </c>
      <c r="S989" s="238" t="s">
        <v>264</v>
      </c>
      <c r="T989" s="239" t="s">
        <v>319</v>
      </c>
      <c r="U989" s="222">
        <v>0.189</v>
      </c>
      <c r="V989" s="222">
        <f>ROUND(E989*U989,2)</f>
        <v>3.69</v>
      </c>
      <c r="W989" s="222"/>
      <c r="X989" s="222" t="s">
        <v>320</v>
      </c>
      <c r="Y989" s="222" t="s">
        <v>267</v>
      </c>
      <c r="Z989" s="212"/>
      <c r="AA989" s="212"/>
      <c r="AB989" s="212"/>
      <c r="AC989" s="212"/>
      <c r="AD989" s="212"/>
      <c r="AE989" s="212"/>
      <c r="AF989" s="212"/>
      <c r="AG989" s="212" t="s">
        <v>321</v>
      </c>
      <c r="AH989" s="212"/>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2" x14ac:dyDescent="0.2">
      <c r="A990" s="219"/>
      <c r="B990" s="220"/>
      <c r="C990" s="261" t="s">
        <v>1201</v>
      </c>
      <c r="D990" s="259"/>
      <c r="E990" s="259"/>
      <c r="F990" s="259"/>
      <c r="G990" s="259"/>
      <c r="H990" s="222"/>
      <c r="I990" s="222"/>
      <c r="J990" s="222"/>
      <c r="K990" s="222"/>
      <c r="L990" s="222"/>
      <c r="M990" s="222"/>
      <c r="N990" s="221"/>
      <c r="O990" s="221"/>
      <c r="P990" s="221"/>
      <c r="Q990" s="221"/>
      <c r="R990" s="222"/>
      <c r="S990" s="222"/>
      <c r="T990" s="222"/>
      <c r="U990" s="222"/>
      <c r="V990" s="222"/>
      <c r="W990" s="222"/>
      <c r="X990" s="222"/>
      <c r="Y990" s="222"/>
      <c r="Z990" s="212"/>
      <c r="AA990" s="212"/>
      <c r="AB990" s="212"/>
      <c r="AC990" s="212"/>
      <c r="AD990" s="212"/>
      <c r="AE990" s="212"/>
      <c r="AF990" s="212"/>
      <c r="AG990" s="212" t="s">
        <v>323</v>
      </c>
      <c r="AH990" s="212"/>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2" x14ac:dyDescent="0.2">
      <c r="A991" s="219"/>
      <c r="B991" s="220"/>
      <c r="C991" s="263" t="s">
        <v>1217</v>
      </c>
      <c r="D991" s="260"/>
      <c r="E991" s="260"/>
      <c r="F991" s="260"/>
      <c r="G991" s="260"/>
      <c r="H991" s="222"/>
      <c r="I991" s="222"/>
      <c r="J991" s="222"/>
      <c r="K991" s="222"/>
      <c r="L991" s="222"/>
      <c r="M991" s="222"/>
      <c r="N991" s="221"/>
      <c r="O991" s="221"/>
      <c r="P991" s="221"/>
      <c r="Q991" s="221"/>
      <c r="R991" s="222"/>
      <c r="S991" s="222"/>
      <c r="T991" s="222"/>
      <c r="U991" s="222"/>
      <c r="V991" s="222"/>
      <c r="W991" s="222"/>
      <c r="X991" s="222"/>
      <c r="Y991" s="222"/>
      <c r="Z991" s="212"/>
      <c r="AA991" s="212"/>
      <c r="AB991" s="212"/>
      <c r="AC991" s="212"/>
      <c r="AD991" s="212"/>
      <c r="AE991" s="212"/>
      <c r="AF991" s="212"/>
      <c r="AG991" s="212" t="s">
        <v>270</v>
      </c>
      <c r="AH991" s="212"/>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2" x14ac:dyDescent="0.2">
      <c r="A992" s="219"/>
      <c r="B992" s="220"/>
      <c r="C992" s="252" t="s">
        <v>1218</v>
      </c>
      <c r="D992" s="223"/>
      <c r="E992" s="224">
        <v>19.5</v>
      </c>
      <c r="F992" s="222"/>
      <c r="G992" s="222"/>
      <c r="H992" s="222"/>
      <c r="I992" s="222"/>
      <c r="J992" s="222"/>
      <c r="K992" s="222"/>
      <c r="L992" s="222"/>
      <c r="M992" s="222"/>
      <c r="N992" s="221"/>
      <c r="O992" s="221"/>
      <c r="P992" s="221"/>
      <c r="Q992" s="221"/>
      <c r="R992" s="222"/>
      <c r="S992" s="222"/>
      <c r="T992" s="222"/>
      <c r="U992" s="222"/>
      <c r="V992" s="222"/>
      <c r="W992" s="222"/>
      <c r="X992" s="222"/>
      <c r="Y992" s="222"/>
      <c r="Z992" s="212"/>
      <c r="AA992" s="212"/>
      <c r="AB992" s="212"/>
      <c r="AC992" s="212"/>
      <c r="AD992" s="212"/>
      <c r="AE992" s="212"/>
      <c r="AF992" s="212"/>
      <c r="AG992" s="212" t="s">
        <v>276</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ht="22.5" outlineLevel="1" x14ac:dyDescent="0.2">
      <c r="A993" s="233">
        <v>166</v>
      </c>
      <c r="B993" s="234" t="s">
        <v>1219</v>
      </c>
      <c r="C993" s="250" t="s">
        <v>1220</v>
      </c>
      <c r="D993" s="235" t="s">
        <v>650</v>
      </c>
      <c r="E993" s="236">
        <v>126</v>
      </c>
      <c r="F993" s="237"/>
      <c r="G993" s="238">
        <f>ROUND(E993*F993,2)</f>
        <v>0</v>
      </c>
      <c r="H993" s="237"/>
      <c r="I993" s="238">
        <f>ROUND(E993*H993,2)</f>
        <v>0</v>
      </c>
      <c r="J993" s="237"/>
      <c r="K993" s="238">
        <f>ROUND(E993*J993,2)</f>
        <v>0</v>
      </c>
      <c r="L993" s="238">
        <v>21</v>
      </c>
      <c r="M993" s="238">
        <f>G993*(1+L993/100)</f>
        <v>0</v>
      </c>
      <c r="N993" s="236">
        <v>7.6000000000000004E-4</v>
      </c>
      <c r="O993" s="236">
        <f>ROUND(E993*N993,2)</f>
        <v>0.1</v>
      </c>
      <c r="P993" s="236">
        <v>0</v>
      </c>
      <c r="Q993" s="236">
        <f>ROUND(E993*P993,2)</f>
        <v>0</v>
      </c>
      <c r="R993" s="238" t="s">
        <v>1149</v>
      </c>
      <c r="S993" s="238" t="s">
        <v>264</v>
      </c>
      <c r="T993" s="239" t="s">
        <v>319</v>
      </c>
      <c r="U993" s="222">
        <v>0.189</v>
      </c>
      <c r="V993" s="222">
        <f>ROUND(E993*U993,2)</f>
        <v>23.81</v>
      </c>
      <c r="W993" s="222"/>
      <c r="X993" s="222" t="s">
        <v>320</v>
      </c>
      <c r="Y993" s="222" t="s">
        <v>267</v>
      </c>
      <c r="Z993" s="212"/>
      <c r="AA993" s="212"/>
      <c r="AB993" s="212"/>
      <c r="AC993" s="212"/>
      <c r="AD993" s="212"/>
      <c r="AE993" s="212"/>
      <c r="AF993" s="212"/>
      <c r="AG993" s="212" t="s">
        <v>321</v>
      </c>
      <c r="AH993" s="212"/>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2" x14ac:dyDescent="0.2">
      <c r="A994" s="219"/>
      <c r="B994" s="220"/>
      <c r="C994" s="261" t="s">
        <v>1201</v>
      </c>
      <c r="D994" s="259"/>
      <c r="E994" s="259"/>
      <c r="F994" s="259"/>
      <c r="G994" s="259"/>
      <c r="H994" s="222"/>
      <c r="I994" s="222"/>
      <c r="J994" s="222"/>
      <c r="K994" s="222"/>
      <c r="L994" s="222"/>
      <c r="M994" s="222"/>
      <c r="N994" s="221"/>
      <c r="O994" s="221"/>
      <c r="P994" s="221"/>
      <c r="Q994" s="221"/>
      <c r="R994" s="222"/>
      <c r="S994" s="222"/>
      <c r="T994" s="222"/>
      <c r="U994" s="222"/>
      <c r="V994" s="222"/>
      <c r="W994" s="222"/>
      <c r="X994" s="222"/>
      <c r="Y994" s="222"/>
      <c r="Z994" s="212"/>
      <c r="AA994" s="212"/>
      <c r="AB994" s="212"/>
      <c r="AC994" s="212"/>
      <c r="AD994" s="212"/>
      <c r="AE994" s="212"/>
      <c r="AF994" s="212"/>
      <c r="AG994" s="212" t="s">
        <v>323</v>
      </c>
      <c r="AH994" s="212"/>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2" x14ac:dyDescent="0.2">
      <c r="A995" s="219"/>
      <c r="B995" s="220"/>
      <c r="C995" s="263" t="s">
        <v>1217</v>
      </c>
      <c r="D995" s="260"/>
      <c r="E995" s="260"/>
      <c r="F995" s="260"/>
      <c r="G995" s="260"/>
      <c r="H995" s="222"/>
      <c r="I995" s="222"/>
      <c r="J995" s="222"/>
      <c r="K995" s="222"/>
      <c r="L995" s="222"/>
      <c r="M995" s="222"/>
      <c r="N995" s="221"/>
      <c r="O995" s="221"/>
      <c r="P995" s="221"/>
      <c r="Q995" s="221"/>
      <c r="R995" s="222"/>
      <c r="S995" s="222"/>
      <c r="T995" s="222"/>
      <c r="U995" s="222"/>
      <c r="V995" s="222"/>
      <c r="W995" s="222"/>
      <c r="X995" s="222"/>
      <c r="Y995" s="222"/>
      <c r="Z995" s="212"/>
      <c r="AA995" s="212"/>
      <c r="AB995" s="212"/>
      <c r="AC995" s="212"/>
      <c r="AD995" s="212"/>
      <c r="AE995" s="212"/>
      <c r="AF995" s="212"/>
      <c r="AG995" s="212" t="s">
        <v>270</v>
      </c>
      <c r="AH995" s="212"/>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2" x14ac:dyDescent="0.2">
      <c r="A996" s="219"/>
      <c r="B996" s="220"/>
      <c r="C996" s="252" t="s">
        <v>1221</v>
      </c>
      <c r="D996" s="223"/>
      <c r="E996" s="224">
        <v>126</v>
      </c>
      <c r="F996" s="222"/>
      <c r="G996" s="222"/>
      <c r="H996" s="222"/>
      <c r="I996" s="222"/>
      <c r="J996" s="222"/>
      <c r="K996" s="222"/>
      <c r="L996" s="222"/>
      <c r="M996" s="222"/>
      <c r="N996" s="221"/>
      <c r="O996" s="221"/>
      <c r="P996" s="221"/>
      <c r="Q996" s="221"/>
      <c r="R996" s="222"/>
      <c r="S996" s="222"/>
      <c r="T996" s="222"/>
      <c r="U996" s="222"/>
      <c r="V996" s="222"/>
      <c r="W996" s="222"/>
      <c r="X996" s="222"/>
      <c r="Y996" s="222"/>
      <c r="Z996" s="212"/>
      <c r="AA996" s="212"/>
      <c r="AB996" s="212"/>
      <c r="AC996" s="212"/>
      <c r="AD996" s="212"/>
      <c r="AE996" s="212"/>
      <c r="AF996" s="212"/>
      <c r="AG996" s="212" t="s">
        <v>276</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ht="22.5" outlineLevel="1" x14ac:dyDescent="0.2">
      <c r="A997" s="233">
        <v>167</v>
      </c>
      <c r="B997" s="234" t="s">
        <v>1222</v>
      </c>
      <c r="C997" s="250" t="s">
        <v>1223</v>
      </c>
      <c r="D997" s="235" t="s">
        <v>650</v>
      </c>
      <c r="E997" s="236">
        <v>19.5</v>
      </c>
      <c r="F997" s="237"/>
      <c r="G997" s="238">
        <f>ROUND(E997*F997,2)</f>
        <v>0</v>
      </c>
      <c r="H997" s="237"/>
      <c r="I997" s="238">
        <f>ROUND(E997*H997,2)</f>
        <v>0</v>
      </c>
      <c r="J997" s="237"/>
      <c r="K997" s="238">
        <f>ROUND(E997*J997,2)</f>
        <v>0</v>
      </c>
      <c r="L997" s="238">
        <v>21</v>
      </c>
      <c r="M997" s="238">
        <f>G997*(1+L997/100)</f>
        <v>0</v>
      </c>
      <c r="N997" s="236">
        <v>4.2999999999999999E-4</v>
      </c>
      <c r="O997" s="236">
        <f>ROUND(E997*N997,2)</f>
        <v>0.01</v>
      </c>
      <c r="P997" s="236">
        <v>0</v>
      </c>
      <c r="Q997" s="236">
        <f>ROUND(E997*P997,2)</f>
        <v>0</v>
      </c>
      <c r="R997" s="238" t="s">
        <v>1149</v>
      </c>
      <c r="S997" s="238" t="s">
        <v>264</v>
      </c>
      <c r="T997" s="239" t="s">
        <v>319</v>
      </c>
      <c r="U997" s="222">
        <v>0.189</v>
      </c>
      <c r="V997" s="222">
        <f>ROUND(E997*U997,2)</f>
        <v>3.69</v>
      </c>
      <c r="W997" s="222"/>
      <c r="X997" s="222" t="s">
        <v>320</v>
      </c>
      <c r="Y997" s="222" t="s">
        <v>267</v>
      </c>
      <c r="Z997" s="212"/>
      <c r="AA997" s="212"/>
      <c r="AB997" s="212"/>
      <c r="AC997" s="212"/>
      <c r="AD997" s="212"/>
      <c r="AE997" s="212"/>
      <c r="AF997" s="212"/>
      <c r="AG997" s="212" t="s">
        <v>321</v>
      </c>
      <c r="AH997" s="212"/>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2" x14ac:dyDescent="0.2">
      <c r="A998" s="219"/>
      <c r="B998" s="220"/>
      <c r="C998" s="261" t="s">
        <v>1201</v>
      </c>
      <c r="D998" s="259"/>
      <c r="E998" s="259"/>
      <c r="F998" s="259"/>
      <c r="G998" s="259"/>
      <c r="H998" s="222"/>
      <c r="I998" s="222"/>
      <c r="J998" s="222"/>
      <c r="K998" s="222"/>
      <c r="L998" s="222"/>
      <c r="M998" s="222"/>
      <c r="N998" s="221"/>
      <c r="O998" s="221"/>
      <c r="P998" s="221"/>
      <c r="Q998" s="221"/>
      <c r="R998" s="222"/>
      <c r="S998" s="222"/>
      <c r="T998" s="222"/>
      <c r="U998" s="222"/>
      <c r="V998" s="222"/>
      <c r="W998" s="222"/>
      <c r="X998" s="222"/>
      <c r="Y998" s="222"/>
      <c r="Z998" s="212"/>
      <c r="AA998" s="212"/>
      <c r="AB998" s="212"/>
      <c r="AC998" s="212"/>
      <c r="AD998" s="212"/>
      <c r="AE998" s="212"/>
      <c r="AF998" s="212"/>
      <c r="AG998" s="212" t="s">
        <v>323</v>
      </c>
      <c r="AH998" s="212"/>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2" x14ac:dyDescent="0.2">
      <c r="A999" s="219"/>
      <c r="B999" s="220"/>
      <c r="C999" s="263" t="s">
        <v>1224</v>
      </c>
      <c r="D999" s="260"/>
      <c r="E999" s="260"/>
      <c r="F999" s="260"/>
      <c r="G999" s="260"/>
      <c r="H999" s="222"/>
      <c r="I999" s="222"/>
      <c r="J999" s="222"/>
      <c r="K999" s="222"/>
      <c r="L999" s="222"/>
      <c r="M999" s="222"/>
      <c r="N999" s="221"/>
      <c r="O999" s="221"/>
      <c r="P999" s="221"/>
      <c r="Q999" s="221"/>
      <c r="R999" s="222"/>
      <c r="S999" s="222"/>
      <c r="T999" s="222"/>
      <c r="U999" s="222"/>
      <c r="V999" s="222"/>
      <c r="W999" s="222"/>
      <c r="X999" s="222"/>
      <c r="Y999" s="222"/>
      <c r="Z999" s="212"/>
      <c r="AA999" s="212"/>
      <c r="AB999" s="212"/>
      <c r="AC999" s="212"/>
      <c r="AD999" s="212"/>
      <c r="AE999" s="212"/>
      <c r="AF999" s="212"/>
      <c r="AG999" s="212" t="s">
        <v>270</v>
      </c>
      <c r="AH999" s="212"/>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2" x14ac:dyDescent="0.2">
      <c r="A1000" s="219"/>
      <c r="B1000" s="220"/>
      <c r="C1000" s="252" t="s">
        <v>1225</v>
      </c>
      <c r="D1000" s="223"/>
      <c r="E1000" s="224">
        <v>19.5</v>
      </c>
      <c r="F1000" s="222"/>
      <c r="G1000" s="222"/>
      <c r="H1000" s="222"/>
      <c r="I1000" s="222"/>
      <c r="J1000" s="222"/>
      <c r="K1000" s="222"/>
      <c r="L1000" s="222"/>
      <c r="M1000" s="222"/>
      <c r="N1000" s="221"/>
      <c r="O1000" s="221"/>
      <c r="P1000" s="221"/>
      <c r="Q1000" s="221"/>
      <c r="R1000" s="222"/>
      <c r="S1000" s="222"/>
      <c r="T1000" s="222"/>
      <c r="U1000" s="222"/>
      <c r="V1000" s="222"/>
      <c r="W1000" s="222"/>
      <c r="X1000" s="222"/>
      <c r="Y1000" s="222"/>
      <c r="Z1000" s="212"/>
      <c r="AA1000" s="212"/>
      <c r="AB1000" s="212"/>
      <c r="AC1000" s="212"/>
      <c r="AD1000" s="212"/>
      <c r="AE1000" s="212"/>
      <c r="AF1000" s="212"/>
      <c r="AG1000" s="212" t="s">
        <v>276</v>
      </c>
      <c r="AH1000" s="212">
        <v>0</v>
      </c>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1" x14ac:dyDescent="0.2">
      <c r="A1001" s="233">
        <v>168</v>
      </c>
      <c r="B1001" s="234" t="s">
        <v>1226</v>
      </c>
      <c r="C1001" s="250" t="s">
        <v>1227</v>
      </c>
      <c r="D1001" s="235" t="s">
        <v>317</v>
      </c>
      <c r="E1001" s="236">
        <v>180.875</v>
      </c>
      <c r="F1001" s="237"/>
      <c r="G1001" s="238">
        <f>ROUND(E1001*F1001,2)</f>
        <v>0</v>
      </c>
      <c r="H1001" s="237"/>
      <c r="I1001" s="238">
        <f>ROUND(E1001*H1001,2)</f>
        <v>0</v>
      </c>
      <c r="J1001" s="237"/>
      <c r="K1001" s="238">
        <f>ROUND(E1001*J1001,2)</f>
        <v>0</v>
      </c>
      <c r="L1001" s="238">
        <v>21</v>
      </c>
      <c r="M1001" s="238">
        <f>G1001*(1+L1001/100)</f>
        <v>0</v>
      </c>
      <c r="N1001" s="236">
        <v>0</v>
      </c>
      <c r="O1001" s="236">
        <f>ROUND(E1001*N1001,2)</f>
        <v>0</v>
      </c>
      <c r="P1001" s="236">
        <v>0</v>
      </c>
      <c r="Q1001" s="236">
        <f>ROUND(E1001*P1001,2)</f>
        <v>0</v>
      </c>
      <c r="R1001" s="238" t="s">
        <v>1149</v>
      </c>
      <c r="S1001" s="238" t="s">
        <v>264</v>
      </c>
      <c r="T1001" s="239" t="s">
        <v>319</v>
      </c>
      <c r="U1001" s="222">
        <v>0.1</v>
      </c>
      <c r="V1001" s="222">
        <f>ROUND(E1001*U1001,2)</f>
        <v>18.09</v>
      </c>
      <c r="W1001" s="222"/>
      <c r="X1001" s="222" t="s">
        <v>320</v>
      </c>
      <c r="Y1001" s="222" t="s">
        <v>267</v>
      </c>
      <c r="Z1001" s="212"/>
      <c r="AA1001" s="212"/>
      <c r="AB1001" s="212"/>
      <c r="AC1001" s="212"/>
      <c r="AD1001" s="212"/>
      <c r="AE1001" s="212"/>
      <c r="AF1001" s="212"/>
      <c r="AG1001" s="212" t="s">
        <v>321</v>
      </c>
      <c r="AH1001" s="212"/>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2" x14ac:dyDescent="0.2">
      <c r="A1002" s="219"/>
      <c r="B1002" s="220"/>
      <c r="C1002" s="252" t="s">
        <v>1228</v>
      </c>
      <c r="D1002" s="223"/>
      <c r="E1002" s="224">
        <v>180.875</v>
      </c>
      <c r="F1002" s="222"/>
      <c r="G1002" s="222"/>
      <c r="H1002" s="222"/>
      <c r="I1002" s="222"/>
      <c r="J1002" s="222"/>
      <c r="K1002" s="222"/>
      <c r="L1002" s="222"/>
      <c r="M1002" s="222"/>
      <c r="N1002" s="221"/>
      <c r="O1002" s="221"/>
      <c r="P1002" s="221"/>
      <c r="Q1002" s="221"/>
      <c r="R1002" s="222"/>
      <c r="S1002" s="222"/>
      <c r="T1002" s="222"/>
      <c r="U1002" s="222"/>
      <c r="V1002" s="222"/>
      <c r="W1002" s="222"/>
      <c r="X1002" s="222"/>
      <c r="Y1002" s="222"/>
      <c r="Z1002" s="212"/>
      <c r="AA1002" s="212"/>
      <c r="AB1002" s="212"/>
      <c r="AC1002" s="212"/>
      <c r="AD1002" s="212"/>
      <c r="AE1002" s="212"/>
      <c r="AF1002" s="212"/>
      <c r="AG1002" s="212" t="s">
        <v>276</v>
      </c>
      <c r="AH1002" s="212">
        <v>5</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ht="33.75" outlineLevel="1" x14ac:dyDescent="0.2">
      <c r="A1003" s="233">
        <v>169</v>
      </c>
      <c r="B1003" s="234" t="s">
        <v>1229</v>
      </c>
      <c r="C1003" s="250" t="s">
        <v>1230</v>
      </c>
      <c r="D1003" s="235" t="s">
        <v>317</v>
      </c>
      <c r="E1003" s="236">
        <v>49.6</v>
      </c>
      <c r="F1003" s="237"/>
      <c r="G1003" s="238">
        <f>ROUND(E1003*F1003,2)</f>
        <v>0</v>
      </c>
      <c r="H1003" s="237"/>
      <c r="I1003" s="238">
        <f>ROUND(E1003*H1003,2)</f>
        <v>0</v>
      </c>
      <c r="J1003" s="237"/>
      <c r="K1003" s="238">
        <f>ROUND(E1003*J1003,2)</f>
        <v>0</v>
      </c>
      <c r="L1003" s="238">
        <v>21</v>
      </c>
      <c r="M1003" s="238">
        <f>G1003*(1+L1003/100)</f>
        <v>0</v>
      </c>
      <c r="N1003" s="236">
        <v>3.5E-4</v>
      </c>
      <c r="O1003" s="236">
        <f>ROUND(E1003*N1003,2)</f>
        <v>0.02</v>
      </c>
      <c r="P1003" s="236">
        <v>0</v>
      </c>
      <c r="Q1003" s="236">
        <f>ROUND(E1003*P1003,2)</f>
        <v>0</v>
      </c>
      <c r="R1003" s="238" t="s">
        <v>1149</v>
      </c>
      <c r="S1003" s="238" t="s">
        <v>264</v>
      </c>
      <c r="T1003" s="239" t="s">
        <v>319</v>
      </c>
      <c r="U1003" s="222">
        <v>3.5999999999999997E-2</v>
      </c>
      <c r="V1003" s="222">
        <f>ROUND(E1003*U1003,2)</f>
        <v>1.79</v>
      </c>
      <c r="W1003" s="222"/>
      <c r="X1003" s="222" t="s">
        <v>320</v>
      </c>
      <c r="Y1003" s="222" t="s">
        <v>267</v>
      </c>
      <c r="Z1003" s="212"/>
      <c r="AA1003" s="212"/>
      <c r="AB1003" s="212"/>
      <c r="AC1003" s="212"/>
      <c r="AD1003" s="212"/>
      <c r="AE1003" s="212"/>
      <c r="AF1003" s="212"/>
      <c r="AG1003" s="212" t="s">
        <v>321</v>
      </c>
      <c r="AH1003" s="212"/>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2" x14ac:dyDescent="0.2">
      <c r="A1004" s="219"/>
      <c r="B1004" s="220"/>
      <c r="C1004" s="261" t="s">
        <v>1231</v>
      </c>
      <c r="D1004" s="259"/>
      <c r="E1004" s="259"/>
      <c r="F1004" s="259"/>
      <c r="G1004" s="259"/>
      <c r="H1004" s="222"/>
      <c r="I1004" s="222"/>
      <c r="J1004" s="222"/>
      <c r="K1004" s="222"/>
      <c r="L1004" s="222"/>
      <c r="M1004" s="222"/>
      <c r="N1004" s="221"/>
      <c r="O1004" s="221"/>
      <c r="P1004" s="221"/>
      <c r="Q1004" s="221"/>
      <c r="R1004" s="222"/>
      <c r="S1004" s="222"/>
      <c r="T1004" s="222"/>
      <c r="U1004" s="222"/>
      <c r="V1004" s="222"/>
      <c r="W1004" s="222"/>
      <c r="X1004" s="222"/>
      <c r="Y1004" s="222"/>
      <c r="Z1004" s="212"/>
      <c r="AA1004" s="212"/>
      <c r="AB1004" s="212"/>
      <c r="AC1004" s="212"/>
      <c r="AD1004" s="212"/>
      <c r="AE1004" s="212"/>
      <c r="AF1004" s="212"/>
      <c r="AG1004" s="212" t="s">
        <v>323</v>
      </c>
      <c r="AH1004" s="212"/>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2" x14ac:dyDescent="0.2">
      <c r="A1005" s="219"/>
      <c r="B1005" s="220"/>
      <c r="C1005" s="252" t="s">
        <v>1232</v>
      </c>
      <c r="D1005" s="223"/>
      <c r="E1005" s="224">
        <v>49.6</v>
      </c>
      <c r="F1005" s="222"/>
      <c r="G1005" s="222"/>
      <c r="H1005" s="222"/>
      <c r="I1005" s="222"/>
      <c r="J1005" s="222"/>
      <c r="K1005" s="222"/>
      <c r="L1005" s="222"/>
      <c r="M1005" s="222"/>
      <c r="N1005" s="221"/>
      <c r="O1005" s="221"/>
      <c r="P1005" s="221"/>
      <c r="Q1005" s="221"/>
      <c r="R1005" s="222"/>
      <c r="S1005" s="222"/>
      <c r="T1005" s="222"/>
      <c r="U1005" s="222"/>
      <c r="V1005" s="222"/>
      <c r="W1005" s="222"/>
      <c r="X1005" s="222"/>
      <c r="Y1005" s="222"/>
      <c r="Z1005" s="212"/>
      <c r="AA1005" s="212"/>
      <c r="AB1005" s="212"/>
      <c r="AC1005" s="212"/>
      <c r="AD1005" s="212"/>
      <c r="AE1005" s="212"/>
      <c r="AF1005" s="212"/>
      <c r="AG1005" s="212" t="s">
        <v>276</v>
      </c>
      <c r="AH1005" s="212">
        <v>5</v>
      </c>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ht="22.5" outlineLevel="1" x14ac:dyDescent="0.2">
      <c r="A1006" s="233">
        <v>170</v>
      </c>
      <c r="B1006" s="234" t="s">
        <v>1233</v>
      </c>
      <c r="C1006" s="250" t="s">
        <v>1234</v>
      </c>
      <c r="D1006" s="235" t="s">
        <v>317</v>
      </c>
      <c r="E1006" s="236">
        <v>49.6</v>
      </c>
      <c r="F1006" s="237"/>
      <c r="G1006" s="238">
        <f>ROUND(E1006*F1006,2)</f>
        <v>0</v>
      </c>
      <c r="H1006" s="237"/>
      <c r="I1006" s="238">
        <f>ROUND(E1006*H1006,2)</f>
        <v>0</v>
      </c>
      <c r="J1006" s="237"/>
      <c r="K1006" s="238">
        <f>ROUND(E1006*J1006,2)</f>
        <v>0</v>
      </c>
      <c r="L1006" s="238">
        <v>21</v>
      </c>
      <c r="M1006" s="238">
        <f>G1006*(1+L1006/100)</f>
        <v>0</v>
      </c>
      <c r="N1006" s="236">
        <v>4.2000000000000002E-4</v>
      </c>
      <c r="O1006" s="236">
        <f>ROUND(E1006*N1006,2)</f>
        <v>0.02</v>
      </c>
      <c r="P1006" s="236">
        <v>0</v>
      </c>
      <c r="Q1006" s="236">
        <f>ROUND(E1006*P1006,2)</f>
        <v>0</v>
      </c>
      <c r="R1006" s="238" t="s">
        <v>1149</v>
      </c>
      <c r="S1006" s="238" t="s">
        <v>264</v>
      </c>
      <c r="T1006" s="239" t="s">
        <v>319</v>
      </c>
      <c r="U1006" s="222">
        <v>0.28999999999999998</v>
      </c>
      <c r="V1006" s="222">
        <f>ROUND(E1006*U1006,2)</f>
        <v>14.38</v>
      </c>
      <c r="W1006" s="222"/>
      <c r="X1006" s="222" t="s">
        <v>320</v>
      </c>
      <c r="Y1006" s="222" t="s">
        <v>267</v>
      </c>
      <c r="Z1006" s="212"/>
      <c r="AA1006" s="212"/>
      <c r="AB1006" s="212"/>
      <c r="AC1006" s="212"/>
      <c r="AD1006" s="212"/>
      <c r="AE1006" s="212"/>
      <c r="AF1006" s="212"/>
      <c r="AG1006" s="212" t="s">
        <v>321</v>
      </c>
      <c r="AH1006" s="212"/>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2" x14ac:dyDescent="0.2">
      <c r="A1007" s="219"/>
      <c r="B1007" s="220"/>
      <c r="C1007" s="261" t="s">
        <v>1231</v>
      </c>
      <c r="D1007" s="259"/>
      <c r="E1007" s="259"/>
      <c r="F1007" s="259"/>
      <c r="G1007" s="259"/>
      <c r="H1007" s="222"/>
      <c r="I1007" s="222"/>
      <c r="J1007" s="222"/>
      <c r="K1007" s="222"/>
      <c r="L1007" s="222"/>
      <c r="M1007" s="222"/>
      <c r="N1007" s="221"/>
      <c r="O1007" s="221"/>
      <c r="P1007" s="221"/>
      <c r="Q1007" s="221"/>
      <c r="R1007" s="222"/>
      <c r="S1007" s="222"/>
      <c r="T1007" s="222"/>
      <c r="U1007" s="222"/>
      <c r="V1007" s="222"/>
      <c r="W1007" s="222"/>
      <c r="X1007" s="222"/>
      <c r="Y1007" s="222"/>
      <c r="Z1007" s="212"/>
      <c r="AA1007" s="212"/>
      <c r="AB1007" s="212"/>
      <c r="AC1007" s="212"/>
      <c r="AD1007" s="212"/>
      <c r="AE1007" s="212"/>
      <c r="AF1007" s="212"/>
      <c r="AG1007" s="212" t="s">
        <v>323</v>
      </c>
      <c r="AH1007" s="212"/>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2" x14ac:dyDescent="0.2">
      <c r="A1008" s="219"/>
      <c r="B1008" s="220"/>
      <c r="C1008" s="252" t="s">
        <v>1235</v>
      </c>
      <c r="D1008" s="223"/>
      <c r="E1008" s="224">
        <v>23.423999999999999</v>
      </c>
      <c r="F1008" s="222"/>
      <c r="G1008" s="222"/>
      <c r="H1008" s="222"/>
      <c r="I1008" s="222"/>
      <c r="J1008" s="222"/>
      <c r="K1008" s="222"/>
      <c r="L1008" s="222"/>
      <c r="M1008" s="222"/>
      <c r="N1008" s="221"/>
      <c r="O1008" s="221"/>
      <c r="P1008" s="221"/>
      <c r="Q1008" s="221"/>
      <c r="R1008" s="222"/>
      <c r="S1008" s="222"/>
      <c r="T1008" s="222"/>
      <c r="U1008" s="222"/>
      <c r="V1008" s="222"/>
      <c r="W1008" s="222"/>
      <c r="X1008" s="222"/>
      <c r="Y1008" s="222"/>
      <c r="Z1008" s="212"/>
      <c r="AA1008" s="212"/>
      <c r="AB1008" s="212"/>
      <c r="AC1008" s="212"/>
      <c r="AD1008" s="212"/>
      <c r="AE1008" s="212"/>
      <c r="AF1008" s="212"/>
      <c r="AG1008" s="212" t="s">
        <v>276</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3" x14ac:dyDescent="0.2">
      <c r="A1009" s="219"/>
      <c r="B1009" s="220"/>
      <c r="C1009" s="252" t="s">
        <v>1236</v>
      </c>
      <c r="D1009" s="223"/>
      <c r="E1009" s="224">
        <v>26.175999999999998</v>
      </c>
      <c r="F1009" s="222"/>
      <c r="G1009" s="222"/>
      <c r="H1009" s="222"/>
      <c r="I1009" s="222"/>
      <c r="J1009" s="222"/>
      <c r="K1009" s="222"/>
      <c r="L1009" s="222"/>
      <c r="M1009" s="222"/>
      <c r="N1009" s="221"/>
      <c r="O1009" s="221"/>
      <c r="P1009" s="221"/>
      <c r="Q1009" s="221"/>
      <c r="R1009" s="222"/>
      <c r="S1009" s="222"/>
      <c r="T1009" s="222"/>
      <c r="U1009" s="222"/>
      <c r="V1009" s="222"/>
      <c r="W1009" s="222"/>
      <c r="X1009" s="222"/>
      <c r="Y1009" s="222"/>
      <c r="Z1009" s="212"/>
      <c r="AA1009" s="212"/>
      <c r="AB1009" s="212"/>
      <c r="AC1009" s="212"/>
      <c r="AD1009" s="212"/>
      <c r="AE1009" s="212"/>
      <c r="AF1009" s="212"/>
      <c r="AG1009" s="212" t="s">
        <v>276</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ht="22.5" outlineLevel="1" x14ac:dyDescent="0.2">
      <c r="A1010" s="233">
        <v>171</v>
      </c>
      <c r="B1010" s="234" t="s">
        <v>1237</v>
      </c>
      <c r="C1010" s="250" t="s">
        <v>1238</v>
      </c>
      <c r="D1010" s="235" t="s">
        <v>317</v>
      </c>
      <c r="E1010" s="236">
        <v>12.4</v>
      </c>
      <c r="F1010" s="237"/>
      <c r="G1010" s="238">
        <f>ROUND(E1010*F1010,2)</f>
        <v>0</v>
      </c>
      <c r="H1010" s="237"/>
      <c r="I1010" s="238">
        <f>ROUND(E1010*H1010,2)</f>
        <v>0</v>
      </c>
      <c r="J1010" s="237"/>
      <c r="K1010" s="238">
        <f>ROUND(E1010*J1010,2)</f>
        <v>0</v>
      </c>
      <c r="L1010" s="238">
        <v>21</v>
      </c>
      <c r="M1010" s="238">
        <f>G1010*(1+L1010/100)</f>
        <v>0</v>
      </c>
      <c r="N1010" s="236">
        <v>3.0000000000000001E-5</v>
      </c>
      <c r="O1010" s="236">
        <f>ROUND(E1010*N1010,2)</f>
        <v>0</v>
      </c>
      <c r="P1010" s="236">
        <v>0</v>
      </c>
      <c r="Q1010" s="236">
        <f>ROUND(E1010*P1010,2)</f>
        <v>0</v>
      </c>
      <c r="R1010" s="238" t="s">
        <v>1149</v>
      </c>
      <c r="S1010" s="238" t="s">
        <v>264</v>
      </c>
      <c r="T1010" s="239" t="s">
        <v>319</v>
      </c>
      <c r="U1010" s="222">
        <v>0.34</v>
      </c>
      <c r="V1010" s="222">
        <f>ROUND(E1010*U1010,2)</f>
        <v>4.22</v>
      </c>
      <c r="W1010" s="222"/>
      <c r="X1010" s="222" t="s">
        <v>320</v>
      </c>
      <c r="Y1010" s="222" t="s">
        <v>267</v>
      </c>
      <c r="Z1010" s="212"/>
      <c r="AA1010" s="212"/>
      <c r="AB1010" s="212"/>
      <c r="AC1010" s="212"/>
      <c r="AD1010" s="212"/>
      <c r="AE1010" s="212"/>
      <c r="AF1010" s="212"/>
      <c r="AG1010" s="212" t="s">
        <v>321</v>
      </c>
      <c r="AH1010" s="212"/>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2" x14ac:dyDescent="0.2">
      <c r="A1011" s="219"/>
      <c r="B1011" s="220"/>
      <c r="C1011" s="261" t="s">
        <v>1231</v>
      </c>
      <c r="D1011" s="259"/>
      <c r="E1011" s="259"/>
      <c r="F1011" s="259"/>
      <c r="G1011" s="259"/>
      <c r="H1011" s="222"/>
      <c r="I1011" s="222"/>
      <c r="J1011" s="222"/>
      <c r="K1011" s="222"/>
      <c r="L1011" s="222"/>
      <c r="M1011" s="222"/>
      <c r="N1011" s="221"/>
      <c r="O1011" s="221"/>
      <c r="P1011" s="221"/>
      <c r="Q1011" s="221"/>
      <c r="R1011" s="222"/>
      <c r="S1011" s="222"/>
      <c r="T1011" s="222"/>
      <c r="U1011" s="222"/>
      <c r="V1011" s="222"/>
      <c r="W1011" s="222"/>
      <c r="X1011" s="222"/>
      <c r="Y1011" s="222"/>
      <c r="Z1011" s="212"/>
      <c r="AA1011" s="212"/>
      <c r="AB1011" s="212"/>
      <c r="AC1011" s="212"/>
      <c r="AD1011" s="212"/>
      <c r="AE1011" s="212"/>
      <c r="AF1011" s="212"/>
      <c r="AG1011" s="212" t="s">
        <v>323</v>
      </c>
      <c r="AH1011" s="212"/>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2" x14ac:dyDescent="0.2">
      <c r="A1012" s="219"/>
      <c r="B1012" s="220"/>
      <c r="C1012" s="252" t="s">
        <v>1239</v>
      </c>
      <c r="D1012" s="223"/>
      <c r="E1012" s="224">
        <v>5.8559999999999999</v>
      </c>
      <c r="F1012" s="222"/>
      <c r="G1012" s="222"/>
      <c r="H1012" s="222"/>
      <c r="I1012" s="222"/>
      <c r="J1012" s="222"/>
      <c r="K1012" s="222"/>
      <c r="L1012" s="222"/>
      <c r="M1012" s="222"/>
      <c r="N1012" s="221"/>
      <c r="O1012" s="221"/>
      <c r="P1012" s="221"/>
      <c r="Q1012" s="221"/>
      <c r="R1012" s="222"/>
      <c r="S1012" s="222"/>
      <c r="T1012" s="222"/>
      <c r="U1012" s="222"/>
      <c r="V1012" s="222"/>
      <c r="W1012" s="222"/>
      <c r="X1012" s="222"/>
      <c r="Y1012" s="222"/>
      <c r="Z1012" s="212"/>
      <c r="AA1012" s="212"/>
      <c r="AB1012" s="212"/>
      <c r="AC1012" s="212"/>
      <c r="AD1012" s="212"/>
      <c r="AE1012" s="212"/>
      <c r="AF1012" s="212"/>
      <c r="AG1012" s="212" t="s">
        <v>276</v>
      </c>
      <c r="AH1012" s="212">
        <v>0</v>
      </c>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3" x14ac:dyDescent="0.2">
      <c r="A1013" s="219"/>
      <c r="B1013" s="220"/>
      <c r="C1013" s="252" t="s">
        <v>1240</v>
      </c>
      <c r="D1013" s="223"/>
      <c r="E1013" s="224">
        <v>6.5439999999999996</v>
      </c>
      <c r="F1013" s="222"/>
      <c r="G1013" s="222"/>
      <c r="H1013" s="222"/>
      <c r="I1013" s="222"/>
      <c r="J1013" s="222"/>
      <c r="K1013" s="222"/>
      <c r="L1013" s="222"/>
      <c r="M1013" s="222"/>
      <c r="N1013" s="221"/>
      <c r="O1013" s="221"/>
      <c r="P1013" s="221"/>
      <c r="Q1013" s="221"/>
      <c r="R1013" s="222"/>
      <c r="S1013" s="222"/>
      <c r="T1013" s="222"/>
      <c r="U1013" s="222"/>
      <c r="V1013" s="222"/>
      <c r="W1013" s="222"/>
      <c r="X1013" s="222"/>
      <c r="Y1013" s="222"/>
      <c r="Z1013" s="212"/>
      <c r="AA1013" s="212"/>
      <c r="AB1013" s="212"/>
      <c r="AC1013" s="212"/>
      <c r="AD1013" s="212"/>
      <c r="AE1013" s="212"/>
      <c r="AF1013" s="212"/>
      <c r="AG1013" s="212" t="s">
        <v>276</v>
      </c>
      <c r="AH1013" s="212">
        <v>0</v>
      </c>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1" x14ac:dyDescent="0.2">
      <c r="A1014" s="233">
        <v>172</v>
      </c>
      <c r="B1014" s="234" t="s">
        <v>1241</v>
      </c>
      <c r="C1014" s="250" t="s">
        <v>1242</v>
      </c>
      <c r="D1014" s="235" t="s">
        <v>317</v>
      </c>
      <c r="E1014" s="236">
        <v>12.4</v>
      </c>
      <c r="F1014" s="237"/>
      <c r="G1014" s="238">
        <f>ROUND(E1014*F1014,2)</f>
        <v>0</v>
      </c>
      <c r="H1014" s="237"/>
      <c r="I1014" s="238">
        <f>ROUND(E1014*H1014,2)</f>
        <v>0</v>
      </c>
      <c r="J1014" s="237"/>
      <c r="K1014" s="238">
        <f>ROUND(E1014*J1014,2)</f>
        <v>0</v>
      </c>
      <c r="L1014" s="238">
        <v>21</v>
      </c>
      <c r="M1014" s="238">
        <f>G1014*(1+L1014/100)</f>
        <v>0</v>
      </c>
      <c r="N1014" s="236">
        <v>0</v>
      </c>
      <c r="O1014" s="236">
        <f>ROUND(E1014*N1014,2)</f>
        <v>0</v>
      </c>
      <c r="P1014" s="236">
        <v>0</v>
      </c>
      <c r="Q1014" s="236">
        <f>ROUND(E1014*P1014,2)</f>
        <v>0</v>
      </c>
      <c r="R1014" s="238"/>
      <c r="S1014" s="238" t="s">
        <v>264</v>
      </c>
      <c r="T1014" s="239" t="s">
        <v>319</v>
      </c>
      <c r="U1014" s="222">
        <v>0.11</v>
      </c>
      <c r="V1014" s="222">
        <f>ROUND(E1014*U1014,2)</f>
        <v>1.36</v>
      </c>
      <c r="W1014" s="222"/>
      <c r="X1014" s="222" t="s">
        <v>320</v>
      </c>
      <c r="Y1014" s="222" t="s">
        <v>267</v>
      </c>
      <c r="Z1014" s="212"/>
      <c r="AA1014" s="212"/>
      <c r="AB1014" s="212"/>
      <c r="AC1014" s="212"/>
      <c r="AD1014" s="212"/>
      <c r="AE1014" s="212"/>
      <c r="AF1014" s="212"/>
      <c r="AG1014" s="212" t="s">
        <v>321</v>
      </c>
      <c r="AH1014" s="212"/>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2" x14ac:dyDescent="0.2">
      <c r="A1015" s="219"/>
      <c r="B1015" s="220"/>
      <c r="C1015" s="252" t="s">
        <v>1243</v>
      </c>
      <c r="D1015" s="223"/>
      <c r="E1015" s="224">
        <v>12.4</v>
      </c>
      <c r="F1015" s="222"/>
      <c r="G1015" s="222"/>
      <c r="H1015" s="222"/>
      <c r="I1015" s="222"/>
      <c r="J1015" s="222"/>
      <c r="K1015" s="222"/>
      <c r="L1015" s="222"/>
      <c r="M1015" s="222"/>
      <c r="N1015" s="221"/>
      <c r="O1015" s="221"/>
      <c r="P1015" s="221"/>
      <c r="Q1015" s="221"/>
      <c r="R1015" s="222"/>
      <c r="S1015" s="222"/>
      <c r="T1015" s="222"/>
      <c r="U1015" s="222"/>
      <c r="V1015" s="222"/>
      <c r="W1015" s="222"/>
      <c r="X1015" s="222"/>
      <c r="Y1015" s="222"/>
      <c r="Z1015" s="212"/>
      <c r="AA1015" s="212"/>
      <c r="AB1015" s="212"/>
      <c r="AC1015" s="212"/>
      <c r="AD1015" s="212"/>
      <c r="AE1015" s="212"/>
      <c r="AF1015" s="212"/>
      <c r="AG1015" s="212" t="s">
        <v>276</v>
      </c>
      <c r="AH1015" s="212">
        <v>5</v>
      </c>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ht="22.5" outlineLevel="1" x14ac:dyDescent="0.2">
      <c r="A1016" s="233">
        <v>173</v>
      </c>
      <c r="B1016" s="234" t="s">
        <v>1244</v>
      </c>
      <c r="C1016" s="250" t="s">
        <v>1245</v>
      </c>
      <c r="D1016" s="235" t="s">
        <v>317</v>
      </c>
      <c r="E1016" s="236">
        <v>216.46799999999999</v>
      </c>
      <c r="F1016" s="237"/>
      <c r="G1016" s="238">
        <f>ROUND(E1016*F1016,2)</f>
        <v>0</v>
      </c>
      <c r="H1016" s="237"/>
      <c r="I1016" s="238">
        <f>ROUND(E1016*H1016,2)</f>
        <v>0</v>
      </c>
      <c r="J1016" s="237"/>
      <c r="K1016" s="238">
        <f>ROUND(E1016*J1016,2)</f>
        <v>0</v>
      </c>
      <c r="L1016" s="238">
        <v>21</v>
      </c>
      <c r="M1016" s="238">
        <f>G1016*(1+L1016/100)</f>
        <v>0</v>
      </c>
      <c r="N1016" s="236">
        <v>2.3999999999999998E-3</v>
      </c>
      <c r="O1016" s="236">
        <f>ROUND(E1016*N1016,2)</f>
        <v>0.52</v>
      </c>
      <c r="P1016" s="236">
        <v>0</v>
      </c>
      <c r="Q1016" s="236">
        <f>ROUND(E1016*P1016,2)</f>
        <v>0</v>
      </c>
      <c r="R1016" s="238" t="s">
        <v>546</v>
      </c>
      <c r="S1016" s="238" t="s">
        <v>264</v>
      </c>
      <c r="T1016" s="239" t="s">
        <v>319</v>
      </c>
      <c r="U1016" s="222">
        <v>0</v>
      </c>
      <c r="V1016" s="222">
        <f>ROUND(E1016*U1016,2)</f>
        <v>0</v>
      </c>
      <c r="W1016" s="222"/>
      <c r="X1016" s="222" t="s">
        <v>547</v>
      </c>
      <c r="Y1016" s="222" t="s">
        <v>267</v>
      </c>
      <c r="Z1016" s="212"/>
      <c r="AA1016" s="212"/>
      <c r="AB1016" s="212"/>
      <c r="AC1016" s="212"/>
      <c r="AD1016" s="212"/>
      <c r="AE1016" s="212"/>
      <c r="AF1016" s="212"/>
      <c r="AG1016" s="212" t="s">
        <v>548</v>
      </c>
      <c r="AH1016" s="212"/>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2" x14ac:dyDescent="0.2">
      <c r="A1017" s="219"/>
      <c r="B1017" s="220"/>
      <c r="C1017" s="252" t="s">
        <v>1243</v>
      </c>
      <c r="D1017" s="223"/>
      <c r="E1017" s="224">
        <v>12.4</v>
      </c>
      <c r="F1017" s="222"/>
      <c r="G1017" s="222"/>
      <c r="H1017" s="222"/>
      <c r="I1017" s="222"/>
      <c r="J1017" s="222"/>
      <c r="K1017" s="222"/>
      <c r="L1017" s="222"/>
      <c r="M1017" s="222"/>
      <c r="N1017" s="221"/>
      <c r="O1017" s="221"/>
      <c r="P1017" s="221"/>
      <c r="Q1017" s="221"/>
      <c r="R1017" s="222"/>
      <c r="S1017" s="222"/>
      <c r="T1017" s="222"/>
      <c r="U1017" s="222"/>
      <c r="V1017" s="222"/>
      <c r="W1017" s="222"/>
      <c r="X1017" s="222"/>
      <c r="Y1017" s="222"/>
      <c r="Z1017" s="212"/>
      <c r="AA1017" s="212"/>
      <c r="AB1017" s="212"/>
      <c r="AC1017" s="212"/>
      <c r="AD1017" s="212"/>
      <c r="AE1017" s="212"/>
      <c r="AF1017" s="212"/>
      <c r="AG1017" s="212" t="s">
        <v>276</v>
      </c>
      <c r="AH1017" s="212">
        <v>5</v>
      </c>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3" x14ac:dyDescent="0.2">
      <c r="A1018" s="219"/>
      <c r="B1018" s="220"/>
      <c r="C1018" s="252" t="s">
        <v>1228</v>
      </c>
      <c r="D1018" s="223"/>
      <c r="E1018" s="224">
        <v>180.875</v>
      </c>
      <c r="F1018" s="222"/>
      <c r="G1018" s="222"/>
      <c r="H1018" s="222"/>
      <c r="I1018" s="222"/>
      <c r="J1018" s="222"/>
      <c r="K1018" s="222"/>
      <c r="L1018" s="222"/>
      <c r="M1018" s="222"/>
      <c r="N1018" s="221"/>
      <c r="O1018" s="221"/>
      <c r="P1018" s="221"/>
      <c r="Q1018" s="221"/>
      <c r="R1018" s="222"/>
      <c r="S1018" s="222"/>
      <c r="T1018" s="222"/>
      <c r="U1018" s="222"/>
      <c r="V1018" s="222"/>
      <c r="W1018" s="222"/>
      <c r="X1018" s="222"/>
      <c r="Y1018" s="222"/>
      <c r="Z1018" s="212"/>
      <c r="AA1018" s="212"/>
      <c r="AB1018" s="212"/>
      <c r="AC1018" s="212"/>
      <c r="AD1018" s="212"/>
      <c r="AE1018" s="212"/>
      <c r="AF1018" s="212"/>
      <c r="AG1018" s="212" t="s">
        <v>276</v>
      </c>
      <c r="AH1018" s="212">
        <v>5</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3" x14ac:dyDescent="0.2">
      <c r="A1019" s="219"/>
      <c r="B1019" s="220"/>
      <c r="C1019" s="262" t="s">
        <v>1246</v>
      </c>
      <c r="D1019" s="257"/>
      <c r="E1019" s="258">
        <v>23.193000000000001</v>
      </c>
      <c r="F1019" s="222"/>
      <c r="G1019" s="222"/>
      <c r="H1019" s="222"/>
      <c r="I1019" s="222"/>
      <c r="J1019" s="222"/>
      <c r="K1019" s="222"/>
      <c r="L1019" s="222"/>
      <c r="M1019" s="222"/>
      <c r="N1019" s="221"/>
      <c r="O1019" s="221"/>
      <c r="P1019" s="221"/>
      <c r="Q1019" s="221"/>
      <c r="R1019" s="222"/>
      <c r="S1019" s="222"/>
      <c r="T1019" s="222"/>
      <c r="U1019" s="222"/>
      <c r="V1019" s="222"/>
      <c r="W1019" s="222"/>
      <c r="X1019" s="222"/>
      <c r="Y1019" s="222"/>
      <c r="Z1019" s="212"/>
      <c r="AA1019" s="212"/>
      <c r="AB1019" s="212"/>
      <c r="AC1019" s="212"/>
      <c r="AD1019" s="212"/>
      <c r="AE1019" s="212"/>
      <c r="AF1019" s="212"/>
      <c r="AG1019" s="212" t="s">
        <v>276</v>
      </c>
      <c r="AH1019" s="212">
        <v>4</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ht="33.75" outlineLevel="1" x14ac:dyDescent="0.2">
      <c r="A1020" s="233">
        <v>174</v>
      </c>
      <c r="B1020" s="234" t="s">
        <v>1179</v>
      </c>
      <c r="C1020" s="250" t="s">
        <v>1180</v>
      </c>
      <c r="D1020" s="235" t="s">
        <v>317</v>
      </c>
      <c r="E1020" s="236">
        <v>244.27199999999999</v>
      </c>
      <c r="F1020" s="237"/>
      <c r="G1020" s="238">
        <f>ROUND(E1020*F1020,2)</f>
        <v>0</v>
      </c>
      <c r="H1020" s="237"/>
      <c r="I1020" s="238">
        <f>ROUND(E1020*H1020,2)</f>
        <v>0</v>
      </c>
      <c r="J1020" s="237"/>
      <c r="K1020" s="238">
        <f>ROUND(E1020*J1020,2)</f>
        <v>0</v>
      </c>
      <c r="L1020" s="238">
        <v>21</v>
      </c>
      <c r="M1020" s="238">
        <f>G1020*(1+L1020/100)</f>
        <v>0</v>
      </c>
      <c r="N1020" s="236">
        <v>4.4999999999999997E-3</v>
      </c>
      <c r="O1020" s="236">
        <f>ROUND(E1020*N1020,2)</f>
        <v>1.1000000000000001</v>
      </c>
      <c r="P1020" s="236">
        <v>0</v>
      </c>
      <c r="Q1020" s="236">
        <f>ROUND(E1020*P1020,2)</f>
        <v>0</v>
      </c>
      <c r="R1020" s="238" t="s">
        <v>546</v>
      </c>
      <c r="S1020" s="238" t="s">
        <v>264</v>
      </c>
      <c r="T1020" s="239" t="s">
        <v>319</v>
      </c>
      <c r="U1020" s="222">
        <v>0</v>
      </c>
      <c r="V1020" s="222">
        <f>ROUND(E1020*U1020,2)</f>
        <v>0</v>
      </c>
      <c r="W1020" s="222"/>
      <c r="X1020" s="222" t="s">
        <v>547</v>
      </c>
      <c r="Y1020" s="222" t="s">
        <v>267</v>
      </c>
      <c r="Z1020" s="212"/>
      <c r="AA1020" s="212"/>
      <c r="AB1020" s="212"/>
      <c r="AC1020" s="212"/>
      <c r="AD1020" s="212"/>
      <c r="AE1020" s="212"/>
      <c r="AF1020" s="212"/>
      <c r="AG1020" s="212" t="s">
        <v>548</v>
      </c>
      <c r="AH1020" s="212"/>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2" x14ac:dyDescent="0.2">
      <c r="A1021" s="219"/>
      <c r="B1021" s="220"/>
      <c r="C1021" s="252" t="s">
        <v>1195</v>
      </c>
      <c r="D1021" s="223"/>
      <c r="E1021" s="224">
        <v>168.5</v>
      </c>
      <c r="F1021" s="222"/>
      <c r="G1021" s="222"/>
      <c r="H1021" s="222"/>
      <c r="I1021" s="222"/>
      <c r="J1021" s="222"/>
      <c r="K1021" s="222"/>
      <c r="L1021" s="222"/>
      <c r="M1021" s="222"/>
      <c r="N1021" s="221"/>
      <c r="O1021" s="221"/>
      <c r="P1021" s="221"/>
      <c r="Q1021" s="221"/>
      <c r="R1021" s="222"/>
      <c r="S1021" s="222"/>
      <c r="T1021" s="222"/>
      <c r="U1021" s="222"/>
      <c r="V1021" s="222"/>
      <c r="W1021" s="222"/>
      <c r="X1021" s="222"/>
      <c r="Y1021" s="222"/>
      <c r="Z1021" s="212"/>
      <c r="AA1021" s="212"/>
      <c r="AB1021" s="212"/>
      <c r="AC1021" s="212"/>
      <c r="AD1021" s="212"/>
      <c r="AE1021" s="212"/>
      <c r="AF1021" s="212"/>
      <c r="AG1021" s="212" t="s">
        <v>276</v>
      </c>
      <c r="AH1021" s="212">
        <v>5</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3" x14ac:dyDescent="0.2">
      <c r="A1022" s="219"/>
      <c r="B1022" s="220"/>
      <c r="C1022" s="252" t="s">
        <v>1232</v>
      </c>
      <c r="D1022" s="223"/>
      <c r="E1022" s="224">
        <v>49.6</v>
      </c>
      <c r="F1022" s="222"/>
      <c r="G1022" s="222"/>
      <c r="H1022" s="222"/>
      <c r="I1022" s="222"/>
      <c r="J1022" s="222"/>
      <c r="K1022" s="222"/>
      <c r="L1022" s="222"/>
      <c r="M1022" s="222"/>
      <c r="N1022" s="221"/>
      <c r="O1022" s="221"/>
      <c r="P1022" s="221"/>
      <c r="Q1022" s="221"/>
      <c r="R1022" s="222"/>
      <c r="S1022" s="222"/>
      <c r="T1022" s="222"/>
      <c r="U1022" s="222"/>
      <c r="V1022" s="222"/>
      <c r="W1022" s="222"/>
      <c r="X1022" s="222"/>
      <c r="Y1022" s="222"/>
      <c r="Z1022" s="212"/>
      <c r="AA1022" s="212"/>
      <c r="AB1022" s="212"/>
      <c r="AC1022" s="212"/>
      <c r="AD1022" s="212"/>
      <c r="AE1022" s="212"/>
      <c r="AF1022" s="212"/>
      <c r="AG1022" s="212" t="s">
        <v>276</v>
      </c>
      <c r="AH1022" s="212">
        <v>5</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3" x14ac:dyDescent="0.2">
      <c r="A1023" s="219"/>
      <c r="B1023" s="220"/>
      <c r="C1023" s="262" t="s">
        <v>1246</v>
      </c>
      <c r="D1023" s="257"/>
      <c r="E1023" s="258">
        <v>26.172000000000001</v>
      </c>
      <c r="F1023" s="222"/>
      <c r="G1023" s="222"/>
      <c r="H1023" s="222"/>
      <c r="I1023" s="222"/>
      <c r="J1023" s="222"/>
      <c r="K1023" s="222"/>
      <c r="L1023" s="222"/>
      <c r="M1023" s="222"/>
      <c r="N1023" s="221"/>
      <c r="O1023" s="221"/>
      <c r="P1023" s="221"/>
      <c r="Q1023" s="221"/>
      <c r="R1023" s="222"/>
      <c r="S1023" s="222"/>
      <c r="T1023" s="222"/>
      <c r="U1023" s="222"/>
      <c r="V1023" s="222"/>
      <c r="W1023" s="222"/>
      <c r="X1023" s="222"/>
      <c r="Y1023" s="222"/>
      <c r="Z1023" s="212"/>
      <c r="AA1023" s="212"/>
      <c r="AB1023" s="212"/>
      <c r="AC1023" s="212"/>
      <c r="AD1023" s="212"/>
      <c r="AE1023" s="212"/>
      <c r="AF1023" s="212"/>
      <c r="AG1023" s="212" t="s">
        <v>276</v>
      </c>
      <c r="AH1023" s="212">
        <v>4</v>
      </c>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ht="22.5" outlineLevel="1" x14ac:dyDescent="0.2">
      <c r="A1024" s="233">
        <v>175</v>
      </c>
      <c r="B1024" s="234" t="s">
        <v>1247</v>
      </c>
      <c r="C1024" s="250" t="s">
        <v>1248</v>
      </c>
      <c r="D1024" s="235" t="s">
        <v>317</v>
      </c>
      <c r="E1024" s="236">
        <v>216.46799999999999</v>
      </c>
      <c r="F1024" s="237"/>
      <c r="G1024" s="238">
        <f>ROUND(E1024*F1024,2)</f>
        <v>0</v>
      </c>
      <c r="H1024" s="237"/>
      <c r="I1024" s="238">
        <f>ROUND(E1024*H1024,2)</f>
        <v>0</v>
      </c>
      <c r="J1024" s="237"/>
      <c r="K1024" s="238">
        <f>ROUND(E1024*J1024,2)</f>
        <v>0</v>
      </c>
      <c r="L1024" s="238">
        <v>21</v>
      </c>
      <c r="M1024" s="238">
        <f>G1024*(1+L1024/100)</f>
        <v>0</v>
      </c>
      <c r="N1024" s="236">
        <v>2.9999999999999997E-4</v>
      </c>
      <c r="O1024" s="236">
        <f>ROUND(E1024*N1024,2)</f>
        <v>0.06</v>
      </c>
      <c r="P1024" s="236">
        <v>0</v>
      </c>
      <c r="Q1024" s="236">
        <f>ROUND(E1024*P1024,2)</f>
        <v>0</v>
      </c>
      <c r="R1024" s="238" t="s">
        <v>546</v>
      </c>
      <c r="S1024" s="238" t="s">
        <v>264</v>
      </c>
      <c r="T1024" s="239" t="s">
        <v>319</v>
      </c>
      <c r="U1024" s="222">
        <v>0</v>
      </c>
      <c r="V1024" s="222">
        <f>ROUND(E1024*U1024,2)</f>
        <v>0</v>
      </c>
      <c r="W1024" s="222"/>
      <c r="X1024" s="222" t="s">
        <v>547</v>
      </c>
      <c r="Y1024" s="222" t="s">
        <v>267</v>
      </c>
      <c r="Z1024" s="212"/>
      <c r="AA1024" s="212"/>
      <c r="AB1024" s="212"/>
      <c r="AC1024" s="212"/>
      <c r="AD1024" s="212"/>
      <c r="AE1024" s="212"/>
      <c r="AF1024" s="212"/>
      <c r="AG1024" s="212" t="s">
        <v>548</v>
      </c>
      <c r="AH1024" s="212"/>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2" x14ac:dyDescent="0.2">
      <c r="A1025" s="219"/>
      <c r="B1025" s="220"/>
      <c r="C1025" s="252" t="s">
        <v>1249</v>
      </c>
      <c r="D1025" s="223"/>
      <c r="E1025" s="224">
        <v>180.875</v>
      </c>
      <c r="F1025" s="222"/>
      <c r="G1025" s="222"/>
      <c r="H1025" s="222"/>
      <c r="I1025" s="222"/>
      <c r="J1025" s="222"/>
      <c r="K1025" s="222"/>
      <c r="L1025" s="222"/>
      <c r="M1025" s="222"/>
      <c r="N1025" s="221"/>
      <c r="O1025" s="221"/>
      <c r="P1025" s="221"/>
      <c r="Q1025" s="221"/>
      <c r="R1025" s="222"/>
      <c r="S1025" s="222"/>
      <c r="T1025" s="222"/>
      <c r="U1025" s="222"/>
      <c r="V1025" s="222"/>
      <c r="W1025" s="222"/>
      <c r="X1025" s="222"/>
      <c r="Y1025" s="222"/>
      <c r="Z1025" s="212"/>
      <c r="AA1025" s="212"/>
      <c r="AB1025" s="212"/>
      <c r="AC1025" s="212"/>
      <c r="AD1025" s="212"/>
      <c r="AE1025" s="212"/>
      <c r="AF1025" s="212"/>
      <c r="AG1025" s="212" t="s">
        <v>276</v>
      </c>
      <c r="AH1025" s="212">
        <v>5</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3" x14ac:dyDescent="0.2">
      <c r="A1026" s="219"/>
      <c r="B1026" s="220"/>
      <c r="C1026" s="252" t="s">
        <v>1250</v>
      </c>
      <c r="D1026" s="223"/>
      <c r="E1026" s="224">
        <v>12.4</v>
      </c>
      <c r="F1026" s="222"/>
      <c r="G1026" s="222"/>
      <c r="H1026" s="222"/>
      <c r="I1026" s="222"/>
      <c r="J1026" s="222"/>
      <c r="K1026" s="222"/>
      <c r="L1026" s="222"/>
      <c r="M1026" s="222"/>
      <c r="N1026" s="221"/>
      <c r="O1026" s="221"/>
      <c r="P1026" s="221"/>
      <c r="Q1026" s="221"/>
      <c r="R1026" s="222"/>
      <c r="S1026" s="222"/>
      <c r="T1026" s="222"/>
      <c r="U1026" s="222"/>
      <c r="V1026" s="222"/>
      <c r="W1026" s="222"/>
      <c r="X1026" s="222"/>
      <c r="Y1026" s="222"/>
      <c r="Z1026" s="212"/>
      <c r="AA1026" s="212"/>
      <c r="AB1026" s="212"/>
      <c r="AC1026" s="212"/>
      <c r="AD1026" s="212"/>
      <c r="AE1026" s="212"/>
      <c r="AF1026" s="212"/>
      <c r="AG1026" s="212" t="s">
        <v>276</v>
      </c>
      <c r="AH1026" s="212">
        <v>5</v>
      </c>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3" x14ac:dyDescent="0.2">
      <c r="A1027" s="219"/>
      <c r="B1027" s="220"/>
      <c r="C1027" s="262" t="s">
        <v>1246</v>
      </c>
      <c r="D1027" s="257"/>
      <c r="E1027" s="258">
        <v>23.193000000000001</v>
      </c>
      <c r="F1027" s="222"/>
      <c r="G1027" s="222"/>
      <c r="H1027" s="222"/>
      <c r="I1027" s="222"/>
      <c r="J1027" s="222"/>
      <c r="K1027" s="222"/>
      <c r="L1027" s="222"/>
      <c r="M1027" s="222"/>
      <c r="N1027" s="221"/>
      <c r="O1027" s="221"/>
      <c r="P1027" s="221"/>
      <c r="Q1027" s="221"/>
      <c r="R1027" s="222"/>
      <c r="S1027" s="222"/>
      <c r="T1027" s="222"/>
      <c r="U1027" s="222"/>
      <c r="V1027" s="222"/>
      <c r="W1027" s="222"/>
      <c r="X1027" s="222"/>
      <c r="Y1027" s="222"/>
      <c r="Z1027" s="212"/>
      <c r="AA1027" s="212"/>
      <c r="AB1027" s="212"/>
      <c r="AC1027" s="212"/>
      <c r="AD1027" s="212"/>
      <c r="AE1027" s="212"/>
      <c r="AF1027" s="212"/>
      <c r="AG1027" s="212" t="s">
        <v>276</v>
      </c>
      <c r="AH1027" s="212">
        <v>4</v>
      </c>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1" x14ac:dyDescent="0.2">
      <c r="A1028" s="233">
        <v>176</v>
      </c>
      <c r="B1028" s="234" t="s">
        <v>1251</v>
      </c>
      <c r="C1028" s="250" t="s">
        <v>1252</v>
      </c>
      <c r="D1028" s="235" t="s">
        <v>397</v>
      </c>
      <c r="E1028" s="236">
        <v>2.03538</v>
      </c>
      <c r="F1028" s="237"/>
      <c r="G1028" s="238">
        <f>ROUND(E1028*F1028,2)</f>
        <v>0</v>
      </c>
      <c r="H1028" s="237"/>
      <c r="I1028" s="238">
        <f>ROUND(E1028*H1028,2)</f>
        <v>0</v>
      </c>
      <c r="J1028" s="237"/>
      <c r="K1028" s="238">
        <f>ROUND(E1028*J1028,2)</f>
        <v>0</v>
      </c>
      <c r="L1028" s="238">
        <v>21</v>
      </c>
      <c r="M1028" s="238">
        <f>G1028*(1+L1028/100)</f>
        <v>0</v>
      </c>
      <c r="N1028" s="236">
        <v>0</v>
      </c>
      <c r="O1028" s="236">
        <f>ROUND(E1028*N1028,2)</f>
        <v>0</v>
      </c>
      <c r="P1028" s="236">
        <v>0</v>
      </c>
      <c r="Q1028" s="236">
        <f>ROUND(E1028*P1028,2)</f>
        <v>0</v>
      </c>
      <c r="R1028" s="238" t="s">
        <v>1149</v>
      </c>
      <c r="S1028" s="238" t="s">
        <v>264</v>
      </c>
      <c r="T1028" s="239" t="s">
        <v>319</v>
      </c>
      <c r="U1028" s="222">
        <v>1.609</v>
      </c>
      <c r="V1028" s="222">
        <f>ROUND(E1028*U1028,2)</f>
        <v>3.27</v>
      </c>
      <c r="W1028" s="222"/>
      <c r="X1028" s="222" t="s">
        <v>1138</v>
      </c>
      <c r="Y1028" s="222" t="s">
        <v>267</v>
      </c>
      <c r="Z1028" s="212"/>
      <c r="AA1028" s="212"/>
      <c r="AB1028" s="212"/>
      <c r="AC1028" s="212"/>
      <c r="AD1028" s="212"/>
      <c r="AE1028" s="212"/>
      <c r="AF1028" s="212"/>
      <c r="AG1028" s="212" t="s">
        <v>1139</v>
      </c>
      <c r="AH1028" s="212"/>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2" x14ac:dyDescent="0.2">
      <c r="A1029" s="219"/>
      <c r="B1029" s="220"/>
      <c r="C1029" s="261" t="s">
        <v>1253</v>
      </c>
      <c r="D1029" s="259"/>
      <c r="E1029" s="259"/>
      <c r="F1029" s="259"/>
      <c r="G1029" s="259"/>
      <c r="H1029" s="222"/>
      <c r="I1029" s="222"/>
      <c r="J1029" s="222"/>
      <c r="K1029" s="222"/>
      <c r="L1029" s="222"/>
      <c r="M1029" s="222"/>
      <c r="N1029" s="221"/>
      <c r="O1029" s="221"/>
      <c r="P1029" s="221"/>
      <c r="Q1029" s="221"/>
      <c r="R1029" s="222"/>
      <c r="S1029" s="222"/>
      <c r="T1029" s="222"/>
      <c r="U1029" s="222"/>
      <c r="V1029" s="222"/>
      <c r="W1029" s="222"/>
      <c r="X1029" s="222"/>
      <c r="Y1029" s="222"/>
      <c r="Z1029" s="212"/>
      <c r="AA1029" s="212"/>
      <c r="AB1029" s="212"/>
      <c r="AC1029" s="212"/>
      <c r="AD1029" s="212"/>
      <c r="AE1029" s="212"/>
      <c r="AF1029" s="212"/>
      <c r="AG1029" s="212" t="s">
        <v>323</v>
      </c>
      <c r="AH1029" s="212"/>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2" x14ac:dyDescent="0.2">
      <c r="A1030" s="219"/>
      <c r="B1030" s="220"/>
      <c r="C1030" s="252" t="s">
        <v>1141</v>
      </c>
      <c r="D1030" s="223"/>
      <c r="E1030" s="224"/>
      <c r="F1030" s="222"/>
      <c r="G1030" s="222"/>
      <c r="H1030" s="222"/>
      <c r="I1030" s="222"/>
      <c r="J1030" s="222"/>
      <c r="K1030" s="222"/>
      <c r="L1030" s="222"/>
      <c r="M1030" s="222"/>
      <c r="N1030" s="221"/>
      <c r="O1030" s="221"/>
      <c r="P1030" s="221"/>
      <c r="Q1030" s="221"/>
      <c r="R1030" s="222"/>
      <c r="S1030" s="222"/>
      <c r="T1030" s="222"/>
      <c r="U1030" s="222"/>
      <c r="V1030" s="222"/>
      <c r="W1030" s="222"/>
      <c r="X1030" s="222"/>
      <c r="Y1030" s="222"/>
      <c r="Z1030" s="212"/>
      <c r="AA1030" s="212"/>
      <c r="AB1030" s="212"/>
      <c r="AC1030" s="212"/>
      <c r="AD1030" s="212"/>
      <c r="AE1030" s="212"/>
      <c r="AF1030" s="212"/>
      <c r="AG1030" s="212" t="s">
        <v>276</v>
      </c>
      <c r="AH1030" s="212">
        <v>0</v>
      </c>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3" x14ac:dyDescent="0.2">
      <c r="A1031" s="219"/>
      <c r="B1031" s="220"/>
      <c r="C1031" s="252" t="s">
        <v>1254</v>
      </c>
      <c r="D1031" s="223"/>
      <c r="E1031" s="224"/>
      <c r="F1031" s="222"/>
      <c r="G1031" s="222"/>
      <c r="H1031" s="222"/>
      <c r="I1031" s="222"/>
      <c r="J1031" s="222"/>
      <c r="K1031" s="222"/>
      <c r="L1031" s="222"/>
      <c r="M1031" s="222"/>
      <c r="N1031" s="221"/>
      <c r="O1031" s="221"/>
      <c r="P1031" s="221"/>
      <c r="Q1031" s="221"/>
      <c r="R1031" s="222"/>
      <c r="S1031" s="222"/>
      <c r="T1031" s="222"/>
      <c r="U1031" s="222"/>
      <c r="V1031" s="222"/>
      <c r="W1031" s="222"/>
      <c r="X1031" s="222"/>
      <c r="Y1031" s="222"/>
      <c r="Z1031" s="212"/>
      <c r="AA1031" s="212"/>
      <c r="AB1031" s="212"/>
      <c r="AC1031" s="212"/>
      <c r="AD1031" s="212"/>
      <c r="AE1031" s="212"/>
      <c r="AF1031" s="212"/>
      <c r="AG1031" s="212" t="s">
        <v>276</v>
      </c>
      <c r="AH1031" s="212">
        <v>0</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3" x14ac:dyDescent="0.2">
      <c r="A1032" s="219"/>
      <c r="B1032" s="220"/>
      <c r="C1032" s="252" t="s">
        <v>1255</v>
      </c>
      <c r="D1032" s="223"/>
      <c r="E1032" s="224">
        <v>2.03538</v>
      </c>
      <c r="F1032" s="222"/>
      <c r="G1032" s="222"/>
      <c r="H1032" s="222"/>
      <c r="I1032" s="222"/>
      <c r="J1032" s="222"/>
      <c r="K1032" s="222"/>
      <c r="L1032" s="222"/>
      <c r="M1032" s="222"/>
      <c r="N1032" s="221"/>
      <c r="O1032" s="221"/>
      <c r="P1032" s="221"/>
      <c r="Q1032" s="221"/>
      <c r="R1032" s="222"/>
      <c r="S1032" s="222"/>
      <c r="T1032" s="222"/>
      <c r="U1032" s="222"/>
      <c r="V1032" s="222"/>
      <c r="W1032" s="222"/>
      <c r="X1032" s="222"/>
      <c r="Y1032" s="222"/>
      <c r="Z1032" s="212"/>
      <c r="AA1032" s="212"/>
      <c r="AB1032" s="212"/>
      <c r="AC1032" s="212"/>
      <c r="AD1032" s="212"/>
      <c r="AE1032" s="212"/>
      <c r="AF1032" s="212"/>
      <c r="AG1032" s="212" t="s">
        <v>276</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x14ac:dyDescent="0.2">
      <c r="A1033" s="226" t="s">
        <v>259</v>
      </c>
      <c r="B1033" s="227" t="s">
        <v>163</v>
      </c>
      <c r="C1033" s="249" t="s">
        <v>164</v>
      </c>
      <c r="D1033" s="228"/>
      <c r="E1033" s="229"/>
      <c r="F1033" s="230"/>
      <c r="G1033" s="230">
        <f>SUMIF(AG1034:AG1127,"&lt;&gt;NOR",G1034:G1127)</f>
        <v>0</v>
      </c>
      <c r="H1033" s="230"/>
      <c r="I1033" s="230">
        <f>SUM(I1034:I1127)</f>
        <v>0</v>
      </c>
      <c r="J1033" s="230"/>
      <c r="K1033" s="230">
        <f>SUM(K1034:K1127)</f>
        <v>0</v>
      </c>
      <c r="L1033" s="230"/>
      <c r="M1033" s="230">
        <f>SUM(M1034:M1127)</f>
        <v>0</v>
      </c>
      <c r="N1033" s="229"/>
      <c r="O1033" s="229">
        <f>SUM(O1034:O1127)</f>
        <v>4.4899999999999993</v>
      </c>
      <c r="P1033" s="229"/>
      <c r="Q1033" s="229">
        <f>SUM(Q1034:Q1127)</f>
        <v>8.16</v>
      </c>
      <c r="R1033" s="230"/>
      <c r="S1033" s="230"/>
      <c r="T1033" s="231"/>
      <c r="U1033" s="225"/>
      <c r="V1033" s="225">
        <f>SUM(V1034:V1127)</f>
        <v>411.73</v>
      </c>
      <c r="W1033" s="225"/>
      <c r="X1033" s="225"/>
      <c r="Y1033" s="225"/>
      <c r="AG1033" t="s">
        <v>260</v>
      </c>
    </row>
    <row r="1034" spans="1:60" outlineLevel="1" x14ac:dyDescent="0.2">
      <c r="A1034" s="233">
        <v>177</v>
      </c>
      <c r="B1034" s="234" t="s">
        <v>1256</v>
      </c>
      <c r="C1034" s="250" t="s">
        <v>1257</v>
      </c>
      <c r="D1034" s="235" t="s">
        <v>317</v>
      </c>
      <c r="E1034" s="236">
        <v>289</v>
      </c>
      <c r="F1034" s="237"/>
      <c r="G1034" s="238">
        <f>ROUND(E1034*F1034,2)</f>
        <v>0</v>
      </c>
      <c r="H1034" s="237"/>
      <c r="I1034" s="238">
        <f>ROUND(E1034*H1034,2)</f>
        <v>0</v>
      </c>
      <c r="J1034" s="237"/>
      <c r="K1034" s="238">
        <f>ROUND(E1034*J1034,2)</f>
        <v>0</v>
      </c>
      <c r="L1034" s="238">
        <v>21</v>
      </c>
      <c r="M1034" s="238">
        <f>G1034*(1+L1034/100)</f>
        <v>0</v>
      </c>
      <c r="N1034" s="236">
        <v>0</v>
      </c>
      <c r="O1034" s="236">
        <f>ROUND(E1034*N1034,2)</f>
        <v>0</v>
      </c>
      <c r="P1034" s="236">
        <v>0</v>
      </c>
      <c r="Q1034" s="236">
        <f>ROUND(E1034*P1034,2)</f>
        <v>0</v>
      </c>
      <c r="R1034" s="238" t="s">
        <v>1258</v>
      </c>
      <c r="S1034" s="238" t="s">
        <v>264</v>
      </c>
      <c r="T1034" s="239" t="s">
        <v>319</v>
      </c>
      <c r="U1034" s="222">
        <v>0.18</v>
      </c>
      <c r="V1034" s="222">
        <f>ROUND(E1034*U1034,2)</f>
        <v>52.02</v>
      </c>
      <c r="W1034" s="222"/>
      <c r="X1034" s="222" t="s">
        <v>320</v>
      </c>
      <c r="Y1034" s="222" t="s">
        <v>267</v>
      </c>
      <c r="Z1034" s="212"/>
      <c r="AA1034" s="212"/>
      <c r="AB1034" s="212"/>
      <c r="AC1034" s="212"/>
      <c r="AD1034" s="212"/>
      <c r="AE1034" s="212"/>
      <c r="AF1034" s="212"/>
      <c r="AG1034" s="212" t="s">
        <v>321</v>
      </c>
      <c r="AH1034" s="212"/>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2" x14ac:dyDescent="0.2">
      <c r="A1035" s="219"/>
      <c r="B1035" s="220"/>
      <c r="C1035" s="252" t="s">
        <v>1259</v>
      </c>
      <c r="D1035" s="223"/>
      <c r="E1035" s="224">
        <v>289</v>
      </c>
      <c r="F1035" s="222"/>
      <c r="G1035" s="222"/>
      <c r="H1035" s="222"/>
      <c r="I1035" s="222"/>
      <c r="J1035" s="222"/>
      <c r="K1035" s="222"/>
      <c r="L1035" s="222"/>
      <c r="M1035" s="222"/>
      <c r="N1035" s="221"/>
      <c r="O1035" s="221"/>
      <c r="P1035" s="221"/>
      <c r="Q1035" s="221"/>
      <c r="R1035" s="222"/>
      <c r="S1035" s="222"/>
      <c r="T1035" s="222"/>
      <c r="U1035" s="222"/>
      <c r="V1035" s="222"/>
      <c r="W1035" s="222"/>
      <c r="X1035" s="222"/>
      <c r="Y1035" s="222"/>
      <c r="Z1035" s="212"/>
      <c r="AA1035" s="212"/>
      <c r="AB1035" s="212"/>
      <c r="AC1035" s="212"/>
      <c r="AD1035" s="212"/>
      <c r="AE1035" s="212"/>
      <c r="AF1035" s="212"/>
      <c r="AG1035" s="212" t="s">
        <v>276</v>
      </c>
      <c r="AH1035" s="212">
        <v>0</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ht="22.5" outlineLevel="1" x14ac:dyDescent="0.2">
      <c r="A1036" s="233">
        <v>178</v>
      </c>
      <c r="B1036" s="234" t="s">
        <v>1260</v>
      </c>
      <c r="C1036" s="250" t="s">
        <v>1261</v>
      </c>
      <c r="D1036" s="235" t="s">
        <v>317</v>
      </c>
      <c r="E1036" s="236">
        <v>340.2</v>
      </c>
      <c r="F1036" s="237"/>
      <c r="G1036" s="238">
        <f>ROUND(E1036*F1036,2)</f>
        <v>0</v>
      </c>
      <c r="H1036" s="237"/>
      <c r="I1036" s="238">
        <f>ROUND(E1036*H1036,2)</f>
        <v>0</v>
      </c>
      <c r="J1036" s="237"/>
      <c r="K1036" s="238">
        <f>ROUND(E1036*J1036,2)</f>
        <v>0</v>
      </c>
      <c r="L1036" s="238">
        <v>21</v>
      </c>
      <c r="M1036" s="238">
        <f>G1036*(1+L1036/100)</f>
        <v>0</v>
      </c>
      <c r="N1036" s="236">
        <v>0</v>
      </c>
      <c r="O1036" s="236">
        <f>ROUND(E1036*N1036,2)</f>
        <v>0</v>
      </c>
      <c r="P1036" s="236">
        <v>2.2000000000000001E-3</v>
      </c>
      <c r="Q1036" s="236">
        <f>ROUND(E1036*P1036,2)</f>
        <v>0.75</v>
      </c>
      <c r="R1036" s="238" t="s">
        <v>1258</v>
      </c>
      <c r="S1036" s="238" t="s">
        <v>264</v>
      </c>
      <c r="T1036" s="239" t="s">
        <v>319</v>
      </c>
      <c r="U1036" s="222">
        <v>0.04</v>
      </c>
      <c r="V1036" s="222">
        <f>ROUND(E1036*U1036,2)</f>
        <v>13.61</v>
      </c>
      <c r="W1036" s="222"/>
      <c r="X1036" s="222" t="s">
        <v>320</v>
      </c>
      <c r="Y1036" s="222" t="s">
        <v>267</v>
      </c>
      <c r="Z1036" s="212"/>
      <c r="AA1036" s="212"/>
      <c r="AB1036" s="212"/>
      <c r="AC1036" s="212"/>
      <c r="AD1036" s="212"/>
      <c r="AE1036" s="212"/>
      <c r="AF1036" s="212"/>
      <c r="AG1036" s="212" t="s">
        <v>321</v>
      </c>
      <c r="AH1036" s="212"/>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2" x14ac:dyDescent="0.2">
      <c r="A1037" s="219"/>
      <c r="B1037" s="220"/>
      <c r="C1037" s="252" t="s">
        <v>505</v>
      </c>
      <c r="D1037" s="223"/>
      <c r="E1037" s="224"/>
      <c r="F1037" s="222"/>
      <c r="G1037" s="222"/>
      <c r="H1037" s="222"/>
      <c r="I1037" s="222"/>
      <c r="J1037" s="222"/>
      <c r="K1037" s="222"/>
      <c r="L1037" s="222"/>
      <c r="M1037" s="222"/>
      <c r="N1037" s="221"/>
      <c r="O1037" s="221"/>
      <c r="P1037" s="221"/>
      <c r="Q1037" s="221"/>
      <c r="R1037" s="222"/>
      <c r="S1037" s="222"/>
      <c r="T1037" s="222"/>
      <c r="U1037" s="222"/>
      <c r="V1037" s="222"/>
      <c r="W1037" s="222"/>
      <c r="X1037" s="222"/>
      <c r="Y1037" s="222"/>
      <c r="Z1037" s="212"/>
      <c r="AA1037" s="212"/>
      <c r="AB1037" s="212"/>
      <c r="AC1037" s="212"/>
      <c r="AD1037" s="212"/>
      <c r="AE1037" s="212"/>
      <c r="AF1037" s="212"/>
      <c r="AG1037" s="212" t="s">
        <v>276</v>
      </c>
      <c r="AH1037" s="212">
        <v>0</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3" x14ac:dyDescent="0.2">
      <c r="A1038" s="219"/>
      <c r="B1038" s="220"/>
      <c r="C1038" s="252" t="s">
        <v>584</v>
      </c>
      <c r="D1038" s="223"/>
      <c r="E1038" s="224">
        <v>15.32</v>
      </c>
      <c r="F1038" s="222"/>
      <c r="G1038" s="222"/>
      <c r="H1038" s="222"/>
      <c r="I1038" s="222"/>
      <c r="J1038" s="222"/>
      <c r="K1038" s="222"/>
      <c r="L1038" s="222"/>
      <c r="M1038" s="222"/>
      <c r="N1038" s="221"/>
      <c r="O1038" s="221"/>
      <c r="P1038" s="221"/>
      <c r="Q1038" s="221"/>
      <c r="R1038" s="222"/>
      <c r="S1038" s="222"/>
      <c r="T1038" s="222"/>
      <c r="U1038" s="222"/>
      <c r="V1038" s="222"/>
      <c r="W1038" s="222"/>
      <c r="X1038" s="222"/>
      <c r="Y1038" s="222"/>
      <c r="Z1038" s="212"/>
      <c r="AA1038" s="212"/>
      <c r="AB1038" s="212"/>
      <c r="AC1038" s="212"/>
      <c r="AD1038" s="212"/>
      <c r="AE1038" s="212"/>
      <c r="AF1038" s="212"/>
      <c r="AG1038" s="212" t="s">
        <v>276</v>
      </c>
      <c r="AH1038" s="212">
        <v>0</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3" x14ac:dyDescent="0.2">
      <c r="A1039" s="219"/>
      <c r="B1039" s="220"/>
      <c r="C1039" s="252" t="s">
        <v>585</v>
      </c>
      <c r="D1039" s="223"/>
      <c r="E1039" s="224">
        <v>41.56</v>
      </c>
      <c r="F1039" s="222"/>
      <c r="G1039" s="222"/>
      <c r="H1039" s="222"/>
      <c r="I1039" s="222"/>
      <c r="J1039" s="222"/>
      <c r="K1039" s="222"/>
      <c r="L1039" s="222"/>
      <c r="M1039" s="222"/>
      <c r="N1039" s="221"/>
      <c r="O1039" s="221"/>
      <c r="P1039" s="221"/>
      <c r="Q1039" s="221"/>
      <c r="R1039" s="222"/>
      <c r="S1039" s="222"/>
      <c r="T1039" s="222"/>
      <c r="U1039" s="222"/>
      <c r="V1039" s="222"/>
      <c r="W1039" s="222"/>
      <c r="X1039" s="222"/>
      <c r="Y1039" s="222"/>
      <c r="Z1039" s="212"/>
      <c r="AA1039" s="212"/>
      <c r="AB1039" s="212"/>
      <c r="AC1039" s="212"/>
      <c r="AD1039" s="212"/>
      <c r="AE1039" s="212"/>
      <c r="AF1039" s="212"/>
      <c r="AG1039" s="212" t="s">
        <v>276</v>
      </c>
      <c r="AH1039" s="212">
        <v>0</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3" x14ac:dyDescent="0.2">
      <c r="A1040" s="219"/>
      <c r="B1040" s="220"/>
      <c r="C1040" s="252" t="s">
        <v>1262</v>
      </c>
      <c r="D1040" s="223"/>
      <c r="E1040" s="224">
        <v>24.16</v>
      </c>
      <c r="F1040" s="222"/>
      <c r="G1040" s="222"/>
      <c r="H1040" s="222"/>
      <c r="I1040" s="222"/>
      <c r="J1040" s="222"/>
      <c r="K1040" s="222"/>
      <c r="L1040" s="222"/>
      <c r="M1040" s="222"/>
      <c r="N1040" s="221"/>
      <c r="O1040" s="221"/>
      <c r="P1040" s="221"/>
      <c r="Q1040" s="221"/>
      <c r="R1040" s="222"/>
      <c r="S1040" s="222"/>
      <c r="T1040" s="222"/>
      <c r="U1040" s="222"/>
      <c r="V1040" s="222"/>
      <c r="W1040" s="222"/>
      <c r="X1040" s="222"/>
      <c r="Y1040" s="222"/>
      <c r="Z1040" s="212"/>
      <c r="AA1040" s="212"/>
      <c r="AB1040" s="212"/>
      <c r="AC1040" s="212"/>
      <c r="AD1040" s="212"/>
      <c r="AE1040" s="212"/>
      <c r="AF1040" s="212"/>
      <c r="AG1040" s="212" t="s">
        <v>276</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3" x14ac:dyDescent="0.2">
      <c r="A1041" s="219"/>
      <c r="B1041" s="220"/>
      <c r="C1041" s="252" t="s">
        <v>514</v>
      </c>
      <c r="D1041" s="223"/>
      <c r="E1041" s="224"/>
      <c r="F1041" s="222"/>
      <c r="G1041" s="222"/>
      <c r="H1041" s="222"/>
      <c r="I1041" s="222"/>
      <c r="J1041" s="222"/>
      <c r="K1041" s="222"/>
      <c r="L1041" s="222"/>
      <c r="M1041" s="222"/>
      <c r="N1041" s="221"/>
      <c r="O1041" s="221"/>
      <c r="P1041" s="221"/>
      <c r="Q1041" s="221"/>
      <c r="R1041" s="222"/>
      <c r="S1041" s="222"/>
      <c r="T1041" s="222"/>
      <c r="U1041" s="222"/>
      <c r="V1041" s="222"/>
      <c r="W1041" s="222"/>
      <c r="X1041" s="222"/>
      <c r="Y1041" s="222"/>
      <c r="Z1041" s="212"/>
      <c r="AA1041" s="212"/>
      <c r="AB1041" s="212"/>
      <c r="AC1041" s="212"/>
      <c r="AD1041" s="212"/>
      <c r="AE1041" s="212"/>
      <c r="AF1041" s="212"/>
      <c r="AG1041" s="212" t="s">
        <v>276</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3" x14ac:dyDescent="0.2">
      <c r="A1042" s="219"/>
      <c r="B1042" s="220"/>
      <c r="C1042" s="252" t="s">
        <v>1263</v>
      </c>
      <c r="D1042" s="223"/>
      <c r="E1042" s="224">
        <v>74.97</v>
      </c>
      <c r="F1042" s="222"/>
      <c r="G1042" s="222"/>
      <c r="H1042" s="222"/>
      <c r="I1042" s="222"/>
      <c r="J1042" s="222"/>
      <c r="K1042" s="222"/>
      <c r="L1042" s="222"/>
      <c r="M1042" s="222"/>
      <c r="N1042" s="221"/>
      <c r="O1042" s="221"/>
      <c r="P1042" s="221"/>
      <c r="Q1042" s="221"/>
      <c r="R1042" s="222"/>
      <c r="S1042" s="222"/>
      <c r="T1042" s="222"/>
      <c r="U1042" s="222"/>
      <c r="V1042" s="222"/>
      <c r="W1042" s="222"/>
      <c r="X1042" s="222"/>
      <c r="Y1042" s="222"/>
      <c r="Z1042" s="212"/>
      <c r="AA1042" s="212"/>
      <c r="AB1042" s="212"/>
      <c r="AC1042" s="212"/>
      <c r="AD1042" s="212"/>
      <c r="AE1042" s="212"/>
      <c r="AF1042" s="212"/>
      <c r="AG1042" s="212" t="s">
        <v>276</v>
      </c>
      <c r="AH1042" s="212">
        <v>0</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3" x14ac:dyDescent="0.2">
      <c r="A1043" s="219"/>
      <c r="B1043" s="220"/>
      <c r="C1043" s="252" t="s">
        <v>1264</v>
      </c>
      <c r="D1043" s="223"/>
      <c r="E1043" s="224">
        <v>142</v>
      </c>
      <c r="F1043" s="222"/>
      <c r="G1043" s="222"/>
      <c r="H1043" s="222"/>
      <c r="I1043" s="222"/>
      <c r="J1043" s="222"/>
      <c r="K1043" s="222"/>
      <c r="L1043" s="222"/>
      <c r="M1043" s="222"/>
      <c r="N1043" s="221"/>
      <c r="O1043" s="221"/>
      <c r="P1043" s="221"/>
      <c r="Q1043" s="221"/>
      <c r="R1043" s="222"/>
      <c r="S1043" s="222"/>
      <c r="T1043" s="222"/>
      <c r="U1043" s="222"/>
      <c r="V1043" s="222"/>
      <c r="W1043" s="222"/>
      <c r="X1043" s="222"/>
      <c r="Y1043" s="222"/>
      <c r="Z1043" s="212"/>
      <c r="AA1043" s="212"/>
      <c r="AB1043" s="212"/>
      <c r="AC1043" s="212"/>
      <c r="AD1043" s="212"/>
      <c r="AE1043" s="212"/>
      <c r="AF1043" s="212"/>
      <c r="AG1043" s="212" t="s">
        <v>276</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3" x14ac:dyDescent="0.2">
      <c r="A1044" s="219"/>
      <c r="B1044" s="220"/>
      <c r="C1044" s="252" t="s">
        <v>1265</v>
      </c>
      <c r="D1044" s="223"/>
      <c r="E1044" s="224">
        <v>42.19</v>
      </c>
      <c r="F1044" s="222"/>
      <c r="G1044" s="222"/>
      <c r="H1044" s="222"/>
      <c r="I1044" s="222"/>
      <c r="J1044" s="222"/>
      <c r="K1044" s="222"/>
      <c r="L1044" s="222"/>
      <c r="M1044" s="222"/>
      <c r="N1044" s="221"/>
      <c r="O1044" s="221"/>
      <c r="P1044" s="221"/>
      <c r="Q1044" s="221"/>
      <c r="R1044" s="222"/>
      <c r="S1044" s="222"/>
      <c r="T1044" s="222"/>
      <c r="U1044" s="222"/>
      <c r="V1044" s="222"/>
      <c r="W1044" s="222"/>
      <c r="X1044" s="222"/>
      <c r="Y1044" s="222"/>
      <c r="Z1044" s="212"/>
      <c r="AA1044" s="212"/>
      <c r="AB1044" s="212"/>
      <c r="AC1044" s="212"/>
      <c r="AD1044" s="212"/>
      <c r="AE1044" s="212"/>
      <c r="AF1044" s="212"/>
      <c r="AG1044" s="212" t="s">
        <v>276</v>
      </c>
      <c r="AH1044" s="212">
        <v>0</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1" x14ac:dyDescent="0.2">
      <c r="A1045" s="233">
        <v>179</v>
      </c>
      <c r="B1045" s="234" t="s">
        <v>1266</v>
      </c>
      <c r="C1045" s="250" t="s">
        <v>1267</v>
      </c>
      <c r="D1045" s="235" t="s">
        <v>317</v>
      </c>
      <c r="E1045" s="236">
        <v>176.79</v>
      </c>
      <c r="F1045" s="237"/>
      <c r="G1045" s="238">
        <f>ROUND(E1045*F1045,2)</f>
        <v>0</v>
      </c>
      <c r="H1045" s="237"/>
      <c r="I1045" s="238">
        <f>ROUND(E1045*H1045,2)</f>
        <v>0</v>
      </c>
      <c r="J1045" s="237"/>
      <c r="K1045" s="238">
        <f>ROUND(E1045*J1045,2)</f>
        <v>0</v>
      </c>
      <c r="L1045" s="238">
        <v>21</v>
      </c>
      <c r="M1045" s="238">
        <f>G1045*(1+L1045/100)</f>
        <v>0</v>
      </c>
      <c r="N1045" s="236">
        <v>0</v>
      </c>
      <c r="O1045" s="236">
        <f>ROUND(E1045*N1045,2)</f>
        <v>0</v>
      </c>
      <c r="P1045" s="236">
        <v>0</v>
      </c>
      <c r="Q1045" s="236">
        <f>ROUND(E1045*P1045,2)</f>
        <v>0</v>
      </c>
      <c r="R1045" s="238" t="s">
        <v>1258</v>
      </c>
      <c r="S1045" s="238" t="s">
        <v>264</v>
      </c>
      <c r="T1045" s="239" t="s">
        <v>319</v>
      </c>
      <c r="U1045" s="222">
        <v>0.08</v>
      </c>
      <c r="V1045" s="222">
        <f>ROUND(E1045*U1045,2)</f>
        <v>14.14</v>
      </c>
      <c r="W1045" s="222"/>
      <c r="X1045" s="222" t="s">
        <v>320</v>
      </c>
      <c r="Y1045" s="222" t="s">
        <v>267</v>
      </c>
      <c r="Z1045" s="212"/>
      <c r="AA1045" s="212"/>
      <c r="AB1045" s="212"/>
      <c r="AC1045" s="212"/>
      <c r="AD1045" s="212"/>
      <c r="AE1045" s="212"/>
      <c r="AF1045" s="212"/>
      <c r="AG1045" s="212" t="s">
        <v>321</v>
      </c>
      <c r="AH1045" s="212"/>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2" x14ac:dyDescent="0.2">
      <c r="A1046" s="219"/>
      <c r="B1046" s="220"/>
      <c r="C1046" s="252" t="s">
        <v>505</v>
      </c>
      <c r="D1046" s="223"/>
      <c r="E1046" s="224"/>
      <c r="F1046" s="222"/>
      <c r="G1046" s="222"/>
      <c r="H1046" s="222"/>
      <c r="I1046" s="222"/>
      <c r="J1046" s="222"/>
      <c r="K1046" s="222"/>
      <c r="L1046" s="222"/>
      <c r="M1046" s="222"/>
      <c r="N1046" s="221"/>
      <c r="O1046" s="221"/>
      <c r="P1046" s="221"/>
      <c r="Q1046" s="221"/>
      <c r="R1046" s="222"/>
      <c r="S1046" s="222"/>
      <c r="T1046" s="222"/>
      <c r="U1046" s="222"/>
      <c r="V1046" s="222"/>
      <c r="W1046" s="222"/>
      <c r="X1046" s="222"/>
      <c r="Y1046" s="222"/>
      <c r="Z1046" s="212"/>
      <c r="AA1046" s="212"/>
      <c r="AB1046" s="212"/>
      <c r="AC1046" s="212"/>
      <c r="AD1046" s="212"/>
      <c r="AE1046" s="212"/>
      <c r="AF1046" s="212"/>
      <c r="AG1046" s="212" t="s">
        <v>276</v>
      </c>
      <c r="AH1046" s="212">
        <v>0</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3" x14ac:dyDescent="0.2">
      <c r="A1047" s="219"/>
      <c r="B1047" s="220"/>
      <c r="C1047" s="252" t="s">
        <v>835</v>
      </c>
      <c r="D1047" s="223"/>
      <c r="E1047" s="224">
        <v>21</v>
      </c>
      <c r="F1047" s="222"/>
      <c r="G1047" s="222"/>
      <c r="H1047" s="222"/>
      <c r="I1047" s="222"/>
      <c r="J1047" s="222"/>
      <c r="K1047" s="222"/>
      <c r="L1047" s="222"/>
      <c r="M1047" s="222"/>
      <c r="N1047" s="221"/>
      <c r="O1047" s="221"/>
      <c r="P1047" s="221"/>
      <c r="Q1047" s="221"/>
      <c r="R1047" s="222"/>
      <c r="S1047" s="222"/>
      <c r="T1047" s="222"/>
      <c r="U1047" s="222"/>
      <c r="V1047" s="222"/>
      <c r="W1047" s="222"/>
      <c r="X1047" s="222"/>
      <c r="Y1047" s="222"/>
      <c r="Z1047" s="212"/>
      <c r="AA1047" s="212"/>
      <c r="AB1047" s="212"/>
      <c r="AC1047" s="212"/>
      <c r="AD1047" s="212"/>
      <c r="AE1047" s="212"/>
      <c r="AF1047" s="212"/>
      <c r="AG1047" s="212" t="s">
        <v>276</v>
      </c>
      <c r="AH1047" s="212">
        <v>0</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3" x14ac:dyDescent="0.2">
      <c r="A1048" s="219"/>
      <c r="B1048" s="220"/>
      <c r="C1048" s="252" t="s">
        <v>585</v>
      </c>
      <c r="D1048" s="223"/>
      <c r="E1048" s="224">
        <v>41.56</v>
      </c>
      <c r="F1048" s="222"/>
      <c r="G1048" s="222"/>
      <c r="H1048" s="222"/>
      <c r="I1048" s="222"/>
      <c r="J1048" s="222"/>
      <c r="K1048" s="222"/>
      <c r="L1048" s="222"/>
      <c r="M1048" s="222"/>
      <c r="N1048" s="221"/>
      <c r="O1048" s="221"/>
      <c r="P1048" s="221"/>
      <c r="Q1048" s="221"/>
      <c r="R1048" s="222"/>
      <c r="S1048" s="222"/>
      <c r="T1048" s="222"/>
      <c r="U1048" s="222"/>
      <c r="V1048" s="222"/>
      <c r="W1048" s="222"/>
      <c r="X1048" s="222"/>
      <c r="Y1048" s="222"/>
      <c r="Z1048" s="212"/>
      <c r="AA1048" s="212"/>
      <c r="AB1048" s="212"/>
      <c r="AC1048" s="212"/>
      <c r="AD1048" s="212"/>
      <c r="AE1048" s="212"/>
      <c r="AF1048" s="212"/>
      <c r="AG1048" s="212" t="s">
        <v>276</v>
      </c>
      <c r="AH1048" s="212">
        <v>0</v>
      </c>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3" x14ac:dyDescent="0.2">
      <c r="A1049" s="219"/>
      <c r="B1049" s="220"/>
      <c r="C1049" s="252" t="s">
        <v>514</v>
      </c>
      <c r="D1049" s="223"/>
      <c r="E1049" s="224"/>
      <c r="F1049" s="222"/>
      <c r="G1049" s="222"/>
      <c r="H1049" s="222"/>
      <c r="I1049" s="222"/>
      <c r="J1049" s="222"/>
      <c r="K1049" s="222"/>
      <c r="L1049" s="222"/>
      <c r="M1049" s="222"/>
      <c r="N1049" s="221"/>
      <c r="O1049" s="221"/>
      <c r="P1049" s="221"/>
      <c r="Q1049" s="221"/>
      <c r="R1049" s="222"/>
      <c r="S1049" s="222"/>
      <c r="T1049" s="222"/>
      <c r="U1049" s="222"/>
      <c r="V1049" s="222"/>
      <c r="W1049" s="222"/>
      <c r="X1049" s="222"/>
      <c r="Y1049" s="222"/>
      <c r="Z1049" s="212"/>
      <c r="AA1049" s="212"/>
      <c r="AB1049" s="212"/>
      <c r="AC1049" s="212"/>
      <c r="AD1049" s="212"/>
      <c r="AE1049" s="212"/>
      <c r="AF1049" s="212"/>
      <c r="AG1049" s="212" t="s">
        <v>276</v>
      </c>
      <c r="AH1049" s="212">
        <v>0</v>
      </c>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3" x14ac:dyDescent="0.2">
      <c r="A1050" s="219"/>
      <c r="B1050" s="220"/>
      <c r="C1050" s="252" t="s">
        <v>639</v>
      </c>
      <c r="D1050" s="223"/>
      <c r="E1050" s="224">
        <v>48.26</v>
      </c>
      <c r="F1050" s="222"/>
      <c r="G1050" s="222"/>
      <c r="H1050" s="222"/>
      <c r="I1050" s="222"/>
      <c r="J1050" s="222"/>
      <c r="K1050" s="222"/>
      <c r="L1050" s="222"/>
      <c r="M1050" s="222"/>
      <c r="N1050" s="221"/>
      <c r="O1050" s="221"/>
      <c r="P1050" s="221"/>
      <c r="Q1050" s="221"/>
      <c r="R1050" s="222"/>
      <c r="S1050" s="222"/>
      <c r="T1050" s="222"/>
      <c r="U1050" s="222"/>
      <c r="V1050" s="222"/>
      <c r="W1050" s="222"/>
      <c r="X1050" s="222"/>
      <c r="Y1050" s="222"/>
      <c r="Z1050" s="212"/>
      <c r="AA1050" s="212"/>
      <c r="AB1050" s="212"/>
      <c r="AC1050" s="212"/>
      <c r="AD1050" s="212"/>
      <c r="AE1050" s="212"/>
      <c r="AF1050" s="212"/>
      <c r="AG1050" s="212" t="s">
        <v>276</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3" x14ac:dyDescent="0.2">
      <c r="A1051" s="219"/>
      <c r="B1051" s="220"/>
      <c r="C1051" s="252" t="s">
        <v>837</v>
      </c>
      <c r="D1051" s="223"/>
      <c r="E1051" s="224">
        <v>43.66</v>
      </c>
      <c r="F1051" s="222"/>
      <c r="G1051" s="222"/>
      <c r="H1051" s="222"/>
      <c r="I1051" s="222"/>
      <c r="J1051" s="222"/>
      <c r="K1051" s="222"/>
      <c r="L1051" s="222"/>
      <c r="M1051" s="222"/>
      <c r="N1051" s="221"/>
      <c r="O1051" s="221"/>
      <c r="P1051" s="221"/>
      <c r="Q1051" s="221"/>
      <c r="R1051" s="222"/>
      <c r="S1051" s="222"/>
      <c r="T1051" s="222"/>
      <c r="U1051" s="222"/>
      <c r="V1051" s="222"/>
      <c r="W1051" s="222"/>
      <c r="X1051" s="222"/>
      <c r="Y1051" s="222"/>
      <c r="Z1051" s="212"/>
      <c r="AA1051" s="212"/>
      <c r="AB1051" s="212"/>
      <c r="AC1051" s="212"/>
      <c r="AD1051" s="212"/>
      <c r="AE1051" s="212"/>
      <c r="AF1051" s="212"/>
      <c r="AG1051" s="212" t="s">
        <v>276</v>
      </c>
      <c r="AH1051" s="212">
        <v>0</v>
      </c>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3" x14ac:dyDescent="0.2">
      <c r="A1052" s="219"/>
      <c r="B1052" s="220"/>
      <c r="C1052" s="252" t="s">
        <v>640</v>
      </c>
      <c r="D1052" s="223"/>
      <c r="E1052" s="224">
        <v>10.51</v>
      </c>
      <c r="F1052" s="222"/>
      <c r="G1052" s="222"/>
      <c r="H1052" s="222"/>
      <c r="I1052" s="222"/>
      <c r="J1052" s="222"/>
      <c r="K1052" s="222"/>
      <c r="L1052" s="222"/>
      <c r="M1052" s="222"/>
      <c r="N1052" s="221"/>
      <c r="O1052" s="221"/>
      <c r="P1052" s="221"/>
      <c r="Q1052" s="221"/>
      <c r="R1052" s="222"/>
      <c r="S1052" s="222"/>
      <c r="T1052" s="222"/>
      <c r="U1052" s="222"/>
      <c r="V1052" s="222"/>
      <c r="W1052" s="222"/>
      <c r="X1052" s="222"/>
      <c r="Y1052" s="222"/>
      <c r="Z1052" s="212"/>
      <c r="AA1052" s="212"/>
      <c r="AB1052" s="212"/>
      <c r="AC1052" s="212"/>
      <c r="AD1052" s="212"/>
      <c r="AE1052" s="212"/>
      <c r="AF1052" s="212"/>
      <c r="AG1052" s="212" t="s">
        <v>276</v>
      </c>
      <c r="AH1052" s="212">
        <v>0</v>
      </c>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3" x14ac:dyDescent="0.2">
      <c r="A1053" s="219"/>
      <c r="B1053" s="220"/>
      <c r="C1053" s="252" t="s">
        <v>838</v>
      </c>
      <c r="D1053" s="223"/>
      <c r="E1053" s="224">
        <v>11.8</v>
      </c>
      <c r="F1053" s="222"/>
      <c r="G1053" s="222"/>
      <c r="H1053" s="222"/>
      <c r="I1053" s="222"/>
      <c r="J1053" s="222"/>
      <c r="K1053" s="222"/>
      <c r="L1053" s="222"/>
      <c r="M1053" s="222"/>
      <c r="N1053" s="221"/>
      <c r="O1053" s="221"/>
      <c r="P1053" s="221"/>
      <c r="Q1053" s="221"/>
      <c r="R1053" s="222"/>
      <c r="S1053" s="222"/>
      <c r="T1053" s="222"/>
      <c r="U1053" s="222"/>
      <c r="V1053" s="222"/>
      <c r="W1053" s="222"/>
      <c r="X1053" s="222"/>
      <c r="Y1053" s="222"/>
      <c r="Z1053" s="212"/>
      <c r="AA1053" s="212"/>
      <c r="AB1053" s="212"/>
      <c r="AC1053" s="212"/>
      <c r="AD1053" s="212"/>
      <c r="AE1053" s="212"/>
      <c r="AF1053" s="212"/>
      <c r="AG1053" s="212" t="s">
        <v>276</v>
      </c>
      <c r="AH1053" s="212">
        <v>0</v>
      </c>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1" x14ac:dyDescent="0.2">
      <c r="A1054" s="233">
        <v>180</v>
      </c>
      <c r="B1054" s="234" t="s">
        <v>1268</v>
      </c>
      <c r="C1054" s="250" t="s">
        <v>1269</v>
      </c>
      <c r="D1054" s="235" t="s">
        <v>317</v>
      </c>
      <c r="E1054" s="236">
        <v>472.01</v>
      </c>
      <c r="F1054" s="237"/>
      <c r="G1054" s="238">
        <f>ROUND(E1054*F1054,2)</f>
        <v>0</v>
      </c>
      <c r="H1054" s="237"/>
      <c r="I1054" s="238">
        <f>ROUND(E1054*H1054,2)</f>
        <v>0</v>
      </c>
      <c r="J1054" s="237"/>
      <c r="K1054" s="238">
        <f>ROUND(E1054*J1054,2)</f>
        <v>0</v>
      </c>
      <c r="L1054" s="238">
        <v>21</v>
      </c>
      <c r="M1054" s="238">
        <f>G1054*(1+L1054/100)</f>
        <v>0</v>
      </c>
      <c r="N1054" s="236">
        <v>0</v>
      </c>
      <c r="O1054" s="236">
        <f>ROUND(E1054*N1054,2)</f>
        <v>0</v>
      </c>
      <c r="P1054" s="236">
        <v>0</v>
      </c>
      <c r="Q1054" s="236">
        <f>ROUND(E1054*P1054,2)</f>
        <v>0</v>
      </c>
      <c r="R1054" s="238" t="s">
        <v>1258</v>
      </c>
      <c r="S1054" s="238" t="s">
        <v>264</v>
      </c>
      <c r="T1054" s="239" t="s">
        <v>319</v>
      </c>
      <c r="U1054" s="222">
        <v>0.15</v>
      </c>
      <c r="V1054" s="222">
        <f>ROUND(E1054*U1054,2)</f>
        <v>70.8</v>
      </c>
      <c r="W1054" s="222"/>
      <c r="X1054" s="222" t="s">
        <v>320</v>
      </c>
      <c r="Y1054" s="222" t="s">
        <v>267</v>
      </c>
      <c r="Z1054" s="212"/>
      <c r="AA1054" s="212"/>
      <c r="AB1054" s="212"/>
      <c r="AC1054" s="212"/>
      <c r="AD1054" s="212"/>
      <c r="AE1054" s="212"/>
      <c r="AF1054" s="212"/>
      <c r="AG1054" s="212" t="s">
        <v>321</v>
      </c>
      <c r="AH1054" s="212"/>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2" x14ac:dyDescent="0.2">
      <c r="A1055" s="219"/>
      <c r="B1055" s="220"/>
      <c r="C1055" s="252" t="s">
        <v>1270</v>
      </c>
      <c r="D1055" s="223"/>
      <c r="E1055" s="224"/>
      <c r="F1055" s="222"/>
      <c r="G1055" s="222"/>
      <c r="H1055" s="222"/>
      <c r="I1055" s="222"/>
      <c r="J1055" s="222"/>
      <c r="K1055" s="222"/>
      <c r="L1055" s="222"/>
      <c r="M1055" s="222"/>
      <c r="N1055" s="221"/>
      <c r="O1055" s="221"/>
      <c r="P1055" s="221"/>
      <c r="Q1055" s="221"/>
      <c r="R1055" s="222"/>
      <c r="S1055" s="222"/>
      <c r="T1055" s="222"/>
      <c r="U1055" s="222"/>
      <c r="V1055" s="222"/>
      <c r="W1055" s="222"/>
      <c r="X1055" s="222"/>
      <c r="Y1055" s="222"/>
      <c r="Z1055" s="212"/>
      <c r="AA1055" s="212"/>
      <c r="AB1055" s="212"/>
      <c r="AC1055" s="212"/>
      <c r="AD1055" s="212"/>
      <c r="AE1055" s="212"/>
      <c r="AF1055" s="212"/>
      <c r="AG1055" s="212" t="s">
        <v>276</v>
      </c>
      <c r="AH1055" s="212">
        <v>0</v>
      </c>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3" x14ac:dyDescent="0.2">
      <c r="A1056" s="219"/>
      <c r="B1056" s="220"/>
      <c r="C1056" s="252" t="s">
        <v>828</v>
      </c>
      <c r="D1056" s="223"/>
      <c r="E1056" s="224">
        <v>42.23</v>
      </c>
      <c r="F1056" s="222"/>
      <c r="G1056" s="222"/>
      <c r="H1056" s="222"/>
      <c r="I1056" s="222"/>
      <c r="J1056" s="222"/>
      <c r="K1056" s="222"/>
      <c r="L1056" s="222"/>
      <c r="M1056" s="222"/>
      <c r="N1056" s="221"/>
      <c r="O1056" s="221"/>
      <c r="P1056" s="221"/>
      <c r="Q1056" s="221"/>
      <c r="R1056" s="222"/>
      <c r="S1056" s="222"/>
      <c r="T1056" s="222"/>
      <c r="U1056" s="222"/>
      <c r="V1056" s="222"/>
      <c r="W1056" s="222"/>
      <c r="X1056" s="222"/>
      <c r="Y1056" s="222"/>
      <c r="Z1056" s="212"/>
      <c r="AA1056" s="212"/>
      <c r="AB1056" s="212"/>
      <c r="AC1056" s="212"/>
      <c r="AD1056" s="212"/>
      <c r="AE1056" s="212"/>
      <c r="AF1056" s="212"/>
      <c r="AG1056" s="212" t="s">
        <v>276</v>
      </c>
      <c r="AH1056" s="212">
        <v>0</v>
      </c>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3" x14ac:dyDescent="0.2">
      <c r="A1057" s="219"/>
      <c r="B1057" s="220"/>
      <c r="C1057" s="252" t="s">
        <v>633</v>
      </c>
      <c r="D1057" s="223"/>
      <c r="E1057" s="224">
        <v>4.22</v>
      </c>
      <c r="F1057" s="222"/>
      <c r="G1057" s="222"/>
      <c r="H1057" s="222"/>
      <c r="I1057" s="222"/>
      <c r="J1057" s="222"/>
      <c r="K1057" s="222"/>
      <c r="L1057" s="222"/>
      <c r="M1057" s="222"/>
      <c r="N1057" s="221"/>
      <c r="O1057" s="221"/>
      <c r="P1057" s="221"/>
      <c r="Q1057" s="221"/>
      <c r="R1057" s="222"/>
      <c r="S1057" s="222"/>
      <c r="T1057" s="222"/>
      <c r="U1057" s="222"/>
      <c r="V1057" s="222"/>
      <c r="W1057" s="222"/>
      <c r="X1057" s="222"/>
      <c r="Y1057" s="222"/>
      <c r="Z1057" s="212"/>
      <c r="AA1057" s="212"/>
      <c r="AB1057" s="212"/>
      <c r="AC1057" s="212"/>
      <c r="AD1057" s="212"/>
      <c r="AE1057" s="212"/>
      <c r="AF1057" s="212"/>
      <c r="AG1057" s="212" t="s">
        <v>276</v>
      </c>
      <c r="AH1057" s="212">
        <v>0</v>
      </c>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3" x14ac:dyDescent="0.2">
      <c r="A1058" s="219"/>
      <c r="B1058" s="220"/>
      <c r="C1058" s="252" t="s">
        <v>1271</v>
      </c>
      <c r="D1058" s="223"/>
      <c r="E1058" s="224">
        <v>40.880000000000003</v>
      </c>
      <c r="F1058" s="222"/>
      <c r="G1058" s="222"/>
      <c r="H1058" s="222"/>
      <c r="I1058" s="222"/>
      <c r="J1058" s="222"/>
      <c r="K1058" s="222"/>
      <c r="L1058" s="222"/>
      <c r="M1058" s="222"/>
      <c r="N1058" s="221"/>
      <c r="O1058" s="221"/>
      <c r="P1058" s="221"/>
      <c r="Q1058" s="221"/>
      <c r="R1058" s="222"/>
      <c r="S1058" s="222"/>
      <c r="T1058" s="222"/>
      <c r="U1058" s="222"/>
      <c r="V1058" s="222"/>
      <c r="W1058" s="222"/>
      <c r="X1058" s="222"/>
      <c r="Y1058" s="222"/>
      <c r="Z1058" s="212"/>
      <c r="AA1058" s="212"/>
      <c r="AB1058" s="212"/>
      <c r="AC1058" s="212"/>
      <c r="AD1058" s="212"/>
      <c r="AE1058" s="212"/>
      <c r="AF1058" s="212"/>
      <c r="AG1058" s="212" t="s">
        <v>276</v>
      </c>
      <c r="AH1058" s="212">
        <v>0</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3" x14ac:dyDescent="0.2">
      <c r="A1059" s="219"/>
      <c r="B1059" s="220"/>
      <c r="C1059" s="252" t="s">
        <v>634</v>
      </c>
      <c r="D1059" s="223"/>
      <c r="E1059" s="224">
        <v>107.32</v>
      </c>
      <c r="F1059" s="222"/>
      <c r="G1059" s="222"/>
      <c r="H1059" s="222"/>
      <c r="I1059" s="222"/>
      <c r="J1059" s="222"/>
      <c r="K1059" s="222"/>
      <c r="L1059" s="222"/>
      <c r="M1059" s="222"/>
      <c r="N1059" s="221"/>
      <c r="O1059" s="221"/>
      <c r="P1059" s="221"/>
      <c r="Q1059" s="221"/>
      <c r="R1059" s="222"/>
      <c r="S1059" s="222"/>
      <c r="T1059" s="222"/>
      <c r="U1059" s="222"/>
      <c r="V1059" s="222"/>
      <c r="W1059" s="222"/>
      <c r="X1059" s="222"/>
      <c r="Y1059" s="222"/>
      <c r="Z1059" s="212"/>
      <c r="AA1059" s="212"/>
      <c r="AB1059" s="212"/>
      <c r="AC1059" s="212"/>
      <c r="AD1059" s="212"/>
      <c r="AE1059" s="212"/>
      <c r="AF1059" s="212"/>
      <c r="AG1059" s="212" t="s">
        <v>276</v>
      </c>
      <c r="AH1059" s="212">
        <v>0</v>
      </c>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3" x14ac:dyDescent="0.2">
      <c r="A1060" s="219"/>
      <c r="B1060" s="220"/>
      <c r="C1060" s="252" t="s">
        <v>636</v>
      </c>
      <c r="D1060" s="223"/>
      <c r="E1060" s="224">
        <v>3.22</v>
      </c>
      <c r="F1060" s="222"/>
      <c r="G1060" s="222"/>
      <c r="H1060" s="222"/>
      <c r="I1060" s="222"/>
      <c r="J1060" s="222"/>
      <c r="K1060" s="222"/>
      <c r="L1060" s="222"/>
      <c r="M1060" s="222"/>
      <c r="N1060" s="221"/>
      <c r="O1060" s="221"/>
      <c r="P1060" s="221"/>
      <c r="Q1060" s="221"/>
      <c r="R1060" s="222"/>
      <c r="S1060" s="222"/>
      <c r="T1060" s="222"/>
      <c r="U1060" s="222"/>
      <c r="V1060" s="222"/>
      <c r="W1060" s="222"/>
      <c r="X1060" s="222"/>
      <c r="Y1060" s="222"/>
      <c r="Z1060" s="212"/>
      <c r="AA1060" s="212"/>
      <c r="AB1060" s="212"/>
      <c r="AC1060" s="212"/>
      <c r="AD1060" s="212"/>
      <c r="AE1060" s="212"/>
      <c r="AF1060" s="212"/>
      <c r="AG1060" s="212" t="s">
        <v>276</v>
      </c>
      <c r="AH1060" s="212">
        <v>0</v>
      </c>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3" x14ac:dyDescent="0.2">
      <c r="A1061" s="219"/>
      <c r="B1061" s="220"/>
      <c r="C1061" s="252" t="s">
        <v>830</v>
      </c>
      <c r="D1061" s="223"/>
      <c r="E1061" s="224">
        <v>5.52</v>
      </c>
      <c r="F1061" s="222"/>
      <c r="G1061" s="222"/>
      <c r="H1061" s="222"/>
      <c r="I1061" s="222"/>
      <c r="J1061" s="222"/>
      <c r="K1061" s="222"/>
      <c r="L1061" s="222"/>
      <c r="M1061" s="222"/>
      <c r="N1061" s="221"/>
      <c r="O1061" s="221"/>
      <c r="P1061" s="221"/>
      <c r="Q1061" s="221"/>
      <c r="R1061" s="222"/>
      <c r="S1061" s="222"/>
      <c r="T1061" s="222"/>
      <c r="U1061" s="222"/>
      <c r="V1061" s="222"/>
      <c r="W1061" s="222"/>
      <c r="X1061" s="222"/>
      <c r="Y1061" s="222"/>
      <c r="Z1061" s="212"/>
      <c r="AA1061" s="212"/>
      <c r="AB1061" s="212"/>
      <c r="AC1061" s="212"/>
      <c r="AD1061" s="212"/>
      <c r="AE1061" s="212"/>
      <c r="AF1061" s="212"/>
      <c r="AG1061" s="212" t="s">
        <v>276</v>
      </c>
      <c r="AH1061" s="212">
        <v>0</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3" x14ac:dyDescent="0.2">
      <c r="A1062" s="219"/>
      <c r="B1062" s="220"/>
      <c r="C1062" s="252" t="s">
        <v>831</v>
      </c>
      <c r="D1062" s="223"/>
      <c r="E1062" s="224">
        <v>5.4</v>
      </c>
      <c r="F1062" s="222"/>
      <c r="G1062" s="222"/>
      <c r="H1062" s="222"/>
      <c r="I1062" s="222"/>
      <c r="J1062" s="222"/>
      <c r="K1062" s="222"/>
      <c r="L1062" s="222"/>
      <c r="M1062" s="222"/>
      <c r="N1062" s="221"/>
      <c r="O1062" s="221"/>
      <c r="P1062" s="221"/>
      <c r="Q1062" s="221"/>
      <c r="R1062" s="222"/>
      <c r="S1062" s="222"/>
      <c r="T1062" s="222"/>
      <c r="U1062" s="222"/>
      <c r="V1062" s="222"/>
      <c r="W1062" s="222"/>
      <c r="X1062" s="222"/>
      <c r="Y1062" s="222"/>
      <c r="Z1062" s="212"/>
      <c r="AA1062" s="212"/>
      <c r="AB1062" s="212"/>
      <c r="AC1062" s="212"/>
      <c r="AD1062" s="212"/>
      <c r="AE1062" s="212"/>
      <c r="AF1062" s="212"/>
      <c r="AG1062" s="212" t="s">
        <v>276</v>
      </c>
      <c r="AH1062" s="212">
        <v>0</v>
      </c>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3" x14ac:dyDescent="0.2">
      <c r="A1063" s="219"/>
      <c r="B1063" s="220"/>
      <c r="C1063" s="252" t="s">
        <v>832</v>
      </c>
      <c r="D1063" s="223"/>
      <c r="E1063" s="224">
        <v>9.11</v>
      </c>
      <c r="F1063" s="222"/>
      <c r="G1063" s="222"/>
      <c r="H1063" s="222"/>
      <c r="I1063" s="222"/>
      <c r="J1063" s="222"/>
      <c r="K1063" s="222"/>
      <c r="L1063" s="222"/>
      <c r="M1063" s="222"/>
      <c r="N1063" s="221"/>
      <c r="O1063" s="221"/>
      <c r="P1063" s="221"/>
      <c r="Q1063" s="221"/>
      <c r="R1063" s="222"/>
      <c r="S1063" s="222"/>
      <c r="T1063" s="222"/>
      <c r="U1063" s="222"/>
      <c r="V1063" s="222"/>
      <c r="W1063" s="222"/>
      <c r="X1063" s="222"/>
      <c r="Y1063" s="222"/>
      <c r="Z1063" s="212"/>
      <c r="AA1063" s="212"/>
      <c r="AB1063" s="212"/>
      <c r="AC1063" s="212"/>
      <c r="AD1063" s="212"/>
      <c r="AE1063" s="212"/>
      <c r="AF1063" s="212"/>
      <c r="AG1063" s="212" t="s">
        <v>276</v>
      </c>
      <c r="AH1063" s="212">
        <v>0</v>
      </c>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3" x14ac:dyDescent="0.2">
      <c r="A1064" s="219"/>
      <c r="B1064" s="220"/>
      <c r="C1064" s="252" t="s">
        <v>833</v>
      </c>
      <c r="D1064" s="223"/>
      <c r="E1064" s="224">
        <v>10.81</v>
      </c>
      <c r="F1064" s="222"/>
      <c r="G1064" s="222"/>
      <c r="H1064" s="222"/>
      <c r="I1064" s="222"/>
      <c r="J1064" s="222"/>
      <c r="K1064" s="222"/>
      <c r="L1064" s="222"/>
      <c r="M1064" s="222"/>
      <c r="N1064" s="221"/>
      <c r="O1064" s="221"/>
      <c r="P1064" s="221"/>
      <c r="Q1064" s="221"/>
      <c r="R1064" s="222"/>
      <c r="S1064" s="222"/>
      <c r="T1064" s="222"/>
      <c r="U1064" s="222"/>
      <c r="V1064" s="222"/>
      <c r="W1064" s="222"/>
      <c r="X1064" s="222"/>
      <c r="Y1064" s="222"/>
      <c r="Z1064" s="212"/>
      <c r="AA1064" s="212"/>
      <c r="AB1064" s="212"/>
      <c r="AC1064" s="212"/>
      <c r="AD1064" s="212"/>
      <c r="AE1064" s="212"/>
      <c r="AF1064" s="212"/>
      <c r="AG1064" s="212" t="s">
        <v>276</v>
      </c>
      <c r="AH1064" s="212">
        <v>0</v>
      </c>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3" x14ac:dyDescent="0.2">
      <c r="A1065" s="219"/>
      <c r="B1065" s="220"/>
      <c r="C1065" s="252" t="s">
        <v>834</v>
      </c>
      <c r="D1065" s="223"/>
      <c r="E1065" s="224">
        <v>36.35</v>
      </c>
      <c r="F1065" s="222"/>
      <c r="G1065" s="222"/>
      <c r="H1065" s="222"/>
      <c r="I1065" s="222"/>
      <c r="J1065" s="222"/>
      <c r="K1065" s="222"/>
      <c r="L1065" s="222"/>
      <c r="M1065" s="222"/>
      <c r="N1065" s="221"/>
      <c r="O1065" s="221"/>
      <c r="P1065" s="221"/>
      <c r="Q1065" s="221"/>
      <c r="R1065" s="222"/>
      <c r="S1065" s="222"/>
      <c r="T1065" s="222"/>
      <c r="U1065" s="222"/>
      <c r="V1065" s="222"/>
      <c r="W1065" s="222"/>
      <c r="X1065" s="222"/>
      <c r="Y1065" s="222"/>
      <c r="Z1065" s="212"/>
      <c r="AA1065" s="212"/>
      <c r="AB1065" s="212"/>
      <c r="AC1065" s="212"/>
      <c r="AD1065" s="212"/>
      <c r="AE1065" s="212"/>
      <c r="AF1065" s="212"/>
      <c r="AG1065" s="212" t="s">
        <v>276</v>
      </c>
      <c r="AH1065" s="212">
        <v>0</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3" x14ac:dyDescent="0.2">
      <c r="A1066" s="219"/>
      <c r="B1066" s="220"/>
      <c r="C1066" s="252" t="s">
        <v>835</v>
      </c>
      <c r="D1066" s="223"/>
      <c r="E1066" s="224">
        <v>21</v>
      </c>
      <c r="F1066" s="222"/>
      <c r="G1066" s="222"/>
      <c r="H1066" s="222"/>
      <c r="I1066" s="222"/>
      <c r="J1066" s="222"/>
      <c r="K1066" s="222"/>
      <c r="L1066" s="222"/>
      <c r="M1066" s="222"/>
      <c r="N1066" s="221"/>
      <c r="O1066" s="221"/>
      <c r="P1066" s="221"/>
      <c r="Q1066" s="221"/>
      <c r="R1066" s="222"/>
      <c r="S1066" s="222"/>
      <c r="T1066" s="222"/>
      <c r="U1066" s="222"/>
      <c r="V1066" s="222"/>
      <c r="W1066" s="222"/>
      <c r="X1066" s="222"/>
      <c r="Y1066" s="222"/>
      <c r="Z1066" s="212"/>
      <c r="AA1066" s="212"/>
      <c r="AB1066" s="212"/>
      <c r="AC1066" s="212"/>
      <c r="AD1066" s="212"/>
      <c r="AE1066" s="212"/>
      <c r="AF1066" s="212"/>
      <c r="AG1066" s="212" t="s">
        <v>276</v>
      </c>
      <c r="AH1066" s="212">
        <v>0</v>
      </c>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3" x14ac:dyDescent="0.2">
      <c r="A1067" s="219"/>
      <c r="B1067" s="220"/>
      <c r="C1067" s="252" t="s">
        <v>585</v>
      </c>
      <c r="D1067" s="223"/>
      <c r="E1067" s="224">
        <v>41.56</v>
      </c>
      <c r="F1067" s="222"/>
      <c r="G1067" s="222"/>
      <c r="H1067" s="222"/>
      <c r="I1067" s="222"/>
      <c r="J1067" s="222"/>
      <c r="K1067" s="222"/>
      <c r="L1067" s="222"/>
      <c r="M1067" s="222"/>
      <c r="N1067" s="221"/>
      <c r="O1067" s="221"/>
      <c r="P1067" s="221"/>
      <c r="Q1067" s="221"/>
      <c r="R1067" s="222"/>
      <c r="S1067" s="222"/>
      <c r="T1067" s="222"/>
      <c r="U1067" s="222"/>
      <c r="V1067" s="222"/>
      <c r="W1067" s="222"/>
      <c r="X1067" s="222"/>
      <c r="Y1067" s="222"/>
      <c r="Z1067" s="212"/>
      <c r="AA1067" s="212"/>
      <c r="AB1067" s="212"/>
      <c r="AC1067" s="212"/>
      <c r="AD1067" s="212"/>
      <c r="AE1067" s="212"/>
      <c r="AF1067" s="212"/>
      <c r="AG1067" s="212" t="s">
        <v>276</v>
      </c>
      <c r="AH1067" s="212">
        <v>0</v>
      </c>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3" x14ac:dyDescent="0.2">
      <c r="A1068" s="219"/>
      <c r="B1068" s="220"/>
      <c r="C1068" s="252" t="s">
        <v>514</v>
      </c>
      <c r="D1068" s="223"/>
      <c r="E1068" s="224"/>
      <c r="F1068" s="222"/>
      <c r="G1068" s="222"/>
      <c r="H1068" s="222"/>
      <c r="I1068" s="222"/>
      <c r="J1068" s="222"/>
      <c r="K1068" s="222"/>
      <c r="L1068" s="222"/>
      <c r="M1068" s="222"/>
      <c r="N1068" s="221"/>
      <c r="O1068" s="221"/>
      <c r="P1068" s="221"/>
      <c r="Q1068" s="221"/>
      <c r="R1068" s="222"/>
      <c r="S1068" s="222"/>
      <c r="T1068" s="222"/>
      <c r="U1068" s="222"/>
      <c r="V1068" s="222"/>
      <c r="W1068" s="222"/>
      <c r="X1068" s="222"/>
      <c r="Y1068" s="222"/>
      <c r="Z1068" s="212"/>
      <c r="AA1068" s="212"/>
      <c r="AB1068" s="212"/>
      <c r="AC1068" s="212"/>
      <c r="AD1068" s="212"/>
      <c r="AE1068" s="212"/>
      <c r="AF1068" s="212"/>
      <c r="AG1068" s="212" t="s">
        <v>276</v>
      </c>
      <c r="AH1068" s="212">
        <v>0</v>
      </c>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3" x14ac:dyDescent="0.2">
      <c r="A1069" s="219"/>
      <c r="B1069" s="220"/>
      <c r="C1069" s="252" t="s">
        <v>836</v>
      </c>
      <c r="D1069" s="223"/>
      <c r="E1069" s="224">
        <v>144.38999999999999</v>
      </c>
      <c r="F1069" s="222"/>
      <c r="G1069" s="222"/>
      <c r="H1069" s="222"/>
      <c r="I1069" s="222"/>
      <c r="J1069" s="222"/>
      <c r="K1069" s="222"/>
      <c r="L1069" s="222"/>
      <c r="M1069" s="222"/>
      <c r="N1069" s="221"/>
      <c r="O1069" s="221"/>
      <c r="P1069" s="221"/>
      <c r="Q1069" s="221"/>
      <c r="R1069" s="222"/>
      <c r="S1069" s="222"/>
      <c r="T1069" s="222"/>
      <c r="U1069" s="222"/>
      <c r="V1069" s="222"/>
      <c r="W1069" s="222"/>
      <c r="X1069" s="222"/>
      <c r="Y1069" s="222"/>
      <c r="Z1069" s="212"/>
      <c r="AA1069" s="212"/>
      <c r="AB1069" s="212"/>
      <c r="AC1069" s="212"/>
      <c r="AD1069" s="212"/>
      <c r="AE1069" s="212"/>
      <c r="AF1069" s="212"/>
      <c r="AG1069" s="212" t="s">
        <v>276</v>
      </c>
      <c r="AH1069" s="212">
        <v>0</v>
      </c>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1" x14ac:dyDescent="0.2">
      <c r="A1070" s="233">
        <v>181</v>
      </c>
      <c r="B1070" s="234" t="s">
        <v>1272</v>
      </c>
      <c r="C1070" s="250" t="s">
        <v>1273</v>
      </c>
      <c r="D1070" s="235" t="s">
        <v>317</v>
      </c>
      <c r="E1070" s="236">
        <v>505.5</v>
      </c>
      <c r="F1070" s="237"/>
      <c r="G1070" s="238">
        <f>ROUND(E1070*F1070,2)</f>
        <v>0</v>
      </c>
      <c r="H1070" s="237"/>
      <c r="I1070" s="238">
        <f>ROUND(E1070*H1070,2)</f>
        <v>0</v>
      </c>
      <c r="J1070" s="237"/>
      <c r="K1070" s="238">
        <f>ROUND(E1070*J1070,2)</f>
        <v>0</v>
      </c>
      <c r="L1070" s="238">
        <v>21</v>
      </c>
      <c r="M1070" s="238">
        <f>G1070*(1+L1070/100)</f>
        <v>0</v>
      </c>
      <c r="N1070" s="236">
        <v>1.6000000000000001E-4</v>
      </c>
      <c r="O1070" s="236">
        <f>ROUND(E1070*N1070,2)</f>
        <v>0.08</v>
      </c>
      <c r="P1070" s="236">
        <v>0</v>
      </c>
      <c r="Q1070" s="236">
        <f>ROUND(E1070*P1070,2)</f>
        <v>0</v>
      </c>
      <c r="R1070" s="238" t="s">
        <v>1258</v>
      </c>
      <c r="S1070" s="238" t="s">
        <v>264</v>
      </c>
      <c r="T1070" s="239" t="s">
        <v>413</v>
      </c>
      <c r="U1070" s="222">
        <v>0.12</v>
      </c>
      <c r="V1070" s="222">
        <f>ROUND(E1070*U1070,2)</f>
        <v>60.66</v>
      </c>
      <c r="W1070" s="222"/>
      <c r="X1070" s="222" t="s">
        <v>320</v>
      </c>
      <c r="Y1070" s="222" t="s">
        <v>267</v>
      </c>
      <c r="Z1070" s="212"/>
      <c r="AA1070" s="212"/>
      <c r="AB1070" s="212"/>
      <c r="AC1070" s="212"/>
      <c r="AD1070" s="212"/>
      <c r="AE1070" s="212"/>
      <c r="AF1070" s="212"/>
      <c r="AG1070" s="212" t="s">
        <v>321</v>
      </c>
      <c r="AH1070" s="212"/>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2" x14ac:dyDescent="0.2">
      <c r="A1071" s="219"/>
      <c r="B1071" s="220"/>
      <c r="C1071" s="252" t="s">
        <v>1274</v>
      </c>
      <c r="D1071" s="223"/>
      <c r="E1071" s="224">
        <v>505.5</v>
      </c>
      <c r="F1071" s="222"/>
      <c r="G1071" s="222"/>
      <c r="H1071" s="222"/>
      <c r="I1071" s="222"/>
      <c r="J1071" s="222"/>
      <c r="K1071" s="222"/>
      <c r="L1071" s="222"/>
      <c r="M1071" s="222"/>
      <c r="N1071" s="221"/>
      <c r="O1071" s="221"/>
      <c r="P1071" s="221"/>
      <c r="Q1071" s="221"/>
      <c r="R1071" s="222"/>
      <c r="S1071" s="222"/>
      <c r="T1071" s="222"/>
      <c r="U1071" s="222"/>
      <c r="V1071" s="222"/>
      <c r="W1071" s="222"/>
      <c r="X1071" s="222"/>
      <c r="Y1071" s="222"/>
      <c r="Z1071" s="212"/>
      <c r="AA1071" s="212"/>
      <c r="AB1071" s="212"/>
      <c r="AC1071" s="212"/>
      <c r="AD1071" s="212"/>
      <c r="AE1071" s="212"/>
      <c r="AF1071" s="212"/>
      <c r="AG1071" s="212" t="s">
        <v>276</v>
      </c>
      <c r="AH1071" s="212">
        <v>0</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ht="22.5" outlineLevel="1" x14ac:dyDescent="0.2">
      <c r="A1072" s="233">
        <v>182</v>
      </c>
      <c r="B1072" s="234" t="s">
        <v>1275</v>
      </c>
      <c r="C1072" s="250" t="s">
        <v>1276</v>
      </c>
      <c r="D1072" s="235" t="s">
        <v>317</v>
      </c>
      <c r="E1072" s="236">
        <v>289</v>
      </c>
      <c r="F1072" s="237"/>
      <c r="G1072" s="238">
        <f>ROUND(E1072*F1072,2)</f>
        <v>0</v>
      </c>
      <c r="H1072" s="237"/>
      <c r="I1072" s="238">
        <f>ROUND(E1072*H1072,2)</f>
        <v>0</v>
      </c>
      <c r="J1072" s="237"/>
      <c r="K1072" s="238">
        <f>ROUND(E1072*J1072,2)</f>
        <v>0</v>
      </c>
      <c r="L1072" s="238">
        <v>21</v>
      </c>
      <c r="M1072" s="238">
        <f>G1072*(1+L1072/100)</f>
        <v>0</v>
      </c>
      <c r="N1072" s="236">
        <v>0</v>
      </c>
      <c r="O1072" s="236">
        <f>ROUND(E1072*N1072,2)</f>
        <v>0</v>
      </c>
      <c r="P1072" s="236">
        <v>0</v>
      </c>
      <c r="Q1072" s="236">
        <f>ROUND(E1072*P1072,2)</f>
        <v>0</v>
      </c>
      <c r="R1072" s="238" t="s">
        <v>1258</v>
      </c>
      <c r="S1072" s="238" t="s">
        <v>264</v>
      </c>
      <c r="T1072" s="239" t="s">
        <v>319</v>
      </c>
      <c r="U1072" s="222">
        <v>7.0000000000000007E-2</v>
      </c>
      <c r="V1072" s="222">
        <f>ROUND(E1072*U1072,2)</f>
        <v>20.23</v>
      </c>
      <c r="W1072" s="222"/>
      <c r="X1072" s="222" t="s">
        <v>320</v>
      </c>
      <c r="Y1072" s="222" t="s">
        <v>267</v>
      </c>
      <c r="Z1072" s="212"/>
      <c r="AA1072" s="212"/>
      <c r="AB1072" s="212"/>
      <c r="AC1072" s="212"/>
      <c r="AD1072" s="212"/>
      <c r="AE1072" s="212"/>
      <c r="AF1072" s="212"/>
      <c r="AG1072" s="212" t="s">
        <v>321</v>
      </c>
      <c r="AH1072" s="212"/>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2" x14ac:dyDescent="0.2">
      <c r="A1073" s="219"/>
      <c r="B1073" s="220"/>
      <c r="C1073" s="252" t="s">
        <v>1277</v>
      </c>
      <c r="D1073" s="223"/>
      <c r="E1073" s="224">
        <v>289</v>
      </c>
      <c r="F1073" s="222"/>
      <c r="G1073" s="222"/>
      <c r="H1073" s="222"/>
      <c r="I1073" s="222"/>
      <c r="J1073" s="222"/>
      <c r="K1073" s="222"/>
      <c r="L1073" s="222"/>
      <c r="M1073" s="222"/>
      <c r="N1073" s="221"/>
      <c r="O1073" s="221"/>
      <c r="P1073" s="221"/>
      <c r="Q1073" s="221"/>
      <c r="R1073" s="222"/>
      <c r="S1073" s="222"/>
      <c r="T1073" s="222"/>
      <c r="U1073" s="222"/>
      <c r="V1073" s="222"/>
      <c r="W1073" s="222"/>
      <c r="X1073" s="222"/>
      <c r="Y1073" s="222"/>
      <c r="Z1073" s="212"/>
      <c r="AA1073" s="212"/>
      <c r="AB1073" s="212"/>
      <c r="AC1073" s="212"/>
      <c r="AD1073" s="212"/>
      <c r="AE1073" s="212"/>
      <c r="AF1073" s="212"/>
      <c r="AG1073" s="212" t="s">
        <v>276</v>
      </c>
      <c r="AH1073" s="212">
        <v>5</v>
      </c>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ht="22.5" outlineLevel="1" x14ac:dyDescent="0.2">
      <c r="A1074" s="233">
        <v>183</v>
      </c>
      <c r="B1074" s="234" t="s">
        <v>1278</v>
      </c>
      <c r="C1074" s="250" t="s">
        <v>1279</v>
      </c>
      <c r="D1074" s="235" t="s">
        <v>317</v>
      </c>
      <c r="E1074" s="236">
        <v>648.79999999999995</v>
      </c>
      <c r="F1074" s="237"/>
      <c r="G1074" s="238">
        <f>ROUND(E1074*F1074,2)</f>
        <v>0</v>
      </c>
      <c r="H1074" s="237"/>
      <c r="I1074" s="238">
        <f>ROUND(E1074*H1074,2)</f>
        <v>0</v>
      </c>
      <c r="J1074" s="237"/>
      <c r="K1074" s="238">
        <f>ROUND(E1074*J1074,2)</f>
        <v>0</v>
      </c>
      <c r="L1074" s="238">
        <v>21</v>
      </c>
      <c r="M1074" s="238">
        <f>G1074*(1+L1074/100)</f>
        <v>0</v>
      </c>
      <c r="N1074" s="236">
        <v>1.0000000000000001E-5</v>
      </c>
      <c r="O1074" s="236">
        <f>ROUND(E1074*N1074,2)</f>
        <v>0.01</v>
      </c>
      <c r="P1074" s="236">
        <v>0</v>
      </c>
      <c r="Q1074" s="236">
        <f>ROUND(E1074*P1074,2)</f>
        <v>0</v>
      </c>
      <c r="R1074" s="238" t="s">
        <v>1258</v>
      </c>
      <c r="S1074" s="238" t="s">
        <v>264</v>
      </c>
      <c r="T1074" s="239" t="s">
        <v>319</v>
      </c>
      <c r="U1074" s="222">
        <v>7.0000000000000007E-2</v>
      </c>
      <c r="V1074" s="222">
        <f>ROUND(E1074*U1074,2)</f>
        <v>45.42</v>
      </c>
      <c r="W1074" s="222"/>
      <c r="X1074" s="222" t="s">
        <v>320</v>
      </c>
      <c r="Y1074" s="222" t="s">
        <v>267</v>
      </c>
      <c r="Z1074" s="212"/>
      <c r="AA1074" s="212"/>
      <c r="AB1074" s="212"/>
      <c r="AC1074" s="212"/>
      <c r="AD1074" s="212"/>
      <c r="AE1074" s="212"/>
      <c r="AF1074" s="212"/>
      <c r="AG1074" s="212" t="s">
        <v>321</v>
      </c>
      <c r="AH1074" s="212"/>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2" x14ac:dyDescent="0.2">
      <c r="A1075" s="219"/>
      <c r="B1075" s="220"/>
      <c r="C1075" s="252" t="s">
        <v>1280</v>
      </c>
      <c r="D1075" s="223"/>
      <c r="E1075" s="224">
        <v>176.79</v>
      </c>
      <c r="F1075" s="222"/>
      <c r="G1075" s="222"/>
      <c r="H1075" s="222"/>
      <c r="I1075" s="222"/>
      <c r="J1075" s="222"/>
      <c r="K1075" s="222"/>
      <c r="L1075" s="222"/>
      <c r="M1075" s="222"/>
      <c r="N1075" s="221"/>
      <c r="O1075" s="221"/>
      <c r="P1075" s="221"/>
      <c r="Q1075" s="221"/>
      <c r="R1075" s="222"/>
      <c r="S1075" s="222"/>
      <c r="T1075" s="222"/>
      <c r="U1075" s="222"/>
      <c r="V1075" s="222"/>
      <c r="W1075" s="222"/>
      <c r="X1075" s="222"/>
      <c r="Y1075" s="222"/>
      <c r="Z1075" s="212"/>
      <c r="AA1075" s="212"/>
      <c r="AB1075" s="212"/>
      <c r="AC1075" s="212"/>
      <c r="AD1075" s="212"/>
      <c r="AE1075" s="212"/>
      <c r="AF1075" s="212"/>
      <c r="AG1075" s="212" t="s">
        <v>276</v>
      </c>
      <c r="AH1075" s="212">
        <v>5</v>
      </c>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3" x14ac:dyDescent="0.2">
      <c r="A1076" s="219"/>
      <c r="B1076" s="220"/>
      <c r="C1076" s="252" t="s">
        <v>1281</v>
      </c>
      <c r="D1076" s="223"/>
      <c r="E1076" s="224">
        <v>472.01</v>
      </c>
      <c r="F1076" s="222"/>
      <c r="G1076" s="222"/>
      <c r="H1076" s="222"/>
      <c r="I1076" s="222"/>
      <c r="J1076" s="222"/>
      <c r="K1076" s="222"/>
      <c r="L1076" s="222"/>
      <c r="M1076" s="222"/>
      <c r="N1076" s="221"/>
      <c r="O1076" s="221"/>
      <c r="P1076" s="221"/>
      <c r="Q1076" s="221"/>
      <c r="R1076" s="222"/>
      <c r="S1076" s="222"/>
      <c r="T1076" s="222"/>
      <c r="U1076" s="222"/>
      <c r="V1076" s="222"/>
      <c r="W1076" s="222"/>
      <c r="X1076" s="222"/>
      <c r="Y1076" s="222"/>
      <c r="Z1076" s="212"/>
      <c r="AA1076" s="212"/>
      <c r="AB1076" s="212"/>
      <c r="AC1076" s="212"/>
      <c r="AD1076" s="212"/>
      <c r="AE1076" s="212"/>
      <c r="AF1076" s="212"/>
      <c r="AG1076" s="212" t="s">
        <v>276</v>
      </c>
      <c r="AH1076" s="212">
        <v>5</v>
      </c>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1" x14ac:dyDescent="0.2">
      <c r="A1077" s="233">
        <v>184</v>
      </c>
      <c r="B1077" s="234" t="s">
        <v>1282</v>
      </c>
      <c r="C1077" s="250" t="s">
        <v>1283</v>
      </c>
      <c r="D1077" s="235" t="s">
        <v>317</v>
      </c>
      <c r="E1077" s="236">
        <v>183.5</v>
      </c>
      <c r="F1077" s="237"/>
      <c r="G1077" s="238">
        <f>ROUND(E1077*F1077,2)</f>
        <v>0</v>
      </c>
      <c r="H1077" s="237"/>
      <c r="I1077" s="238">
        <f>ROUND(E1077*H1077,2)</f>
        <v>0</v>
      </c>
      <c r="J1077" s="237"/>
      <c r="K1077" s="238">
        <f>ROUND(E1077*J1077,2)</f>
        <v>0</v>
      </c>
      <c r="L1077" s="238">
        <v>21</v>
      </c>
      <c r="M1077" s="238">
        <f>G1077*(1+L1077/100)</f>
        <v>0</v>
      </c>
      <c r="N1077" s="236">
        <v>0</v>
      </c>
      <c r="O1077" s="236">
        <f>ROUND(E1077*N1077,2)</f>
        <v>0</v>
      </c>
      <c r="P1077" s="236">
        <v>4.0399999999999998E-2</v>
      </c>
      <c r="Q1077" s="236">
        <f>ROUND(E1077*P1077,2)</f>
        <v>7.41</v>
      </c>
      <c r="R1077" s="238" t="s">
        <v>1258</v>
      </c>
      <c r="S1077" s="238" t="s">
        <v>264</v>
      </c>
      <c r="T1077" s="239" t="s">
        <v>319</v>
      </c>
      <c r="U1077" s="222">
        <v>0.69</v>
      </c>
      <c r="V1077" s="222">
        <f>ROUND(E1077*U1077,2)</f>
        <v>126.62</v>
      </c>
      <c r="W1077" s="222"/>
      <c r="X1077" s="222" t="s">
        <v>320</v>
      </c>
      <c r="Y1077" s="222" t="s">
        <v>267</v>
      </c>
      <c r="Z1077" s="212"/>
      <c r="AA1077" s="212"/>
      <c r="AB1077" s="212"/>
      <c r="AC1077" s="212"/>
      <c r="AD1077" s="212"/>
      <c r="AE1077" s="212"/>
      <c r="AF1077" s="212"/>
      <c r="AG1077" s="212" t="s">
        <v>321</v>
      </c>
      <c r="AH1077" s="212"/>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2" x14ac:dyDescent="0.2">
      <c r="A1078" s="219"/>
      <c r="B1078" s="220"/>
      <c r="C1078" s="251" t="s">
        <v>1284</v>
      </c>
      <c r="D1078" s="241"/>
      <c r="E1078" s="241"/>
      <c r="F1078" s="241"/>
      <c r="G1078" s="241"/>
      <c r="H1078" s="222"/>
      <c r="I1078" s="222"/>
      <c r="J1078" s="222"/>
      <c r="K1078" s="222"/>
      <c r="L1078" s="222"/>
      <c r="M1078" s="222"/>
      <c r="N1078" s="221"/>
      <c r="O1078" s="221"/>
      <c r="P1078" s="221"/>
      <c r="Q1078" s="221"/>
      <c r="R1078" s="222"/>
      <c r="S1078" s="222"/>
      <c r="T1078" s="222"/>
      <c r="U1078" s="222"/>
      <c r="V1078" s="222"/>
      <c r="W1078" s="222"/>
      <c r="X1078" s="222"/>
      <c r="Y1078" s="222"/>
      <c r="Z1078" s="212"/>
      <c r="AA1078" s="212"/>
      <c r="AB1078" s="212"/>
      <c r="AC1078" s="212"/>
      <c r="AD1078" s="212"/>
      <c r="AE1078" s="212"/>
      <c r="AF1078" s="212"/>
      <c r="AG1078" s="212" t="s">
        <v>270</v>
      </c>
      <c r="AH1078" s="212"/>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2" x14ac:dyDescent="0.2">
      <c r="A1079" s="219"/>
      <c r="B1079" s="220"/>
      <c r="C1079" s="252" t="s">
        <v>1192</v>
      </c>
      <c r="D1079" s="223"/>
      <c r="E1079" s="224">
        <v>183.5</v>
      </c>
      <c r="F1079" s="222"/>
      <c r="G1079" s="222"/>
      <c r="H1079" s="222"/>
      <c r="I1079" s="222"/>
      <c r="J1079" s="222"/>
      <c r="K1079" s="222"/>
      <c r="L1079" s="222"/>
      <c r="M1079" s="222"/>
      <c r="N1079" s="221"/>
      <c r="O1079" s="221"/>
      <c r="P1079" s="221"/>
      <c r="Q1079" s="221"/>
      <c r="R1079" s="222"/>
      <c r="S1079" s="222"/>
      <c r="T1079" s="222"/>
      <c r="U1079" s="222"/>
      <c r="V1079" s="222"/>
      <c r="W1079" s="222"/>
      <c r="X1079" s="222"/>
      <c r="Y1079" s="222"/>
      <c r="Z1079" s="212"/>
      <c r="AA1079" s="212"/>
      <c r="AB1079" s="212"/>
      <c r="AC1079" s="212"/>
      <c r="AD1079" s="212"/>
      <c r="AE1079" s="212"/>
      <c r="AF1079" s="212"/>
      <c r="AG1079" s="212" t="s">
        <v>276</v>
      </c>
      <c r="AH1079" s="212">
        <v>0</v>
      </c>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ht="22.5" outlineLevel="1" x14ac:dyDescent="0.2">
      <c r="A1080" s="233">
        <v>185</v>
      </c>
      <c r="B1080" s="234" t="s">
        <v>1285</v>
      </c>
      <c r="C1080" s="250" t="s">
        <v>1286</v>
      </c>
      <c r="D1080" s="235" t="s">
        <v>330</v>
      </c>
      <c r="E1080" s="236">
        <v>19.461749999999999</v>
      </c>
      <c r="F1080" s="237"/>
      <c r="G1080" s="238">
        <f>ROUND(E1080*F1080,2)</f>
        <v>0</v>
      </c>
      <c r="H1080" s="237"/>
      <c r="I1080" s="238">
        <f>ROUND(E1080*H1080,2)</f>
        <v>0</v>
      </c>
      <c r="J1080" s="237"/>
      <c r="K1080" s="238">
        <f>ROUND(E1080*J1080,2)</f>
        <v>0</v>
      </c>
      <c r="L1080" s="238">
        <v>21</v>
      </c>
      <c r="M1080" s="238">
        <f>G1080*(1+L1080/100)</f>
        <v>0</v>
      </c>
      <c r="N1080" s="236">
        <v>3.2000000000000001E-2</v>
      </c>
      <c r="O1080" s="236">
        <f>ROUND(E1080*N1080,2)</f>
        <v>0.62</v>
      </c>
      <c r="P1080" s="236">
        <v>0</v>
      </c>
      <c r="Q1080" s="236">
        <f>ROUND(E1080*P1080,2)</f>
        <v>0</v>
      </c>
      <c r="R1080" s="238" t="s">
        <v>546</v>
      </c>
      <c r="S1080" s="238" t="s">
        <v>264</v>
      </c>
      <c r="T1080" s="239" t="s">
        <v>319</v>
      </c>
      <c r="U1080" s="222">
        <v>0</v>
      </c>
      <c r="V1080" s="222">
        <f>ROUND(E1080*U1080,2)</f>
        <v>0</v>
      </c>
      <c r="W1080" s="222"/>
      <c r="X1080" s="222" t="s">
        <v>547</v>
      </c>
      <c r="Y1080" s="222" t="s">
        <v>267</v>
      </c>
      <c r="Z1080" s="212"/>
      <c r="AA1080" s="212"/>
      <c r="AB1080" s="212"/>
      <c r="AC1080" s="212"/>
      <c r="AD1080" s="212"/>
      <c r="AE1080" s="212"/>
      <c r="AF1080" s="212"/>
      <c r="AG1080" s="212" t="s">
        <v>548</v>
      </c>
      <c r="AH1080" s="212"/>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2" x14ac:dyDescent="0.2">
      <c r="A1081" s="219"/>
      <c r="B1081" s="220"/>
      <c r="C1081" s="252" t="s">
        <v>1287</v>
      </c>
      <c r="D1081" s="223"/>
      <c r="E1081" s="224">
        <v>18.535</v>
      </c>
      <c r="F1081" s="222"/>
      <c r="G1081" s="222"/>
      <c r="H1081" s="222"/>
      <c r="I1081" s="222"/>
      <c r="J1081" s="222"/>
      <c r="K1081" s="222"/>
      <c r="L1081" s="222"/>
      <c r="M1081" s="222"/>
      <c r="N1081" s="221"/>
      <c r="O1081" s="221"/>
      <c r="P1081" s="221"/>
      <c r="Q1081" s="221"/>
      <c r="R1081" s="222"/>
      <c r="S1081" s="222"/>
      <c r="T1081" s="222"/>
      <c r="U1081" s="222"/>
      <c r="V1081" s="222"/>
      <c r="W1081" s="222"/>
      <c r="X1081" s="222"/>
      <c r="Y1081" s="222"/>
      <c r="Z1081" s="212"/>
      <c r="AA1081" s="212"/>
      <c r="AB1081" s="212"/>
      <c r="AC1081" s="212"/>
      <c r="AD1081" s="212"/>
      <c r="AE1081" s="212"/>
      <c r="AF1081" s="212"/>
      <c r="AG1081" s="212" t="s">
        <v>276</v>
      </c>
      <c r="AH1081" s="212">
        <v>0</v>
      </c>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3" x14ac:dyDescent="0.2">
      <c r="A1082" s="219"/>
      <c r="B1082" s="220"/>
      <c r="C1082" s="262" t="s">
        <v>1288</v>
      </c>
      <c r="D1082" s="257"/>
      <c r="E1082" s="258">
        <v>0.92674999999999996</v>
      </c>
      <c r="F1082" s="222"/>
      <c r="G1082" s="222"/>
      <c r="H1082" s="222"/>
      <c r="I1082" s="222"/>
      <c r="J1082" s="222"/>
      <c r="K1082" s="222"/>
      <c r="L1082" s="222"/>
      <c r="M1082" s="222"/>
      <c r="N1082" s="221"/>
      <c r="O1082" s="221"/>
      <c r="P1082" s="221"/>
      <c r="Q1082" s="221"/>
      <c r="R1082" s="222"/>
      <c r="S1082" s="222"/>
      <c r="T1082" s="222"/>
      <c r="U1082" s="222"/>
      <c r="V1082" s="222"/>
      <c r="W1082" s="222"/>
      <c r="X1082" s="222"/>
      <c r="Y1082" s="222"/>
      <c r="Z1082" s="212"/>
      <c r="AA1082" s="212"/>
      <c r="AB1082" s="212"/>
      <c r="AC1082" s="212"/>
      <c r="AD1082" s="212"/>
      <c r="AE1082" s="212"/>
      <c r="AF1082" s="212"/>
      <c r="AG1082" s="212" t="s">
        <v>276</v>
      </c>
      <c r="AH1082" s="212">
        <v>4</v>
      </c>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ht="22.5" outlineLevel="1" x14ac:dyDescent="0.2">
      <c r="A1083" s="233">
        <v>186</v>
      </c>
      <c r="B1083" s="234" t="s">
        <v>1289</v>
      </c>
      <c r="C1083" s="250" t="s">
        <v>1290</v>
      </c>
      <c r="D1083" s="235" t="s">
        <v>330</v>
      </c>
      <c r="E1083" s="236">
        <v>38.923499999999997</v>
      </c>
      <c r="F1083" s="237"/>
      <c r="G1083" s="238">
        <f>ROUND(E1083*F1083,2)</f>
        <v>0</v>
      </c>
      <c r="H1083" s="237"/>
      <c r="I1083" s="238">
        <f>ROUND(E1083*H1083,2)</f>
        <v>0</v>
      </c>
      <c r="J1083" s="237"/>
      <c r="K1083" s="238">
        <f>ROUND(E1083*J1083,2)</f>
        <v>0</v>
      </c>
      <c r="L1083" s="238">
        <v>21</v>
      </c>
      <c r="M1083" s="238">
        <f>G1083*(1+L1083/100)</f>
        <v>0</v>
      </c>
      <c r="N1083" s="236">
        <v>2.5000000000000001E-2</v>
      </c>
      <c r="O1083" s="236">
        <f>ROUND(E1083*N1083,2)</f>
        <v>0.97</v>
      </c>
      <c r="P1083" s="236">
        <v>0</v>
      </c>
      <c r="Q1083" s="236">
        <f>ROUND(E1083*P1083,2)</f>
        <v>0</v>
      </c>
      <c r="R1083" s="238" t="s">
        <v>546</v>
      </c>
      <c r="S1083" s="238" t="s">
        <v>552</v>
      </c>
      <c r="T1083" s="239" t="s">
        <v>319</v>
      </c>
      <c r="U1083" s="222">
        <v>0</v>
      </c>
      <c r="V1083" s="222">
        <f>ROUND(E1083*U1083,2)</f>
        <v>0</v>
      </c>
      <c r="W1083" s="222"/>
      <c r="X1083" s="222" t="s">
        <v>547</v>
      </c>
      <c r="Y1083" s="222" t="s">
        <v>267</v>
      </c>
      <c r="Z1083" s="212"/>
      <c r="AA1083" s="212"/>
      <c r="AB1083" s="212"/>
      <c r="AC1083" s="212"/>
      <c r="AD1083" s="212"/>
      <c r="AE1083" s="212"/>
      <c r="AF1083" s="212"/>
      <c r="AG1083" s="212" t="s">
        <v>548</v>
      </c>
      <c r="AH1083" s="212"/>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2" x14ac:dyDescent="0.2">
      <c r="A1084" s="219"/>
      <c r="B1084" s="220"/>
      <c r="C1084" s="252" t="s">
        <v>1291</v>
      </c>
      <c r="D1084" s="223"/>
      <c r="E1084" s="224">
        <v>37.07</v>
      </c>
      <c r="F1084" s="222"/>
      <c r="G1084" s="222"/>
      <c r="H1084" s="222"/>
      <c r="I1084" s="222"/>
      <c r="J1084" s="222"/>
      <c r="K1084" s="222"/>
      <c r="L1084" s="222"/>
      <c r="M1084" s="222"/>
      <c r="N1084" s="221"/>
      <c r="O1084" s="221"/>
      <c r="P1084" s="221"/>
      <c r="Q1084" s="221"/>
      <c r="R1084" s="222"/>
      <c r="S1084" s="222"/>
      <c r="T1084" s="222"/>
      <c r="U1084" s="222"/>
      <c r="V1084" s="222"/>
      <c r="W1084" s="222"/>
      <c r="X1084" s="222"/>
      <c r="Y1084" s="222"/>
      <c r="Z1084" s="212"/>
      <c r="AA1084" s="212"/>
      <c r="AB1084" s="212"/>
      <c r="AC1084" s="212"/>
      <c r="AD1084" s="212"/>
      <c r="AE1084" s="212"/>
      <c r="AF1084" s="212"/>
      <c r="AG1084" s="212" t="s">
        <v>276</v>
      </c>
      <c r="AH1084" s="212">
        <v>0</v>
      </c>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3" x14ac:dyDescent="0.2">
      <c r="A1085" s="219"/>
      <c r="B1085" s="220"/>
      <c r="C1085" s="262" t="s">
        <v>1288</v>
      </c>
      <c r="D1085" s="257"/>
      <c r="E1085" s="258">
        <v>1.8534999999999999</v>
      </c>
      <c r="F1085" s="222"/>
      <c r="G1085" s="222"/>
      <c r="H1085" s="222"/>
      <c r="I1085" s="222"/>
      <c r="J1085" s="222"/>
      <c r="K1085" s="222"/>
      <c r="L1085" s="222"/>
      <c r="M1085" s="222"/>
      <c r="N1085" s="221"/>
      <c r="O1085" s="221"/>
      <c r="P1085" s="221"/>
      <c r="Q1085" s="221"/>
      <c r="R1085" s="222"/>
      <c r="S1085" s="222"/>
      <c r="T1085" s="222"/>
      <c r="U1085" s="222"/>
      <c r="V1085" s="222"/>
      <c r="W1085" s="222"/>
      <c r="X1085" s="222"/>
      <c r="Y1085" s="222"/>
      <c r="Z1085" s="212"/>
      <c r="AA1085" s="212"/>
      <c r="AB1085" s="212"/>
      <c r="AC1085" s="212"/>
      <c r="AD1085" s="212"/>
      <c r="AE1085" s="212"/>
      <c r="AF1085" s="212"/>
      <c r="AG1085" s="212" t="s">
        <v>276</v>
      </c>
      <c r="AH1085" s="212">
        <v>4</v>
      </c>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ht="22.5" outlineLevel="1" x14ac:dyDescent="0.2">
      <c r="A1086" s="233">
        <v>187</v>
      </c>
      <c r="B1086" s="234" t="s">
        <v>1292</v>
      </c>
      <c r="C1086" s="250" t="s">
        <v>1293</v>
      </c>
      <c r="D1086" s="235" t="s">
        <v>330</v>
      </c>
      <c r="E1086" s="236">
        <v>46.641179999999999</v>
      </c>
      <c r="F1086" s="237"/>
      <c r="G1086" s="238">
        <f>ROUND(E1086*F1086,2)</f>
        <v>0</v>
      </c>
      <c r="H1086" s="237"/>
      <c r="I1086" s="238">
        <f>ROUND(E1086*H1086,2)</f>
        <v>0</v>
      </c>
      <c r="J1086" s="237"/>
      <c r="K1086" s="238">
        <f>ROUND(E1086*J1086,2)</f>
        <v>0</v>
      </c>
      <c r="L1086" s="238">
        <v>21</v>
      </c>
      <c r="M1086" s="238">
        <f>G1086*(1+L1086/100)</f>
        <v>0</v>
      </c>
      <c r="N1086" s="236">
        <v>0.03</v>
      </c>
      <c r="O1086" s="236">
        <f>ROUND(E1086*N1086,2)</f>
        <v>1.4</v>
      </c>
      <c r="P1086" s="236">
        <v>0</v>
      </c>
      <c r="Q1086" s="236">
        <f>ROUND(E1086*P1086,2)</f>
        <v>0</v>
      </c>
      <c r="R1086" s="238" t="s">
        <v>546</v>
      </c>
      <c r="S1086" s="238" t="s">
        <v>552</v>
      </c>
      <c r="T1086" s="239" t="s">
        <v>319</v>
      </c>
      <c r="U1086" s="222">
        <v>0</v>
      </c>
      <c r="V1086" s="222">
        <f>ROUND(E1086*U1086,2)</f>
        <v>0</v>
      </c>
      <c r="W1086" s="222"/>
      <c r="X1086" s="222" t="s">
        <v>547</v>
      </c>
      <c r="Y1086" s="222" t="s">
        <v>267</v>
      </c>
      <c r="Z1086" s="212"/>
      <c r="AA1086" s="212"/>
      <c r="AB1086" s="212"/>
      <c r="AC1086" s="212"/>
      <c r="AD1086" s="212"/>
      <c r="AE1086" s="212"/>
      <c r="AF1086" s="212"/>
      <c r="AG1086" s="212" t="s">
        <v>548</v>
      </c>
      <c r="AH1086" s="212"/>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2" x14ac:dyDescent="0.2">
      <c r="A1087" s="219"/>
      <c r="B1087" s="220"/>
      <c r="C1087" s="252" t="s">
        <v>1270</v>
      </c>
      <c r="D1087" s="223"/>
      <c r="E1087" s="224"/>
      <c r="F1087" s="222"/>
      <c r="G1087" s="222"/>
      <c r="H1087" s="222"/>
      <c r="I1087" s="222"/>
      <c r="J1087" s="222"/>
      <c r="K1087" s="222"/>
      <c r="L1087" s="222"/>
      <c r="M1087" s="222"/>
      <c r="N1087" s="221"/>
      <c r="O1087" s="221"/>
      <c r="P1087" s="221"/>
      <c r="Q1087" s="221"/>
      <c r="R1087" s="222"/>
      <c r="S1087" s="222"/>
      <c r="T1087" s="222"/>
      <c r="U1087" s="222"/>
      <c r="V1087" s="222"/>
      <c r="W1087" s="222"/>
      <c r="X1087" s="222"/>
      <c r="Y1087" s="222"/>
      <c r="Z1087" s="212"/>
      <c r="AA1087" s="212"/>
      <c r="AB1087" s="212"/>
      <c r="AC1087" s="212"/>
      <c r="AD1087" s="212"/>
      <c r="AE1087" s="212"/>
      <c r="AF1087" s="212"/>
      <c r="AG1087" s="212" t="s">
        <v>276</v>
      </c>
      <c r="AH1087" s="212">
        <v>0</v>
      </c>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3" x14ac:dyDescent="0.2">
      <c r="A1088" s="219"/>
      <c r="B1088" s="220"/>
      <c r="C1088" s="252" t="s">
        <v>1294</v>
      </c>
      <c r="D1088" s="223"/>
      <c r="E1088" s="224">
        <v>5.0675999999999997</v>
      </c>
      <c r="F1088" s="222"/>
      <c r="G1088" s="222"/>
      <c r="H1088" s="222"/>
      <c r="I1088" s="222"/>
      <c r="J1088" s="222"/>
      <c r="K1088" s="222"/>
      <c r="L1088" s="222"/>
      <c r="M1088" s="222"/>
      <c r="N1088" s="221"/>
      <c r="O1088" s="221"/>
      <c r="P1088" s="221"/>
      <c r="Q1088" s="221"/>
      <c r="R1088" s="222"/>
      <c r="S1088" s="222"/>
      <c r="T1088" s="222"/>
      <c r="U1088" s="222"/>
      <c r="V1088" s="222"/>
      <c r="W1088" s="222"/>
      <c r="X1088" s="222"/>
      <c r="Y1088" s="222"/>
      <c r="Z1088" s="212"/>
      <c r="AA1088" s="212"/>
      <c r="AB1088" s="212"/>
      <c r="AC1088" s="212"/>
      <c r="AD1088" s="212"/>
      <c r="AE1088" s="212"/>
      <c r="AF1088" s="212"/>
      <c r="AG1088" s="212" t="s">
        <v>276</v>
      </c>
      <c r="AH1088" s="212">
        <v>0</v>
      </c>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3" x14ac:dyDescent="0.2">
      <c r="A1089" s="219"/>
      <c r="B1089" s="220"/>
      <c r="C1089" s="252" t="s">
        <v>1295</v>
      </c>
      <c r="D1089" s="223"/>
      <c r="E1089" s="224">
        <v>0.50639999999999996</v>
      </c>
      <c r="F1089" s="222"/>
      <c r="G1089" s="222"/>
      <c r="H1089" s="222"/>
      <c r="I1089" s="222"/>
      <c r="J1089" s="222"/>
      <c r="K1089" s="222"/>
      <c r="L1089" s="222"/>
      <c r="M1089" s="222"/>
      <c r="N1089" s="221"/>
      <c r="O1089" s="221"/>
      <c r="P1089" s="221"/>
      <c r="Q1089" s="221"/>
      <c r="R1089" s="222"/>
      <c r="S1089" s="222"/>
      <c r="T1089" s="222"/>
      <c r="U1089" s="222"/>
      <c r="V1089" s="222"/>
      <c r="W1089" s="222"/>
      <c r="X1089" s="222"/>
      <c r="Y1089" s="222"/>
      <c r="Z1089" s="212"/>
      <c r="AA1089" s="212"/>
      <c r="AB1089" s="212"/>
      <c r="AC1089" s="212"/>
      <c r="AD1089" s="212"/>
      <c r="AE1089" s="212"/>
      <c r="AF1089" s="212"/>
      <c r="AG1089" s="212" t="s">
        <v>276</v>
      </c>
      <c r="AH1089" s="212">
        <v>0</v>
      </c>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3" x14ac:dyDescent="0.2">
      <c r="A1090" s="219"/>
      <c r="B1090" s="220"/>
      <c r="C1090" s="252" t="s">
        <v>1296</v>
      </c>
      <c r="D1090" s="223"/>
      <c r="E1090" s="224">
        <v>4.9055999999999997</v>
      </c>
      <c r="F1090" s="222"/>
      <c r="G1090" s="222"/>
      <c r="H1090" s="222"/>
      <c r="I1090" s="222"/>
      <c r="J1090" s="222"/>
      <c r="K1090" s="222"/>
      <c r="L1090" s="222"/>
      <c r="M1090" s="222"/>
      <c r="N1090" s="221"/>
      <c r="O1090" s="221"/>
      <c r="P1090" s="221"/>
      <c r="Q1090" s="221"/>
      <c r="R1090" s="222"/>
      <c r="S1090" s="222"/>
      <c r="T1090" s="222"/>
      <c r="U1090" s="222"/>
      <c r="V1090" s="222"/>
      <c r="W1090" s="222"/>
      <c r="X1090" s="222"/>
      <c r="Y1090" s="222"/>
      <c r="Z1090" s="212"/>
      <c r="AA1090" s="212"/>
      <c r="AB1090" s="212"/>
      <c r="AC1090" s="212"/>
      <c r="AD1090" s="212"/>
      <c r="AE1090" s="212"/>
      <c r="AF1090" s="212"/>
      <c r="AG1090" s="212" t="s">
        <v>276</v>
      </c>
      <c r="AH1090" s="212">
        <v>0</v>
      </c>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3" x14ac:dyDescent="0.2">
      <c r="A1091" s="219"/>
      <c r="B1091" s="220"/>
      <c r="C1091" s="252" t="s">
        <v>1297</v>
      </c>
      <c r="D1091" s="223"/>
      <c r="E1091" s="224">
        <v>12.878399999999999</v>
      </c>
      <c r="F1091" s="222"/>
      <c r="G1091" s="222"/>
      <c r="H1091" s="222"/>
      <c r="I1091" s="222"/>
      <c r="J1091" s="222"/>
      <c r="K1091" s="222"/>
      <c r="L1091" s="222"/>
      <c r="M1091" s="222"/>
      <c r="N1091" s="221"/>
      <c r="O1091" s="221"/>
      <c r="P1091" s="221"/>
      <c r="Q1091" s="221"/>
      <c r="R1091" s="222"/>
      <c r="S1091" s="222"/>
      <c r="T1091" s="222"/>
      <c r="U1091" s="222"/>
      <c r="V1091" s="222"/>
      <c r="W1091" s="222"/>
      <c r="X1091" s="222"/>
      <c r="Y1091" s="222"/>
      <c r="Z1091" s="212"/>
      <c r="AA1091" s="212"/>
      <c r="AB1091" s="212"/>
      <c r="AC1091" s="212"/>
      <c r="AD1091" s="212"/>
      <c r="AE1091" s="212"/>
      <c r="AF1091" s="212"/>
      <c r="AG1091" s="212" t="s">
        <v>276</v>
      </c>
      <c r="AH1091" s="212">
        <v>0</v>
      </c>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3" x14ac:dyDescent="0.2">
      <c r="A1092" s="219"/>
      <c r="B1092" s="220"/>
      <c r="C1092" s="252" t="s">
        <v>1298</v>
      </c>
      <c r="D1092" s="223"/>
      <c r="E1092" s="224">
        <v>0.38640000000000002</v>
      </c>
      <c r="F1092" s="222"/>
      <c r="G1092" s="222"/>
      <c r="H1092" s="222"/>
      <c r="I1092" s="222"/>
      <c r="J1092" s="222"/>
      <c r="K1092" s="222"/>
      <c r="L1092" s="222"/>
      <c r="M1092" s="222"/>
      <c r="N1092" s="221"/>
      <c r="O1092" s="221"/>
      <c r="P1092" s="221"/>
      <c r="Q1092" s="221"/>
      <c r="R1092" s="222"/>
      <c r="S1092" s="222"/>
      <c r="T1092" s="222"/>
      <c r="U1092" s="222"/>
      <c r="V1092" s="222"/>
      <c r="W1092" s="222"/>
      <c r="X1092" s="222"/>
      <c r="Y1092" s="222"/>
      <c r="Z1092" s="212"/>
      <c r="AA1092" s="212"/>
      <c r="AB1092" s="212"/>
      <c r="AC1092" s="212"/>
      <c r="AD1092" s="212"/>
      <c r="AE1092" s="212"/>
      <c r="AF1092" s="212"/>
      <c r="AG1092" s="212" t="s">
        <v>276</v>
      </c>
      <c r="AH1092" s="212">
        <v>0</v>
      </c>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3" x14ac:dyDescent="0.2">
      <c r="A1093" s="219"/>
      <c r="B1093" s="220"/>
      <c r="C1093" s="252" t="s">
        <v>1299</v>
      </c>
      <c r="D1093" s="223"/>
      <c r="E1093" s="224">
        <v>0.66239999999999999</v>
      </c>
      <c r="F1093" s="222"/>
      <c r="G1093" s="222"/>
      <c r="H1093" s="222"/>
      <c r="I1093" s="222"/>
      <c r="J1093" s="222"/>
      <c r="K1093" s="222"/>
      <c r="L1093" s="222"/>
      <c r="M1093" s="222"/>
      <c r="N1093" s="221"/>
      <c r="O1093" s="221"/>
      <c r="P1093" s="221"/>
      <c r="Q1093" s="221"/>
      <c r="R1093" s="222"/>
      <c r="S1093" s="222"/>
      <c r="T1093" s="222"/>
      <c r="U1093" s="222"/>
      <c r="V1093" s="222"/>
      <c r="W1093" s="222"/>
      <c r="X1093" s="222"/>
      <c r="Y1093" s="222"/>
      <c r="Z1093" s="212"/>
      <c r="AA1093" s="212"/>
      <c r="AB1093" s="212"/>
      <c r="AC1093" s="212"/>
      <c r="AD1093" s="212"/>
      <c r="AE1093" s="212"/>
      <c r="AF1093" s="212"/>
      <c r="AG1093" s="212" t="s">
        <v>276</v>
      </c>
      <c r="AH1093" s="212">
        <v>0</v>
      </c>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3" x14ac:dyDescent="0.2">
      <c r="A1094" s="219"/>
      <c r="B1094" s="220"/>
      <c r="C1094" s="252" t="s">
        <v>1300</v>
      </c>
      <c r="D1094" s="223"/>
      <c r="E1094" s="224">
        <v>0.64800000000000002</v>
      </c>
      <c r="F1094" s="222"/>
      <c r="G1094" s="222"/>
      <c r="H1094" s="222"/>
      <c r="I1094" s="222"/>
      <c r="J1094" s="222"/>
      <c r="K1094" s="222"/>
      <c r="L1094" s="222"/>
      <c r="M1094" s="222"/>
      <c r="N1094" s="221"/>
      <c r="O1094" s="221"/>
      <c r="P1094" s="221"/>
      <c r="Q1094" s="221"/>
      <c r="R1094" s="222"/>
      <c r="S1094" s="222"/>
      <c r="T1094" s="222"/>
      <c r="U1094" s="222"/>
      <c r="V1094" s="222"/>
      <c r="W1094" s="222"/>
      <c r="X1094" s="222"/>
      <c r="Y1094" s="222"/>
      <c r="Z1094" s="212"/>
      <c r="AA1094" s="212"/>
      <c r="AB1094" s="212"/>
      <c r="AC1094" s="212"/>
      <c r="AD1094" s="212"/>
      <c r="AE1094" s="212"/>
      <c r="AF1094" s="212"/>
      <c r="AG1094" s="212" t="s">
        <v>276</v>
      </c>
      <c r="AH1094" s="212">
        <v>0</v>
      </c>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3" x14ac:dyDescent="0.2">
      <c r="A1095" s="219"/>
      <c r="B1095" s="220"/>
      <c r="C1095" s="252" t="s">
        <v>1301</v>
      </c>
      <c r="D1095" s="223"/>
      <c r="E1095" s="224">
        <v>1.0931999999999999</v>
      </c>
      <c r="F1095" s="222"/>
      <c r="G1095" s="222"/>
      <c r="H1095" s="222"/>
      <c r="I1095" s="222"/>
      <c r="J1095" s="222"/>
      <c r="K1095" s="222"/>
      <c r="L1095" s="222"/>
      <c r="M1095" s="222"/>
      <c r="N1095" s="221"/>
      <c r="O1095" s="221"/>
      <c r="P1095" s="221"/>
      <c r="Q1095" s="221"/>
      <c r="R1095" s="222"/>
      <c r="S1095" s="222"/>
      <c r="T1095" s="222"/>
      <c r="U1095" s="222"/>
      <c r="V1095" s="222"/>
      <c r="W1095" s="222"/>
      <c r="X1095" s="222"/>
      <c r="Y1095" s="222"/>
      <c r="Z1095" s="212"/>
      <c r="AA1095" s="212"/>
      <c r="AB1095" s="212"/>
      <c r="AC1095" s="212"/>
      <c r="AD1095" s="212"/>
      <c r="AE1095" s="212"/>
      <c r="AF1095" s="212"/>
      <c r="AG1095" s="212" t="s">
        <v>276</v>
      </c>
      <c r="AH1095" s="212">
        <v>0</v>
      </c>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3" x14ac:dyDescent="0.2">
      <c r="A1096" s="219"/>
      <c r="B1096" s="220"/>
      <c r="C1096" s="252" t="s">
        <v>1302</v>
      </c>
      <c r="D1096" s="223"/>
      <c r="E1096" s="224">
        <v>1.2971999999999999</v>
      </c>
      <c r="F1096" s="222"/>
      <c r="G1096" s="222"/>
      <c r="H1096" s="222"/>
      <c r="I1096" s="222"/>
      <c r="J1096" s="222"/>
      <c r="K1096" s="222"/>
      <c r="L1096" s="222"/>
      <c r="M1096" s="222"/>
      <c r="N1096" s="221"/>
      <c r="O1096" s="221"/>
      <c r="P1096" s="221"/>
      <c r="Q1096" s="221"/>
      <c r="R1096" s="222"/>
      <c r="S1096" s="222"/>
      <c r="T1096" s="222"/>
      <c r="U1096" s="222"/>
      <c r="V1096" s="222"/>
      <c r="W1096" s="222"/>
      <c r="X1096" s="222"/>
      <c r="Y1096" s="222"/>
      <c r="Z1096" s="212"/>
      <c r="AA1096" s="212"/>
      <c r="AB1096" s="212"/>
      <c r="AC1096" s="212"/>
      <c r="AD1096" s="212"/>
      <c r="AE1096" s="212"/>
      <c r="AF1096" s="212"/>
      <c r="AG1096" s="212" t="s">
        <v>276</v>
      </c>
      <c r="AH1096" s="212">
        <v>0</v>
      </c>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3" x14ac:dyDescent="0.2">
      <c r="A1097" s="219"/>
      <c r="B1097" s="220"/>
      <c r="C1097" s="252" t="s">
        <v>1303</v>
      </c>
      <c r="D1097" s="223"/>
      <c r="E1097" s="224">
        <v>4.3620000000000001</v>
      </c>
      <c r="F1097" s="222"/>
      <c r="G1097" s="222"/>
      <c r="H1097" s="222"/>
      <c r="I1097" s="222"/>
      <c r="J1097" s="222"/>
      <c r="K1097" s="222"/>
      <c r="L1097" s="222"/>
      <c r="M1097" s="222"/>
      <c r="N1097" s="221"/>
      <c r="O1097" s="221"/>
      <c r="P1097" s="221"/>
      <c r="Q1097" s="221"/>
      <c r="R1097" s="222"/>
      <c r="S1097" s="222"/>
      <c r="T1097" s="222"/>
      <c r="U1097" s="222"/>
      <c r="V1097" s="222"/>
      <c r="W1097" s="222"/>
      <c r="X1097" s="222"/>
      <c r="Y1097" s="222"/>
      <c r="Z1097" s="212"/>
      <c r="AA1097" s="212"/>
      <c r="AB1097" s="212"/>
      <c r="AC1097" s="212"/>
      <c r="AD1097" s="212"/>
      <c r="AE1097" s="212"/>
      <c r="AF1097" s="212"/>
      <c r="AG1097" s="212" t="s">
        <v>276</v>
      </c>
      <c r="AH1097" s="212">
        <v>0</v>
      </c>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3" x14ac:dyDescent="0.2">
      <c r="A1098" s="219"/>
      <c r="B1098" s="220"/>
      <c r="C1098" s="252" t="s">
        <v>1304</v>
      </c>
      <c r="D1098" s="223"/>
      <c r="E1098" s="224">
        <v>2.1</v>
      </c>
      <c r="F1098" s="222"/>
      <c r="G1098" s="222"/>
      <c r="H1098" s="222"/>
      <c r="I1098" s="222"/>
      <c r="J1098" s="222"/>
      <c r="K1098" s="222"/>
      <c r="L1098" s="222"/>
      <c r="M1098" s="222"/>
      <c r="N1098" s="221"/>
      <c r="O1098" s="221"/>
      <c r="P1098" s="221"/>
      <c r="Q1098" s="221"/>
      <c r="R1098" s="222"/>
      <c r="S1098" s="222"/>
      <c r="T1098" s="222"/>
      <c r="U1098" s="222"/>
      <c r="V1098" s="222"/>
      <c r="W1098" s="222"/>
      <c r="X1098" s="222"/>
      <c r="Y1098" s="222"/>
      <c r="Z1098" s="212"/>
      <c r="AA1098" s="212"/>
      <c r="AB1098" s="212"/>
      <c r="AC1098" s="212"/>
      <c r="AD1098" s="212"/>
      <c r="AE1098" s="212"/>
      <c r="AF1098" s="212"/>
      <c r="AG1098" s="212" t="s">
        <v>276</v>
      </c>
      <c r="AH1098" s="212">
        <v>0</v>
      </c>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3" x14ac:dyDescent="0.2">
      <c r="A1099" s="219"/>
      <c r="B1099" s="220"/>
      <c r="C1099" s="252" t="s">
        <v>1305</v>
      </c>
      <c r="D1099" s="223"/>
      <c r="E1099" s="224">
        <v>4.1559999999999997</v>
      </c>
      <c r="F1099" s="222"/>
      <c r="G1099" s="222"/>
      <c r="H1099" s="222"/>
      <c r="I1099" s="222"/>
      <c r="J1099" s="222"/>
      <c r="K1099" s="222"/>
      <c r="L1099" s="222"/>
      <c r="M1099" s="222"/>
      <c r="N1099" s="221"/>
      <c r="O1099" s="221"/>
      <c r="P1099" s="221"/>
      <c r="Q1099" s="221"/>
      <c r="R1099" s="222"/>
      <c r="S1099" s="222"/>
      <c r="T1099" s="222"/>
      <c r="U1099" s="222"/>
      <c r="V1099" s="222"/>
      <c r="W1099" s="222"/>
      <c r="X1099" s="222"/>
      <c r="Y1099" s="222"/>
      <c r="Z1099" s="212"/>
      <c r="AA1099" s="212"/>
      <c r="AB1099" s="212"/>
      <c r="AC1099" s="212"/>
      <c r="AD1099" s="212"/>
      <c r="AE1099" s="212"/>
      <c r="AF1099" s="212"/>
      <c r="AG1099" s="212" t="s">
        <v>276</v>
      </c>
      <c r="AH1099" s="212">
        <v>0</v>
      </c>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3" x14ac:dyDescent="0.2">
      <c r="A1100" s="219"/>
      <c r="B1100" s="220"/>
      <c r="C1100" s="252" t="s">
        <v>514</v>
      </c>
      <c r="D1100" s="223"/>
      <c r="E1100" s="224"/>
      <c r="F1100" s="222"/>
      <c r="G1100" s="222"/>
      <c r="H1100" s="222"/>
      <c r="I1100" s="222"/>
      <c r="J1100" s="222"/>
      <c r="K1100" s="222"/>
      <c r="L1100" s="222"/>
      <c r="M1100" s="222"/>
      <c r="N1100" s="221"/>
      <c r="O1100" s="221"/>
      <c r="P1100" s="221"/>
      <c r="Q1100" s="221"/>
      <c r="R1100" s="222"/>
      <c r="S1100" s="222"/>
      <c r="T1100" s="222"/>
      <c r="U1100" s="222"/>
      <c r="V1100" s="222"/>
      <c r="W1100" s="222"/>
      <c r="X1100" s="222"/>
      <c r="Y1100" s="222"/>
      <c r="Z1100" s="212"/>
      <c r="AA1100" s="212"/>
      <c r="AB1100" s="212"/>
      <c r="AC1100" s="212"/>
      <c r="AD1100" s="212"/>
      <c r="AE1100" s="212"/>
      <c r="AF1100" s="212"/>
      <c r="AG1100" s="212" t="s">
        <v>276</v>
      </c>
      <c r="AH1100" s="212">
        <v>0</v>
      </c>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3" x14ac:dyDescent="0.2">
      <c r="A1101" s="219"/>
      <c r="B1101" s="220"/>
      <c r="C1101" s="252" t="s">
        <v>1306</v>
      </c>
      <c r="D1101" s="223"/>
      <c r="E1101" s="224">
        <v>7.2195</v>
      </c>
      <c r="F1101" s="222"/>
      <c r="G1101" s="222"/>
      <c r="H1101" s="222"/>
      <c r="I1101" s="222"/>
      <c r="J1101" s="222"/>
      <c r="K1101" s="222"/>
      <c r="L1101" s="222"/>
      <c r="M1101" s="222"/>
      <c r="N1101" s="221"/>
      <c r="O1101" s="221"/>
      <c r="P1101" s="221"/>
      <c r="Q1101" s="221"/>
      <c r="R1101" s="222"/>
      <c r="S1101" s="222"/>
      <c r="T1101" s="222"/>
      <c r="U1101" s="222"/>
      <c r="V1101" s="222"/>
      <c r="W1101" s="222"/>
      <c r="X1101" s="222"/>
      <c r="Y1101" s="222"/>
      <c r="Z1101" s="212"/>
      <c r="AA1101" s="212"/>
      <c r="AB1101" s="212"/>
      <c r="AC1101" s="212"/>
      <c r="AD1101" s="212"/>
      <c r="AE1101" s="212"/>
      <c r="AF1101" s="212"/>
      <c r="AG1101" s="212" t="s">
        <v>276</v>
      </c>
      <c r="AH1101" s="212">
        <v>0</v>
      </c>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3" x14ac:dyDescent="0.2">
      <c r="A1102" s="219"/>
      <c r="B1102" s="220"/>
      <c r="C1102" s="262" t="s">
        <v>1307</v>
      </c>
      <c r="D1102" s="257"/>
      <c r="E1102" s="258">
        <v>1.3584799999999999</v>
      </c>
      <c r="F1102" s="222"/>
      <c r="G1102" s="222"/>
      <c r="H1102" s="222"/>
      <c r="I1102" s="222"/>
      <c r="J1102" s="222"/>
      <c r="K1102" s="222"/>
      <c r="L1102" s="222"/>
      <c r="M1102" s="222"/>
      <c r="N1102" s="221"/>
      <c r="O1102" s="221"/>
      <c r="P1102" s="221"/>
      <c r="Q1102" s="221"/>
      <c r="R1102" s="222"/>
      <c r="S1102" s="222"/>
      <c r="T1102" s="222"/>
      <c r="U1102" s="222"/>
      <c r="V1102" s="222"/>
      <c r="W1102" s="222"/>
      <c r="X1102" s="222"/>
      <c r="Y1102" s="222"/>
      <c r="Z1102" s="212"/>
      <c r="AA1102" s="212"/>
      <c r="AB1102" s="212"/>
      <c r="AC1102" s="212"/>
      <c r="AD1102" s="212"/>
      <c r="AE1102" s="212"/>
      <c r="AF1102" s="212"/>
      <c r="AG1102" s="212" t="s">
        <v>276</v>
      </c>
      <c r="AH1102" s="212">
        <v>4</v>
      </c>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ht="22.5" outlineLevel="1" x14ac:dyDescent="0.2">
      <c r="A1103" s="233">
        <v>188</v>
      </c>
      <c r="B1103" s="234" t="s">
        <v>1308</v>
      </c>
      <c r="C1103" s="250" t="s">
        <v>1309</v>
      </c>
      <c r="D1103" s="235" t="s">
        <v>317</v>
      </c>
      <c r="E1103" s="236">
        <v>117.65689999999999</v>
      </c>
      <c r="F1103" s="237"/>
      <c r="G1103" s="238">
        <f>ROUND(E1103*F1103,2)</f>
        <v>0</v>
      </c>
      <c r="H1103" s="237"/>
      <c r="I1103" s="238">
        <f>ROUND(E1103*H1103,2)</f>
        <v>0</v>
      </c>
      <c r="J1103" s="237"/>
      <c r="K1103" s="238">
        <f>ROUND(E1103*J1103,2)</f>
        <v>0</v>
      </c>
      <c r="L1103" s="238">
        <v>21</v>
      </c>
      <c r="M1103" s="238">
        <f>G1103*(1+L1103/100)</f>
        <v>0</v>
      </c>
      <c r="N1103" s="236">
        <v>4.0000000000000002E-4</v>
      </c>
      <c r="O1103" s="236">
        <f>ROUND(E1103*N1103,2)</f>
        <v>0.05</v>
      </c>
      <c r="P1103" s="236">
        <v>0</v>
      </c>
      <c r="Q1103" s="236">
        <f>ROUND(E1103*P1103,2)</f>
        <v>0</v>
      </c>
      <c r="R1103" s="238" t="s">
        <v>546</v>
      </c>
      <c r="S1103" s="238" t="s">
        <v>264</v>
      </c>
      <c r="T1103" s="239" t="s">
        <v>319</v>
      </c>
      <c r="U1103" s="222">
        <v>0</v>
      </c>
      <c r="V1103" s="222">
        <f>ROUND(E1103*U1103,2)</f>
        <v>0</v>
      </c>
      <c r="W1103" s="222"/>
      <c r="X1103" s="222" t="s">
        <v>547</v>
      </c>
      <c r="Y1103" s="222" t="s">
        <v>267</v>
      </c>
      <c r="Z1103" s="212"/>
      <c r="AA1103" s="212"/>
      <c r="AB1103" s="212"/>
      <c r="AC1103" s="212"/>
      <c r="AD1103" s="212"/>
      <c r="AE1103" s="212"/>
      <c r="AF1103" s="212"/>
      <c r="AG1103" s="212" t="s">
        <v>548</v>
      </c>
      <c r="AH1103" s="212"/>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2" x14ac:dyDescent="0.2">
      <c r="A1104" s="219"/>
      <c r="B1104" s="220"/>
      <c r="C1104" s="252" t="s">
        <v>514</v>
      </c>
      <c r="D1104" s="223"/>
      <c r="E1104" s="224"/>
      <c r="F1104" s="222"/>
      <c r="G1104" s="222"/>
      <c r="H1104" s="222"/>
      <c r="I1104" s="222"/>
      <c r="J1104" s="222"/>
      <c r="K1104" s="222"/>
      <c r="L1104" s="222"/>
      <c r="M1104" s="222"/>
      <c r="N1104" s="221"/>
      <c r="O1104" s="221"/>
      <c r="P1104" s="221"/>
      <c r="Q1104" s="221"/>
      <c r="R1104" s="222"/>
      <c r="S1104" s="222"/>
      <c r="T1104" s="222"/>
      <c r="U1104" s="222"/>
      <c r="V1104" s="222"/>
      <c r="W1104" s="222"/>
      <c r="X1104" s="222"/>
      <c r="Y1104" s="222"/>
      <c r="Z1104" s="212"/>
      <c r="AA1104" s="212"/>
      <c r="AB1104" s="212"/>
      <c r="AC1104" s="212"/>
      <c r="AD1104" s="212"/>
      <c r="AE1104" s="212"/>
      <c r="AF1104" s="212"/>
      <c r="AG1104" s="212" t="s">
        <v>276</v>
      </c>
      <c r="AH1104" s="212">
        <v>0</v>
      </c>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3" x14ac:dyDescent="0.2">
      <c r="A1105" s="219"/>
      <c r="B1105" s="220"/>
      <c r="C1105" s="252" t="s">
        <v>639</v>
      </c>
      <c r="D1105" s="223"/>
      <c r="E1105" s="224">
        <v>48.26</v>
      </c>
      <c r="F1105" s="222"/>
      <c r="G1105" s="222"/>
      <c r="H1105" s="222"/>
      <c r="I1105" s="222"/>
      <c r="J1105" s="222"/>
      <c r="K1105" s="222"/>
      <c r="L1105" s="222"/>
      <c r="M1105" s="222"/>
      <c r="N1105" s="221"/>
      <c r="O1105" s="221"/>
      <c r="P1105" s="221"/>
      <c r="Q1105" s="221"/>
      <c r="R1105" s="222"/>
      <c r="S1105" s="222"/>
      <c r="T1105" s="222"/>
      <c r="U1105" s="222"/>
      <c r="V1105" s="222"/>
      <c r="W1105" s="222"/>
      <c r="X1105" s="222"/>
      <c r="Y1105" s="222"/>
      <c r="Z1105" s="212"/>
      <c r="AA1105" s="212"/>
      <c r="AB1105" s="212"/>
      <c r="AC1105" s="212"/>
      <c r="AD1105" s="212"/>
      <c r="AE1105" s="212"/>
      <c r="AF1105" s="212"/>
      <c r="AG1105" s="212" t="s">
        <v>276</v>
      </c>
      <c r="AH1105" s="212">
        <v>0</v>
      </c>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3" x14ac:dyDescent="0.2">
      <c r="A1106" s="219"/>
      <c r="B1106" s="220"/>
      <c r="C1106" s="252" t="s">
        <v>837</v>
      </c>
      <c r="D1106" s="223"/>
      <c r="E1106" s="224">
        <v>43.66</v>
      </c>
      <c r="F1106" s="222"/>
      <c r="G1106" s="222"/>
      <c r="H1106" s="222"/>
      <c r="I1106" s="222"/>
      <c r="J1106" s="222"/>
      <c r="K1106" s="222"/>
      <c r="L1106" s="222"/>
      <c r="M1106" s="222"/>
      <c r="N1106" s="221"/>
      <c r="O1106" s="221"/>
      <c r="P1106" s="221"/>
      <c r="Q1106" s="221"/>
      <c r="R1106" s="222"/>
      <c r="S1106" s="222"/>
      <c r="T1106" s="222"/>
      <c r="U1106" s="222"/>
      <c r="V1106" s="222"/>
      <c r="W1106" s="222"/>
      <c r="X1106" s="222"/>
      <c r="Y1106" s="222"/>
      <c r="Z1106" s="212"/>
      <c r="AA1106" s="212"/>
      <c r="AB1106" s="212"/>
      <c r="AC1106" s="212"/>
      <c r="AD1106" s="212"/>
      <c r="AE1106" s="212"/>
      <c r="AF1106" s="212"/>
      <c r="AG1106" s="212" t="s">
        <v>276</v>
      </c>
      <c r="AH1106" s="212">
        <v>0</v>
      </c>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3" x14ac:dyDescent="0.2">
      <c r="A1107" s="219"/>
      <c r="B1107" s="220"/>
      <c r="C1107" s="252" t="s">
        <v>640</v>
      </c>
      <c r="D1107" s="223"/>
      <c r="E1107" s="224">
        <v>10.51</v>
      </c>
      <c r="F1107" s="222"/>
      <c r="G1107" s="222"/>
      <c r="H1107" s="222"/>
      <c r="I1107" s="222"/>
      <c r="J1107" s="222"/>
      <c r="K1107" s="222"/>
      <c r="L1107" s="222"/>
      <c r="M1107" s="222"/>
      <c r="N1107" s="221"/>
      <c r="O1107" s="221"/>
      <c r="P1107" s="221"/>
      <c r="Q1107" s="221"/>
      <c r="R1107" s="222"/>
      <c r="S1107" s="222"/>
      <c r="T1107" s="222"/>
      <c r="U1107" s="222"/>
      <c r="V1107" s="222"/>
      <c r="W1107" s="222"/>
      <c r="X1107" s="222"/>
      <c r="Y1107" s="222"/>
      <c r="Z1107" s="212"/>
      <c r="AA1107" s="212"/>
      <c r="AB1107" s="212"/>
      <c r="AC1107" s="212"/>
      <c r="AD1107" s="212"/>
      <c r="AE1107" s="212"/>
      <c r="AF1107" s="212"/>
      <c r="AG1107" s="212" t="s">
        <v>276</v>
      </c>
      <c r="AH1107" s="212">
        <v>0</v>
      </c>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3" x14ac:dyDescent="0.2">
      <c r="A1108" s="219"/>
      <c r="B1108" s="220"/>
      <c r="C1108" s="252" t="s">
        <v>838</v>
      </c>
      <c r="D1108" s="223"/>
      <c r="E1108" s="224">
        <v>11.8</v>
      </c>
      <c r="F1108" s="222"/>
      <c r="G1108" s="222"/>
      <c r="H1108" s="222"/>
      <c r="I1108" s="222"/>
      <c r="J1108" s="222"/>
      <c r="K1108" s="222"/>
      <c r="L1108" s="222"/>
      <c r="M1108" s="222"/>
      <c r="N1108" s="221"/>
      <c r="O1108" s="221"/>
      <c r="P1108" s="221"/>
      <c r="Q1108" s="221"/>
      <c r="R1108" s="222"/>
      <c r="S1108" s="222"/>
      <c r="T1108" s="222"/>
      <c r="U1108" s="222"/>
      <c r="V1108" s="222"/>
      <c r="W1108" s="222"/>
      <c r="X1108" s="222"/>
      <c r="Y1108" s="222"/>
      <c r="Z1108" s="212"/>
      <c r="AA1108" s="212"/>
      <c r="AB1108" s="212"/>
      <c r="AC1108" s="212"/>
      <c r="AD1108" s="212"/>
      <c r="AE1108" s="212"/>
      <c r="AF1108" s="212"/>
      <c r="AG1108" s="212" t="s">
        <v>276</v>
      </c>
      <c r="AH1108" s="212">
        <v>0</v>
      </c>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3" x14ac:dyDescent="0.2">
      <c r="A1109" s="219"/>
      <c r="B1109" s="220"/>
      <c r="C1109" s="262" t="s">
        <v>1307</v>
      </c>
      <c r="D1109" s="257"/>
      <c r="E1109" s="258">
        <v>3.4268999999999998</v>
      </c>
      <c r="F1109" s="222"/>
      <c r="G1109" s="222"/>
      <c r="H1109" s="222"/>
      <c r="I1109" s="222"/>
      <c r="J1109" s="222"/>
      <c r="K1109" s="222"/>
      <c r="L1109" s="222"/>
      <c r="M1109" s="222"/>
      <c r="N1109" s="221"/>
      <c r="O1109" s="221"/>
      <c r="P1109" s="221"/>
      <c r="Q1109" s="221"/>
      <c r="R1109" s="222"/>
      <c r="S1109" s="222"/>
      <c r="T1109" s="222"/>
      <c r="U1109" s="222"/>
      <c r="V1109" s="222"/>
      <c r="W1109" s="222"/>
      <c r="X1109" s="222"/>
      <c r="Y1109" s="222"/>
      <c r="Z1109" s="212"/>
      <c r="AA1109" s="212"/>
      <c r="AB1109" s="212"/>
      <c r="AC1109" s="212"/>
      <c r="AD1109" s="212"/>
      <c r="AE1109" s="212"/>
      <c r="AF1109" s="212"/>
      <c r="AG1109" s="212" t="s">
        <v>276</v>
      </c>
      <c r="AH1109" s="212">
        <v>4</v>
      </c>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ht="22.5" outlineLevel="1" x14ac:dyDescent="0.2">
      <c r="A1110" s="233">
        <v>189</v>
      </c>
      <c r="B1110" s="234" t="s">
        <v>1310</v>
      </c>
      <c r="C1110" s="250" t="s">
        <v>1311</v>
      </c>
      <c r="D1110" s="235" t="s">
        <v>317</v>
      </c>
      <c r="E1110" s="236">
        <v>213.1585</v>
      </c>
      <c r="F1110" s="237"/>
      <c r="G1110" s="238">
        <f>ROUND(E1110*F1110,2)</f>
        <v>0</v>
      </c>
      <c r="H1110" s="237"/>
      <c r="I1110" s="238">
        <f>ROUND(E1110*H1110,2)</f>
        <v>0</v>
      </c>
      <c r="J1110" s="237"/>
      <c r="K1110" s="238">
        <f>ROUND(E1110*J1110,2)</f>
        <v>0</v>
      </c>
      <c r="L1110" s="238">
        <v>21</v>
      </c>
      <c r="M1110" s="238">
        <f>G1110*(1+L1110/100)</f>
        <v>0</v>
      </c>
      <c r="N1110" s="236">
        <v>5.9999999999999995E-4</v>
      </c>
      <c r="O1110" s="236">
        <f>ROUND(E1110*N1110,2)</f>
        <v>0.13</v>
      </c>
      <c r="P1110" s="236">
        <v>0</v>
      </c>
      <c r="Q1110" s="236">
        <f>ROUND(E1110*P1110,2)</f>
        <v>0</v>
      </c>
      <c r="R1110" s="238" t="s">
        <v>546</v>
      </c>
      <c r="S1110" s="238" t="s">
        <v>264</v>
      </c>
      <c r="T1110" s="239" t="s">
        <v>319</v>
      </c>
      <c r="U1110" s="222">
        <v>0</v>
      </c>
      <c r="V1110" s="222">
        <f>ROUND(E1110*U1110,2)</f>
        <v>0</v>
      </c>
      <c r="W1110" s="222"/>
      <c r="X1110" s="222" t="s">
        <v>547</v>
      </c>
      <c r="Y1110" s="222" t="s">
        <v>267</v>
      </c>
      <c r="Z1110" s="212"/>
      <c r="AA1110" s="212"/>
      <c r="AB1110" s="212"/>
      <c r="AC1110" s="212"/>
      <c r="AD1110" s="212"/>
      <c r="AE1110" s="212"/>
      <c r="AF1110" s="212"/>
      <c r="AG1110" s="212" t="s">
        <v>548</v>
      </c>
      <c r="AH1110" s="212"/>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2" x14ac:dyDescent="0.2">
      <c r="A1111" s="219"/>
      <c r="B1111" s="220"/>
      <c r="C1111" s="252" t="s">
        <v>505</v>
      </c>
      <c r="D1111" s="223"/>
      <c r="E1111" s="224"/>
      <c r="F1111" s="222"/>
      <c r="G1111" s="222"/>
      <c r="H1111" s="222"/>
      <c r="I1111" s="222"/>
      <c r="J1111" s="222"/>
      <c r="K1111" s="222"/>
      <c r="L1111" s="222"/>
      <c r="M1111" s="222"/>
      <c r="N1111" s="221"/>
      <c r="O1111" s="221"/>
      <c r="P1111" s="221"/>
      <c r="Q1111" s="221"/>
      <c r="R1111" s="222"/>
      <c r="S1111" s="222"/>
      <c r="T1111" s="222"/>
      <c r="U1111" s="222"/>
      <c r="V1111" s="222"/>
      <c r="W1111" s="222"/>
      <c r="X1111" s="222"/>
      <c r="Y1111" s="222"/>
      <c r="Z1111" s="212"/>
      <c r="AA1111" s="212"/>
      <c r="AB1111" s="212"/>
      <c r="AC1111" s="212"/>
      <c r="AD1111" s="212"/>
      <c r="AE1111" s="212"/>
      <c r="AF1111" s="212"/>
      <c r="AG1111" s="212" t="s">
        <v>276</v>
      </c>
      <c r="AH1111" s="212">
        <v>0</v>
      </c>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3" x14ac:dyDescent="0.2">
      <c r="A1112" s="219"/>
      <c r="B1112" s="220"/>
      <c r="C1112" s="252" t="s">
        <v>835</v>
      </c>
      <c r="D1112" s="223"/>
      <c r="E1112" s="224">
        <v>21</v>
      </c>
      <c r="F1112" s="222"/>
      <c r="G1112" s="222"/>
      <c r="H1112" s="222"/>
      <c r="I1112" s="222"/>
      <c r="J1112" s="222"/>
      <c r="K1112" s="222"/>
      <c r="L1112" s="222"/>
      <c r="M1112" s="222"/>
      <c r="N1112" s="221"/>
      <c r="O1112" s="221"/>
      <c r="P1112" s="221"/>
      <c r="Q1112" s="221"/>
      <c r="R1112" s="222"/>
      <c r="S1112" s="222"/>
      <c r="T1112" s="222"/>
      <c r="U1112" s="222"/>
      <c r="V1112" s="222"/>
      <c r="W1112" s="222"/>
      <c r="X1112" s="222"/>
      <c r="Y1112" s="222"/>
      <c r="Z1112" s="212"/>
      <c r="AA1112" s="212"/>
      <c r="AB1112" s="212"/>
      <c r="AC1112" s="212"/>
      <c r="AD1112" s="212"/>
      <c r="AE1112" s="212"/>
      <c r="AF1112" s="212"/>
      <c r="AG1112" s="212" t="s">
        <v>276</v>
      </c>
      <c r="AH1112" s="212">
        <v>0</v>
      </c>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3" x14ac:dyDescent="0.2">
      <c r="A1113" s="219"/>
      <c r="B1113" s="220"/>
      <c r="C1113" s="252" t="s">
        <v>585</v>
      </c>
      <c r="D1113" s="223"/>
      <c r="E1113" s="224">
        <v>41.56</v>
      </c>
      <c r="F1113" s="222"/>
      <c r="G1113" s="222"/>
      <c r="H1113" s="222"/>
      <c r="I1113" s="222"/>
      <c r="J1113" s="222"/>
      <c r="K1113" s="222"/>
      <c r="L1113" s="222"/>
      <c r="M1113" s="222"/>
      <c r="N1113" s="221"/>
      <c r="O1113" s="221"/>
      <c r="P1113" s="221"/>
      <c r="Q1113" s="221"/>
      <c r="R1113" s="222"/>
      <c r="S1113" s="222"/>
      <c r="T1113" s="222"/>
      <c r="U1113" s="222"/>
      <c r="V1113" s="222"/>
      <c r="W1113" s="222"/>
      <c r="X1113" s="222"/>
      <c r="Y1113" s="222"/>
      <c r="Z1113" s="212"/>
      <c r="AA1113" s="212"/>
      <c r="AB1113" s="212"/>
      <c r="AC1113" s="212"/>
      <c r="AD1113" s="212"/>
      <c r="AE1113" s="212"/>
      <c r="AF1113" s="212"/>
      <c r="AG1113" s="212" t="s">
        <v>276</v>
      </c>
      <c r="AH1113" s="212">
        <v>0</v>
      </c>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3" x14ac:dyDescent="0.2">
      <c r="A1114" s="219"/>
      <c r="B1114" s="220"/>
      <c r="C1114" s="252" t="s">
        <v>514</v>
      </c>
      <c r="D1114" s="223"/>
      <c r="E1114" s="224"/>
      <c r="F1114" s="222"/>
      <c r="G1114" s="222"/>
      <c r="H1114" s="222"/>
      <c r="I1114" s="222"/>
      <c r="J1114" s="222"/>
      <c r="K1114" s="222"/>
      <c r="L1114" s="222"/>
      <c r="M1114" s="222"/>
      <c r="N1114" s="221"/>
      <c r="O1114" s="221"/>
      <c r="P1114" s="221"/>
      <c r="Q1114" s="221"/>
      <c r="R1114" s="222"/>
      <c r="S1114" s="222"/>
      <c r="T1114" s="222"/>
      <c r="U1114" s="222"/>
      <c r="V1114" s="222"/>
      <c r="W1114" s="222"/>
      <c r="X1114" s="222"/>
      <c r="Y1114" s="222"/>
      <c r="Z1114" s="212"/>
      <c r="AA1114" s="212"/>
      <c r="AB1114" s="212"/>
      <c r="AC1114" s="212"/>
      <c r="AD1114" s="212"/>
      <c r="AE1114" s="212"/>
      <c r="AF1114" s="212"/>
      <c r="AG1114" s="212" t="s">
        <v>276</v>
      </c>
      <c r="AH1114" s="212">
        <v>0</v>
      </c>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3" x14ac:dyDescent="0.2">
      <c r="A1115" s="219"/>
      <c r="B1115" s="220"/>
      <c r="C1115" s="252" t="s">
        <v>836</v>
      </c>
      <c r="D1115" s="223"/>
      <c r="E1115" s="224">
        <v>144.38999999999999</v>
      </c>
      <c r="F1115" s="222"/>
      <c r="G1115" s="222"/>
      <c r="H1115" s="222"/>
      <c r="I1115" s="222"/>
      <c r="J1115" s="222"/>
      <c r="K1115" s="222"/>
      <c r="L1115" s="222"/>
      <c r="M1115" s="222"/>
      <c r="N1115" s="221"/>
      <c r="O1115" s="221"/>
      <c r="P1115" s="221"/>
      <c r="Q1115" s="221"/>
      <c r="R1115" s="222"/>
      <c r="S1115" s="222"/>
      <c r="T1115" s="222"/>
      <c r="U1115" s="222"/>
      <c r="V1115" s="222"/>
      <c r="W1115" s="222"/>
      <c r="X1115" s="222"/>
      <c r="Y1115" s="222"/>
      <c r="Z1115" s="212"/>
      <c r="AA1115" s="212"/>
      <c r="AB1115" s="212"/>
      <c r="AC1115" s="212"/>
      <c r="AD1115" s="212"/>
      <c r="AE1115" s="212"/>
      <c r="AF1115" s="212"/>
      <c r="AG1115" s="212" t="s">
        <v>276</v>
      </c>
      <c r="AH1115" s="212">
        <v>0</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3" x14ac:dyDescent="0.2">
      <c r="A1116" s="219"/>
      <c r="B1116" s="220"/>
      <c r="C1116" s="262" t="s">
        <v>1307</v>
      </c>
      <c r="D1116" s="257"/>
      <c r="E1116" s="258">
        <v>6.2084999999999999</v>
      </c>
      <c r="F1116" s="222"/>
      <c r="G1116" s="222"/>
      <c r="H1116" s="222"/>
      <c r="I1116" s="222"/>
      <c r="J1116" s="222"/>
      <c r="K1116" s="222"/>
      <c r="L1116" s="222"/>
      <c r="M1116" s="222"/>
      <c r="N1116" s="221"/>
      <c r="O1116" s="221"/>
      <c r="P1116" s="221"/>
      <c r="Q1116" s="221"/>
      <c r="R1116" s="222"/>
      <c r="S1116" s="222"/>
      <c r="T1116" s="222"/>
      <c r="U1116" s="222"/>
      <c r="V1116" s="222"/>
      <c r="W1116" s="222"/>
      <c r="X1116" s="222"/>
      <c r="Y1116" s="222"/>
      <c r="Z1116" s="212"/>
      <c r="AA1116" s="212"/>
      <c r="AB1116" s="212"/>
      <c r="AC1116" s="212"/>
      <c r="AD1116" s="212"/>
      <c r="AE1116" s="212"/>
      <c r="AF1116" s="212"/>
      <c r="AG1116" s="212" t="s">
        <v>276</v>
      </c>
      <c r="AH1116" s="212">
        <v>4</v>
      </c>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ht="22.5" outlineLevel="1" x14ac:dyDescent="0.2">
      <c r="A1117" s="233">
        <v>190</v>
      </c>
      <c r="B1117" s="234" t="s">
        <v>1312</v>
      </c>
      <c r="C1117" s="250" t="s">
        <v>1313</v>
      </c>
      <c r="D1117" s="235" t="s">
        <v>317</v>
      </c>
      <c r="E1117" s="236">
        <v>595.34</v>
      </c>
      <c r="F1117" s="237"/>
      <c r="G1117" s="238">
        <f>ROUND(E1117*F1117,2)</f>
        <v>0</v>
      </c>
      <c r="H1117" s="237"/>
      <c r="I1117" s="238">
        <f>ROUND(E1117*H1117,2)</f>
        <v>0</v>
      </c>
      <c r="J1117" s="237"/>
      <c r="K1117" s="238">
        <f>ROUND(E1117*J1117,2)</f>
        <v>0</v>
      </c>
      <c r="L1117" s="238">
        <v>21</v>
      </c>
      <c r="M1117" s="238">
        <f>G1117*(1+L1117/100)</f>
        <v>0</v>
      </c>
      <c r="N1117" s="236">
        <v>2E-3</v>
      </c>
      <c r="O1117" s="236">
        <f>ROUND(E1117*N1117,2)</f>
        <v>1.19</v>
      </c>
      <c r="P1117" s="236">
        <v>0</v>
      </c>
      <c r="Q1117" s="236">
        <f>ROUND(E1117*P1117,2)</f>
        <v>0</v>
      </c>
      <c r="R1117" s="238" t="s">
        <v>546</v>
      </c>
      <c r="S1117" s="238" t="s">
        <v>264</v>
      </c>
      <c r="T1117" s="239" t="s">
        <v>319</v>
      </c>
      <c r="U1117" s="222">
        <v>0</v>
      </c>
      <c r="V1117" s="222">
        <f>ROUND(E1117*U1117,2)</f>
        <v>0</v>
      </c>
      <c r="W1117" s="222"/>
      <c r="X1117" s="222" t="s">
        <v>547</v>
      </c>
      <c r="Y1117" s="222" t="s">
        <v>267</v>
      </c>
      <c r="Z1117" s="212"/>
      <c r="AA1117" s="212"/>
      <c r="AB1117" s="212"/>
      <c r="AC1117" s="212"/>
      <c r="AD1117" s="212"/>
      <c r="AE1117" s="212"/>
      <c r="AF1117" s="212"/>
      <c r="AG1117" s="212" t="s">
        <v>548</v>
      </c>
      <c r="AH1117" s="212"/>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2" x14ac:dyDescent="0.2">
      <c r="A1118" s="219"/>
      <c r="B1118" s="220"/>
      <c r="C1118" s="252" t="s">
        <v>1314</v>
      </c>
      <c r="D1118" s="223"/>
      <c r="E1118" s="224">
        <v>578</v>
      </c>
      <c r="F1118" s="222"/>
      <c r="G1118" s="222"/>
      <c r="H1118" s="222"/>
      <c r="I1118" s="222"/>
      <c r="J1118" s="222"/>
      <c r="K1118" s="222"/>
      <c r="L1118" s="222"/>
      <c r="M1118" s="222"/>
      <c r="N1118" s="221"/>
      <c r="O1118" s="221"/>
      <c r="P1118" s="221"/>
      <c r="Q1118" s="221"/>
      <c r="R1118" s="222"/>
      <c r="S1118" s="222"/>
      <c r="T1118" s="222"/>
      <c r="U1118" s="222"/>
      <c r="V1118" s="222"/>
      <c r="W1118" s="222"/>
      <c r="X1118" s="222"/>
      <c r="Y1118" s="222"/>
      <c r="Z1118" s="212"/>
      <c r="AA1118" s="212"/>
      <c r="AB1118" s="212"/>
      <c r="AC1118" s="212"/>
      <c r="AD1118" s="212"/>
      <c r="AE1118" s="212"/>
      <c r="AF1118" s="212"/>
      <c r="AG1118" s="212" t="s">
        <v>276</v>
      </c>
      <c r="AH1118" s="212">
        <v>0</v>
      </c>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3" x14ac:dyDescent="0.2">
      <c r="A1119" s="219"/>
      <c r="B1119" s="220"/>
      <c r="C1119" s="262" t="s">
        <v>1307</v>
      </c>
      <c r="D1119" s="257"/>
      <c r="E1119" s="258">
        <v>17.34</v>
      </c>
      <c r="F1119" s="222"/>
      <c r="G1119" s="222"/>
      <c r="H1119" s="222"/>
      <c r="I1119" s="222"/>
      <c r="J1119" s="222"/>
      <c r="K1119" s="222"/>
      <c r="L1119" s="222"/>
      <c r="M1119" s="222"/>
      <c r="N1119" s="221"/>
      <c r="O1119" s="221"/>
      <c r="P1119" s="221"/>
      <c r="Q1119" s="221"/>
      <c r="R1119" s="222"/>
      <c r="S1119" s="222"/>
      <c r="T1119" s="222"/>
      <c r="U1119" s="222"/>
      <c r="V1119" s="222"/>
      <c r="W1119" s="222"/>
      <c r="X1119" s="222"/>
      <c r="Y1119" s="222"/>
      <c r="Z1119" s="212"/>
      <c r="AA1119" s="212"/>
      <c r="AB1119" s="212"/>
      <c r="AC1119" s="212"/>
      <c r="AD1119" s="212"/>
      <c r="AE1119" s="212"/>
      <c r="AF1119" s="212"/>
      <c r="AG1119" s="212" t="s">
        <v>276</v>
      </c>
      <c r="AH1119" s="212">
        <v>4</v>
      </c>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ht="22.5" outlineLevel="1" x14ac:dyDescent="0.2">
      <c r="A1120" s="233">
        <v>191</v>
      </c>
      <c r="B1120" s="234" t="s">
        <v>1315</v>
      </c>
      <c r="C1120" s="250" t="s">
        <v>1316</v>
      </c>
      <c r="D1120" s="235" t="s">
        <v>317</v>
      </c>
      <c r="E1120" s="236">
        <v>317.89999999999998</v>
      </c>
      <c r="F1120" s="237"/>
      <c r="G1120" s="238">
        <f>ROUND(E1120*F1120,2)</f>
        <v>0</v>
      </c>
      <c r="H1120" s="237"/>
      <c r="I1120" s="238">
        <f>ROUND(E1120*H1120,2)</f>
        <v>0</v>
      </c>
      <c r="J1120" s="237"/>
      <c r="K1120" s="238">
        <f>ROUND(E1120*J1120,2)</f>
        <v>0</v>
      </c>
      <c r="L1120" s="238">
        <v>21</v>
      </c>
      <c r="M1120" s="238">
        <f>G1120*(1+L1120/100)</f>
        <v>0</v>
      </c>
      <c r="N1120" s="236">
        <v>1.3999999999999999E-4</v>
      </c>
      <c r="O1120" s="236">
        <f>ROUND(E1120*N1120,2)</f>
        <v>0.04</v>
      </c>
      <c r="P1120" s="236">
        <v>0</v>
      </c>
      <c r="Q1120" s="236">
        <f>ROUND(E1120*P1120,2)</f>
        <v>0</v>
      </c>
      <c r="R1120" s="238" t="s">
        <v>546</v>
      </c>
      <c r="S1120" s="238" t="s">
        <v>264</v>
      </c>
      <c r="T1120" s="239" t="s">
        <v>319</v>
      </c>
      <c r="U1120" s="222">
        <v>0</v>
      </c>
      <c r="V1120" s="222">
        <f>ROUND(E1120*U1120,2)</f>
        <v>0</v>
      </c>
      <c r="W1120" s="222"/>
      <c r="X1120" s="222" t="s">
        <v>547</v>
      </c>
      <c r="Y1120" s="222" t="s">
        <v>267</v>
      </c>
      <c r="Z1120" s="212"/>
      <c r="AA1120" s="212"/>
      <c r="AB1120" s="212"/>
      <c r="AC1120" s="212"/>
      <c r="AD1120" s="212"/>
      <c r="AE1120" s="212"/>
      <c r="AF1120" s="212"/>
      <c r="AG1120" s="212" t="s">
        <v>548</v>
      </c>
      <c r="AH1120" s="212"/>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2" x14ac:dyDescent="0.2">
      <c r="A1121" s="219"/>
      <c r="B1121" s="220"/>
      <c r="C1121" s="252" t="s">
        <v>1317</v>
      </c>
      <c r="D1121" s="223"/>
      <c r="E1121" s="224">
        <v>289</v>
      </c>
      <c r="F1121" s="222"/>
      <c r="G1121" s="222"/>
      <c r="H1121" s="222"/>
      <c r="I1121" s="222"/>
      <c r="J1121" s="222"/>
      <c r="K1121" s="222"/>
      <c r="L1121" s="222"/>
      <c r="M1121" s="222"/>
      <c r="N1121" s="221"/>
      <c r="O1121" s="221"/>
      <c r="P1121" s="221"/>
      <c r="Q1121" s="221"/>
      <c r="R1121" s="222"/>
      <c r="S1121" s="222"/>
      <c r="T1121" s="222"/>
      <c r="U1121" s="222"/>
      <c r="V1121" s="222"/>
      <c r="W1121" s="222"/>
      <c r="X1121" s="222"/>
      <c r="Y1121" s="222"/>
      <c r="Z1121" s="212"/>
      <c r="AA1121" s="212"/>
      <c r="AB1121" s="212"/>
      <c r="AC1121" s="212"/>
      <c r="AD1121" s="212"/>
      <c r="AE1121" s="212"/>
      <c r="AF1121" s="212"/>
      <c r="AG1121" s="212" t="s">
        <v>276</v>
      </c>
      <c r="AH1121" s="212">
        <v>5</v>
      </c>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3" x14ac:dyDescent="0.2">
      <c r="A1122" s="219"/>
      <c r="B1122" s="220"/>
      <c r="C1122" s="262" t="s">
        <v>1318</v>
      </c>
      <c r="D1122" s="257"/>
      <c r="E1122" s="258">
        <v>28.9</v>
      </c>
      <c r="F1122" s="222"/>
      <c r="G1122" s="222"/>
      <c r="H1122" s="222"/>
      <c r="I1122" s="222"/>
      <c r="J1122" s="222"/>
      <c r="K1122" s="222"/>
      <c r="L1122" s="222"/>
      <c r="M1122" s="222"/>
      <c r="N1122" s="221"/>
      <c r="O1122" s="221"/>
      <c r="P1122" s="221"/>
      <c r="Q1122" s="221"/>
      <c r="R1122" s="222"/>
      <c r="S1122" s="222"/>
      <c r="T1122" s="222"/>
      <c r="U1122" s="222"/>
      <c r="V1122" s="222"/>
      <c r="W1122" s="222"/>
      <c r="X1122" s="222"/>
      <c r="Y1122" s="222"/>
      <c r="Z1122" s="212"/>
      <c r="AA1122" s="212"/>
      <c r="AB1122" s="212"/>
      <c r="AC1122" s="212"/>
      <c r="AD1122" s="212"/>
      <c r="AE1122" s="212"/>
      <c r="AF1122" s="212"/>
      <c r="AG1122" s="212" t="s">
        <v>276</v>
      </c>
      <c r="AH1122" s="212">
        <v>4</v>
      </c>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1" x14ac:dyDescent="0.2">
      <c r="A1123" s="233">
        <v>192</v>
      </c>
      <c r="B1123" s="234" t="s">
        <v>1319</v>
      </c>
      <c r="C1123" s="250" t="s">
        <v>1320</v>
      </c>
      <c r="D1123" s="235" t="s">
        <v>397</v>
      </c>
      <c r="E1123" s="236">
        <v>4.49261</v>
      </c>
      <c r="F1123" s="237"/>
      <c r="G1123" s="238">
        <f>ROUND(E1123*F1123,2)</f>
        <v>0</v>
      </c>
      <c r="H1123" s="237"/>
      <c r="I1123" s="238">
        <f>ROUND(E1123*H1123,2)</f>
        <v>0</v>
      </c>
      <c r="J1123" s="237"/>
      <c r="K1123" s="238">
        <f>ROUND(E1123*J1123,2)</f>
        <v>0</v>
      </c>
      <c r="L1123" s="238">
        <v>21</v>
      </c>
      <c r="M1123" s="238">
        <f>G1123*(1+L1123/100)</f>
        <v>0</v>
      </c>
      <c r="N1123" s="236">
        <v>0</v>
      </c>
      <c r="O1123" s="236">
        <f>ROUND(E1123*N1123,2)</f>
        <v>0</v>
      </c>
      <c r="P1123" s="236">
        <v>0</v>
      </c>
      <c r="Q1123" s="236">
        <f>ROUND(E1123*P1123,2)</f>
        <v>0</v>
      </c>
      <c r="R1123" s="238" t="s">
        <v>1258</v>
      </c>
      <c r="S1123" s="238" t="s">
        <v>264</v>
      </c>
      <c r="T1123" s="239" t="s">
        <v>319</v>
      </c>
      <c r="U1123" s="222">
        <v>1.831</v>
      </c>
      <c r="V1123" s="222">
        <f>ROUND(E1123*U1123,2)</f>
        <v>8.23</v>
      </c>
      <c r="W1123" s="222"/>
      <c r="X1123" s="222" t="s">
        <v>1138</v>
      </c>
      <c r="Y1123" s="222" t="s">
        <v>267</v>
      </c>
      <c r="Z1123" s="212"/>
      <c r="AA1123" s="212"/>
      <c r="AB1123" s="212"/>
      <c r="AC1123" s="212"/>
      <c r="AD1123" s="212"/>
      <c r="AE1123" s="212"/>
      <c r="AF1123" s="212"/>
      <c r="AG1123" s="212" t="s">
        <v>1139</v>
      </c>
      <c r="AH1123" s="212"/>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2" x14ac:dyDescent="0.2">
      <c r="A1124" s="219"/>
      <c r="B1124" s="220"/>
      <c r="C1124" s="261" t="s">
        <v>1253</v>
      </c>
      <c r="D1124" s="259"/>
      <c r="E1124" s="259"/>
      <c r="F1124" s="259"/>
      <c r="G1124" s="259"/>
      <c r="H1124" s="222"/>
      <c r="I1124" s="222"/>
      <c r="J1124" s="222"/>
      <c r="K1124" s="222"/>
      <c r="L1124" s="222"/>
      <c r="M1124" s="222"/>
      <c r="N1124" s="221"/>
      <c r="O1124" s="221"/>
      <c r="P1124" s="221"/>
      <c r="Q1124" s="221"/>
      <c r="R1124" s="222"/>
      <c r="S1124" s="222"/>
      <c r="T1124" s="222"/>
      <c r="U1124" s="222"/>
      <c r="V1124" s="222"/>
      <c r="W1124" s="222"/>
      <c r="X1124" s="222"/>
      <c r="Y1124" s="222"/>
      <c r="Z1124" s="212"/>
      <c r="AA1124" s="212"/>
      <c r="AB1124" s="212"/>
      <c r="AC1124" s="212"/>
      <c r="AD1124" s="212"/>
      <c r="AE1124" s="212"/>
      <c r="AF1124" s="212"/>
      <c r="AG1124" s="212" t="s">
        <v>323</v>
      </c>
      <c r="AH1124" s="212"/>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2" x14ac:dyDescent="0.2">
      <c r="A1125" s="219"/>
      <c r="B1125" s="220"/>
      <c r="C1125" s="252" t="s">
        <v>1141</v>
      </c>
      <c r="D1125" s="223"/>
      <c r="E1125" s="224"/>
      <c r="F1125" s="222"/>
      <c r="G1125" s="222"/>
      <c r="H1125" s="222"/>
      <c r="I1125" s="222"/>
      <c r="J1125" s="222"/>
      <c r="K1125" s="222"/>
      <c r="L1125" s="222"/>
      <c r="M1125" s="222"/>
      <c r="N1125" s="221"/>
      <c r="O1125" s="221"/>
      <c r="P1125" s="221"/>
      <c r="Q1125" s="221"/>
      <c r="R1125" s="222"/>
      <c r="S1125" s="222"/>
      <c r="T1125" s="222"/>
      <c r="U1125" s="222"/>
      <c r="V1125" s="222"/>
      <c r="W1125" s="222"/>
      <c r="X1125" s="222"/>
      <c r="Y1125" s="222"/>
      <c r="Z1125" s="212"/>
      <c r="AA1125" s="212"/>
      <c r="AB1125" s="212"/>
      <c r="AC1125" s="212"/>
      <c r="AD1125" s="212"/>
      <c r="AE1125" s="212"/>
      <c r="AF1125" s="212"/>
      <c r="AG1125" s="212" t="s">
        <v>276</v>
      </c>
      <c r="AH1125" s="212">
        <v>0</v>
      </c>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3" x14ac:dyDescent="0.2">
      <c r="A1126" s="219"/>
      <c r="B1126" s="220"/>
      <c r="C1126" s="252" t="s">
        <v>1321</v>
      </c>
      <c r="D1126" s="223"/>
      <c r="E1126" s="224"/>
      <c r="F1126" s="222"/>
      <c r="G1126" s="222"/>
      <c r="H1126" s="222"/>
      <c r="I1126" s="222"/>
      <c r="J1126" s="222"/>
      <c r="K1126" s="222"/>
      <c r="L1126" s="222"/>
      <c r="M1126" s="222"/>
      <c r="N1126" s="221"/>
      <c r="O1126" s="221"/>
      <c r="P1126" s="221"/>
      <c r="Q1126" s="221"/>
      <c r="R1126" s="222"/>
      <c r="S1126" s="222"/>
      <c r="T1126" s="222"/>
      <c r="U1126" s="222"/>
      <c r="V1126" s="222"/>
      <c r="W1126" s="222"/>
      <c r="X1126" s="222"/>
      <c r="Y1126" s="222"/>
      <c r="Z1126" s="212"/>
      <c r="AA1126" s="212"/>
      <c r="AB1126" s="212"/>
      <c r="AC1126" s="212"/>
      <c r="AD1126" s="212"/>
      <c r="AE1126" s="212"/>
      <c r="AF1126" s="212"/>
      <c r="AG1126" s="212" t="s">
        <v>276</v>
      </c>
      <c r="AH1126" s="212">
        <v>0</v>
      </c>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3" x14ac:dyDescent="0.2">
      <c r="A1127" s="219"/>
      <c r="B1127" s="220"/>
      <c r="C1127" s="252" t="s">
        <v>1322</v>
      </c>
      <c r="D1127" s="223"/>
      <c r="E1127" s="224">
        <v>4.49261</v>
      </c>
      <c r="F1127" s="222"/>
      <c r="G1127" s="222"/>
      <c r="H1127" s="222"/>
      <c r="I1127" s="222"/>
      <c r="J1127" s="222"/>
      <c r="K1127" s="222"/>
      <c r="L1127" s="222"/>
      <c r="M1127" s="222"/>
      <c r="N1127" s="221"/>
      <c r="O1127" s="221"/>
      <c r="P1127" s="221"/>
      <c r="Q1127" s="221"/>
      <c r="R1127" s="222"/>
      <c r="S1127" s="222"/>
      <c r="T1127" s="222"/>
      <c r="U1127" s="222"/>
      <c r="V1127" s="222"/>
      <c r="W1127" s="222"/>
      <c r="X1127" s="222"/>
      <c r="Y1127" s="222"/>
      <c r="Z1127" s="212"/>
      <c r="AA1127" s="212"/>
      <c r="AB1127" s="212"/>
      <c r="AC1127" s="212"/>
      <c r="AD1127" s="212"/>
      <c r="AE1127" s="212"/>
      <c r="AF1127" s="212"/>
      <c r="AG1127" s="212" t="s">
        <v>276</v>
      </c>
      <c r="AH1127" s="212">
        <v>0</v>
      </c>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x14ac:dyDescent="0.2">
      <c r="A1128" s="226" t="s">
        <v>259</v>
      </c>
      <c r="B1128" s="227" t="s">
        <v>165</v>
      </c>
      <c r="C1128" s="249" t="s">
        <v>166</v>
      </c>
      <c r="D1128" s="228"/>
      <c r="E1128" s="229"/>
      <c r="F1128" s="230"/>
      <c r="G1128" s="230">
        <f>SUMIF(AG1129:AG1136,"&lt;&gt;NOR",G1129:G1136)</f>
        <v>0</v>
      </c>
      <c r="H1128" s="230"/>
      <c r="I1128" s="230">
        <f>SUM(I1129:I1136)</f>
        <v>0</v>
      </c>
      <c r="J1128" s="230"/>
      <c r="K1128" s="230">
        <f>SUM(K1129:K1136)</f>
        <v>0</v>
      </c>
      <c r="L1128" s="230"/>
      <c r="M1128" s="230">
        <f>SUM(M1129:M1136)</f>
        <v>0</v>
      </c>
      <c r="N1128" s="229"/>
      <c r="O1128" s="229">
        <f>SUM(O1129:O1136)</f>
        <v>0</v>
      </c>
      <c r="P1128" s="229"/>
      <c r="Q1128" s="229">
        <f>SUM(Q1129:Q1136)</f>
        <v>0</v>
      </c>
      <c r="R1128" s="230"/>
      <c r="S1128" s="230"/>
      <c r="T1128" s="231"/>
      <c r="U1128" s="225"/>
      <c r="V1128" s="225">
        <f>SUM(V1129:V1136)</f>
        <v>2.6699999999999995</v>
      </c>
      <c r="W1128" s="225"/>
      <c r="X1128" s="225"/>
      <c r="Y1128" s="225"/>
      <c r="AG1128" t="s">
        <v>260</v>
      </c>
    </row>
    <row r="1129" spans="1:60" ht="22.5" outlineLevel="1" x14ac:dyDescent="0.2">
      <c r="A1129" s="233">
        <v>193</v>
      </c>
      <c r="B1129" s="234" t="s">
        <v>1323</v>
      </c>
      <c r="C1129" s="250" t="s">
        <v>1324</v>
      </c>
      <c r="D1129" s="235" t="s">
        <v>645</v>
      </c>
      <c r="E1129" s="236">
        <v>2</v>
      </c>
      <c r="F1129" s="237"/>
      <c r="G1129" s="238">
        <f>ROUND(E1129*F1129,2)</f>
        <v>0</v>
      </c>
      <c r="H1129" s="237"/>
      <c r="I1129" s="238">
        <f>ROUND(E1129*H1129,2)</f>
        <v>0</v>
      </c>
      <c r="J1129" s="237"/>
      <c r="K1129" s="238">
        <f>ROUND(E1129*J1129,2)</f>
        <v>0</v>
      </c>
      <c r="L1129" s="238">
        <v>21</v>
      </c>
      <c r="M1129" s="238">
        <f>G1129*(1+L1129/100)</f>
        <v>0</v>
      </c>
      <c r="N1129" s="236">
        <v>2.2200000000000002E-3</v>
      </c>
      <c r="O1129" s="236">
        <f>ROUND(E1129*N1129,2)</f>
        <v>0</v>
      </c>
      <c r="P1129" s="236">
        <v>0</v>
      </c>
      <c r="Q1129" s="236">
        <f>ROUND(E1129*P1129,2)</f>
        <v>0</v>
      </c>
      <c r="R1129" s="238" t="s">
        <v>1325</v>
      </c>
      <c r="S1129" s="238" t="s">
        <v>264</v>
      </c>
      <c r="T1129" s="239" t="s">
        <v>319</v>
      </c>
      <c r="U1129" s="222">
        <v>1.18</v>
      </c>
      <c r="V1129" s="222">
        <f>ROUND(E1129*U1129,2)</f>
        <v>2.36</v>
      </c>
      <c r="W1129" s="222"/>
      <c r="X1129" s="222" t="s">
        <v>320</v>
      </c>
      <c r="Y1129" s="222" t="s">
        <v>267</v>
      </c>
      <c r="Z1129" s="212"/>
      <c r="AA1129" s="212"/>
      <c r="AB1129" s="212"/>
      <c r="AC1129" s="212"/>
      <c r="AD1129" s="212"/>
      <c r="AE1129" s="212"/>
      <c r="AF1129" s="212"/>
      <c r="AG1129" s="212" t="s">
        <v>321</v>
      </c>
      <c r="AH1129" s="212"/>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2" x14ac:dyDescent="0.2">
      <c r="A1130" s="219"/>
      <c r="B1130" s="220"/>
      <c r="C1130" s="252" t="s">
        <v>1326</v>
      </c>
      <c r="D1130" s="223"/>
      <c r="E1130" s="224">
        <v>2</v>
      </c>
      <c r="F1130" s="222"/>
      <c r="G1130" s="222"/>
      <c r="H1130" s="222"/>
      <c r="I1130" s="222"/>
      <c r="J1130" s="222"/>
      <c r="K1130" s="222"/>
      <c r="L1130" s="222"/>
      <c r="M1130" s="222"/>
      <c r="N1130" s="221"/>
      <c r="O1130" s="221"/>
      <c r="P1130" s="221"/>
      <c r="Q1130" s="221"/>
      <c r="R1130" s="222"/>
      <c r="S1130" s="222"/>
      <c r="T1130" s="222"/>
      <c r="U1130" s="222"/>
      <c r="V1130" s="222"/>
      <c r="W1130" s="222"/>
      <c r="X1130" s="222"/>
      <c r="Y1130" s="222"/>
      <c r="Z1130" s="212"/>
      <c r="AA1130" s="212"/>
      <c r="AB1130" s="212"/>
      <c r="AC1130" s="212"/>
      <c r="AD1130" s="212"/>
      <c r="AE1130" s="212"/>
      <c r="AF1130" s="212"/>
      <c r="AG1130" s="212" t="s">
        <v>276</v>
      </c>
      <c r="AH1130" s="212">
        <v>0</v>
      </c>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ht="22.5" outlineLevel="1" x14ac:dyDescent="0.2">
      <c r="A1131" s="242">
        <v>194</v>
      </c>
      <c r="B1131" s="243" t="s">
        <v>1327</v>
      </c>
      <c r="C1131" s="253" t="s">
        <v>1328</v>
      </c>
      <c r="D1131" s="244" t="s">
        <v>645</v>
      </c>
      <c r="E1131" s="245">
        <v>2</v>
      </c>
      <c r="F1131" s="246"/>
      <c r="G1131" s="247">
        <f>ROUND(E1131*F1131,2)</f>
        <v>0</v>
      </c>
      <c r="H1131" s="246"/>
      <c r="I1131" s="247">
        <f>ROUND(E1131*H1131,2)</f>
        <v>0</v>
      </c>
      <c r="J1131" s="246"/>
      <c r="K1131" s="247">
        <f>ROUND(E1131*J1131,2)</f>
        <v>0</v>
      </c>
      <c r="L1131" s="247">
        <v>21</v>
      </c>
      <c r="M1131" s="247">
        <f>G1131*(1+L1131/100)</f>
        <v>0</v>
      </c>
      <c r="N1131" s="245">
        <v>4.0000000000000002E-4</v>
      </c>
      <c r="O1131" s="245">
        <f>ROUND(E1131*N1131,2)</f>
        <v>0</v>
      </c>
      <c r="P1131" s="245">
        <v>0</v>
      </c>
      <c r="Q1131" s="245">
        <f>ROUND(E1131*P1131,2)</f>
        <v>0</v>
      </c>
      <c r="R1131" s="247" t="s">
        <v>1325</v>
      </c>
      <c r="S1131" s="247" t="s">
        <v>264</v>
      </c>
      <c r="T1131" s="248" t="s">
        <v>319</v>
      </c>
      <c r="U1131" s="222">
        <v>0.15</v>
      </c>
      <c r="V1131" s="222">
        <f>ROUND(E1131*U1131,2)</f>
        <v>0.3</v>
      </c>
      <c r="W1131" s="222"/>
      <c r="X1131" s="222" t="s">
        <v>320</v>
      </c>
      <c r="Y1131" s="222" t="s">
        <v>267</v>
      </c>
      <c r="Z1131" s="212"/>
      <c r="AA1131" s="212"/>
      <c r="AB1131" s="212"/>
      <c r="AC1131" s="212"/>
      <c r="AD1131" s="212"/>
      <c r="AE1131" s="212"/>
      <c r="AF1131" s="212"/>
      <c r="AG1131" s="212" t="s">
        <v>321</v>
      </c>
      <c r="AH1131" s="212"/>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1" x14ac:dyDescent="0.2">
      <c r="A1132" s="233">
        <v>195</v>
      </c>
      <c r="B1132" s="234" t="s">
        <v>1329</v>
      </c>
      <c r="C1132" s="250" t="s">
        <v>1330</v>
      </c>
      <c r="D1132" s="235" t="s">
        <v>397</v>
      </c>
      <c r="E1132" s="236">
        <v>5.2399999999999999E-3</v>
      </c>
      <c r="F1132" s="237"/>
      <c r="G1132" s="238">
        <f>ROUND(E1132*F1132,2)</f>
        <v>0</v>
      </c>
      <c r="H1132" s="237"/>
      <c r="I1132" s="238">
        <f>ROUND(E1132*H1132,2)</f>
        <v>0</v>
      </c>
      <c r="J1132" s="237"/>
      <c r="K1132" s="238">
        <f>ROUND(E1132*J1132,2)</f>
        <v>0</v>
      </c>
      <c r="L1132" s="238">
        <v>21</v>
      </c>
      <c r="M1132" s="238">
        <f>G1132*(1+L1132/100)</f>
        <v>0</v>
      </c>
      <c r="N1132" s="236">
        <v>0</v>
      </c>
      <c r="O1132" s="236">
        <f>ROUND(E1132*N1132,2)</f>
        <v>0</v>
      </c>
      <c r="P1132" s="236">
        <v>0</v>
      </c>
      <c r="Q1132" s="236">
        <f>ROUND(E1132*P1132,2)</f>
        <v>0</v>
      </c>
      <c r="R1132" s="238" t="s">
        <v>1325</v>
      </c>
      <c r="S1132" s="238" t="s">
        <v>264</v>
      </c>
      <c r="T1132" s="239" t="s">
        <v>319</v>
      </c>
      <c r="U1132" s="222">
        <v>1.5229999999999999</v>
      </c>
      <c r="V1132" s="222">
        <f>ROUND(E1132*U1132,2)</f>
        <v>0.01</v>
      </c>
      <c r="W1132" s="222"/>
      <c r="X1132" s="222" t="s">
        <v>1138</v>
      </c>
      <c r="Y1132" s="222" t="s">
        <v>267</v>
      </c>
      <c r="Z1132" s="212"/>
      <c r="AA1132" s="212"/>
      <c r="AB1132" s="212"/>
      <c r="AC1132" s="212"/>
      <c r="AD1132" s="212"/>
      <c r="AE1132" s="212"/>
      <c r="AF1132" s="212"/>
      <c r="AG1132" s="212" t="s">
        <v>1139</v>
      </c>
      <c r="AH1132" s="212"/>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2" x14ac:dyDescent="0.2">
      <c r="A1133" s="219"/>
      <c r="B1133" s="220"/>
      <c r="C1133" s="261" t="s">
        <v>1331</v>
      </c>
      <c r="D1133" s="259"/>
      <c r="E1133" s="259"/>
      <c r="F1133" s="259"/>
      <c r="G1133" s="259"/>
      <c r="H1133" s="222"/>
      <c r="I1133" s="222"/>
      <c r="J1133" s="222"/>
      <c r="K1133" s="222"/>
      <c r="L1133" s="222"/>
      <c r="M1133" s="222"/>
      <c r="N1133" s="221"/>
      <c r="O1133" s="221"/>
      <c r="P1133" s="221"/>
      <c r="Q1133" s="221"/>
      <c r="R1133" s="222"/>
      <c r="S1133" s="222"/>
      <c r="T1133" s="222"/>
      <c r="U1133" s="222"/>
      <c r="V1133" s="222"/>
      <c r="W1133" s="222"/>
      <c r="X1133" s="222"/>
      <c r="Y1133" s="222"/>
      <c r="Z1133" s="212"/>
      <c r="AA1133" s="212"/>
      <c r="AB1133" s="212"/>
      <c r="AC1133" s="212"/>
      <c r="AD1133" s="212"/>
      <c r="AE1133" s="212"/>
      <c r="AF1133" s="212"/>
      <c r="AG1133" s="212" t="s">
        <v>323</v>
      </c>
      <c r="AH1133" s="212"/>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2" x14ac:dyDescent="0.2">
      <c r="A1134" s="219"/>
      <c r="B1134" s="220"/>
      <c r="C1134" s="252" t="s">
        <v>1141</v>
      </c>
      <c r="D1134" s="223"/>
      <c r="E1134" s="224"/>
      <c r="F1134" s="222"/>
      <c r="G1134" s="222"/>
      <c r="H1134" s="222"/>
      <c r="I1134" s="222"/>
      <c r="J1134" s="222"/>
      <c r="K1134" s="222"/>
      <c r="L1134" s="222"/>
      <c r="M1134" s="222"/>
      <c r="N1134" s="221"/>
      <c r="O1134" s="221"/>
      <c r="P1134" s="221"/>
      <c r="Q1134" s="221"/>
      <c r="R1134" s="222"/>
      <c r="S1134" s="222"/>
      <c r="T1134" s="222"/>
      <c r="U1134" s="222"/>
      <c r="V1134" s="222"/>
      <c r="W1134" s="222"/>
      <c r="X1134" s="222"/>
      <c r="Y1134" s="222"/>
      <c r="Z1134" s="212"/>
      <c r="AA1134" s="212"/>
      <c r="AB1134" s="212"/>
      <c r="AC1134" s="212"/>
      <c r="AD1134" s="212"/>
      <c r="AE1134" s="212"/>
      <c r="AF1134" s="212"/>
      <c r="AG1134" s="212" t="s">
        <v>276</v>
      </c>
      <c r="AH1134" s="212">
        <v>0</v>
      </c>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3" x14ac:dyDescent="0.2">
      <c r="A1135" s="219"/>
      <c r="B1135" s="220"/>
      <c r="C1135" s="252" t="s">
        <v>1332</v>
      </c>
      <c r="D1135" s="223"/>
      <c r="E1135" s="224"/>
      <c r="F1135" s="222"/>
      <c r="G1135" s="222"/>
      <c r="H1135" s="222"/>
      <c r="I1135" s="222"/>
      <c r="J1135" s="222"/>
      <c r="K1135" s="222"/>
      <c r="L1135" s="222"/>
      <c r="M1135" s="222"/>
      <c r="N1135" s="221"/>
      <c r="O1135" s="221"/>
      <c r="P1135" s="221"/>
      <c r="Q1135" s="221"/>
      <c r="R1135" s="222"/>
      <c r="S1135" s="222"/>
      <c r="T1135" s="222"/>
      <c r="U1135" s="222"/>
      <c r="V1135" s="222"/>
      <c r="W1135" s="222"/>
      <c r="X1135" s="222"/>
      <c r="Y1135" s="222"/>
      <c r="Z1135" s="212"/>
      <c r="AA1135" s="212"/>
      <c r="AB1135" s="212"/>
      <c r="AC1135" s="212"/>
      <c r="AD1135" s="212"/>
      <c r="AE1135" s="212"/>
      <c r="AF1135" s="212"/>
      <c r="AG1135" s="212" t="s">
        <v>276</v>
      </c>
      <c r="AH1135" s="212">
        <v>0</v>
      </c>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3" x14ac:dyDescent="0.2">
      <c r="A1136" s="219"/>
      <c r="B1136" s="220"/>
      <c r="C1136" s="252" t="s">
        <v>1333</v>
      </c>
      <c r="D1136" s="223"/>
      <c r="E1136" s="224">
        <v>5.2399999999999999E-3</v>
      </c>
      <c r="F1136" s="222"/>
      <c r="G1136" s="222"/>
      <c r="H1136" s="222"/>
      <c r="I1136" s="222"/>
      <c r="J1136" s="222"/>
      <c r="K1136" s="222"/>
      <c r="L1136" s="222"/>
      <c r="M1136" s="222"/>
      <c r="N1136" s="221"/>
      <c r="O1136" s="221"/>
      <c r="P1136" s="221"/>
      <c r="Q1136" s="221"/>
      <c r="R1136" s="222"/>
      <c r="S1136" s="222"/>
      <c r="T1136" s="222"/>
      <c r="U1136" s="222"/>
      <c r="V1136" s="222"/>
      <c r="W1136" s="222"/>
      <c r="X1136" s="222"/>
      <c r="Y1136" s="222"/>
      <c r="Z1136" s="212"/>
      <c r="AA1136" s="212"/>
      <c r="AB1136" s="212"/>
      <c r="AC1136" s="212"/>
      <c r="AD1136" s="212"/>
      <c r="AE1136" s="212"/>
      <c r="AF1136" s="212"/>
      <c r="AG1136" s="212" t="s">
        <v>276</v>
      </c>
      <c r="AH1136" s="212">
        <v>0</v>
      </c>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x14ac:dyDescent="0.2">
      <c r="A1137" s="226" t="s">
        <v>259</v>
      </c>
      <c r="B1137" s="227" t="s">
        <v>169</v>
      </c>
      <c r="C1137" s="249" t="s">
        <v>170</v>
      </c>
      <c r="D1137" s="228"/>
      <c r="E1137" s="229"/>
      <c r="F1137" s="230"/>
      <c r="G1137" s="230">
        <f>SUMIF(AG1138:AG1172,"&lt;&gt;NOR",G1138:G1172)</f>
        <v>0</v>
      </c>
      <c r="H1137" s="230"/>
      <c r="I1137" s="230">
        <f>SUM(I1138:I1172)</f>
        <v>0</v>
      </c>
      <c r="J1137" s="230"/>
      <c r="K1137" s="230">
        <f>SUM(K1138:K1172)</f>
        <v>0</v>
      </c>
      <c r="L1137" s="230"/>
      <c r="M1137" s="230">
        <f>SUM(M1138:M1172)</f>
        <v>0</v>
      </c>
      <c r="N1137" s="229"/>
      <c r="O1137" s="229">
        <f>SUM(O1138:O1172)</f>
        <v>0.18000000000000005</v>
      </c>
      <c r="P1137" s="229"/>
      <c r="Q1137" s="229">
        <f>SUM(Q1138:Q1172)</f>
        <v>0.39</v>
      </c>
      <c r="R1137" s="230"/>
      <c r="S1137" s="230"/>
      <c r="T1137" s="231"/>
      <c r="U1137" s="225"/>
      <c r="V1137" s="225">
        <f>SUM(V1138:V1172)</f>
        <v>9.82</v>
      </c>
      <c r="W1137" s="225"/>
      <c r="X1137" s="225"/>
      <c r="Y1137" s="225"/>
      <c r="AG1137" t="s">
        <v>260</v>
      </c>
    </row>
    <row r="1138" spans="1:60" outlineLevel="1" x14ac:dyDescent="0.2">
      <c r="A1138" s="233">
        <v>196</v>
      </c>
      <c r="B1138" s="234" t="s">
        <v>1334</v>
      </c>
      <c r="C1138" s="250" t="s">
        <v>1335</v>
      </c>
      <c r="D1138" s="235" t="s">
        <v>1336</v>
      </c>
      <c r="E1138" s="236">
        <v>7</v>
      </c>
      <c r="F1138" s="237"/>
      <c r="G1138" s="238">
        <f>ROUND(E1138*F1138,2)</f>
        <v>0</v>
      </c>
      <c r="H1138" s="237"/>
      <c r="I1138" s="238">
        <f>ROUND(E1138*H1138,2)</f>
        <v>0</v>
      </c>
      <c r="J1138" s="237"/>
      <c r="K1138" s="238">
        <f>ROUND(E1138*J1138,2)</f>
        <v>0</v>
      </c>
      <c r="L1138" s="238">
        <v>21</v>
      </c>
      <c r="M1138" s="238">
        <f>G1138*(1+L1138/100)</f>
        <v>0</v>
      </c>
      <c r="N1138" s="236">
        <v>0</v>
      </c>
      <c r="O1138" s="236">
        <f>ROUND(E1138*N1138,2)</f>
        <v>0</v>
      </c>
      <c r="P1138" s="236">
        <v>3.4200000000000001E-2</v>
      </c>
      <c r="Q1138" s="236">
        <f>ROUND(E1138*P1138,2)</f>
        <v>0.24</v>
      </c>
      <c r="R1138" s="238" t="s">
        <v>1325</v>
      </c>
      <c r="S1138" s="238" t="s">
        <v>264</v>
      </c>
      <c r="T1138" s="239" t="s">
        <v>319</v>
      </c>
      <c r="U1138" s="222">
        <v>0.46500000000000002</v>
      </c>
      <c r="V1138" s="222">
        <f>ROUND(E1138*U1138,2)</f>
        <v>3.26</v>
      </c>
      <c r="W1138" s="222"/>
      <c r="X1138" s="222" t="s">
        <v>320</v>
      </c>
      <c r="Y1138" s="222" t="s">
        <v>267</v>
      </c>
      <c r="Z1138" s="212"/>
      <c r="AA1138" s="212"/>
      <c r="AB1138" s="212"/>
      <c r="AC1138" s="212"/>
      <c r="AD1138" s="212"/>
      <c r="AE1138" s="212"/>
      <c r="AF1138" s="212"/>
      <c r="AG1138" s="212" t="s">
        <v>321</v>
      </c>
      <c r="AH1138" s="212"/>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2" x14ac:dyDescent="0.2">
      <c r="A1139" s="219"/>
      <c r="B1139" s="220"/>
      <c r="C1139" s="252" t="s">
        <v>1337</v>
      </c>
      <c r="D1139" s="223"/>
      <c r="E1139" s="224">
        <v>3</v>
      </c>
      <c r="F1139" s="222"/>
      <c r="G1139" s="222"/>
      <c r="H1139" s="222"/>
      <c r="I1139" s="222"/>
      <c r="J1139" s="222"/>
      <c r="K1139" s="222"/>
      <c r="L1139" s="222"/>
      <c r="M1139" s="222"/>
      <c r="N1139" s="221"/>
      <c r="O1139" s="221"/>
      <c r="P1139" s="221"/>
      <c r="Q1139" s="221"/>
      <c r="R1139" s="222"/>
      <c r="S1139" s="222"/>
      <c r="T1139" s="222"/>
      <c r="U1139" s="222"/>
      <c r="V1139" s="222"/>
      <c r="W1139" s="222"/>
      <c r="X1139" s="222"/>
      <c r="Y1139" s="222"/>
      <c r="Z1139" s="212"/>
      <c r="AA1139" s="212"/>
      <c r="AB1139" s="212"/>
      <c r="AC1139" s="212"/>
      <c r="AD1139" s="212"/>
      <c r="AE1139" s="212"/>
      <c r="AF1139" s="212"/>
      <c r="AG1139" s="212" t="s">
        <v>276</v>
      </c>
      <c r="AH1139" s="212">
        <v>0</v>
      </c>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3" x14ac:dyDescent="0.2">
      <c r="A1140" s="219"/>
      <c r="B1140" s="220"/>
      <c r="C1140" s="252" t="s">
        <v>1338</v>
      </c>
      <c r="D1140" s="223"/>
      <c r="E1140" s="224">
        <v>4</v>
      </c>
      <c r="F1140" s="222"/>
      <c r="G1140" s="222"/>
      <c r="H1140" s="222"/>
      <c r="I1140" s="222"/>
      <c r="J1140" s="222"/>
      <c r="K1140" s="222"/>
      <c r="L1140" s="222"/>
      <c r="M1140" s="222"/>
      <c r="N1140" s="221"/>
      <c r="O1140" s="221"/>
      <c r="P1140" s="221"/>
      <c r="Q1140" s="221"/>
      <c r="R1140" s="222"/>
      <c r="S1140" s="222"/>
      <c r="T1140" s="222"/>
      <c r="U1140" s="222"/>
      <c r="V1140" s="222"/>
      <c r="W1140" s="222"/>
      <c r="X1140" s="222"/>
      <c r="Y1140" s="222"/>
      <c r="Z1140" s="212"/>
      <c r="AA1140" s="212"/>
      <c r="AB1140" s="212"/>
      <c r="AC1140" s="212"/>
      <c r="AD1140" s="212"/>
      <c r="AE1140" s="212"/>
      <c r="AF1140" s="212"/>
      <c r="AG1140" s="212" t="s">
        <v>276</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1" x14ac:dyDescent="0.2">
      <c r="A1141" s="233">
        <v>197</v>
      </c>
      <c r="B1141" s="234" t="s">
        <v>1339</v>
      </c>
      <c r="C1141" s="250" t="s">
        <v>1340</v>
      </c>
      <c r="D1141" s="235" t="s">
        <v>1336</v>
      </c>
      <c r="E1141" s="236">
        <v>1</v>
      </c>
      <c r="F1141" s="237"/>
      <c r="G1141" s="238">
        <f>ROUND(E1141*F1141,2)</f>
        <v>0</v>
      </c>
      <c r="H1141" s="237"/>
      <c r="I1141" s="238">
        <f>ROUND(E1141*H1141,2)</f>
        <v>0</v>
      </c>
      <c r="J1141" s="237"/>
      <c r="K1141" s="238">
        <f>ROUND(E1141*J1141,2)</f>
        <v>0</v>
      </c>
      <c r="L1141" s="238">
        <v>21</v>
      </c>
      <c r="M1141" s="238">
        <f>G1141*(1+L1141/100)</f>
        <v>0</v>
      </c>
      <c r="N1141" s="236">
        <v>0</v>
      </c>
      <c r="O1141" s="236">
        <f>ROUND(E1141*N1141,2)</f>
        <v>0</v>
      </c>
      <c r="P1141" s="236">
        <v>1.72E-2</v>
      </c>
      <c r="Q1141" s="236">
        <f>ROUND(E1141*P1141,2)</f>
        <v>0.02</v>
      </c>
      <c r="R1141" s="238" t="s">
        <v>1325</v>
      </c>
      <c r="S1141" s="238" t="s">
        <v>264</v>
      </c>
      <c r="T1141" s="239" t="s">
        <v>319</v>
      </c>
      <c r="U1141" s="222">
        <v>0.40300000000000002</v>
      </c>
      <c r="V1141" s="222">
        <f>ROUND(E1141*U1141,2)</f>
        <v>0.4</v>
      </c>
      <c r="W1141" s="222"/>
      <c r="X1141" s="222" t="s">
        <v>320</v>
      </c>
      <c r="Y1141" s="222" t="s">
        <v>267</v>
      </c>
      <c r="Z1141" s="212"/>
      <c r="AA1141" s="212"/>
      <c r="AB1141" s="212"/>
      <c r="AC1141" s="212"/>
      <c r="AD1141" s="212"/>
      <c r="AE1141" s="212"/>
      <c r="AF1141" s="212"/>
      <c r="AG1141" s="212" t="s">
        <v>321</v>
      </c>
      <c r="AH1141" s="212"/>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2" x14ac:dyDescent="0.2">
      <c r="A1142" s="219"/>
      <c r="B1142" s="220"/>
      <c r="C1142" s="252" t="s">
        <v>1341</v>
      </c>
      <c r="D1142" s="223"/>
      <c r="E1142" s="224">
        <v>1</v>
      </c>
      <c r="F1142" s="222"/>
      <c r="G1142" s="222"/>
      <c r="H1142" s="222"/>
      <c r="I1142" s="222"/>
      <c r="J1142" s="222"/>
      <c r="K1142" s="222"/>
      <c r="L1142" s="222"/>
      <c r="M1142" s="222"/>
      <c r="N1142" s="221"/>
      <c r="O1142" s="221"/>
      <c r="P1142" s="221"/>
      <c r="Q1142" s="221"/>
      <c r="R1142" s="222"/>
      <c r="S1142" s="222"/>
      <c r="T1142" s="222"/>
      <c r="U1142" s="222"/>
      <c r="V1142" s="222"/>
      <c r="W1142" s="222"/>
      <c r="X1142" s="222"/>
      <c r="Y1142" s="222"/>
      <c r="Z1142" s="212"/>
      <c r="AA1142" s="212"/>
      <c r="AB1142" s="212"/>
      <c r="AC1142" s="212"/>
      <c r="AD1142" s="212"/>
      <c r="AE1142" s="212"/>
      <c r="AF1142" s="212"/>
      <c r="AG1142" s="212" t="s">
        <v>276</v>
      </c>
      <c r="AH1142" s="212">
        <v>0</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1" x14ac:dyDescent="0.2">
      <c r="A1143" s="233">
        <v>198</v>
      </c>
      <c r="B1143" s="234" t="s">
        <v>1342</v>
      </c>
      <c r="C1143" s="250" t="s">
        <v>1343</v>
      </c>
      <c r="D1143" s="235" t="s">
        <v>1336</v>
      </c>
      <c r="E1143" s="236">
        <v>1</v>
      </c>
      <c r="F1143" s="237"/>
      <c r="G1143" s="238">
        <f>ROUND(E1143*F1143,2)</f>
        <v>0</v>
      </c>
      <c r="H1143" s="237"/>
      <c r="I1143" s="238">
        <f>ROUND(E1143*H1143,2)</f>
        <v>0</v>
      </c>
      <c r="J1143" s="237"/>
      <c r="K1143" s="238">
        <f>ROUND(E1143*J1143,2)</f>
        <v>0</v>
      </c>
      <c r="L1143" s="238">
        <v>21</v>
      </c>
      <c r="M1143" s="238">
        <f>G1143*(1+L1143/100)</f>
        <v>0</v>
      </c>
      <c r="N1143" s="236">
        <v>0</v>
      </c>
      <c r="O1143" s="236">
        <f>ROUND(E1143*N1143,2)</f>
        <v>0</v>
      </c>
      <c r="P1143" s="236">
        <v>2.8400000000000002E-2</v>
      </c>
      <c r="Q1143" s="236">
        <f>ROUND(E1143*P1143,2)</f>
        <v>0.03</v>
      </c>
      <c r="R1143" s="238" t="s">
        <v>1325</v>
      </c>
      <c r="S1143" s="238" t="s">
        <v>264</v>
      </c>
      <c r="T1143" s="239" t="s">
        <v>319</v>
      </c>
      <c r="U1143" s="222">
        <v>0.65100000000000002</v>
      </c>
      <c r="V1143" s="222">
        <f>ROUND(E1143*U1143,2)</f>
        <v>0.65</v>
      </c>
      <c r="W1143" s="222"/>
      <c r="X1143" s="222" t="s">
        <v>320</v>
      </c>
      <c r="Y1143" s="222" t="s">
        <v>267</v>
      </c>
      <c r="Z1143" s="212"/>
      <c r="AA1143" s="212"/>
      <c r="AB1143" s="212"/>
      <c r="AC1143" s="212"/>
      <c r="AD1143" s="212"/>
      <c r="AE1143" s="212"/>
      <c r="AF1143" s="212"/>
      <c r="AG1143" s="212" t="s">
        <v>321</v>
      </c>
      <c r="AH1143" s="212"/>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2" x14ac:dyDescent="0.2">
      <c r="A1144" s="219"/>
      <c r="B1144" s="220"/>
      <c r="C1144" s="252" t="s">
        <v>1344</v>
      </c>
      <c r="D1144" s="223"/>
      <c r="E1144" s="224">
        <v>1</v>
      </c>
      <c r="F1144" s="222"/>
      <c r="G1144" s="222"/>
      <c r="H1144" s="222"/>
      <c r="I1144" s="222"/>
      <c r="J1144" s="222"/>
      <c r="K1144" s="222"/>
      <c r="L1144" s="222"/>
      <c r="M1144" s="222"/>
      <c r="N1144" s="221"/>
      <c r="O1144" s="221"/>
      <c r="P1144" s="221"/>
      <c r="Q1144" s="221"/>
      <c r="R1144" s="222"/>
      <c r="S1144" s="222"/>
      <c r="T1144" s="222"/>
      <c r="U1144" s="222"/>
      <c r="V1144" s="222"/>
      <c r="W1144" s="222"/>
      <c r="X1144" s="222"/>
      <c r="Y1144" s="222"/>
      <c r="Z1144" s="212"/>
      <c r="AA1144" s="212"/>
      <c r="AB1144" s="212"/>
      <c r="AC1144" s="212"/>
      <c r="AD1144" s="212"/>
      <c r="AE1144" s="212"/>
      <c r="AF1144" s="212"/>
      <c r="AG1144" s="212" t="s">
        <v>276</v>
      </c>
      <c r="AH1144" s="212">
        <v>0</v>
      </c>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1" x14ac:dyDescent="0.2">
      <c r="A1145" s="233">
        <v>199</v>
      </c>
      <c r="B1145" s="234" t="s">
        <v>1345</v>
      </c>
      <c r="C1145" s="250" t="s">
        <v>1346</v>
      </c>
      <c r="D1145" s="235" t="s">
        <v>1336</v>
      </c>
      <c r="E1145" s="236">
        <v>5</v>
      </c>
      <c r="F1145" s="237"/>
      <c r="G1145" s="238">
        <f>ROUND(E1145*F1145,2)</f>
        <v>0</v>
      </c>
      <c r="H1145" s="237"/>
      <c r="I1145" s="238">
        <f>ROUND(E1145*H1145,2)</f>
        <v>0</v>
      </c>
      <c r="J1145" s="237"/>
      <c r="K1145" s="238">
        <f>ROUND(E1145*J1145,2)</f>
        <v>0</v>
      </c>
      <c r="L1145" s="238">
        <v>21</v>
      </c>
      <c r="M1145" s="238">
        <f>G1145*(1+L1145/100)</f>
        <v>0</v>
      </c>
      <c r="N1145" s="236">
        <v>0</v>
      </c>
      <c r="O1145" s="236">
        <f>ROUND(E1145*N1145,2)</f>
        <v>0</v>
      </c>
      <c r="P1145" s="236">
        <v>1.9460000000000002E-2</v>
      </c>
      <c r="Q1145" s="236">
        <f>ROUND(E1145*P1145,2)</f>
        <v>0.1</v>
      </c>
      <c r="R1145" s="238" t="s">
        <v>1325</v>
      </c>
      <c r="S1145" s="238" t="s">
        <v>264</v>
      </c>
      <c r="T1145" s="239" t="s">
        <v>319</v>
      </c>
      <c r="U1145" s="222">
        <v>0.38200000000000001</v>
      </c>
      <c r="V1145" s="222">
        <f>ROUND(E1145*U1145,2)</f>
        <v>1.91</v>
      </c>
      <c r="W1145" s="222"/>
      <c r="X1145" s="222" t="s">
        <v>320</v>
      </c>
      <c r="Y1145" s="222" t="s">
        <v>267</v>
      </c>
      <c r="Z1145" s="212"/>
      <c r="AA1145" s="212"/>
      <c r="AB1145" s="212"/>
      <c r="AC1145" s="212"/>
      <c r="AD1145" s="212"/>
      <c r="AE1145" s="212"/>
      <c r="AF1145" s="212"/>
      <c r="AG1145" s="212" t="s">
        <v>321</v>
      </c>
      <c r="AH1145" s="212"/>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2" x14ac:dyDescent="0.2">
      <c r="A1146" s="219"/>
      <c r="B1146" s="220"/>
      <c r="C1146" s="252" t="s">
        <v>1337</v>
      </c>
      <c r="D1146" s="223"/>
      <c r="E1146" s="224">
        <v>3</v>
      </c>
      <c r="F1146" s="222"/>
      <c r="G1146" s="222"/>
      <c r="H1146" s="222"/>
      <c r="I1146" s="222"/>
      <c r="J1146" s="222"/>
      <c r="K1146" s="222"/>
      <c r="L1146" s="222"/>
      <c r="M1146" s="222"/>
      <c r="N1146" s="221"/>
      <c r="O1146" s="221"/>
      <c r="P1146" s="221"/>
      <c r="Q1146" s="221"/>
      <c r="R1146" s="222"/>
      <c r="S1146" s="222"/>
      <c r="T1146" s="222"/>
      <c r="U1146" s="222"/>
      <c r="V1146" s="222"/>
      <c r="W1146" s="222"/>
      <c r="X1146" s="222"/>
      <c r="Y1146" s="222"/>
      <c r="Z1146" s="212"/>
      <c r="AA1146" s="212"/>
      <c r="AB1146" s="212"/>
      <c r="AC1146" s="212"/>
      <c r="AD1146" s="212"/>
      <c r="AE1146" s="212"/>
      <c r="AF1146" s="212"/>
      <c r="AG1146" s="212" t="s">
        <v>276</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3" x14ac:dyDescent="0.2">
      <c r="A1147" s="219"/>
      <c r="B1147" s="220"/>
      <c r="C1147" s="252" t="s">
        <v>1347</v>
      </c>
      <c r="D1147" s="223"/>
      <c r="E1147" s="224">
        <v>2</v>
      </c>
      <c r="F1147" s="222"/>
      <c r="G1147" s="222"/>
      <c r="H1147" s="222"/>
      <c r="I1147" s="222"/>
      <c r="J1147" s="222"/>
      <c r="K1147" s="222"/>
      <c r="L1147" s="222"/>
      <c r="M1147" s="222"/>
      <c r="N1147" s="221"/>
      <c r="O1147" s="221"/>
      <c r="P1147" s="221"/>
      <c r="Q1147" s="221"/>
      <c r="R1147" s="222"/>
      <c r="S1147" s="222"/>
      <c r="T1147" s="222"/>
      <c r="U1147" s="222"/>
      <c r="V1147" s="222"/>
      <c r="W1147" s="222"/>
      <c r="X1147" s="222"/>
      <c r="Y1147" s="222"/>
      <c r="Z1147" s="212"/>
      <c r="AA1147" s="212"/>
      <c r="AB1147" s="212"/>
      <c r="AC1147" s="212"/>
      <c r="AD1147" s="212"/>
      <c r="AE1147" s="212"/>
      <c r="AF1147" s="212"/>
      <c r="AG1147" s="212" t="s">
        <v>276</v>
      </c>
      <c r="AH1147" s="212">
        <v>0</v>
      </c>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ht="22.5" outlineLevel="1" x14ac:dyDescent="0.2">
      <c r="A1148" s="242">
        <v>200</v>
      </c>
      <c r="B1148" s="243" t="s">
        <v>1348</v>
      </c>
      <c r="C1148" s="253" t="s">
        <v>1349</v>
      </c>
      <c r="D1148" s="244" t="s">
        <v>453</v>
      </c>
      <c r="E1148" s="245">
        <v>4</v>
      </c>
      <c r="F1148" s="246"/>
      <c r="G1148" s="247">
        <f>ROUND(E1148*F1148,2)</f>
        <v>0</v>
      </c>
      <c r="H1148" s="246"/>
      <c r="I1148" s="247">
        <f>ROUND(E1148*H1148,2)</f>
        <v>0</v>
      </c>
      <c r="J1148" s="246"/>
      <c r="K1148" s="247">
        <f>ROUND(E1148*J1148,2)</f>
        <v>0</v>
      </c>
      <c r="L1148" s="247">
        <v>21</v>
      </c>
      <c r="M1148" s="247">
        <f>G1148*(1+L1148/100)</f>
        <v>0</v>
      </c>
      <c r="N1148" s="245">
        <v>5.0000000000000001E-4</v>
      </c>
      <c r="O1148" s="245">
        <f>ROUND(E1148*N1148,2)</f>
        <v>0</v>
      </c>
      <c r="P1148" s="245">
        <v>0</v>
      </c>
      <c r="Q1148" s="245">
        <f>ROUND(E1148*P1148,2)</f>
        <v>0</v>
      </c>
      <c r="R1148" s="247"/>
      <c r="S1148" s="247" t="s">
        <v>288</v>
      </c>
      <c r="T1148" s="248" t="s">
        <v>265</v>
      </c>
      <c r="U1148" s="222">
        <v>0</v>
      </c>
      <c r="V1148" s="222">
        <f>ROUND(E1148*U1148,2)</f>
        <v>0</v>
      </c>
      <c r="W1148" s="222"/>
      <c r="X1148" s="222" t="s">
        <v>320</v>
      </c>
      <c r="Y1148" s="222" t="s">
        <v>267</v>
      </c>
      <c r="Z1148" s="212"/>
      <c r="AA1148" s="212"/>
      <c r="AB1148" s="212"/>
      <c r="AC1148" s="212"/>
      <c r="AD1148" s="212"/>
      <c r="AE1148" s="212"/>
      <c r="AF1148" s="212"/>
      <c r="AG1148" s="212" t="s">
        <v>321</v>
      </c>
      <c r="AH1148" s="212"/>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ht="22.5" outlineLevel="1" x14ac:dyDescent="0.2">
      <c r="A1149" s="242">
        <v>201</v>
      </c>
      <c r="B1149" s="243" t="s">
        <v>1350</v>
      </c>
      <c r="C1149" s="253" t="s">
        <v>1351</v>
      </c>
      <c r="D1149" s="244" t="s">
        <v>453</v>
      </c>
      <c r="E1149" s="245">
        <v>2</v>
      </c>
      <c r="F1149" s="246"/>
      <c r="G1149" s="247">
        <f>ROUND(E1149*F1149,2)</f>
        <v>0</v>
      </c>
      <c r="H1149" s="246"/>
      <c r="I1149" s="247">
        <f>ROUND(E1149*H1149,2)</f>
        <v>0</v>
      </c>
      <c r="J1149" s="246"/>
      <c r="K1149" s="247">
        <f>ROUND(E1149*J1149,2)</f>
        <v>0</v>
      </c>
      <c r="L1149" s="247">
        <v>21</v>
      </c>
      <c r="M1149" s="247">
        <f>G1149*(1+L1149/100)</f>
        <v>0</v>
      </c>
      <c r="N1149" s="245">
        <v>5.0000000000000001E-4</v>
      </c>
      <c r="O1149" s="245">
        <f>ROUND(E1149*N1149,2)</f>
        <v>0</v>
      </c>
      <c r="P1149" s="245">
        <v>0</v>
      </c>
      <c r="Q1149" s="245">
        <f>ROUND(E1149*P1149,2)</f>
        <v>0</v>
      </c>
      <c r="R1149" s="247"/>
      <c r="S1149" s="247" t="s">
        <v>288</v>
      </c>
      <c r="T1149" s="248" t="s">
        <v>265</v>
      </c>
      <c r="U1149" s="222">
        <v>0</v>
      </c>
      <c r="V1149" s="222">
        <f>ROUND(E1149*U1149,2)</f>
        <v>0</v>
      </c>
      <c r="W1149" s="222"/>
      <c r="X1149" s="222" t="s">
        <v>320</v>
      </c>
      <c r="Y1149" s="222" t="s">
        <v>267</v>
      </c>
      <c r="Z1149" s="212"/>
      <c r="AA1149" s="212"/>
      <c r="AB1149" s="212"/>
      <c r="AC1149" s="212"/>
      <c r="AD1149" s="212"/>
      <c r="AE1149" s="212"/>
      <c r="AF1149" s="212"/>
      <c r="AG1149" s="212" t="s">
        <v>321</v>
      </c>
      <c r="AH1149" s="212"/>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ht="22.5" outlineLevel="1" x14ac:dyDescent="0.2">
      <c r="A1150" s="242">
        <v>202</v>
      </c>
      <c r="B1150" s="243" t="s">
        <v>1352</v>
      </c>
      <c r="C1150" s="253" t="s">
        <v>1353</v>
      </c>
      <c r="D1150" s="244" t="s">
        <v>1354</v>
      </c>
      <c r="E1150" s="245">
        <v>35</v>
      </c>
      <c r="F1150" s="246"/>
      <c r="G1150" s="247">
        <f>ROUND(E1150*F1150,2)</f>
        <v>0</v>
      </c>
      <c r="H1150" s="246"/>
      <c r="I1150" s="247">
        <f>ROUND(E1150*H1150,2)</f>
        <v>0</v>
      </c>
      <c r="J1150" s="246"/>
      <c r="K1150" s="247">
        <f>ROUND(E1150*J1150,2)</f>
        <v>0</v>
      </c>
      <c r="L1150" s="247">
        <v>21</v>
      </c>
      <c r="M1150" s="247">
        <f>G1150*(1+L1150/100)</f>
        <v>0</v>
      </c>
      <c r="N1150" s="245">
        <v>5.0000000000000001E-4</v>
      </c>
      <c r="O1150" s="245">
        <f>ROUND(E1150*N1150,2)</f>
        <v>0.02</v>
      </c>
      <c r="P1150" s="245">
        <v>0</v>
      </c>
      <c r="Q1150" s="245">
        <f>ROUND(E1150*P1150,2)</f>
        <v>0</v>
      </c>
      <c r="R1150" s="247"/>
      <c r="S1150" s="247" t="s">
        <v>288</v>
      </c>
      <c r="T1150" s="248" t="s">
        <v>265</v>
      </c>
      <c r="U1150" s="222">
        <v>0</v>
      </c>
      <c r="V1150" s="222">
        <f>ROUND(E1150*U1150,2)</f>
        <v>0</v>
      </c>
      <c r="W1150" s="222"/>
      <c r="X1150" s="222" t="s">
        <v>320</v>
      </c>
      <c r="Y1150" s="222" t="s">
        <v>267</v>
      </c>
      <c r="Z1150" s="212"/>
      <c r="AA1150" s="212"/>
      <c r="AB1150" s="212"/>
      <c r="AC1150" s="212"/>
      <c r="AD1150" s="212"/>
      <c r="AE1150" s="212"/>
      <c r="AF1150" s="212"/>
      <c r="AG1150" s="212" t="s">
        <v>321</v>
      </c>
      <c r="AH1150" s="212"/>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ht="22.5" outlineLevel="1" x14ac:dyDescent="0.2">
      <c r="A1151" s="242">
        <v>203</v>
      </c>
      <c r="B1151" s="243" t="s">
        <v>1355</v>
      </c>
      <c r="C1151" s="253" t="s">
        <v>1356</v>
      </c>
      <c r="D1151" s="244" t="s">
        <v>1354</v>
      </c>
      <c r="E1151" s="245">
        <v>24.5</v>
      </c>
      <c r="F1151" s="246"/>
      <c r="G1151" s="247">
        <f>ROUND(E1151*F1151,2)</f>
        <v>0</v>
      </c>
      <c r="H1151" s="246"/>
      <c r="I1151" s="247">
        <f>ROUND(E1151*H1151,2)</f>
        <v>0</v>
      </c>
      <c r="J1151" s="246"/>
      <c r="K1151" s="247">
        <f>ROUND(E1151*J1151,2)</f>
        <v>0</v>
      </c>
      <c r="L1151" s="247">
        <v>21</v>
      </c>
      <c r="M1151" s="247">
        <f>G1151*(1+L1151/100)</f>
        <v>0</v>
      </c>
      <c r="N1151" s="245">
        <v>5.0000000000000001E-4</v>
      </c>
      <c r="O1151" s="245">
        <f>ROUND(E1151*N1151,2)</f>
        <v>0.01</v>
      </c>
      <c r="P1151" s="245">
        <v>0</v>
      </c>
      <c r="Q1151" s="245">
        <f>ROUND(E1151*P1151,2)</f>
        <v>0</v>
      </c>
      <c r="R1151" s="247"/>
      <c r="S1151" s="247" t="s">
        <v>288</v>
      </c>
      <c r="T1151" s="248" t="s">
        <v>265</v>
      </c>
      <c r="U1151" s="222">
        <v>0</v>
      </c>
      <c r="V1151" s="222">
        <f>ROUND(E1151*U1151,2)</f>
        <v>0</v>
      </c>
      <c r="W1151" s="222"/>
      <c r="X1151" s="222" t="s">
        <v>320</v>
      </c>
      <c r="Y1151" s="222" t="s">
        <v>267</v>
      </c>
      <c r="Z1151" s="212"/>
      <c r="AA1151" s="212"/>
      <c r="AB1151" s="212"/>
      <c r="AC1151" s="212"/>
      <c r="AD1151" s="212"/>
      <c r="AE1151" s="212"/>
      <c r="AF1151" s="212"/>
      <c r="AG1151" s="212" t="s">
        <v>321</v>
      </c>
      <c r="AH1151" s="212"/>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ht="22.5" outlineLevel="1" x14ac:dyDescent="0.2">
      <c r="A1152" s="242">
        <v>204</v>
      </c>
      <c r="B1152" s="243" t="s">
        <v>1357</v>
      </c>
      <c r="C1152" s="253" t="s">
        <v>1358</v>
      </c>
      <c r="D1152" s="244" t="s">
        <v>453</v>
      </c>
      <c r="E1152" s="245">
        <v>4</v>
      </c>
      <c r="F1152" s="246"/>
      <c r="G1152" s="247">
        <f>ROUND(E1152*F1152,2)</f>
        <v>0</v>
      </c>
      <c r="H1152" s="246"/>
      <c r="I1152" s="247">
        <f>ROUND(E1152*H1152,2)</f>
        <v>0</v>
      </c>
      <c r="J1152" s="246"/>
      <c r="K1152" s="247">
        <f>ROUND(E1152*J1152,2)</f>
        <v>0</v>
      </c>
      <c r="L1152" s="247">
        <v>21</v>
      </c>
      <c r="M1152" s="247">
        <f>G1152*(1+L1152/100)</f>
        <v>0</v>
      </c>
      <c r="N1152" s="245">
        <v>5.0000000000000001E-3</v>
      </c>
      <c r="O1152" s="245">
        <f>ROUND(E1152*N1152,2)</f>
        <v>0.02</v>
      </c>
      <c r="P1152" s="245">
        <v>0</v>
      </c>
      <c r="Q1152" s="245">
        <f>ROUND(E1152*P1152,2)</f>
        <v>0</v>
      </c>
      <c r="R1152" s="247"/>
      <c r="S1152" s="247" t="s">
        <v>288</v>
      </c>
      <c r="T1152" s="248" t="s">
        <v>265</v>
      </c>
      <c r="U1152" s="222">
        <v>0</v>
      </c>
      <c r="V1152" s="222">
        <f>ROUND(E1152*U1152,2)</f>
        <v>0</v>
      </c>
      <c r="W1152" s="222"/>
      <c r="X1152" s="222" t="s">
        <v>320</v>
      </c>
      <c r="Y1152" s="222" t="s">
        <v>267</v>
      </c>
      <c r="Z1152" s="212"/>
      <c r="AA1152" s="212"/>
      <c r="AB1152" s="212"/>
      <c r="AC1152" s="212"/>
      <c r="AD1152" s="212"/>
      <c r="AE1152" s="212"/>
      <c r="AF1152" s="212"/>
      <c r="AG1152" s="212" t="s">
        <v>321</v>
      </c>
      <c r="AH1152" s="212"/>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ht="22.5" outlineLevel="1" x14ac:dyDescent="0.2">
      <c r="A1153" s="242">
        <v>205</v>
      </c>
      <c r="B1153" s="243" t="s">
        <v>1359</v>
      </c>
      <c r="C1153" s="253" t="s">
        <v>1360</v>
      </c>
      <c r="D1153" s="244" t="s">
        <v>453</v>
      </c>
      <c r="E1153" s="245">
        <v>4</v>
      </c>
      <c r="F1153" s="246"/>
      <c r="G1153" s="247">
        <f>ROUND(E1153*F1153,2)</f>
        <v>0</v>
      </c>
      <c r="H1153" s="246"/>
      <c r="I1153" s="247">
        <f>ROUND(E1153*H1153,2)</f>
        <v>0</v>
      </c>
      <c r="J1153" s="246"/>
      <c r="K1153" s="247">
        <f>ROUND(E1153*J1153,2)</f>
        <v>0</v>
      </c>
      <c r="L1153" s="247">
        <v>21</v>
      </c>
      <c r="M1153" s="247">
        <f>G1153*(1+L1153/100)</f>
        <v>0</v>
      </c>
      <c r="N1153" s="245">
        <v>5.0000000000000001E-3</v>
      </c>
      <c r="O1153" s="245">
        <f>ROUND(E1153*N1153,2)</f>
        <v>0.02</v>
      </c>
      <c r="P1153" s="245">
        <v>0</v>
      </c>
      <c r="Q1153" s="245">
        <f>ROUND(E1153*P1153,2)</f>
        <v>0</v>
      </c>
      <c r="R1153" s="247"/>
      <c r="S1153" s="247" t="s">
        <v>288</v>
      </c>
      <c r="T1153" s="248" t="s">
        <v>265</v>
      </c>
      <c r="U1153" s="222">
        <v>0</v>
      </c>
      <c r="V1153" s="222">
        <f>ROUND(E1153*U1153,2)</f>
        <v>0</v>
      </c>
      <c r="W1153" s="222"/>
      <c r="X1153" s="222" t="s">
        <v>320</v>
      </c>
      <c r="Y1153" s="222" t="s">
        <v>267</v>
      </c>
      <c r="Z1153" s="212"/>
      <c r="AA1153" s="212"/>
      <c r="AB1153" s="212"/>
      <c r="AC1153" s="212"/>
      <c r="AD1153" s="212"/>
      <c r="AE1153" s="212"/>
      <c r="AF1153" s="212"/>
      <c r="AG1153" s="212" t="s">
        <v>321</v>
      </c>
      <c r="AH1153" s="212"/>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ht="22.5" outlineLevel="1" x14ac:dyDescent="0.2">
      <c r="A1154" s="242">
        <v>206</v>
      </c>
      <c r="B1154" s="243" t="s">
        <v>1361</v>
      </c>
      <c r="C1154" s="253" t="s">
        <v>1362</v>
      </c>
      <c r="D1154" s="244" t="s">
        <v>453</v>
      </c>
      <c r="E1154" s="245">
        <v>6</v>
      </c>
      <c r="F1154" s="246"/>
      <c r="G1154" s="247">
        <f>ROUND(E1154*F1154,2)</f>
        <v>0</v>
      </c>
      <c r="H1154" s="246"/>
      <c r="I1154" s="247">
        <f>ROUND(E1154*H1154,2)</f>
        <v>0</v>
      </c>
      <c r="J1154" s="246"/>
      <c r="K1154" s="247">
        <f>ROUND(E1154*J1154,2)</f>
        <v>0</v>
      </c>
      <c r="L1154" s="247">
        <v>21</v>
      </c>
      <c r="M1154" s="247">
        <f>G1154*(1+L1154/100)</f>
        <v>0</v>
      </c>
      <c r="N1154" s="245">
        <v>3.0000000000000001E-3</v>
      </c>
      <c r="O1154" s="245">
        <f>ROUND(E1154*N1154,2)</f>
        <v>0.02</v>
      </c>
      <c r="P1154" s="245">
        <v>0</v>
      </c>
      <c r="Q1154" s="245">
        <f>ROUND(E1154*P1154,2)</f>
        <v>0</v>
      </c>
      <c r="R1154" s="247"/>
      <c r="S1154" s="247" t="s">
        <v>288</v>
      </c>
      <c r="T1154" s="248" t="s">
        <v>265</v>
      </c>
      <c r="U1154" s="222">
        <v>0</v>
      </c>
      <c r="V1154" s="222">
        <f>ROUND(E1154*U1154,2)</f>
        <v>0</v>
      </c>
      <c r="W1154" s="222"/>
      <c r="X1154" s="222" t="s">
        <v>320</v>
      </c>
      <c r="Y1154" s="222" t="s">
        <v>267</v>
      </c>
      <c r="Z1154" s="212"/>
      <c r="AA1154" s="212"/>
      <c r="AB1154" s="212"/>
      <c r="AC1154" s="212"/>
      <c r="AD1154" s="212"/>
      <c r="AE1154" s="212"/>
      <c r="AF1154" s="212"/>
      <c r="AG1154" s="212" t="s">
        <v>321</v>
      </c>
      <c r="AH1154" s="212"/>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ht="22.5" outlineLevel="1" x14ac:dyDescent="0.2">
      <c r="A1155" s="242">
        <v>207</v>
      </c>
      <c r="B1155" s="243" t="s">
        <v>1363</v>
      </c>
      <c r="C1155" s="253" t="s">
        <v>1364</v>
      </c>
      <c r="D1155" s="244" t="s">
        <v>453</v>
      </c>
      <c r="E1155" s="245">
        <v>6</v>
      </c>
      <c r="F1155" s="246"/>
      <c r="G1155" s="247">
        <f>ROUND(E1155*F1155,2)</f>
        <v>0</v>
      </c>
      <c r="H1155" s="246"/>
      <c r="I1155" s="247">
        <f>ROUND(E1155*H1155,2)</f>
        <v>0</v>
      </c>
      <c r="J1155" s="246"/>
      <c r="K1155" s="247">
        <f>ROUND(E1155*J1155,2)</f>
        <v>0</v>
      </c>
      <c r="L1155" s="247">
        <v>21</v>
      </c>
      <c r="M1155" s="247">
        <f>G1155*(1+L1155/100)</f>
        <v>0</v>
      </c>
      <c r="N1155" s="245">
        <v>2E-3</v>
      </c>
      <c r="O1155" s="245">
        <f>ROUND(E1155*N1155,2)</f>
        <v>0.01</v>
      </c>
      <c r="P1155" s="245">
        <v>0</v>
      </c>
      <c r="Q1155" s="245">
        <f>ROUND(E1155*P1155,2)</f>
        <v>0</v>
      </c>
      <c r="R1155" s="247"/>
      <c r="S1155" s="247" t="s">
        <v>288</v>
      </c>
      <c r="T1155" s="248" t="s">
        <v>265</v>
      </c>
      <c r="U1155" s="222">
        <v>0</v>
      </c>
      <c r="V1155" s="222">
        <f>ROUND(E1155*U1155,2)</f>
        <v>0</v>
      </c>
      <c r="W1155" s="222"/>
      <c r="X1155" s="222" t="s">
        <v>320</v>
      </c>
      <c r="Y1155" s="222" t="s">
        <v>267</v>
      </c>
      <c r="Z1155" s="212"/>
      <c r="AA1155" s="212"/>
      <c r="AB1155" s="212"/>
      <c r="AC1155" s="212"/>
      <c r="AD1155" s="212"/>
      <c r="AE1155" s="212"/>
      <c r="AF1155" s="212"/>
      <c r="AG1155" s="212" t="s">
        <v>321</v>
      </c>
      <c r="AH1155" s="212"/>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ht="22.5" outlineLevel="1" x14ac:dyDescent="0.2">
      <c r="A1156" s="242">
        <v>208</v>
      </c>
      <c r="B1156" s="243" t="s">
        <v>1365</v>
      </c>
      <c r="C1156" s="253" t="s">
        <v>1366</v>
      </c>
      <c r="D1156" s="244" t="s">
        <v>453</v>
      </c>
      <c r="E1156" s="245">
        <v>3</v>
      </c>
      <c r="F1156" s="246"/>
      <c r="G1156" s="247">
        <f>ROUND(E1156*F1156,2)</f>
        <v>0</v>
      </c>
      <c r="H1156" s="246"/>
      <c r="I1156" s="247">
        <f>ROUND(E1156*H1156,2)</f>
        <v>0</v>
      </c>
      <c r="J1156" s="246"/>
      <c r="K1156" s="247">
        <f>ROUND(E1156*J1156,2)</f>
        <v>0</v>
      </c>
      <c r="L1156" s="247">
        <v>21</v>
      </c>
      <c r="M1156" s="247">
        <f>G1156*(1+L1156/100)</f>
        <v>0</v>
      </c>
      <c r="N1156" s="245">
        <v>1E-3</v>
      </c>
      <c r="O1156" s="245">
        <f>ROUND(E1156*N1156,2)</f>
        <v>0</v>
      </c>
      <c r="P1156" s="245">
        <v>0</v>
      </c>
      <c r="Q1156" s="245">
        <f>ROUND(E1156*P1156,2)</f>
        <v>0</v>
      </c>
      <c r="R1156" s="247"/>
      <c r="S1156" s="247" t="s">
        <v>288</v>
      </c>
      <c r="T1156" s="248" t="s">
        <v>265</v>
      </c>
      <c r="U1156" s="222">
        <v>0</v>
      </c>
      <c r="V1156" s="222">
        <f>ROUND(E1156*U1156,2)</f>
        <v>0</v>
      </c>
      <c r="W1156" s="222"/>
      <c r="X1156" s="222" t="s">
        <v>320</v>
      </c>
      <c r="Y1156" s="222" t="s">
        <v>267</v>
      </c>
      <c r="Z1156" s="212"/>
      <c r="AA1156" s="212"/>
      <c r="AB1156" s="212"/>
      <c r="AC1156" s="212"/>
      <c r="AD1156" s="212"/>
      <c r="AE1156" s="212"/>
      <c r="AF1156" s="212"/>
      <c r="AG1156" s="212" t="s">
        <v>321</v>
      </c>
      <c r="AH1156" s="212"/>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ht="22.5" outlineLevel="1" x14ac:dyDescent="0.2">
      <c r="A1157" s="242">
        <v>209</v>
      </c>
      <c r="B1157" s="243" t="s">
        <v>1367</v>
      </c>
      <c r="C1157" s="253" t="s">
        <v>1368</v>
      </c>
      <c r="D1157" s="244" t="s">
        <v>453</v>
      </c>
      <c r="E1157" s="245">
        <v>4</v>
      </c>
      <c r="F1157" s="246"/>
      <c r="G1157" s="247">
        <f>ROUND(E1157*F1157,2)</f>
        <v>0</v>
      </c>
      <c r="H1157" s="246"/>
      <c r="I1157" s="247">
        <f>ROUND(E1157*H1157,2)</f>
        <v>0</v>
      </c>
      <c r="J1157" s="246"/>
      <c r="K1157" s="247">
        <f>ROUND(E1157*J1157,2)</f>
        <v>0</v>
      </c>
      <c r="L1157" s="247">
        <v>21</v>
      </c>
      <c r="M1157" s="247">
        <f>G1157*(1+L1157/100)</f>
        <v>0</v>
      </c>
      <c r="N1157" s="245">
        <v>3.0000000000000001E-3</v>
      </c>
      <c r="O1157" s="245">
        <f>ROUND(E1157*N1157,2)</f>
        <v>0.01</v>
      </c>
      <c r="P1157" s="245">
        <v>0</v>
      </c>
      <c r="Q1157" s="245">
        <f>ROUND(E1157*P1157,2)</f>
        <v>0</v>
      </c>
      <c r="R1157" s="247"/>
      <c r="S1157" s="247" t="s">
        <v>288</v>
      </c>
      <c r="T1157" s="248" t="s">
        <v>265</v>
      </c>
      <c r="U1157" s="222">
        <v>0</v>
      </c>
      <c r="V1157" s="222">
        <f>ROUND(E1157*U1157,2)</f>
        <v>0</v>
      </c>
      <c r="W1157" s="222"/>
      <c r="X1157" s="222" t="s">
        <v>320</v>
      </c>
      <c r="Y1157" s="222" t="s">
        <v>267</v>
      </c>
      <c r="Z1157" s="212"/>
      <c r="AA1157" s="212"/>
      <c r="AB1157" s="212"/>
      <c r="AC1157" s="212"/>
      <c r="AD1157" s="212"/>
      <c r="AE1157" s="212"/>
      <c r="AF1157" s="212"/>
      <c r="AG1157" s="212" t="s">
        <v>321</v>
      </c>
      <c r="AH1157" s="212"/>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ht="22.5" outlineLevel="1" x14ac:dyDescent="0.2">
      <c r="A1158" s="242">
        <v>210</v>
      </c>
      <c r="B1158" s="243" t="s">
        <v>1369</v>
      </c>
      <c r="C1158" s="253" t="s">
        <v>1370</v>
      </c>
      <c r="D1158" s="244" t="s">
        <v>453</v>
      </c>
      <c r="E1158" s="245">
        <v>6</v>
      </c>
      <c r="F1158" s="246"/>
      <c r="G1158" s="247">
        <f>ROUND(E1158*F1158,2)</f>
        <v>0</v>
      </c>
      <c r="H1158" s="246"/>
      <c r="I1158" s="247">
        <f>ROUND(E1158*H1158,2)</f>
        <v>0</v>
      </c>
      <c r="J1158" s="246"/>
      <c r="K1158" s="247">
        <f>ROUND(E1158*J1158,2)</f>
        <v>0</v>
      </c>
      <c r="L1158" s="247">
        <v>21</v>
      </c>
      <c r="M1158" s="247">
        <f>G1158*(1+L1158/100)</f>
        <v>0</v>
      </c>
      <c r="N1158" s="245">
        <v>3.0000000000000001E-3</v>
      </c>
      <c r="O1158" s="245">
        <f>ROUND(E1158*N1158,2)</f>
        <v>0.02</v>
      </c>
      <c r="P1158" s="245">
        <v>0</v>
      </c>
      <c r="Q1158" s="245">
        <f>ROUND(E1158*P1158,2)</f>
        <v>0</v>
      </c>
      <c r="R1158" s="247"/>
      <c r="S1158" s="247" t="s">
        <v>288</v>
      </c>
      <c r="T1158" s="248" t="s">
        <v>265</v>
      </c>
      <c r="U1158" s="222">
        <v>0</v>
      </c>
      <c r="V1158" s="222">
        <f>ROUND(E1158*U1158,2)</f>
        <v>0</v>
      </c>
      <c r="W1158" s="222"/>
      <c r="X1158" s="222" t="s">
        <v>320</v>
      </c>
      <c r="Y1158" s="222" t="s">
        <v>267</v>
      </c>
      <c r="Z1158" s="212"/>
      <c r="AA1158" s="212"/>
      <c r="AB1158" s="212"/>
      <c r="AC1158" s="212"/>
      <c r="AD1158" s="212"/>
      <c r="AE1158" s="212"/>
      <c r="AF1158" s="212"/>
      <c r="AG1158" s="212" t="s">
        <v>321</v>
      </c>
      <c r="AH1158" s="212"/>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ht="22.5" outlineLevel="1" x14ac:dyDescent="0.2">
      <c r="A1159" s="233">
        <v>211</v>
      </c>
      <c r="B1159" s="234" t="s">
        <v>1371</v>
      </c>
      <c r="C1159" s="250" t="s">
        <v>1372</v>
      </c>
      <c r="D1159" s="235" t="s">
        <v>453</v>
      </c>
      <c r="E1159" s="236">
        <v>2</v>
      </c>
      <c r="F1159" s="237"/>
      <c r="G1159" s="238">
        <f>ROUND(E1159*F1159,2)</f>
        <v>0</v>
      </c>
      <c r="H1159" s="237"/>
      <c r="I1159" s="238">
        <f>ROUND(E1159*H1159,2)</f>
        <v>0</v>
      </c>
      <c r="J1159" s="237"/>
      <c r="K1159" s="238">
        <f>ROUND(E1159*J1159,2)</f>
        <v>0</v>
      </c>
      <c r="L1159" s="238">
        <v>21</v>
      </c>
      <c r="M1159" s="238">
        <f>G1159*(1+L1159/100)</f>
        <v>0</v>
      </c>
      <c r="N1159" s="236">
        <v>1.2999999999999999E-3</v>
      </c>
      <c r="O1159" s="236">
        <f>ROUND(E1159*N1159,2)</f>
        <v>0</v>
      </c>
      <c r="P1159" s="236">
        <v>0</v>
      </c>
      <c r="Q1159" s="236">
        <f>ROUND(E1159*P1159,2)</f>
        <v>0</v>
      </c>
      <c r="R1159" s="238"/>
      <c r="S1159" s="238" t="s">
        <v>288</v>
      </c>
      <c r="T1159" s="239" t="s">
        <v>265</v>
      </c>
      <c r="U1159" s="222">
        <v>0.33</v>
      </c>
      <c r="V1159" s="222">
        <f>ROUND(E1159*U1159,2)</f>
        <v>0.66</v>
      </c>
      <c r="W1159" s="222"/>
      <c r="X1159" s="222" t="s">
        <v>320</v>
      </c>
      <c r="Y1159" s="222" t="s">
        <v>267</v>
      </c>
      <c r="Z1159" s="212"/>
      <c r="AA1159" s="212"/>
      <c r="AB1159" s="212"/>
      <c r="AC1159" s="212"/>
      <c r="AD1159" s="212"/>
      <c r="AE1159" s="212"/>
      <c r="AF1159" s="212"/>
      <c r="AG1159" s="212" t="s">
        <v>321</v>
      </c>
      <c r="AH1159" s="212"/>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2" x14ac:dyDescent="0.2">
      <c r="A1160" s="219"/>
      <c r="B1160" s="220"/>
      <c r="C1160" s="252" t="s">
        <v>1373</v>
      </c>
      <c r="D1160" s="223"/>
      <c r="E1160" s="224">
        <v>2</v>
      </c>
      <c r="F1160" s="222"/>
      <c r="G1160" s="222"/>
      <c r="H1160" s="222"/>
      <c r="I1160" s="222"/>
      <c r="J1160" s="222"/>
      <c r="K1160" s="222"/>
      <c r="L1160" s="222"/>
      <c r="M1160" s="222"/>
      <c r="N1160" s="221"/>
      <c r="O1160" s="221"/>
      <c r="P1160" s="221"/>
      <c r="Q1160" s="221"/>
      <c r="R1160" s="222"/>
      <c r="S1160" s="222"/>
      <c r="T1160" s="222"/>
      <c r="U1160" s="222"/>
      <c r="V1160" s="222"/>
      <c r="W1160" s="222"/>
      <c r="X1160" s="222"/>
      <c r="Y1160" s="222"/>
      <c r="Z1160" s="212"/>
      <c r="AA1160" s="212"/>
      <c r="AB1160" s="212"/>
      <c r="AC1160" s="212"/>
      <c r="AD1160" s="212"/>
      <c r="AE1160" s="212"/>
      <c r="AF1160" s="212"/>
      <c r="AG1160" s="212" t="s">
        <v>276</v>
      </c>
      <c r="AH1160" s="212">
        <v>0</v>
      </c>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ht="22.5" outlineLevel="1" x14ac:dyDescent="0.2">
      <c r="A1161" s="242">
        <v>212</v>
      </c>
      <c r="B1161" s="243" t="s">
        <v>1374</v>
      </c>
      <c r="C1161" s="253" t="s">
        <v>1375</v>
      </c>
      <c r="D1161" s="244" t="s">
        <v>453</v>
      </c>
      <c r="E1161" s="245">
        <v>2</v>
      </c>
      <c r="F1161" s="246"/>
      <c r="G1161" s="247">
        <f>ROUND(E1161*F1161,2)</f>
        <v>0</v>
      </c>
      <c r="H1161" s="246"/>
      <c r="I1161" s="247">
        <f>ROUND(E1161*H1161,2)</f>
        <v>0</v>
      </c>
      <c r="J1161" s="246"/>
      <c r="K1161" s="247">
        <f>ROUND(E1161*J1161,2)</f>
        <v>0</v>
      </c>
      <c r="L1161" s="247">
        <v>21</v>
      </c>
      <c r="M1161" s="247">
        <f>G1161*(1+L1161/100)</f>
        <v>0</v>
      </c>
      <c r="N1161" s="245">
        <v>1.2999999999999999E-3</v>
      </c>
      <c r="O1161" s="245">
        <f>ROUND(E1161*N1161,2)</f>
        <v>0</v>
      </c>
      <c r="P1161" s="245">
        <v>0</v>
      </c>
      <c r="Q1161" s="245">
        <f>ROUND(E1161*P1161,2)</f>
        <v>0</v>
      </c>
      <c r="R1161" s="247"/>
      <c r="S1161" s="247" t="s">
        <v>288</v>
      </c>
      <c r="T1161" s="248" t="s">
        <v>265</v>
      </c>
      <c r="U1161" s="222">
        <v>0.33</v>
      </c>
      <c r="V1161" s="222">
        <f>ROUND(E1161*U1161,2)</f>
        <v>0.66</v>
      </c>
      <c r="W1161" s="222"/>
      <c r="X1161" s="222" t="s">
        <v>320</v>
      </c>
      <c r="Y1161" s="222" t="s">
        <v>267</v>
      </c>
      <c r="Z1161" s="212"/>
      <c r="AA1161" s="212"/>
      <c r="AB1161" s="212"/>
      <c r="AC1161" s="212"/>
      <c r="AD1161" s="212"/>
      <c r="AE1161" s="212"/>
      <c r="AF1161" s="212"/>
      <c r="AG1161" s="212" t="s">
        <v>321</v>
      </c>
      <c r="AH1161" s="212"/>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ht="22.5" outlineLevel="1" x14ac:dyDescent="0.2">
      <c r="A1162" s="242">
        <v>213</v>
      </c>
      <c r="B1162" s="243" t="s">
        <v>1376</v>
      </c>
      <c r="C1162" s="253" t="s">
        <v>1377</v>
      </c>
      <c r="D1162" s="244" t="s">
        <v>453</v>
      </c>
      <c r="E1162" s="245">
        <v>2</v>
      </c>
      <c r="F1162" s="246"/>
      <c r="G1162" s="247">
        <f>ROUND(E1162*F1162,2)</f>
        <v>0</v>
      </c>
      <c r="H1162" s="246"/>
      <c r="I1162" s="247">
        <f>ROUND(E1162*H1162,2)</f>
        <v>0</v>
      </c>
      <c r="J1162" s="246"/>
      <c r="K1162" s="247">
        <f>ROUND(E1162*J1162,2)</f>
        <v>0</v>
      </c>
      <c r="L1162" s="247">
        <v>21</v>
      </c>
      <c r="M1162" s="247">
        <f>G1162*(1+L1162/100)</f>
        <v>0</v>
      </c>
      <c r="N1162" s="245">
        <v>1.2999999999999999E-3</v>
      </c>
      <c r="O1162" s="245">
        <f>ROUND(E1162*N1162,2)</f>
        <v>0</v>
      </c>
      <c r="P1162" s="245">
        <v>0</v>
      </c>
      <c r="Q1162" s="245">
        <f>ROUND(E1162*P1162,2)</f>
        <v>0</v>
      </c>
      <c r="R1162" s="247"/>
      <c r="S1162" s="247" t="s">
        <v>288</v>
      </c>
      <c r="T1162" s="248" t="s">
        <v>265</v>
      </c>
      <c r="U1162" s="222">
        <v>0.33</v>
      </c>
      <c r="V1162" s="222">
        <f>ROUND(E1162*U1162,2)</f>
        <v>0.66</v>
      </c>
      <c r="W1162" s="222"/>
      <c r="X1162" s="222" t="s">
        <v>320</v>
      </c>
      <c r="Y1162" s="222" t="s">
        <v>267</v>
      </c>
      <c r="Z1162" s="212"/>
      <c r="AA1162" s="212"/>
      <c r="AB1162" s="212"/>
      <c r="AC1162" s="212"/>
      <c r="AD1162" s="212"/>
      <c r="AE1162" s="212"/>
      <c r="AF1162" s="212"/>
      <c r="AG1162" s="212" t="s">
        <v>321</v>
      </c>
      <c r="AH1162" s="212"/>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ht="22.5" outlineLevel="1" x14ac:dyDescent="0.2">
      <c r="A1163" s="242">
        <v>214</v>
      </c>
      <c r="B1163" s="243" t="s">
        <v>1378</v>
      </c>
      <c r="C1163" s="253" t="s">
        <v>1379</v>
      </c>
      <c r="D1163" s="244" t="s">
        <v>453</v>
      </c>
      <c r="E1163" s="245">
        <v>1</v>
      </c>
      <c r="F1163" s="246"/>
      <c r="G1163" s="247">
        <f>ROUND(E1163*F1163,2)</f>
        <v>0</v>
      </c>
      <c r="H1163" s="246"/>
      <c r="I1163" s="247">
        <f>ROUND(E1163*H1163,2)</f>
        <v>0</v>
      </c>
      <c r="J1163" s="246"/>
      <c r="K1163" s="247">
        <f>ROUND(E1163*J1163,2)</f>
        <v>0</v>
      </c>
      <c r="L1163" s="247">
        <v>21</v>
      </c>
      <c r="M1163" s="247">
        <f>G1163*(1+L1163/100)</f>
        <v>0</v>
      </c>
      <c r="N1163" s="245">
        <v>0.01</v>
      </c>
      <c r="O1163" s="245">
        <f>ROUND(E1163*N1163,2)</f>
        <v>0.01</v>
      </c>
      <c r="P1163" s="245">
        <v>0</v>
      </c>
      <c r="Q1163" s="245">
        <f>ROUND(E1163*P1163,2)</f>
        <v>0</v>
      </c>
      <c r="R1163" s="247"/>
      <c r="S1163" s="247" t="s">
        <v>288</v>
      </c>
      <c r="T1163" s="248" t="s">
        <v>265</v>
      </c>
      <c r="U1163" s="222">
        <v>0.33</v>
      </c>
      <c r="V1163" s="222">
        <f>ROUND(E1163*U1163,2)</f>
        <v>0.33</v>
      </c>
      <c r="W1163" s="222"/>
      <c r="X1163" s="222" t="s">
        <v>320</v>
      </c>
      <c r="Y1163" s="222" t="s">
        <v>267</v>
      </c>
      <c r="Z1163" s="212"/>
      <c r="AA1163" s="212"/>
      <c r="AB1163" s="212"/>
      <c r="AC1163" s="212"/>
      <c r="AD1163" s="212"/>
      <c r="AE1163" s="212"/>
      <c r="AF1163" s="212"/>
      <c r="AG1163" s="212" t="s">
        <v>321</v>
      </c>
      <c r="AH1163" s="212"/>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ht="22.5" outlineLevel="1" x14ac:dyDescent="0.2">
      <c r="A1164" s="242">
        <v>215</v>
      </c>
      <c r="B1164" s="243" t="s">
        <v>1380</v>
      </c>
      <c r="C1164" s="253" t="s">
        <v>1381</v>
      </c>
      <c r="D1164" s="244" t="s">
        <v>453</v>
      </c>
      <c r="E1164" s="245">
        <v>1</v>
      </c>
      <c r="F1164" s="246"/>
      <c r="G1164" s="247">
        <f>ROUND(E1164*F1164,2)</f>
        <v>0</v>
      </c>
      <c r="H1164" s="246"/>
      <c r="I1164" s="247">
        <f>ROUND(E1164*H1164,2)</f>
        <v>0</v>
      </c>
      <c r="J1164" s="246"/>
      <c r="K1164" s="247">
        <f>ROUND(E1164*J1164,2)</f>
        <v>0</v>
      </c>
      <c r="L1164" s="247">
        <v>21</v>
      </c>
      <c r="M1164" s="247">
        <f>G1164*(1+L1164/100)</f>
        <v>0</v>
      </c>
      <c r="N1164" s="245">
        <v>0.01</v>
      </c>
      <c r="O1164" s="245">
        <f>ROUND(E1164*N1164,2)</f>
        <v>0.01</v>
      </c>
      <c r="P1164" s="245">
        <v>0</v>
      </c>
      <c r="Q1164" s="245">
        <f>ROUND(E1164*P1164,2)</f>
        <v>0</v>
      </c>
      <c r="R1164" s="247"/>
      <c r="S1164" s="247" t="s">
        <v>288</v>
      </c>
      <c r="T1164" s="248" t="s">
        <v>265</v>
      </c>
      <c r="U1164" s="222">
        <v>0.33</v>
      </c>
      <c r="V1164" s="222">
        <f>ROUND(E1164*U1164,2)</f>
        <v>0.33</v>
      </c>
      <c r="W1164" s="222"/>
      <c r="X1164" s="222" t="s">
        <v>320</v>
      </c>
      <c r="Y1164" s="222" t="s">
        <v>267</v>
      </c>
      <c r="Z1164" s="212"/>
      <c r="AA1164" s="212"/>
      <c r="AB1164" s="212"/>
      <c r="AC1164" s="212"/>
      <c r="AD1164" s="212"/>
      <c r="AE1164" s="212"/>
      <c r="AF1164" s="212"/>
      <c r="AG1164" s="212" t="s">
        <v>321</v>
      </c>
      <c r="AH1164" s="212"/>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ht="22.5" outlineLevel="1" x14ac:dyDescent="0.2">
      <c r="A1165" s="242">
        <v>216</v>
      </c>
      <c r="B1165" s="243" t="s">
        <v>1382</v>
      </c>
      <c r="C1165" s="253" t="s">
        <v>1383</v>
      </c>
      <c r="D1165" s="244" t="s">
        <v>453</v>
      </c>
      <c r="E1165" s="245">
        <v>1</v>
      </c>
      <c r="F1165" s="246"/>
      <c r="G1165" s="247">
        <f>ROUND(E1165*F1165,2)</f>
        <v>0</v>
      </c>
      <c r="H1165" s="246"/>
      <c r="I1165" s="247">
        <f>ROUND(E1165*H1165,2)</f>
        <v>0</v>
      </c>
      <c r="J1165" s="246"/>
      <c r="K1165" s="247">
        <f>ROUND(E1165*J1165,2)</f>
        <v>0</v>
      </c>
      <c r="L1165" s="247">
        <v>21</v>
      </c>
      <c r="M1165" s="247">
        <f>G1165*(1+L1165/100)</f>
        <v>0</v>
      </c>
      <c r="N1165" s="245">
        <v>0.01</v>
      </c>
      <c r="O1165" s="245">
        <f>ROUND(E1165*N1165,2)</f>
        <v>0.01</v>
      </c>
      <c r="P1165" s="245">
        <v>0</v>
      </c>
      <c r="Q1165" s="245">
        <f>ROUND(E1165*P1165,2)</f>
        <v>0</v>
      </c>
      <c r="R1165" s="247"/>
      <c r="S1165" s="247" t="s">
        <v>288</v>
      </c>
      <c r="T1165" s="248" t="s">
        <v>265</v>
      </c>
      <c r="U1165" s="222">
        <v>0.33</v>
      </c>
      <c r="V1165" s="222">
        <f>ROUND(E1165*U1165,2)</f>
        <v>0.33</v>
      </c>
      <c r="W1165" s="222"/>
      <c r="X1165" s="222" t="s">
        <v>320</v>
      </c>
      <c r="Y1165" s="222" t="s">
        <v>267</v>
      </c>
      <c r="Z1165" s="212"/>
      <c r="AA1165" s="212"/>
      <c r="AB1165" s="212"/>
      <c r="AC1165" s="212"/>
      <c r="AD1165" s="212"/>
      <c r="AE1165" s="212"/>
      <c r="AF1165" s="212"/>
      <c r="AG1165" s="212" t="s">
        <v>321</v>
      </c>
      <c r="AH1165" s="212"/>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ht="22.5" outlineLevel="1" x14ac:dyDescent="0.2">
      <c r="A1166" s="242">
        <v>217</v>
      </c>
      <c r="B1166" s="243" t="s">
        <v>1384</v>
      </c>
      <c r="C1166" s="253" t="s">
        <v>1385</v>
      </c>
      <c r="D1166" s="244" t="s">
        <v>453</v>
      </c>
      <c r="E1166" s="245">
        <v>1</v>
      </c>
      <c r="F1166" s="246"/>
      <c r="G1166" s="247">
        <f>ROUND(E1166*F1166,2)</f>
        <v>0</v>
      </c>
      <c r="H1166" s="246"/>
      <c r="I1166" s="247">
        <f>ROUND(E1166*H1166,2)</f>
        <v>0</v>
      </c>
      <c r="J1166" s="246"/>
      <c r="K1166" s="247">
        <f>ROUND(E1166*J1166,2)</f>
        <v>0</v>
      </c>
      <c r="L1166" s="247">
        <v>21</v>
      </c>
      <c r="M1166" s="247">
        <f>G1166*(1+L1166/100)</f>
        <v>0</v>
      </c>
      <c r="N1166" s="245">
        <v>0.01</v>
      </c>
      <c r="O1166" s="245">
        <f>ROUND(E1166*N1166,2)</f>
        <v>0.01</v>
      </c>
      <c r="P1166" s="245">
        <v>0</v>
      </c>
      <c r="Q1166" s="245">
        <f>ROUND(E1166*P1166,2)</f>
        <v>0</v>
      </c>
      <c r="R1166" s="247"/>
      <c r="S1166" s="247" t="s">
        <v>288</v>
      </c>
      <c r="T1166" s="248" t="s">
        <v>265</v>
      </c>
      <c r="U1166" s="222">
        <v>0.33</v>
      </c>
      <c r="V1166" s="222">
        <f>ROUND(E1166*U1166,2)</f>
        <v>0.33</v>
      </c>
      <c r="W1166" s="222"/>
      <c r="X1166" s="222" t="s">
        <v>320</v>
      </c>
      <c r="Y1166" s="222" t="s">
        <v>267</v>
      </c>
      <c r="Z1166" s="212"/>
      <c r="AA1166" s="212"/>
      <c r="AB1166" s="212"/>
      <c r="AC1166" s="212"/>
      <c r="AD1166" s="212"/>
      <c r="AE1166" s="212"/>
      <c r="AF1166" s="212"/>
      <c r="AG1166" s="212" t="s">
        <v>321</v>
      </c>
      <c r="AH1166" s="212"/>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1" x14ac:dyDescent="0.2">
      <c r="A1167" s="242">
        <v>218</v>
      </c>
      <c r="B1167" s="243" t="s">
        <v>1386</v>
      </c>
      <c r="C1167" s="253" t="s">
        <v>1387</v>
      </c>
      <c r="D1167" s="244" t="s">
        <v>453</v>
      </c>
      <c r="E1167" s="245">
        <v>1</v>
      </c>
      <c r="F1167" s="246"/>
      <c r="G1167" s="247">
        <f>ROUND(E1167*F1167,2)</f>
        <v>0</v>
      </c>
      <c r="H1167" s="246"/>
      <c r="I1167" s="247">
        <f>ROUND(E1167*H1167,2)</f>
        <v>0</v>
      </c>
      <c r="J1167" s="246"/>
      <c r="K1167" s="247">
        <f>ROUND(E1167*J1167,2)</f>
        <v>0</v>
      </c>
      <c r="L1167" s="247">
        <v>21</v>
      </c>
      <c r="M1167" s="247">
        <f>G1167*(1+L1167/100)</f>
        <v>0</v>
      </c>
      <c r="N1167" s="245">
        <v>0.01</v>
      </c>
      <c r="O1167" s="245">
        <f>ROUND(E1167*N1167,2)</f>
        <v>0.01</v>
      </c>
      <c r="P1167" s="245">
        <v>0</v>
      </c>
      <c r="Q1167" s="245">
        <f>ROUND(E1167*P1167,2)</f>
        <v>0</v>
      </c>
      <c r="R1167" s="247"/>
      <c r="S1167" s="247" t="s">
        <v>288</v>
      </c>
      <c r="T1167" s="248" t="s">
        <v>265</v>
      </c>
      <c r="U1167" s="222">
        <v>0</v>
      </c>
      <c r="V1167" s="222">
        <f>ROUND(E1167*U1167,2)</f>
        <v>0</v>
      </c>
      <c r="W1167" s="222"/>
      <c r="X1167" s="222" t="s">
        <v>320</v>
      </c>
      <c r="Y1167" s="222" t="s">
        <v>267</v>
      </c>
      <c r="Z1167" s="212"/>
      <c r="AA1167" s="212"/>
      <c r="AB1167" s="212"/>
      <c r="AC1167" s="212"/>
      <c r="AD1167" s="212"/>
      <c r="AE1167" s="212"/>
      <c r="AF1167" s="212"/>
      <c r="AG1167" s="212" t="s">
        <v>321</v>
      </c>
      <c r="AH1167" s="212"/>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1" x14ac:dyDescent="0.2">
      <c r="A1168" s="233">
        <v>219</v>
      </c>
      <c r="B1168" s="234" t="s">
        <v>1388</v>
      </c>
      <c r="C1168" s="250" t="s">
        <v>1389</v>
      </c>
      <c r="D1168" s="235" t="s">
        <v>397</v>
      </c>
      <c r="E1168" s="236">
        <v>0.19355</v>
      </c>
      <c r="F1168" s="237"/>
      <c r="G1168" s="238">
        <f>ROUND(E1168*F1168,2)</f>
        <v>0</v>
      </c>
      <c r="H1168" s="237"/>
      <c r="I1168" s="238">
        <f>ROUND(E1168*H1168,2)</f>
        <v>0</v>
      </c>
      <c r="J1168" s="237"/>
      <c r="K1168" s="238">
        <f>ROUND(E1168*J1168,2)</f>
        <v>0</v>
      </c>
      <c r="L1168" s="238">
        <v>21</v>
      </c>
      <c r="M1168" s="238">
        <f>G1168*(1+L1168/100)</f>
        <v>0</v>
      </c>
      <c r="N1168" s="236">
        <v>0</v>
      </c>
      <c r="O1168" s="236">
        <f>ROUND(E1168*N1168,2)</f>
        <v>0</v>
      </c>
      <c r="P1168" s="236">
        <v>0</v>
      </c>
      <c r="Q1168" s="236">
        <f>ROUND(E1168*P1168,2)</f>
        <v>0</v>
      </c>
      <c r="R1168" s="238" t="s">
        <v>1325</v>
      </c>
      <c r="S1168" s="238" t="s">
        <v>264</v>
      </c>
      <c r="T1168" s="239" t="s">
        <v>319</v>
      </c>
      <c r="U1168" s="222">
        <v>1.573</v>
      </c>
      <c r="V1168" s="222">
        <f>ROUND(E1168*U1168,2)</f>
        <v>0.3</v>
      </c>
      <c r="W1168" s="222"/>
      <c r="X1168" s="222" t="s">
        <v>1138</v>
      </c>
      <c r="Y1168" s="222" t="s">
        <v>267</v>
      </c>
      <c r="Z1168" s="212"/>
      <c r="AA1168" s="212"/>
      <c r="AB1168" s="212"/>
      <c r="AC1168" s="212"/>
      <c r="AD1168" s="212"/>
      <c r="AE1168" s="212"/>
      <c r="AF1168" s="212"/>
      <c r="AG1168" s="212" t="s">
        <v>1139</v>
      </c>
      <c r="AH1168" s="212"/>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2" x14ac:dyDescent="0.2">
      <c r="A1169" s="219"/>
      <c r="B1169" s="220"/>
      <c r="C1169" s="261" t="s">
        <v>1390</v>
      </c>
      <c r="D1169" s="259"/>
      <c r="E1169" s="259"/>
      <c r="F1169" s="259"/>
      <c r="G1169" s="259"/>
      <c r="H1169" s="222"/>
      <c r="I1169" s="222"/>
      <c r="J1169" s="222"/>
      <c r="K1169" s="222"/>
      <c r="L1169" s="222"/>
      <c r="M1169" s="222"/>
      <c r="N1169" s="221"/>
      <c r="O1169" s="221"/>
      <c r="P1169" s="221"/>
      <c r="Q1169" s="221"/>
      <c r="R1169" s="222"/>
      <c r="S1169" s="222"/>
      <c r="T1169" s="222"/>
      <c r="U1169" s="222"/>
      <c r="V1169" s="222"/>
      <c r="W1169" s="222"/>
      <c r="X1169" s="222"/>
      <c r="Y1169" s="222"/>
      <c r="Z1169" s="212"/>
      <c r="AA1169" s="212"/>
      <c r="AB1169" s="212"/>
      <c r="AC1169" s="212"/>
      <c r="AD1169" s="212"/>
      <c r="AE1169" s="212"/>
      <c r="AF1169" s="212"/>
      <c r="AG1169" s="212" t="s">
        <v>323</v>
      </c>
      <c r="AH1169" s="212"/>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2" x14ac:dyDescent="0.2">
      <c r="A1170" s="219"/>
      <c r="B1170" s="220"/>
      <c r="C1170" s="252" t="s">
        <v>1141</v>
      </c>
      <c r="D1170" s="223"/>
      <c r="E1170" s="224"/>
      <c r="F1170" s="222"/>
      <c r="G1170" s="222"/>
      <c r="H1170" s="222"/>
      <c r="I1170" s="222"/>
      <c r="J1170" s="222"/>
      <c r="K1170" s="222"/>
      <c r="L1170" s="222"/>
      <c r="M1170" s="222"/>
      <c r="N1170" s="221"/>
      <c r="O1170" s="221"/>
      <c r="P1170" s="221"/>
      <c r="Q1170" s="221"/>
      <c r="R1170" s="222"/>
      <c r="S1170" s="222"/>
      <c r="T1170" s="222"/>
      <c r="U1170" s="222"/>
      <c r="V1170" s="222"/>
      <c r="W1170" s="222"/>
      <c r="X1170" s="222"/>
      <c r="Y1170" s="222"/>
      <c r="Z1170" s="212"/>
      <c r="AA1170" s="212"/>
      <c r="AB1170" s="212"/>
      <c r="AC1170" s="212"/>
      <c r="AD1170" s="212"/>
      <c r="AE1170" s="212"/>
      <c r="AF1170" s="212"/>
      <c r="AG1170" s="212" t="s">
        <v>276</v>
      </c>
      <c r="AH1170" s="212">
        <v>0</v>
      </c>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3" x14ac:dyDescent="0.2">
      <c r="A1171" s="219"/>
      <c r="B1171" s="220"/>
      <c r="C1171" s="252" t="s">
        <v>1391</v>
      </c>
      <c r="D1171" s="223"/>
      <c r="E1171" s="224"/>
      <c r="F1171" s="222"/>
      <c r="G1171" s="222"/>
      <c r="H1171" s="222"/>
      <c r="I1171" s="222"/>
      <c r="J1171" s="222"/>
      <c r="K1171" s="222"/>
      <c r="L1171" s="222"/>
      <c r="M1171" s="222"/>
      <c r="N1171" s="221"/>
      <c r="O1171" s="221"/>
      <c r="P1171" s="221"/>
      <c r="Q1171" s="221"/>
      <c r="R1171" s="222"/>
      <c r="S1171" s="222"/>
      <c r="T1171" s="222"/>
      <c r="U1171" s="222"/>
      <c r="V1171" s="222"/>
      <c r="W1171" s="222"/>
      <c r="X1171" s="222"/>
      <c r="Y1171" s="222"/>
      <c r="Z1171" s="212"/>
      <c r="AA1171" s="212"/>
      <c r="AB1171" s="212"/>
      <c r="AC1171" s="212"/>
      <c r="AD1171" s="212"/>
      <c r="AE1171" s="212"/>
      <c r="AF1171" s="212"/>
      <c r="AG1171" s="212" t="s">
        <v>276</v>
      </c>
      <c r="AH1171" s="212">
        <v>0</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3" x14ac:dyDescent="0.2">
      <c r="A1172" s="219"/>
      <c r="B1172" s="220"/>
      <c r="C1172" s="252" t="s">
        <v>1392</v>
      </c>
      <c r="D1172" s="223"/>
      <c r="E1172" s="224">
        <v>0.19355</v>
      </c>
      <c r="F1172" s="222"/>
      <c r="G1172" s="222"/>
      <c r="H1172" s="222"/>
      <c r="I1172" s="222"/>
      <c r="J1172" s="222"/>
      <c r="K1172" s="222"/>
      <c r="L1172" s="222"/>
      <c r="M1172" s="222"/>
      <c r="N1172" s="221"/>
      <c r="O1172" s="221"/>
      <c r="P1172" s="221"/>
      <c r="Q1172" s="221"/>
      <c r="R1172" s="222"/>
      <c r="S1172" s="222"/>
      <c r="T1172" s="222"/>
      <c r="U1172" s="222"/>
      <c r="V1172" s="222"/>
      <c r="W1172" s="222"/>
      <c r="X1172" s="222"/>
      <c r="Y1172" s="222"/>
      <c r="Z1172" s="212"/>
      <c r="AA1172" s="212"/>
      <c r="AB1172" s="212"/>
      <c r="AC1172" s="212"/>
      <c r="AD1172" s="212"/>
      <c r="AE1172" s="212"/>
      <c r="AF1172" s="212"/>
      <c r="AG1172" s="212" t="s">
        <v>276</v>
      </c>
      <c r="AH1172" s="212">
        <v>0</v>
      </c>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x14ac:dyDescent="0.2">
      <c r="A1173" s="226" t="s">
        <v>259</v>
      </c>
      <c r="B1173" s="227" t="s">
        <v>177</v>
      </c>
      <c r="C1173" s="249" t="s">
        <v>178</v>
      </c>
      <c r="D1173" s="228"/>
      <c r="E1173" s="229"/>
      <c r="F1173" s="230"/>
      <c r="G1173" s="230">
        <f>SUMIF(AG1174:AG1234,"&lt;&gt;NOR",G1174:G1234)</f>
        <v>0</v>
      </c>
      <c r="H1173" s="230"/>
      <c r="I1173" s="230">
        <f>SUM(I1174:I1234)</f>
        <v>0</v>
      </c>
      <c r="J1173" s="230"/>
      <c r="K1173" s="230">
        <f>SUM(K1174:K1234)</f>
        <v>0</v>
      </c>
      <c r="L1173" s="230"/>
      <c r="M1173" s="230">
        <f>SUM(M1174:M1234)</f>
        <v>0</v>
      </c>
      <c r="N1173" s="229"/>
      <c r="O1173" s="229">
        <f>SUM(O1174:O1234)</f>
        <v>1.4700000000000002</v>
      </c>
      <c r="P1173" s="229"/>
      <c r="Q1173" s="229">
        <f>SUM(Q1174:Q1234)</f>
        <v>4.8899999999999997</v>
      </c>
      <c r="R1173" s="230"/>
      <c r="S1173" s="230"/>
      <c r="T1173" s="231"/>
      <c r="U1173" s="225"/>
      <c r="V1173" s="225">
        <f>SUM(V1174:V1234)</f>
        <v>54.589999999999996</v>
      </c>
      <c r="W1173" s="225"/>
      <c r="X1173" s="225"/>
      <c r="Y1173" s="225"/>
      <c r="AG1173" t="s">
        <v>260</v>
      </c>
    </row>
    <row r="1174" spans="1:60" ht="22.5" outlineLevel="1" x14ac:dyDescent="0.2">
      <c r="A1174" s="233">
        <v>220</v>
      </c>
      <c r="B1174" s="234" t="s">
        <v>1393</v>
      </c>
      <c r="C1174" s="250" t="s">
        <v>1394</v>
      </c>
      <c r="D1174" s="235" t="s">
        <v>317</v>
      </c>
      <c r="E1174" s="236">
        <v>4.9000000000000004</v>
      </c>
      <c r="F1174" s="237"/>
      <c r="G1174" s="238">
        <f>ROUND(E1174*F1174,2)</f>
        <v>0</v>
      </c>
      <c r="H1174" s="237"/>
      <c r="I1174" s="238">
        <f>ROUND(E1174*H1174,2)</f>
        <v>0</v>
      </c>
      <c r="J1174" s="237"/>
      <c r="K1174" s="238">
        <f>ROUND(E1174*J1174,2)</f>
        <v>0</v>
      </c>
      <c r="L1174" s="238">
        <v>21</v>
      </c>
      <c r="M1174" s="238">
        <f>G1174*(1+L1174/100)</f>
        <v>0</v>
      </c>
      <c r="N1174" s="236">
        <v>0</v>
      </c>
      <c r="O1174" s="236">
        <f>ROUND(E1174*N1174,2)</f>
        <v>0</v>
      </c>
      <c r="P1174" s="236">
        <v>0</v>
      </c>
      <c r="Q1174" s="236">
        <f>ROUND(E1174*P1174,2)</f>
        <v>0</v>
      </c>
      <c r="R1174" s="238" t="s">
        <v>1395</v>
      </c>
      <c r="S1174" s="238" t="s">
        <v>264</v>
      </c>
      <c r="T1174" s="239" t="s">
        <v>319</v>
      </c>
      <c r="U1174" s="222">
        <v>0.27</v>
      </c>
      <c r="V1174" s="222">
        <f>ROUND(E1174*U1174,2)</f>
        <v>1.32</v>
      </c>
      <c r="W1174" s="222"/>
      <c r="X1174" s="222" t="s">
        <v>320</v>
      </c>
      <c r="Y1174" s="222" t="s">
        <v>267</v>
      </c>
      <c r="Z1174" s="212"/>
      <c r="AA1174" s="212"/>
      <c r="AB1174" s="212"/>
      <c r="AC1174" s="212"/>
      <c r="AD1174" s="212"/>
      <c r="AE1174" s="212"/>
      <c r="AF1174" s="212"/>
      <c r="AG1174" s="212" t="s">
        <v>321</v>
      </c>
      <c r="AH1174" s="212"/>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2" x14ac:dyDescent="0.2">
      <c r="A1175" s="219"/>
      <c r="B1175" s="220"/>
      <c r="C1175" s="261" t="s">
        <v>1396</v>
      </c>
      <c r="D1175" s="259"/>
      <c r="E1175" s="259"/>
      <c r="F1175" s="259"/>
      <c r="G1175" s="259"/>
      <c r="H1175" s="222"/>
      <c r="I1175" s="222"/>
      <c r="J1175" s="222"/>
      <c r="K1175" s="222"/>
      <c r="L1175" s="222"/>
      <c r="M1175" s="222"/>
      <c r="N1175" s="221"/>
      <c r="O1175" s="221"/>
      <c r="P1175" s="221"/>
      <c r="Q1175" s="221"/>
      <c r="R1175" s="222"/>
      <c r="S1175" s="222"/>
      <c r="T1175" s="222"/>
      <c r="U1175" s="222"/>
      <c r="V1175" s="222"/>
      <c r="W1175" s="222"/>
      <c r="X1175" s="222"/>
      <c r="Y1175" s="222"/>
      <c r="Z1175" s="212"/>
      <c r="AA1175" s="212"/>
      <c r="AB1175" s="212"/>
      <c r="AC1175" s="212"/>
      <c r="AD1175" s="212"/>
      <c r="AE1175" s="212"/>
      <c r="AF1175" s="212"/>
      <c r="AG1175" s="212" t="s">
        <v>323</v>
      </c>
      <c r="AH1175" s="212"/>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2" x14ac:dyDescent="0.2">
      <c r="A1176" s="219"/>
      <c r="B1176" s="220"/>
      <c r="C1176" s="252" t="s">
        <v>1397</v>
      </c>
      <c r="D1176" s="223"/>
      <c r="E1176" s="224">
        <v>2.5</v>
      </c>
      <c r="F1176" s="222"/>
      <c r="G1176" s="222"/>
      <c r="H1176" s="222"/>
      <c r="I1176" s="222"/>
      <c r="J1176" s="222"/>
      <c r="K1176" s="222"/>
      <c r="L1176" s="222"/>
      <c r="M1176" s="222"/>
      <c r="N1176" s="221"/>
      <c r="O1176" s="221"/>
      <c r="P1176" s="221"/>
      <c r="Q1176" s="221"/>
      <c r="R1176" s="222"/>
      <c r="S1176" s="222"/>
      <c r="T1176" s="222"/>
      <c r="U1176" s="222"/>
      <c r="V1176" s="222"/>
      <c r="W1176" s="222"/>
      <c r="X1176" s="222"/>
      <c r="Y1176" s="222"/>
      <c r="Z1176" s="212"/>
      <c r="AA1176" s="212"/>
      <c r="AB1176" s="212"/>
      <c r="AC1176" s="212"/>
      <c r="AD1176" s="212"/>
      <c r="AE1176" s="212"/>
      <c r="AF1176" s="212"/>
      <c r="AG1176" s="212" t="s">
        <v>276</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3" x14ac:dyDescent="0.2">
      <c r="A1177" s="219"/>
      <c r="B1177" s="220"/>
      <c r="C1177" s="252" t="s">
        <v>1398</v>
      </c>
      <c r="D1177" s="223"/>
      <c r="E1177" s="224">
        <v>2.4</v>
      </c>
      <c r="F1177" s="222"/>
      <c r="G1177" s="222"/>
      <c r="H1177" s="222"/>
      <c r="I1177" s="222"/>
      <c r="J1177" s="222"/>
      <c r="K1177" s="222"/>
      <c r="L1177" s="222"/>
      <c r="M1177" s="222"/>
      <c r="N1177" s="221"/>
      <c r="O1177" s="221"/>
      <c r="P1177" s="221"/>
      <c r="Q1177" s="221"/>
      <c r="R1177" s="222"/>
      <c r="S1177" s="222"/>
      <c r="T1177" s="222"/>
      <c r="U1177" s="222"/>
      <c r="V1177" s="222"/>
      <c r="W1177" s="222"/>
      <c r="X1177" s="222"/>
      <c r="Y1177" s="222"/>
      <c r="Z1177" s="212"/>
      <c r="AA1177" s="212"/>
      <c r="AB1177" s="212"/>
      <c r="AC1177" s="212"/>
      <c r="AD1177" s="212"/>
      <c r="AE1177" s="212"/>
      <c r="AF1177" s="212"/>
      <c r="AG1177" s="212" t="s">
        <v>276</v>
      </c>
      <c r="AH1177" s="212">
        <v>0</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ht="22.5" outlineLevel="1" x14ac:dyDescent="0.2">
      <c r="A1178" s="233">
        <v>221</v>
      </c>
      <c r="B1178" s="234" t="s">
        <v>1399</v>
      </c>
      <c r="C1178" s="250" t="s">
        <v>1400</v>
      </c>
      <c r="D1178" s="235" t="s">
        <v>317</v>
      </c>
      <c r="E1178" s="236">
        <v>2.7336</v>
      </c>
      <c r="F1178" s="237"/>
      <c r="G1178" s="238">
        <f>ROUND(E1178*F1178,2)</f>
        <v>0</v>
      </c>
      <c r="H1178" s="237"/>
      <c r="I1178" s="238">
        <f>ROUND(E1178*H1178,2)</f>
        <v>0</v>
      </c>
      <c r="J1178" s="237"/>
      <c r="K1178" s="238">
        <f>ROUND(E1178*J1178,2)</f>
        <v>0</v>
      </c>
      <c r="L1178" s="238">
        <v>21</v>
      </c>
      <c r="M1178" s="238">
        <f>G1178*(1+L1178/100)</f>
        <v>0</v>
      </c>
      <c r="N1178" s="236">
        <v>1.6000000000000001E-4</v>
      </c>
      <c r="O1178" s="236">
        <f>ROUND(E1178*N1178,2)</f>
        <v>0</v>
      </c>
      <c r="P1178" s="236">
        <v>1.32E-2</v>
      </c>
      <c r="Q1178" s="236">
        <f>ROUND(E1178*P1178,2)</f>
        <v>0.04</v>
      </c>
      <c r="R1178" s="238" t="s">
        <v>1395</v>
      </c>
      <c r="S1178" s="238" t="s">
        <v>264</v>
      </c>
      <c r="T1178" s="239" t="s">
        <v>319</v>
      </c>
      <c r="U1178" s="222">
        <v>0.84240000000000004</v>
      </c>
      <c r="V1178" s="222">
        <f>ROUND(E1178*U1178,2)</f>
        <v>2.2999999999999998</v>
      </c>
      <c r="W1178" s="222"/>
      <c r="X1178" s="222" t="s">
        <v>320</v>
      </c>
      <c r="Y1178" s="222" t="s">
        <v>267</v>
      </c>
      <c r="Z1178" s="212"/>
      <c r="AA1178" s="212"/>
      <c r="AB1178" s="212"/>
      <c r="AC1178" s="212"/>
      <c r="AD1178" s="212"/>
      <c r="AE1178" s="212"/>
      <c r="AF1178" s="212"/>
      <c r="AG1178" s="212" t="s">
        <v>321</v>
      </c>
      <c r="AH1178" s="212"/>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2" x14ac:dyDescent="0.2">
      <c r="A1179" s="219"/>
      <c r="B1179" s="220"/>
      <c r="C1179" s="252" t="s">
        <v>1401</v>
      </c>
      <c r="D1179" s="223"/>
      <c r="E1179" s="224">
        <v>2.7336</v>
      </c>
      <c r="F1179" s="222"/>
      <c r="G1179" s="222"/>
      <c r="H1179" s="222"/>
      <c r="I1179" s="222"/>
      <c r="J1179" s="222"/>
      <c r="K1179" s="222"/>
      <c r="L1179" s="222"/>
      <c r="M1179" s="222"/>
      <c r="N1179" s="221"/>
      <c r="O1179" s="221"/>
      <c r="P1179" s="221"/>
      <c r="Q1179" s="221"/>
      <c r="R1179" s="222"/>
      <c r="S1179" s="222"/>
      <c r="T1179" s="222"/>
      <c r="U1179" s="222"/>
      <c r="V1179" s="222"/>
      <c r="W1179" s="222"/>
      <c r="X1179" s="222"/>
      <c r="Y1179" s="222"/>
      <c r="Z1179" s="212"/>
      <c r="AA1179" s="212"/>
      <c r="AB1179" s="212"/>
      <c r="AC1179" s="212"/>
      <c r="AD1179" s="212"/>
      <c r="AE1179" s="212"/>
      <c r="AF1179" s="212"/>
      <c r="AG1179" s="212" t="s">
        <v>276</v>
      </c>
      <c r="AH1179" s="212">
        <v>0</v>
      </c>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ht="22.5" outlineLevel="1" x14ac:dyDescent="0.2">
      <c r="A1180" s="233">
        <v>222</v>
      </c>
      <c r="B1180" s="234" t="s">
        <v>1402</v>
      </c>
      <c r="C1180" s="250" t="s">
        <v>1403</v>
      </c>
      <c r="D1180" s="235" t="s">
        <v>650</v>
      </c>
      <c r="E1180" s="236">
        <v>14.08</v>
      </c>
      <c r="F1180" s="237"/>
      <c r="G1180" s="238">
        <f>ROUND(E1180*F1180,2)</f>
        <v>0</v>
      </c>
      <c r="H1180" s="237"/>
      <c r="I1180" s="238">
        <f>ROUND(E1180*H1180,2)</f>
        <v>0</v>
      </c>
      <c r="J1180" s="237"/>
      <c r="K1180" s="238">
        <f>ROUND(E1180*J1180,2)</f>
        <v>0</v>
      </c>
      <c r="L1180" s="238">
        <v>21</v>
      </c>
      <c r="M1180" s="238">
        <f>G1180*(1+L1180/100)</f>
        <v>0</v>
      </c>
      <c r="N1180" s="236">
        <v>0</v>
      </c>
      <c r="O1180" s="236">
        <f>ROUND(E1180*N1180,2)</f>
        <v>0</v>
      </c>
      <c r="P1180" s="236">
        <v>0</v>
      </c>
      <c r="Q1180" s="236">
        <f>ROUND(E1180*P1180,2)</f>
        <v>0</v>
      </c>
      <c r="R1180" s="238" t="s">
        <v>1395</v>
      </c>
      <c r="S1180" s="238" t="s">
        <v>264</v>
      </c>
      <c r="T1180" s="239" t="s">
        <v>319</v>
      </c>
      <c r="U1180" s="222">
        <v>0.56399999999999995</v>
      </c>
      <c r="V1180" s="222">
        <f>ROUND(E1180*U1180,2)</f>
        <v>7.94</v>
      </c>
      <c r="W1180" s="222"/>
      <c r="X1180" s="222" t="s">
        <v>320</v>
      </c>
      <c r="Y1180" s="222" t="s">
        <v>267</v>
      </c>
      <c r="Z1180" s="212"/>
      <c r="AA1180" s="212"/>
      <c r="AB1180" s="212"/>
      <c r="AC1180" s="212"/>
      <c r="AD1180" s="212"/>
      <c r="AE1180" s="212"/>
      <c r="AF1180" s="212"/>
      <c r="AG1180" s="212" t="s">
        <v>321</v>
      </c>
      <c r="AH1180" s="212"/>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2" x14ac:dyDescent="0.2">
      <c r="A1181" s="219"/>
      <c r="B1181" s="220"/>
      <c r="C1181" s="252" t="s">
        <v>1404</v>
      </c>
      <c r="D1181" s="223"/>
      <c r="E1181" s="224"/>
      <c r="F1181" s="222"/>
      <c r="G1181" s="222"/>
      <c r="H1181" s="222"/>
      <c r="I1181" s="222"/>
      <c r="J1181" s="222"/>
      <c r="K1181" s="222"/>
      <c r="L1181" s="222"/>
      <c r="M1181" s="222"/>
      <c r="N1181" s="221"/>
      <c r="O1181" s="221"/>
      <c r="P1181" s="221"/>
      <c r="Q1181" s="221"/>
      <c r="R1181" s="222"/>
      <c r="S1181" s="222"/>
      <c r="T1181" s="222"/>
      <c r="U1181" s="222"/>
      <c r="V1181" s="222"/>
      <c r="W1181" s="222"/>
      <c r="X1181" s="222"/>
      <c r="Y1181" s="222"/>
      <c r="Z1181" s="212"/>
      <c r="AA1181" s="212"/>
      <c r="AB1181" s="212"/>
      <c r="AC1181" s="212"/>
      <c r="AD1181" s="212"/>
      <c r="AE1181" s="212"/>
      <c r="AF1181" s="212"/>
      <c r="AG1181" s="212" t="s">
        <v>276</v>
      </c>
      <c r="AH1181" s="212">
        <v>0</v>
      </c>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3" x14ac:dyDescent="0.2">
      <c r="A1182" s="219"/>
      <c r="B1182" s="220"/>
      <c r="C1182" s="252" t="s">
        <v>1405</v>
      </c>
      <c r="D1182" s="223"/>
      <c r="E1182" s="224">
        <v>4.28</v>
      </c>
      <c r="F1182" s="222"/>
      <c r="G1182" s="222"/>
      <c r="H1182" s="222"/>
      <c r="I1182" s="222"/>
      <c r="J1182" s="222"/>
      <c r="K1182" s="222"/>
      <c r="L1182" s="222"/>
      <c r="M1182" s="222"/>
      <c r="N1182" s="221"/>
      <c r="O1182" s="221"/>
      <c r="P1182" s="221"/>
      <c r="Q1182" s="221"/>
      <c r="R1182" s="222"/>
      <c r="S1182" s="222"/>
      <c r="T1182" s="222"/>
      <c r="U1182" s="222"/>
      <c r="V1182" s="222"/>
      <c r="W1182" s="222"/>
      <c r="X1182" s="222"/>
      <c r="Y1182" s="222"/>
      <c r="Z1182" s="212"/>
      <c r="AA1182" s="212"/>
      <c r="AB1182" s="212"/>
      <c r="AC1182" s="212"/>
      <c r="AD1182" s="212"/>
      <c r="AE1182" s="212"/>
      <c r="AF1182" s="212"/>
      <c r="AG1182" s="212" t="s">
        <v>276</v>
      </c>
      <c r="AH1182" s="212">
        <v>0</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3" x14ac:dyDescent="0.2">
      <c r="A1183" s="219"/>
      <c r="B1183" s="220"/>
      <c r="C1183" s="252" t="s">
        <v>1406</v>
      </c>
      <c r="D1183" s="223"/>
      <c r="E1183" s="224">
        <v>4.08</v>
      </c>
      <c r="F1183" s="222"/>
      <c r="G1183" s="222"/>
      <c r="H1183" s="222"/>
      <c r="I1183" s="222"/>
      <c r="J1183" s="222"/>
      <c r="K1183" s="222"/>
      <c r="L1183" s="222"/>
      <c r="M1183" s="222"/>
      <c r="N1183" s="221"/>
      <c r="O1183" s="221"/>
      <c r="P1183" s="221"/>
      <c r="Q1183" s="221"/>
      <c r="R1183" s="222"/>
      <c r="S1183" s="222"/>
      <c r="T1183" s="222"/>
      <c r="U1183" s="222"/>
      <c r="V1183" s="222"/>
      <c r="W1183" s="222"/>
      <c r="X1183" s="222"/>
      <c r="Y1183" s="222"/>
      <c r="Z1183" s="212"/>
      <c r="AA1183" s="212"/>
      <c r="AB1183" s="212"/>
      <c r="AC1183" s="212"/>
      <c r="AD1183" s="212"/>
      <c r="AE1183" s="212"/>
      <c r="AF1183" s="212"/>
      <c r="AG1183" s="212" t="s">
        <v>276</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3" x14ac:dyDescent="0.2">
      <c r="A1184" s="219"/>
      <c r="B1184" s="220"/>
      <c r="C1184" s="252" t="s">
        <v>1407</v>
      </c>
      <c r="D1184" s="223"/>
      <c r="E1184" s="224">
        <v>2.04</v>
      </c>
      <c r="F1184" s="222"/>
      <c r="G1184" s="222"/>
      <c r="H1184" s="222"/>
      <c r="I1184" s="222"/>
      <c r="J1184" s="222"/>
      <c r="K1184" s="222"/>
      <c r="L1184" s="222"/>
      <c r="M1184" s="222"/>
      <c r="N1184" s="221"/>
      <c r="O1184" s="221"/>
      <c r="P1184" s="221"/>
      <c r="Q1184" s="221"/>
      <c r="R1184" s="222"/>
      <c r="S1184" s="222"/>
      <c r="T1184" s="222"/>
      <c r="U1184" s="222"/>
      <c r="V1184" s="222"/>
      <c r="W1184" s="222"/>
      <c r="X1184" s="222"/>
      <c r="Y1184" s="222"/>
      <c r="Z1184" s="212"/>
      <c r="AA1184" s="212"/>
      <c r="AB1184" s="212"/>
      <c r="AC1184" s="212"/>
      <c r="AD1184" s="212"/>
      <c r="AE1184" s="212"/>
      <c r="AF1184" s="212"/>
      <c r="AG1184" s="212" t="s">
        <v>276</v>
      </c>
      <c r="AH1184" s="212">
        <v>0</v>
      </c>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3" x14ac:dyDescent="0.2">
      <c r="A1185" s="219"/>
      <c r="B1185" s="220"/>
      <c r="C1185" s="252" t="s">
        <v>1408</v>
      </c>
      <c r="D1185" s="223"/>
      <c r="E1185" s="224">
        <v>1.96</v>
      </c>
      <c r="F1185" s="222"/>
      <c r="G1185" s="222"/>
      <c r="H1185" s="222"/>
      <c r="I1185" s="222"/>
      <c r="J1185" s="222"/>
      <c r="K1185" s="222"/>
      <c r="L1185" s="222"/>
      <c r="M1185" s="222"/>
      <c r="N1185" s="221"/>
      <c r="O1185" s="221"/>
      <c r="P1185" s="221"/>
      <c r="Q1185" s="221"/>
      <c r="R1185" s="222"/>
      <c r="S1185" s="222"/>
      <c r="T1185" s="222"/>
      <c r="U1185" s="222"/>
      <c r="V1185" s="222"/>
      <c r="W1185" s="222"/>
      <c r="X1185" s="222"/>
      <c r="Y1185" s="222"/>
      <c r="Z1185" s="212"/>
      <c r="AA1185" s="212"/>
      <c r="AB1185" s="212"/>
      <c r="AC1185" s="212"/>
      <c r="AD1185" s="212"/>
      <c r="AE1185" s="212"/>
      <c r="AF1185" s="212"/>
      <c r="AG1185" s="212" t="s">
        <v>276</v>
      </c>
      <c r="AH1185" s="212">
        <v>0</v>
      </c>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3" x14ac:dyDescent="0.2">
      <c r="A1186" s="219"/>
      <c r="B1186" s="220"/>
      <c r="C1186" s="252" t="s">
        <v>1409</v>
      </c>
      <c r="D1186" s="223"/>
      <c r="E1186" s="224">
        <v>1.72</v>
      </c>
      <c r="F1186" s="222"/>
      <c r="G1186" s="222"/>
      <c r="H1186" s="222"/>
      <c r="I1186" s="222"/>
      <c r="J1186" s="222"/>
      <c r="K1186" s="222"/>
      <c r="L1186" s="222"/>
      <c r="M1186" s="222"/>
      <c r="N1186" s="221"/>
      <c r="O1186" s="221"/>
      <c r="P1186" s="221"/>
      <c r="Q1186" s="221"/>
      <c r="R1186" s="222"/>
      <c r="S1186" s="222"/>
      <c r="T1186" s="222"/>
      <c r="U1186" s="222"/>
      <c r="V1186" s="222"/>
      <c r="W1186" s="222"/>
      <c r="X1186" s="222"/>
      <c r="Y1186" s="222"/>
      <c r="Z1186" s="212"/>
      <c r="AA1186" s="212"/>
      <c r="AB1186" s="212"/>
      <c r="AC1186" s="212"/>
      <c r="AD1186" s="212"/>
      <c r="AE1186" s="212"/>
      <c r="AF1186" s="212"/>
      <c r="AG1186" s="212" t="s">
        <v>276</v>
      </c>
      <c r="AH1186" s="212">
        <v>0</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1" x14ac:dyDescent="0.2">
      <c r="A1187" s="233">
        <v>223</v>
      </c>
      <c r="B1187" s="234" t="s">
        <v>1410</v>
      </c>
      <c r="C1187" s="250" t="s">
        <v>1411</v>
      </c>
      <c r="D1187" s="235" t="s">
        <v>330</v>
      </c>
      <c r="E1187" s="236">
        <v>9.307E-2</v>
      </c>
      <c r="F1187" s="237"/>
      <c r="G1187" s="238">
        <f>ROUND(E1187*F1187,2)</f>
        <v>0</v>
      </c>
      <c r="H1187" s="237"/>
      <c r="I1187" s="238">
        <f>ROUND(E1187*H1187,2)</f>
        <v>0</v>
      </c>
      <c r="J1187" s="237"/>
      <c r="K1187" s="238">
        <f>ROUND(E1187*J1187,2)</f>
        <v>0</v>
      </c>
      <c r="L1187" s="238">
        <v>21</v>
      </c>
      <c r="M1187" s="238">
        <f>G1187*(1+L1187/100)</f>
        <v>0</v>
      </c>
      <c r="N1187" s="236">
        <v>2.3570000000000001E-2</v>
      </c>
      <c r="O1187" s="236">
        <f>ROUND(E1187*N1187,2)</f>
        <v>0</v>
      </c>
      <c r="P1187" s="236">
        <v>0</v>
      </c>
      <c r="Q1187" s="236">
        <f>ROUND(E1187*P1187,2)</f>
        <v>0</v>
      </c>
      <c r="R1187" s="238" t="s">
        <v>1395</v>
      </c>
      <c r="S1187" s="238" t="s">
        <v>264</v>
      </c>
      <c r="T1187" s="239" t="s">
        <v>319</v>
      </c>
      <c r="U1187" s="222">
        <v>0</v>
      </c>
      <c r="V1187" s="222">
        <f>ROUND(E1187*U1187,2)</f>
        <v>0</v>
      </c>
      <c r="W1187" s="222"/>
      <c r="X1187" s="222" t="s">
        <v>320</v>
      </c>
      <c r="Y1187" s="222" t="s">
        <v>267</v>
      </c>
      <c r="Z1187" s="212"/>
      <c r="AA1187" s="212"/>
      <c r="AB1187" s="212"/>
      <c r="AC1187" s="212"/>
      <c r="AD1187" s="212"/>
      <c r="AE1187" s="212"/>
      <c r="AF1187" s="212"/>
      <c r="AG1187" s="212" t="s">
        <v>321</v>
      </c>
      <c r="AH1187" s="212"/>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2" x14ac:dyDescent="0.2">
      <c r="A1188" s="219"/>
      <c r="B1188" s="220"/>
      <c r="C1188" s="252" t="s">
        <v>1412</v>
      </c>
      <c r="D1188" s="223"/>
      <c r="E1188" s="224">
        <v>9.307E-2</v>
      </c>
      <c r="F1188" s="222"/>
      <c r="G1188" s="222"/>
      <c r="H1188" s="222"/>
      <c r="I1188" s="222"/>
      <c r="J1188" s="222"/>
      <c r="K1188" s="222"/>
      <c r="L1188" s="222"/>
      <c r="M1188" s="222"/>
      <c r="N1188" s="221"/>
      <c r="O1188" s="221"/>
      <c r="P1188" s="221"/>
      <c r="Q1188" s="221"/>
      <c r="R1188" s="222"/>
      <c r="S1188" s="222"/>
      <c r="T1188" s="222"/>
      <c r="U1188" s="222"/>
      <c r="V1188" s="222"/>
      <c r="W1188" s="222"/>
      <c r="X1188" s="222"/>
      <c r="Y1188" s="222"/>
      <c r="Z1188" s="212"/>
      <c r="AA1188" s="212"/>
      <c r="AB1188" s="212"/>
      <c r="AC1188" s="212"/>
      <c r="AD1188" s="212"/>
      <c r="AE1188" s="212"/>
      <c r="AF1188" s="212"/>
      <c r="AG1188" s="212" t="s">
        <v>276</v>
      </c>
      <c r="AH1188" s="212">
        <v>5</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1" x14ac:dyDescent="0.2">
      <c r="A1189" s="233">
        <v>224</v>
      </c>
      <c r="B1189" s="234" t="s">
        <v>1413</v>
      </c>
      <c r="C1189" s="250" t="s">
        <v>1414</v>
      </c>
      <c r="D1189" s="235" t="s">
        <v>317</v>
      </c>
      <c r="E1189" s="236">
        <v>32.428800000000003</v>
      </c>
      <c r="F1189" s="237"/>
      <c r="G1189" s="238">
        <f>ROUND(E1189*F1189,2)</f>
        <v>0</v>
      </c>
      <c r="H1189" s="237"/>
      <c r="I1189" s="238">
        <f>ROUND(E1189*H1189,2)</f>
        <v>0</v>
      </c>
      <c r="J1189" s="237"/>
      <c r="K1189" s="238">
        <f>ROUND(E1189*J1189,2)</f>
        <v>0</v>
      </c>
      <c r="L1189" s="238">
        <v>21</v>
      </c>
      <c r="M1189" s="238">
        <f>G1189*(1+L1189/100)</f>
        <v>0</v>
      </c>
      <c r="N1189" s="236">
        <v>0</v>
      </c>
      <c r="O1189" s="236">
        <f>ROUND(E1189*N1189,2)</f>
        <v>0</v>
      </c>
      <c r="P1189" s="236">
        <v>0</v>
      </c>
      <c r="Q1189" s="236">
        <f>ROUND(E1189*P1189,2)</f>
        <v>0</v>
      </c>
      <c r="R1189" s="238" t="s">
        <v>1395</v>
      </c>
      <c r="S1189" s="238" t="s">
        <v>264</v>
      </c>
      <c r="T1189" s="239" t="s">
        <v>319</v>
      </c>
      <c r="U1189" s="222">
        <v>0.33500000000000002</v>
      </c>
      <c r="V1189" s="222">
        <f>ROUND(E1189*U1189,2)</f>
        <v>10.86</v>
      </c>
      <c r="W1189" s="222"/>
      <c r="X1189" s="222" t="s">
        <v>320</v>
      </c>
      <c r="Y1189" s="222" t="s">
        <v>267</v>
      </c>
      <c r="Z1189" s="212"/>
      <c r="AA1189" s="212"/>
      <c r="AB1189" s="212"/>
      <c r="AC1189" s="212"/>
      <c r="AD1189" s="212"/>
      <c r="AE1189" s="212"/>
      <c r="AF1189" s="212"/>
      <c r="AG1189" s="212" t="s">
        <v>321</v>
      </c>
      <c r="AH1189" s="212"/>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2" x14ac:dyDescent="0.2">
      <c r="A1190" s="219"/>
      <c r="B1190" s="220"/>
      <c r="C1190" s="252" t="s">
        <v>1415</v>
      </c>
      <c r="D1190" s="223"/>
      <c r="E1190" s="224">
        <v>27.916799999999999</v>
      </c>
      <c r="F1190" s="222"/>
      <c r="G1190" s="222"/>
      <c r="H1190" s="222"/>
      <c r="I1190" s="222"/>
      <c r="J1190" s="222"/>
      <c r="K1190" s="222"/>
      <c r="L1190" s="222"/>
      <c r="M1190" s="222"/>
      <c r="N1190" s="221"/>
      <c r="O1190" s="221"/>
      <c r="P1190" s="221"/>
      <c r="Q1190" s="221"/>
      <c r="R1190" s="222"/>
      <c r="S1190" s="222"/>
      <c r="T1190" s="222"/>
      <c r="U1190" s="222"/>
      <c r="V1190" s="222"/>
      <c r="W1190" s="222"/>
      <c r="X1190" s="222"/>
      <c r="Y1190" s="222"/>
      <c r="Z1190" s="212"/>
      <c r="AA1190" s="212"/>
      <c r="AB1190" s="212"/>
      <c r="AC1190" s="212"/>
      <c r="AD1190" s="212"/>
      <c r="AE1190" s="212"/>
      <c r="AF1190" s="212"/>
      <c r="AG1190" s="212" t="s">
        <v>276</v>
      </c>
      <c r="AH1190" s="212">
        <v>0</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3" x14ac:dyDescent="0.2">
      <c r="A1191" s="219"/>
      <c r="B1191" s="220"/>
      <c r="C1191" s="252" t="s">
        <v>1416</v>
      </c>
      <c r="D1191" s="223"/>
      <c r="E1191" s="224">
        <v>4.5119999999999996</v>
      </c>
      <c r="F1191" s="222"/>
      <c r="G1191" s="222"/>
      <c r="H1191" s="222"/>
      <c r="I1191" s="222"/>
      <c r="J1191" s="222"/>
      <c r="K1191" s="222"/>
      <c r="L1191" s="222"/>
      <c r="M1191" s="222"/>
      <c r="N1191" s="221"/>
      <c r="O1191" s="221"/>
      <c r="P1191" s="221"/>
      <c r="Q1191" s="221"/>
      <c r="R1191" s="222"/>
      <c r="S1191" s="222"/>
      <c r="T1191" s="222"/>
      <c r="U1191" s="222"/>
      <c r="V1191" s="222"/>
      <c r="W1191" s="222"/>
      <c r="X1191" s="222"/>
      <c r="Y1191" s="222"/>
      <c r="Z1191" s="212"/>
      <c r="AA1191" s="212"/>
      <c r="AB1191" s="212"/>
      <c r="AC1191" s="212"/>
      <c r="AD1191" s="212"/>
      <c r="AE1191" s="212"/>
      <c r="AF1191" s="212"/>
      <c r="AG1191" s="212" t="s">
        <v>276</v>
      </c>
      <c r="AH1191" s="212">
        <v>0</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1" x14ac:dyDescent="0.2">
      <c r="A1192" s="233">
        <v>225</v>
      </c>
      <c r="B1192" s="234" t="s">
        <v>1417</v>
      </c>
      <c r="C1192" s="250" t="s">
        <v>1418</v>
      </c>
      <c r="D1192" s="235" t="s">
        <v>317</v>
      </c>
      <c r="E1192" s="236">
        <v>32.428800000000003</v>
      </c>
      <c r="F1192" s="237"/>
      <c r="G1192" s="238">
        <f>ROUND(E1192*F1192,2)</f>
        <v>0</v>
      </c>
      <c r="H1192" s="237"/>
      <c r="I1192" s="238">
        <f>ROUND(E1192*H1192,2)</f>
        <v>0</v>
      </c>
      <c r="J1192" s="237"/>
      <c r="K1192" s="238">
        <f>ROUND(E1192*J1192,2)</f>
        <v>0</v>
      </c>
      <c r="L1192" s="238">
        <v>21</v>
      </c>
      <c r="M1192" s="238">
        <f>G1192*(1+L1192/100)</f>
        <v>0</v>
      </c>
      <c r="N1192" s="236">
        <v>2.4000000000000001E-4</v>
      </c>
      <c r="O1192" s="236">
        <f>ROUND(E1192*N1192,2)</f>
        <v>0.01</v>
      </c>
      <c r="P1192" s="236">
        <v>0</v>
      </c>
      <c r="Q1192" s="236">
        <f>ROUND(E1192*P1192,2)</f>
        <v>0</v>
      </c>
      <c r="R1192" s="238" t="s">
        <v>1395</v>
      </c>
      <c r="S1192" s="238" t="s">
        <v>264</v>
      </c>
      <c r="T1192" s="239" t="s">
        <v>319</v>
      </c>
      <c r="U1192" s="222">
        <v>0</v>
      </c>
      <c r="V1192" s="222">
        <f>ROUND(E1192*U1192,2)</f>
        <v>0</v>
      </c>
      <c r="W1192" s="222"/>
      <c r="X1192" s="222" t="s">
        <v>320</v>
      </c>
      <c r="Y1192" s="222" t="s">
        <v>267</v>
      </c>
      <c r="Z1192" s="212"/>
      <c r="AA1192" s="212"/>
      <c r="AB1192" s="212"/>
      <c r="AC1192" s="212"/>
      <c r="AD1192" s="212"/>
      <c r="AE1192" s="212"/>
      <c r="AF1192" s="212"/>
      <c r="AG1192" s="212" t="s">
        <v>321</v>
      </c>
      <c r="AH1192" s="212"/>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2" x14ac:dyDescent="0.2">
      <c r="A1193" s="219"/>
      <c r="B1193" s="220"/>
      <c r="C1193" s="252" t="s">
        <v>1419</v>
      </c>
      <c r="D1193" s="223"/>
      <c r="E1193" s="224">
        <v>32.428800000000003</v>
      </c>
      <c r="F1193" s="222"/>
      <c r="G1193" s="222"/>
      <c r="H1193" s="222"/>
      <c r="I1193" s="222"/>
      <c r="J1193" s="222"/>
      <c r="K1193" s="222"/>
      <c r="L1193" s="222"/>
      <c r="M1193" s="222"/>
      <c r="N1193" s="221"/>
      <c r="O1193" s="221"/>
      <c r="P1193" s="221"/>
      <c r="Q1193" s="221"/>
      <c r="R1193" s="222"/>
      <c r="S1193" s="222"/>
      <c r="T1193" s="222"/>
      <c r="U1193" s="222"/>
      <c r="V1193" s="222"/>
      <c r="W1193" s="222"/>
      <c r="X1193" s="222"/>
      <c r="Y1193" s="222"/>
      <c r="Z1193" s="212"/>
      <c r="AA1193" s="212"/>
      <c r="AB1193" s="212"/>
      <c r="AC1193" s="212"/>
      <c r="AD1193" s="212"/>
      <c r="AE1193" s="212"/>
      <c r="AF1193" s="212"/>
      <c r="AG1193" s="212" t="s">
        <v>276</v>
      </c>
      <c r="AH1193" s="212">
        <v>5</v>
      </c>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1" x14ac:dyDescent="0.2">
      <c r="A1194" s="233">
        <v>226</v>
      </c>
      <c r="B1194" s="234" t="s">
        <v>1420</v>
      </c>
      <c r="C1194" s="250" t="s">
        <v>1421</v>
      </c>
      <c r="D1194" s="235" t="s">
        <v>317</v>
      </c>
      <c r="E1194" s="236">
        <v>32</v>
      </c>
      <c r="F1194" s="237"/>
      <c r="G1194" s="238">
        <f>ROUND(E1194*F1194,2)</f>
        <v>0</v>
      </c>
      <c r="H1194" s="237"/>
      <c r="I1194" s="238">
        <f>ROUND(E1194*H1194,2)</f>
        <v>0</v>
      </c>
      <c r="J1194" s="237"/>
      <c r="K1194" s="238">
        <f>ROUND(E1194*J1194,2)</f>
        <v>0</v>
      </c>
      <c r="L1194" s="238">
        <v>21</v>
      </c>
      <c r="M1194" s="238">
        <f>G1194*(1+L1194/100)</f>
        <v>0</v>
      </c>
      <c r="N1194" s="236">
        <v>0</v>
      </c>
      <c r="O1194" s="236">
        <f>ROUND(E1194*N1194,2)</f>
        <v>0</v>
      </c>
      <c r="P1194" s="236">
        <v>0</v>
      </c>
      <c r="Q1194" s="236">
        <f>ROUND(E1194*P1194,2)</f>
        <v>0</v>
      </c>
      <c r="R1194" s="238" t="s">
        <v>1395</v>
      </c>
      <c r="S1194" s="238" t="s">
        <v>264</v>
      </c>
      <c r="T1194" s="239" t="s">
        <v>319</v>
      </c>
      <c r="U1194" s="222">
        <v>0.252</v>
      </c>
      <c r="V1194" s="222">
        <f>ROUND(E1194*U1194,2)</f>
        <v>8.06</v>
      </c>
      <c r="W1194" s="222"/>
      <c r="X1194" s="222" t="s">
        <v>320</v>
      </c>
      <c r="Y1194" s="222" t="s">
        <v>267</v>
      </c>
      <c r="Z1194" s="212"/>
      <c r="AA1194" s="212"/>
      <c r="AB1194" s="212"/>
      <c r="AC1194" s="212"/>
      <c r="AD1194" s="212"/>
      <c r="AE1194" s="212"/>
      <c r="AF1194" s="212"/>
      <c r="AG1194" s="212" t="s">
        <v>321</v>
      </c>
      <c r="AH1194" s="212"/>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2" x14ac:dyDescent="0.2">
      <c r="A1195" s="219"/>
      <c r="B1195" s="220"/>
      <c r="C1195" s="252" t="s">
        <v>1422</v>
      </c>
      <c r="D1195" s="223"/>
      <c r="E1195" s="224">
        <v>32</v>
      </c>
      <c r="F1195" s="222"/>
      <c r="G1195" s="222"/>
      <c r="H1195" s="222"/>
      <c r="I1195" s="222"/>
      <c r="J1195" s="222"/>
      <c r="K1195" s="222"/>
      <c r="L1195" s="222"/>
      <c r="M1195" s="222"/>
      <c r="N1195" s="221"/>
      <c r="O1195" s="221"/>
      <c r="P1195" s="221"/>
      <c r="Q1195" s="221"/>
      <c r="R1195" s="222"/>
      <c r="S1195" s="222"/>
      <c r="T1195" s="222"/>
      <c r="U1195" s="222"/>
      <c r="V1195" s="222"/>
      <c r="W1195" s="222"/>
      <c r="X1195" s="222"/>
      <c r="Y1195" s="222"/>
      <c r="Z1195" s="212"/>
      <c r="AA1195" s="212"/>
      <c r="AB1195" s="212"/>
      <c r="AC1195" s="212"/>
      <c r="AD1195" s="212"/>
      <c r="AE1195" s="212"/>
      <c r="AF1195" s="212"/>
      <c r="AG1195" s="212" t="s">
        <v>276</v>
      </c>
      <c r="AH1195" s="212">
        <v>0</v>
      </c>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1" x14ac:dyDescent="0.2">
      <c r="A1196" s="233">
        <v>227</v>
      </c>
      <c r="B1196" s="234" t="s">
        <v>1423</v>
      </c>
      <c r="C1196" s="250" t="s">
        <v>1424</v>
      </c>
      <c r="D1196" s="235" t="s">
        <v>317</v>
      </c>
      <c r="E1196" s="236">
        <v>32</v>
      </c>
      <c r="F1196" s="237"/>
      <c r="G1196" s="238">
        <f>ROUND(E1196*F1196,2)</f>
        <v>0</v>
      </c>
      <c r="H1196" s="237"/>
      <c r="I1196" s="238">
        <f>ROUND(E1196*H1196,2)</f>
        <v>0</v>
      </c>
      <c r="J1196" s="237"/>
      <c r="K1196" s="238">
        <f>ROUND(E1196*J1196,2)</f>
        <v>0</v>
      </c>
      <c r="L1196" s="238">
        <v>21</v>
      </c>
      <c r="M1196" s="238">
        <f>G1196*(1+L1196/100)</f>
        <v>0</v>
      </c>
      <c r="N1196" s="236">
        <v>0</v>
      </c>
      <c r="O1196" s="236">
        <f>ROUND(E1196*N1196,2)</f>
        <v>0</v>
      </c>
      <c r="P1196" s="236">
        <v>0</v>
      </c>
      <c r="Q1196" s="236">
        <f>ROUND(E1196*P1196,2)</f>
        <v>0</v>
      </c>
      <c r="R1196" s="238" t="s">
        <v>1395</v>
      </c>
      <c r="S1196" s="238" t="s">
        <v>264</v>
      </c>
      <c r="T1196" s="239" t="s">
        <v>319</v>
      </c>
      <c r="U1196" s="222">
        <v>0.188</v>
      </c>
      <c r="V1196" s="222">
        <f>ROUND(E1196*U1196,2)</f>
        <v>6.02</v>
      </c>
      <c r="W1196" s="222"/>
      <c r="X1196" s="222" t="s">
        <v>320</v>
      </c>
      <c r="Y1196" s="222" t="s">
        <v>267</v>
      </c>
      <c r="Z1196" s="212"/>
      <c r="AA1196" s="212"/>
      <c r="AB1196" s="212"/>
      <c r="AC1196" s="212"/>
      <c r="AD1196" s="212"/>
      <c r="AE1196" s="212"/>
      <c r="AF1196" s="212"/>
      <c r="AG1196" s="212" t="s">
        <v>321</v>
      </c>
      <c r="AH1196" s="212"/>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2" x14ac:dyDescent="0.2">
      <c r="A1197" s="219"/>
      <c r="B1197" s="220"/>
      <c r="C1197" s="252" t="s">
        <v>1422</v>
      </c>
      <c r="D1197" s="223"/>
      <c r="E1197" s="224">
        <v>32</v>
      </c>
      <c r="F1197" s="222"/>
      <c r="G1197" s="222"/>
      <c r="H1197" s="222"/>
      <c r="I1197" s="222"/>
      <c r="J1197" s="222"/>
      <c r="K1197" s="222"/>
      <c r="L1197" s="222"/>
      <c r="M1197" s="222"/>
      <c r="N1197" s="221"/>
      <c r="O1197" s="221"/>
      <c r="P1197" s="221"/>
      <c r="Q1197" s="221"/>
      <c r="R1197" s="222"/>
      <c r="S1197" s="222"/>
      <c r="T1197" s="222"/>
      <c r="U1197" s="222"/>
      <c r="V1197" s="222"/>
      <c r="W1197" s="222"/>
      <c r="X1197" s="222"/>
      <c r="Y1197" s="222"/>
      <c r="Z1197" s="212"/>
      <c r="AA1197" s="212"/>
      <c r="AB1197" s="212"/>
      <c r="AC1197" s="212"/>
      <c r="AD1197" s="212"/>
      <c r="AE1197" s="212"/>
      <c r="AF1197" s="212"/>
      <c r="AG1197" s="212" t="s">
        <v>276</v>
      </c>
      <c r="AH1197" s="212">
        <v>0</v>
      </c>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1" x14ac:dyDescent="0.2">
      <c r="A1198" s="233">
        <v>228</v>
      </c>
      <c r="B1198" s="234" t="s">
        <v>1425</v>
      </c>
      <c r="C1198" s="250" t="s">
        <v>1426</v>
      </c>
      <c r="D1198" s="235" t="s">
        <v>317</v>
      </c>
      <c r="E1198" s="236">
        <v>15.5848</v>
      </c>
      <c r="F1198" s="237"/>
      <c r="G1198" s="238">
        <f>ROUND(E1198*F1198,2)</f>
        <v>0</v>
      </c>
      <c r="H1198" s="237"/>
      <c r="I1198" s="238">
        <f>ROUND(E1198*H1198,2)</f>
        <v>0</v>
      </c>
      <c r="J1198" s="237"/>
      <c r="K1198" s="238">
        <f>ROUND(E1198*J1198,2)</f>
        <v>0</v>
      </c>
      <c r="L1198" s="238">
        <v>21</v>
      </c>
      <c r="M1198" s="238">
        <f>G1198*(1+L1198/100)</f>
        <v>0</v>
      </c>
      <c r="N1198" s="236">
        <v>0</v>
      </c>
      <c r="O1198" s="236">
        <f>ROUND(E1198*N1198,2)</f>
        <v>0</v>
      </c>
      <c r="P1198" s="236">
        <v>0.03</v>
      </c>
      <c r="Q1198" s="236">
        <f>ROUND(E1198*P1198,2)</f>
        <v>0.47</v>
      </c>
      <c r="R1198" s="238" t="s">
        <v>1395</v>
      </c>
      <c r="S1198" s="238" t="s">
        <v>264</v>
      </c>
      <c r="T1198" s="239" t="s">
        <v>319</v>
      </c>
      <c r="U1198" s="222">
        <v>0.23499999999999999</v>
      </c>
      <c r="V1198" s="222">
        <f>ROUND(E1198*U1198,2)</f>
        <v>3.66</v>
      </c>
      <c r="W1198" s="222"/>
      <c r="X1198" s="222" t="s">
        <v>320</v>
      </c>
      <c r="Y1198" s="222" t="s">
        <v>267</v>
      </c>
      <c r="Z1198" s="212"/>
      <c r="AA1198" s="212"/>
      <c r="AB1198" s="212"/>
      <c r="AC1198" s="212"/>
      <c r="AD1198" s="212"/>
      <c r="AE1198" s="212"/>
      <c r="AF1198" s="212"/>
      <c r="AG1198" s="212" t="s">
        <v>321</v>
      </c>
      <c r="AH1198" s="212"/>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2" x14ac:dyDescent="0.2">
      <c r="A1199" s="219"/>
      <c r="B1199" s="220"/>
      <c r="C1199" s="252" t="s">
        <v>1427</v>
      </c>
      <c r="D1199" s="223"/>
      <c r="E1199" s="224">
        <v>13.4848</v>
      </c>
      <c r="F1199" s="222"/>
      <c r="G1199" s="222"/>
      <c r="H1199" s="222"/>
      <c r="I1199" s="222"/>
      <c r="J1199" s="222"/>
      <c r="K1199" s="222"/>
      <c r="L1199" s="222"/>
      <c r="M1199" s="222"/>
      <c r="N1199" s="221"/>
      <c r="O1199" s="221"/>
      <c r="P1199" s="221"/>
      <c r="Q1199" s="221"/>
      <c r="R1199" s="222"/>
      <c r="S1199" s="222"/>
      <c r="T1199" s="222"/>
      <c r="U1199" s="222"/>
      <c r="V1199" s="222"/>
      <c r="W1199" s="222"/>
      <c r="X1199" s="222"/>
      <c r="Y1199" s="222"/>
      <c r="Z1199" s="212"/>
      <c r="AA1199" s="212"/>
      <c r="AB1199" s="212"/>
      <c r="AC1199" s="212"/>
      <c r="AD1199" s="212"/>
      <c r="AE1199" s="212"/>
      <c r="AF1199" s="212"/>
      <c r="AG1199" s="212" t="s">
        <v>276</v>
      </c>
      <c r="AH1199" s="212">
        <v>0</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3" x14ac:dyDescent="0.2">
      <c r="A1200" s="219"/>
      <c r="B1200" s="220"/>
      <c r="C1200" s="252" t="s">
        <v>1428</v>
      </c>
      <c r="D1200" s="223"/>
      <c r="E1200" s="224">
        <v>2.1</v>
      </c>
      <c r="F1200" s="222"/>
      <c r="G1200" s="222"/>
      <c r="H1200" s="222"/>
      <c r="I1200" s="222"/>
      <c r="J1200" s="222"/>
      <c r="K1200" s="222"/>
      <c r="L1200" s="222"/>
      <c r="M1200" s="222"/>
      <c r="N1200" s="221"/>
      <c r="O1200" s="221"/>
      <c r="P1200" s="221"/>
      <c r="Q1200" s="221"/>
      <c r="R1200" s="222"/>
      <c r="S1200" s="222"/>
      <c r="T1200" s="222"/>
      <c r="U1200" s="222"/>
      <c r="V1200" s="222"/>
      <c r="W1200" s="222"/>
      <c r="X1200" s="222"/>
      <c r="Y1200" s="222"/>
      <c r="Z1200" s="212"/>
      <c r="AA1200" s="212"/>
      <c r="AB1200" s="212"/>
      <c r="AC1200" s="212"/>
      <c r="AD1200" s="212"/>
      <c r="AE1200" s="212"/>
      <c r="AF1200" s="212"/>
      <c r="AG1200" s="212" t="s">
        <v>276</v>
      </c>
      <c r="AH1200" s="212">
        <v>0</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ht="22.5" outlineLevel="1" x14ac:dyDescent="0.2">
      <c r="A1201" s="233">
        <v>229</v>
      </c>
      <c r="B1201" s="234" t="s">
        <v>1429</v>
      </c>
      <c r="C1201" s="250" t="s">
        <v>1430</v>
      </c>
      <c r="D1201" s="235" t="s">
        <v>317</v>
      </c>
      <c r="E1201" s="236">
        <v>125.1</v>
      </c>
      <c r="F1201" s="237"/>
      <c r="G1201" s="238">
        <f>ROUND(E1201*F1201,2)</f>
        <v>0</v>
      </c>
      <c r="H1201" s="237"/>
      <c r="I1201" s="238">
        <f>ROUND(E1201*H1201,2)</f>
        <v>0</v>
      </c>
      <c r="J1201" s="237"/>
      <c r="K1201" s="238">
        <f>ROUND(E1201*J1201,2)</f>
        <v>0</v>
      </c>
      <c r="L1201" s="238">
        <v>21</v>
      </c>
      <c r="M1201" s="238">
        <f>G1201*(1+L1201/100)</f>
        <v>0</v>
      </c>
      <c r="N1201" s="236">
        <v>0</v>
      </c>
      <c r="O1201" s="236">
        <f>ROUND(E1201*N1201,2)</f>
        <v>0</v>
      </c>
      <c r="P1201" s="236">
        <v>3.5000000000000003E-2</v>
      </c>
      <c r="Q1201" s="236">
        <f>ROUND(E1201*P1201,2)</f>
        <v>4.38</v>
      </c>
      <c r="R1201" s="238" t="s">
        <v>1395</v>
      </c>
      <c r="S1201" s="238" t="s">
        <v>264</v>
      </c>
      <c r="T1201" s="239" t="s">
        <v>413</v>
      </c>
      <c r="U1201" s="222">
        <v>0.09</v>
      </c>
      <c r="V1201" s="222">
        <f>ROUND(E1201*U1201,2)</f>
        <v>11.26</v>
      </c>
      <c r="W1201" s="222"/>
      <c r="X1201" s="222" t="s">
        <v>320</v>
      </c>
      <c r="Y1201" s="222" t="s">
        <v>267</v>
      </c>
      <c r="Z1201" s="212"/>
      <c r="AA1201" s="212"/>
      <c r="AB1201" s="212"/>
      <c r="AC1201" s="212"/>
      <c r="AD1201" s="212"/>
      <c r="AE1201" s="212"/>
      <c r="AF1201" s="212"/>
      <c r="AG1201" s="212" t="s">
        <v>321</v>
      </c>
      <c r="AH1201" s="212"/>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2" x14ac:dyDescent="0.2">
      <c r="A1202" s="219"/>
      <c r="B1202" s="220"/>
      <c r="C1202" s="252" t="s">
        <v>1431</v>
      </c>
      <c r="D1202" s="223"/>
      <c r="E1202" s="224">
        <v>125.1</v>
      </c>
      <c r="F1202" s="222"/>
      <c r="G1202" s="222"/>
      <c r="H1202" s="222"/>
      <c r="I1202" s="222"/>
      <c r="J1202" s="222"/>
      <c r="K1202" s="222"/>
      <c r="L1202" s="222"/>
      <c r="M1202" s="222"/>
      <c r="N1202" s="221"/>
      <c r="O1202" s="221"/>
      <c r="P1202" s="221"/>
      <c r="Q1202" s="221"/>
      <c r="R1202" s="222"/>
      <c r="S1202" s="222"/>
      <c r="T1202" s="222"/>
      <c r="U1202" s="222"/>
      <c r="V1202" s="222"/>
      <c r="W1202" s="222"/>
      <c r="X1202" s="222"/>
      <c r="Y1202" s="222"/>
      <c r="Z1202" s="212"/>
      <c r="AA1202" s="212"/>
      <c r="AB1202" s="212"/>
      <c r="AC1202" s="212"/>
      <c r="AD1202" s="212"/>
      <c r="AE1202" s="212"/>
      <c r="AF1202" s="212"/>
      <c r="AG1202" s="212" t="s">
        <v>276</v>
      </c>
      <c r="AH1202" s="212">
        <v>5</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1" x14ac:dyDescent="0.2">
      <c r="A1203" s="233">
        <v>230</v>
      </c>
      <c r="B1203" s="234" t="s">
        <v>1432</v>
      </c>
      <c r="C1203" s="250" t="s">
        <v>1433</v>
      </c>
      <c r="D1203" s="235" t="s">
        <v>330</v>
      </c>
      <c r="E1203" s="236">
        <v>1.6451800000000001</v>
      </c>
      <c r="F1203" s="237"/>
      <c r="G1203" s="238">
        <f>ROUND(E1203*F1203,2)</f>
        <v>0</v>
      </c>
      <c r="H1203" s="237"/>
      <c r="I1203" s="238">
        <f>ROUND(E1203*H1203,2)</f>
        <v>0</v>
      </c>
      <c r="J1203" s="237"/>
      <c r="K1203" s="238">
        <f>ROUND(E1203*J1203,2)</f>
        <v>0</v>
      </c>
      <c r="L1203" s="238">
        <v>21</v>
      </c>
      <c r="M1203" s="238">
        <f>G1203*(1+L1203/100)</f>
        <v>0</v>
      </c>
      <c r="N1203" s="236">
        <v>2.9499999999999999E-3</v>
      </c>
      <c r="O1203" s="236">
        <f>ROUND(E1203*N1203,2)</f>
        <v>0</v>
      </c>
      <c r="P1203" s="236">
        <v>0</v>
      </c>
      <c r="Q1203" s="236">
        <f>ROUND(E1203*P1203,2)</f>
        <v>0</v>
      </c>
      <c r="R1203" s="238" t="s">
        <v>1395</v>
      </c>
      <c r="S1203" s="238" t="s">
        <v>264</v>
      </c>
      <c r="T1203" s="239" t="s">
        <v>319</v>
      </c>
      <c r="U1203" s="222">
        <v>0</v>
      </c>
      <c r="V1203" s="222">
        <f>ROUND(E1203*U1203,2)</f>
        <v>0</v>
      </c>
      <c r="W1203" s="222"/>
      <c r="X1203" s="222" t="s">
        <v>320</v>
      </c>
      <c r="Y1203" s="222" t="s">
        <v>267</v>
      </c>
      <c r="Z1203" s="212"/>
      <c r="AA1203" s="212"/>
      <c r="AB1203" s="212"/>
      <c r="AC1203" s="212"/>
      <c r="AD1203" s="212"/>
      <c r="AE1203" s="212"/>
      <c r="AF1203" s="212"/>
      <c r="AG1203" s="212" t="s">
        <v>321</v>
      </c>
      <c r="AH1203" s="212"/>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2" x14ac:dyDescent="0.2">
      <c r="A1204" s="219"/>
      <c r="B1204" s="220"/>
      <c r="C1204" s="252" t="s">
        <v>1434</v>
      </c>
      <c r="D1204" s="223"/>
      <c r="E1204" s="224">
        <v>1.01475</v>
      </c>
      <c r="F1204" s="222"/>
      <c r="G1204" s="222"/>
      <c r="H1204" s="222"/>
      <c r="I1204" s="222"/>
      <c r="J1204" s="222"/>
      <c r="K1204" s="222"/>
      <c r="L1204" s="222"/>
      <c r="M1204" s="222"/>
      <c r="N1204" s="221"/>
      <c r="O1204" s="221"/>
      <c r="P1204" s="221"/>
      <c r="Q1204" s="221"/>
      <c r="R1204" s="222"/>
      <c r="S1204" s="222"/>
      <c r="T1204" s="222"/>
      <c r="U1204" s="222"/>
      <c r="V1204" s="222"/>
      <c r="W1204" s="222"/>
      <c r="X1204" s="222"/>
      <c r="Y1204" s="222"/>
      <c r="Z1204" s="212"/>
      <c r="AA1204" s="212"/>
      <c r="AB1204" s="212"/>
      <c r="AC1204" s="212"/>
      <c r="AD1204" s="212"/>
      <c r="AE1204" s="212"/>
      <c r="AF1204" s="212"/>
      <c r="AG1204" s="212" t="s">
        <v>276</v>
      </c>
      <c r="AH1204" s="212">
        <v>5</v>
      </c>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3" x14ac:dyDescent="0.2">
      <c r="A1205" s="219"/>
      <c r="B1205" s="220"/>
      <c r="C1205" s="252" t="s">
        <v>1435</v>
      </c>
      <c r="D1205" s="223"/>
      <c r="E1205" s="224">
        <v>0.63043000000000005</v>
      </c>
      <c r="F1205" s="222"/>
      <c r="G1205" s="222"/>
      <c r="H1205" s="222"/>
      <c r="I1205" s="222"/>
      <c r="J1205" s="222"/>
      <c r="K1205" s="222"/>
      <c r="L1205" s="222"/>
      <c r="M1205" s="222"/>
      <c r="N1205" s="221"/>
      <c r="O1205" s="221"/>
      <c r="P1205" s="221"/>
      <c r="Q1205" s="221"/>
      <c r="R1205" s="222"/>
      <c r="S1205" s="222"/>
      <c r="T1205" s="222"/>
      <c r="U1205" s="222"/>
      <c r="V1205" s="222"/>
      <c r="W1205" s="222"/>
      <c r="X1205" s="222"/>
      <c r="Y1205" s="222"/>
      <c r="Z1205" s="212"/>
      <c r="AA1205" s="212"/>
      <c r="AB1205" s="212"/>
      <c r="AC1205" s="212"/>
      <c r="AD1205" s="212"/>
      <c r="AE1205" s="212"/>
      <c r="AF1205" s="212"/>
      <c r="AG1205" s="212" t="s">
        <v>276</v>
      </c>
      <c r="AH1205" s="212">
        <v>5</v>
      </c>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ht="22.5" outlineLevel="1" x14ac:dyDescent="0.2">
      <c r="A1206" s="233">
        <v>231</v>
      </c>
      <c r="B1206" s="234" t="s">
        <v>1436</v>
      </c>
      <c r="C1206" s="250" t="s">
        <v>1437</v>
      </c>
      <c r="D1206" s="235" t="s">
        <v>317</v>
      </c>
      <c r="E1206" s="236">
        <v>4.9000000000000004</v>
      </c>
      <c r="F1206" s="237"/>
      <c r="G1206" s="238">
        <f>ROUND(E1206*F1206,2)</f>
        <v>0</v>
      </c>
      <c r="H1206" s="237"/>
      <c r="I1206" s="238">
        <f>ROUND(E1206*H1206,2)</f>
        <v>0</v>
      </c>
      <c r="J1206" s="237"/>
      <c r="K1206" s="238">
        <f>ROUND(E1206*J1206,2)</f>
        <v>0</v>
      </c>
      <c r="L1206" s="238">
        <v>21</v>
      </c>
      <c r="M1206" s="238">
        <f>G1206*(1+L1206/100)</f>
        <v>0</v>
      </c>
      <c r="N1206" s="236">
        <v>6.0999999999999997E-4</v>
      </c>
      <c r="O1206" s="236">
        <f>ROUND(E1206*N1206,2)</f>
        <v>0</v>
      </c>
      <c r="P1206" s="236">
        <v>0</v>
      </c>
      <c r="Q1206" s="236">
        <f>ROUND(E1206*P1206,2)</f>
        <v>0</v>
      </c>
      <c r="R1206" s="238" t="s">
        <v>1438</v>
      </c>
      <c r="S1206" s="238" t="s">
        <v>264</v>
      </c>
      <c r="T1206" s="239" t="s">
        <v>319</v>
      </c>
      <c r="U1206" s="222">
        <v>0.12</v>
      </c>
      <c r="V1206" s="222">
        <f>ROUND(E1206*U1206,2)</f>
        <v>0.59</v>
      </c>
      <c r="W1206" s="222"/>
      <c r="X1206" s="222" t="s">
        <v>320</v>
      </c>
      <c r="Y1206" s="222" t="s">
        <v>267</v>
      </c>
      <c r="Z1206" s="212"/>
      <c r="AA1206" s="212"/>
      <c r="AB1206" s="212"/>
      <c r="AC1206" s="212"/>
      <c r="AD1206" s="212"/>
      <c r="AE1206" s="212"/>
      <c r="AF1206" s="212"/>
      <c r="AG1206" s="212" t="s">
        <v>321</v>
      </c>
      <c r="AH1206" s="212"/>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2" x14ac:dyDescent="0.2">
      <c r="A1207" s="219"/>
      <c r="B1207" s="220"/>
      <c r="C1207" s="251" t="s">
        <v>1439</v>
      </c>
      <c r="D1207" s="241"/>
      <c r="E1207" s="241"/>
      <c r="F1207" s="241"/>
      <c r="G1207" s="241"/>
      <c r="H1207" s="222"/>
      <c r="I1207" s="222"/>
      <c r="J1207" s="222"/>
      <c r="K1207" s="222"/>
      <c r="L1207" s="222"/>
      <c r="M1207" s="222"/>
      <c r="N1207" s="221"/>
      <c r="O1207" s="221"/>
      <c r="P1207" s="221"/>
      <c r="Q1207" s="221"/>
      <c r="R1207" s="222"/>
      <c r="S1207" s="222"/>
      <c r="T1207" s="222"/>
      <c r="U1207" s="222"/>
      <c r="V1207" s="222"/>
      <c r="W1207" s="222"/>
      <c r="X1207" s="222"/>
      <c r="Y1207" s="222"/>
      <c r="Z1207" s="212"/>
      <c r="AA1207" s="212"/>
      <c r="AB1207" s="212"/>
      <c r="AC1207" s="212"/>
      <c r="AD1207" s="212"/>
      <c r="AE1207" s="212"/>
      <c r="AF1207" s="212"/>
      <c r="AG1207" s="212" t="s">
        <v>270</v>
      </c>
      <c r="AH1207" s="212"/>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2" x14ac:dyDescent="0.2">
      <c r="A1208" s="219"/>
      <c r="B1208" s="220"/>
      <c r="C1208" s="252" t="s">
        <v>1440</v>
      </c>
      <c r="D1208" s="223"/>
      <c r="E1208" s="224">
        <v>2.5</v>
      </c>
      <c r="F1208" s="222"/>
      <c r="G1208" s="222"/>
      <c r="H1208" s="222"/>
      <c r="I1208" s="222"/>
      <c r="J1208" s="222"/>
      <c r="K1208" s="222"/>
      <c r="L1208" s="222"/>
      <c r="M1208" s="222"/>
      <c r="N1208" s="221"/>
      <c r="O1208" s="221"/>
      <c r="P1208" s="221"/>
      <c r="Q1208" s="221"/>
      <c r="R1208" s="222"/>
      <c r="S1208" s="222"/>
      <c r="T1208" s="222"/>
      <c r="U1208" s="222"/>
      <c r="V1208" s="222"/>
      <c r="W1208" s="222"/>
      <c r="X1208" s="222"/>
      <c r="Y1208" s="222"/>
      <c r="Z1208" s="212"/>
      <c r="AA1208" s="212"/>
      <c r="AB1208" s="212"/>
      <c r="AC1208" s="212"/>
      <c r="AD1208" s="212"/>
      <c r="AE1208" s="212"/>
      <c r="AF1208" s="212"/>
      <c r="AG1208" s="212" t="s">
        <v>276</v>
      </c>
      <c r="AH1208" s="212">
        <v>0</v>
      </c>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3" x14ac:dyDescent="0.2">
      <c r="A1209" s="219"/>
      <c r="B1209" s="220"/>
      <c r="C1209" s="252" t="s">
        <v>1398</v>
      </c>
      <c r="D1209" s="223"/>
      <c r="E1209" s="224">
        <v>2.4</v>
      </c>
      <c r="F1209" s="222"/>
      <c r="G1209" s="222"/>
      <c r="H1209" s="222"/>
      <c r="I1209" s="222"/>
      <c r="J1209" s="222"/>
      <c r="K1209" s="222"/>
      <c r="L1209" s="222"/>
      <c r="M1209" s="222"/>
      <c r="N1209" s="221"/>
      <c r="O1209" s="221"/>
      <c r="P1209" s="221"/>
      <c r="Q1209" s="221"/>
      <c r="R1209" s="222"/>
      <c r="S1209" s="222"/>
      <c r="T1209" s="222"/>
      <c r="U1209" s="222"/>
      <c r="V1209" s="222"/>
      <c r="W1209" s="222"/>
      <c r="X1209" s="222"/>
      <c r="Y1209" s="222"/>
      <c r="Z1209" s="212"/>
      <c r="AA1209" s="212"/>
      <c r="AB1209" s="212"/>
      <c r="AC1209" s="212"/>
      <c r="AD1209" s="212"/>
      <c r="AE1209" s="212"/>
      <c r="AF1209" s="212"/>
      <c r="AG1209" s="212" t="s">
        <v>276</v>
      </c>
      <c r="AH1209" s="212">
        <v>0</v>
      </c>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1" x14ac:dyDescent="0.2">
      <c r="A1210" s="233">
        <v>232</v>
      </c>
      <c r="B1210" s="234" t="s">
        <v>1441</v>
      </c>
      <c r="C1210" s="250" t="s">
        <v>1442</v>
      </c>
      <c r="D1210" s="235" t="s">
        <v>330</v>
      </c>
      <c r="E1210" s="236">
        <v>1.01475</v>
      </c>
      <c r="F1210" s="237"/>
      <c r="G1210" s="238">
        <f>ROUND(E1210*F1210,2)</f>
        <v>0</v>
      </c>
      <c r="H1210" s="237"/>
      <c r="I1210" s="238">
        <f>ROUND(E1210*H1210,2)</f>
        <v>0</v>
      </c>
      <c r="J1210" s="237"/>
      <c r="K1210" s="238">
        <f>ROUND(E1210*J1210,2)</f>
        <v>0</v>
      </c>
      <c r="L1210" s="238">
        <v>21</v>
      </c>
      <c r="M1210" s="238">
        <f>G1210*(1+L1210/100)</f>
        <v>0</v>
      </c>
      <c r="N1210" s="236">
        <v>0.55000000000000004</v>
      </c>
      <c r="O1210" s="236">
        <f>ROUND(E1210*N1210,2)</f>
        <v>0.56000000000000005</v>
      </c>
      <c r="P1210" s="236">
        <v>0</v>
      </c>
      <c r="Q1210" s="236">
        <f>ROUND(E1210*P1210,2)</f>
        <v>0</v>
      </c>
      <c r="R1210" s="238" t="s">
        <v>546</v>
      </c>
      <c r="S1210" s="238" t="s">
        <v>264</v>
      </c>
      <c r="T1210" s="239" t="s">
        <v>319</v>
      </c>
      <c r="U1210" s="222">
        <v>0</v>
      </c>
      <c r="V1210" s="222">
        <f>ROUND(E1210*U1210,2)</f>
        <v>0</v>
      </c>
      <c r="W1210" s="222"/>
      <c r="X1210" s="222" t="s">
        <v>547</v>
      </c>
      <c r="Y1210" s="222" t="s">
        <v>267</v>
      </c>
      <c r="Z1210" s="212"/>
      <c r="AA1210" s="212"/>
      <c r="AB1210" s="212"/>
      <c r="AC1210" s="212"/>
      <c r="AD1210" s="212"/>
      <c r="AE1210" s="212"/>
      <c r="AF1210" s="212"/>
      <c r="AG1210" s="212" t="s">
        <v>548</v>
      </c>
      <c r="AH1210" s="212"/>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2" x14ac:dyDescent="0.2">
      <c r="A1211" s="219"/>
      <c r="B1211" s="220"/>
      <c r="C1211" s="252" t="s">
        <v>1443</v>
      </c>
      <c r="D1211" s="223"/>
      <c r="E1211" s="224">
        <v>0.8</v>
      </c>
      <c r="F1211" s="222"/>
      <c r="G1211" s="222"/>
      <c r="H1211" s="222"/>
      <c r="I1211" s="222"/>
      <c r="J1211" s="222"/>
      <c r="K1211" s="222"/>
      <c r="L1211" s="222"/>
      <c r="M1211" s="222"/>
      <c r="N1211" s="221"/>
      <c r="O1211" s="221"/>
      <c r="P1211" s="221"/>
      <c r="Q1211" s="221"/>
      <c r="R1211" s="222"/>
      <c r="S1211" s="222"/>
      <c r="T1211" s="222"/>
      <c r="U1211" s="222"/>
      <c r="V1211" s="222"/>
      <c r="W1211" s="222"/>
      <c r="X1211" s="222"/>
      <c r="Y1211" s="222"/>
      <c r="Z1211" s="212"/>
      <c r="AA1211" s="212"/>
      <c r="AB1211" s="212"/>
      <c r="AC1211" s="212"/>
      <c r="AD1211" s="212"/>
      <c r="AE1211" s="212"/>
      <c r="AF1211" s="212"/>
      <c r="AG1211" s="212" t="s">
        <v>276</v>
      </c>
      <c r="AH1211" s="212">
        <v>0</v>
      </c>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3" x14ac:dyDescent="0.2">
      <c r="A1212" s="219"/>
      <c r="B1212" s="220"/>
      <c r="C1212" s="252" t="s">
        <v>1444</v>
      </c>
      <c r="D1212" s="223"/>
      <c r="E1212" s="224">
        <v>6.25E-2</v>
      </c>
      <c r="F1212" s="222"/>
      <c r="G1212" s="222"/>
      <c r="H1212" s="222"/>
      <c r="I1212" s="222"/>
      <c r="J1212" s="222"/>
      <c r="K1212" s="222"/>
      <c r="L1212" s="222"/>
      <c r="M1212" s="222"/>
      <c r="N1212" s="221"/>
      <c r="O1212" s="221"/>
      <c r="P1212" s="221"/>
      <c r="Q1212" s="221"/>
      <c r="R1212" s="222"/>
      <c r="S1212" s="222"/>
      <c r="T1212" s="222"/>
      <c r="U1212" s="222"/>
      <c r="V1212" s="222"/>
      <c r="W1212" s="222"/>
      <c r="X1212" s="222"/>
      <c r="Y1212" s="222"/>
      <c r="Z1212" s="212"/>
      <c r="AA1212" s="212"/>
      <c r="AB1212" s="212"/>
      <c r="AC1212" s="212"/>
      <c r="AD1212" s="212"/>
      <c r="AE1212" s="212"/>
      <c r="AF1212" s="212"/>
      <c r="AG1212" s="212" t="s">
        <v>276</v>
      </c>
      <c r="AH1212" s="212">
        <v>0</v>
      </c>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3" x14ac:dyDescent="0.2">
      <c r="A1213" s="219"/>
      <c r="B1213" s="220"/>
      <c r="C1213" s="252" t="s">
        <v>1445</v>
      </c>
      <c r="D1213" s="223"/>
      <c r="E1213" s="224">
        <v>0.06</v>
      </c>
      <c r="F1213" s="222"/>
      <c r="G1213" s="222"/>
      <c r="H1213" s="222"/>
      <c r="I1213" s="222"/>
      <c r="J1213" s="222"/>
      <c r="K1213" s="222"/>
      <c r="L1213" s="222"/>
      <c r="M1213" s="222"/>
      <c r="N1213" s="221"/>
      <c r="O1213" s="221"/>
      <c r="P1213" s="221"/>
      <c r="Q1213" s="221"/>
      <c r="R1213" s="222"/>
      <c r="S1213" s="222"/>
      <c r="T1213" s="222"/>
      <c r="U1213" s="222"/>
      <c r="V1213" s="222"/>
      <c r="W1213" s="222"/>
      <c r="X1213" s="222"/>
      <c r="Y1213" s="222"/>
      <c r="Z1213" s="212"/>
      <c r="AA1213" s="212"/>
      <c r="AB1213" s="212"/>
      <c r="AC1213" s="212"/>
      <c r="AD1213" s="212"/>
      <c r="AE1213" s="212"/>
      <c r="AF1213" s="212"/>
      <c r="AG1213" s="212" t="s">
        <v>276</v>
      </c>
      <c r="AH1213" s="212">
        <v>0</v>
      </c>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outlineLevel="3" x14ac:dyDescent="0.2">
      <c r="A1214" s="219"/>
      <c r="B1214" s="220"/>
      <c r="C1214" s="262" t="s">
        <v>871</v>
      </c>
      <c r="D1214" s="257"/>
      <c r="E1214" s="258">
        <v>9.2249999999999999E-2</v>
      </c>
      <c r="F1214" s="222"/>
      <c r="G1214" s="222"/>
      <c r="H1214" s="222"/>
      <c r="I1214" s="222"/>
      <c r="J1214" s="222"/>
      <c r="K1214" s="222"/>
      <c r="L1214" s="222"/>
      <c r="M1214" s="222"/>
      <c r="N1214" s="221"/>
      <c r="O1214" s="221"/>
      <c r="P1214" s="221"/>
      <c r="Q1214" s="221"/>
      <c r="R1214" s="222"/>
      <c r="S1214" s="222"/>
      <c r="T1214" s="222"/>
      <c r="U1214" s="222"/>
      <c r="V1214" s="222"/>
      <c r="W1214" s="222"/>
      <c r="X1214" s="222"/>
      <c r="Y1214" s="222"/>
      <c r="Z1214" s="212"/>
      <c r="AA1214" s="212"/>
      <c r="AB1214" s="212"/>
      <c r="AC1214" s="212"/>
      <c r="AD1214" s="212"/>
      <c r="AE1214" s="212"/>
      <c r="AF1214" s="212"/>
      <c r="AG1214" s="212" t="s">
        <v>276</v>
      </c>
      <c r="AH1214" s="212">
        <v>4</v>
      </c>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1" x14ac:dyDescent="0.2">
      <c r="A1215" s="233">
        <v>233</v>
      </c>
      <c r="B1215" s="234" t="s">
        <v>1446</v>
      </c>
      <c r="C1215" s="250" t="s">
        <v>1447</v>
      </c>
      <c r="D1215" s="235" t="s">
        <v>330</v>
      </c>
      <c r="E1215" s="236">
        <v>9.307E-2</v>
      </c>
      <c r="F1215" s="237"/>
      <c r="G1215" s="238">
        <f>ROUND(E1215*F1215,2)</f>
        <v>0</v>
      </c>
      <c r="H1215" s="237"/>
      <c r="I1215" s="238">
        <f>ROUND(E1215*H1215,2)</f>
        <v>0</v>
      </c>
      <c r="J1215" s="237"/>
      <c r="K1215" s="238">
        <f>ROUND(E1215*J1215,2)</f>
        <v>0</v>
      </c>
      <c r="L1215" s="238">
        <v>21</v>
      </c>
      <c r="M1215" s="238">
        <f>G1215*(1+L1215/100)</f>
        <v>0</v>
      </c>
      <c r="N1215" s="236">
        <v>0.55000000000000004</v>
      </c>
      <c r="O1215" s="236">
        <f>ROUND(E1215*N1215,2)</f>
        <v>0.05</v>
      </c>
      <c r="P1215" s="236">
        <v>0</v>
      </c>
      <c r="Q1215" s="236">
        <f>ROUND(E1215*P1215,2)</f>
        <v>0</v>
      </c>
      <c r="R1215" s="238" t="s">
        <v>546</v>
      </c>
      <c r="S1215" s="238" t="s">
        <v>264</v>
      </c>
      <c r="T1215" s="239" t="s">
        <v>319</v>
      </c>
      <c r="U1215" s="222">
        <v>0</v>
      </c>
      <c r="V1215" s="222">
        <f>ROUND(E1215*U1215,2)</f>
        <v>0</v>
      </c>
      <c r="W1215" s="222"/>
      <c r="X1215" s="222" t="s">
        <v>547</v>
      </c>
      <c r="Y1215" s="222" t="s">
        <v>267</v>
      </c>
      <c r="Z1215" s="212"/>
      <c r="AA1215" s="212"/>
      <c r="AB1215" s="212"/>
      <c r="AC1215" s="212"/>
      <c r="AD1215" s="212"/>
      <c r="AE1215" s="212"/>
      <c r="AF1215" s="212"/>
      <c r="AG1215" s="212" t="s">
        <v>548</v>
      </c>
      <c r="AH1215" s="212"/>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2" x14ac:dyDescent="0.2">
      <c r="A1216" s="219"/>
      <c r="B1216" s="220"/>
      <c r="C1216" s="252" t="s">
        <v>1404</v>
      </c>
      <c r="D1216" s="223"/>
      <c r="E1216" s="224"/>
      <c r="F1216" s="222"/>
      <c r="G1216" s="222"/>
      <c r="H1216" s="222"/>
      <c r="I1216" s="222"/>
      <c r="J1216" s="222"/>
      <c r="K1216" s="222"/>
      <c r="L1216" s="222"/>
      <c r="M1216" s="222"/>
      <c r="N1216" s="221"/>
      <c r="O1216" s="221"/>
      <c r="P1216" s="221"/>
      <c r="Q1216" s="221"/>
      <c r="R1216" s="222"/>
      <c r="S1216" s="222"/>
      <c r="T1216" s="222"/>
      <c r="U1216" s="222"/>
      <c r="V1216" s="222"/>
      <c r="W1216" s="222"/>
      <c r="X1216" s="222"/>
      <c r="Y1216" s="222"/>
      <c r="Z1216" s="212"/>
      <c r="AA1216" s="212"/>
      <c r="AB1216" s="212"/>
      <c r="AC1216" s="212"/>
      <c r="AD1216" s="212"/>
      <c r="AE1216" s="212"/>
      <c r="AF1216" s="212"/>
      <c r="AG1216" s="212" t="s">
        <v>276</v>
      </c>
      <c r="AH1216" s="212">
        <v>0</v>
      </c>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3" x14ac:dyDescent="0.2">
      <c r="A1217" s="219"/>
      <c r="B1217" s="220"/>
      <c r="C1217" s="252" t="s">
        <v>1448</v>
      </c>
      <c r="D1217" s="223"/>
      <c r="E1217" s="224">
        <v>2.7390000000000001E-2</v>
      </c>
      <c r="F1217" s="222"/>
      <c r="G1217" s="222"/>
      <c r="H1217" s="222"/>
      <c r="I1217" s="222"/>
      <c r="J1217" s="222"/>
      <c r="K1217" s="222"/>
      <c r="L1217" s="222"/>
      <c r="M1217" s="222"/>
      <c r="N1217" s="221"/>
      <c r="O1217" s="221"/>
      <c r="P1217" s="221"/>
      <c r="Q1217" s="221"/>
      <c r="R1217" s="222"/>
      <c r="S1217" s="222"/>
      <c r="T1217" s="222"/>
      <c r="U1217" s="222"/>
      <c r="V1217" s="222"/>
      <c r="W1217" s="222"/>
      <c r="X1217" s="222"/>
      <c r="Y1217" s="222"/>
      <c r="Z1217" s="212"/>
      <c r="AA1217" s="212"/>
      <c r="AB1217" s="212"/>
      <c r="AC1217" s="212"/>
      <c r="AD1217" s="212"/>
      <c r="AE1217" s="212"/>
      <c r="AF1217" s="212"/>
      <c r="AG1217" s="212" t="s">
        <v>276</v>
      </c>
      <c r="AH1217" s="212">
        <v>0</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3" x14ac:dyDescent="0.2">
      <c r="A1218" s="219"/>
      <c r="B1218" s="220"/>
      <c r="C1218" s="252" t="s">
        <v>1449</v>
      </c>
      <c r="D1218" s="223"/>
      <c r="E1218" s="224">
        <v>2.6110000000000001E-2</v>
      </c>
      <c r="F1218" s="222"/>
      <c r="G1218" s="222"/>
      <c r="H1218" s="222"/>
      <c r="I1218" s="222"/>
      <c r="J1218" s="222"/>
      <c r="K1218" s="222"/>
      <c r="L1218" s="222"/>
      <c r="M1218" s="222"/>
      <c r="N1218" s="221"/>
      <c r="O1218" s="221"/>
      <c r="P1218" s="221"/>
      <c r="Q1218" s="221"/>
      <c r="R1218" s="222"/>
      <c r="S1218" s="222"/>
      <c r="T1218" s="222"/>
      <c r="U1218" s="222"/>
      <c r="V1218" s="222"/>
      <c r="W1218" s="222"/>
      <c r="X1218" s="222"/>
      <c r="Y1218" s="222"/>
      <c r="Z1218" s="212"/>
      <c r="AA1218" s="212"/>
      <c r="AB1218" s="212"/>
      <c r="AC1218" s="212"/>
      <c r="AD1218" s="212"/>
      <c r="AE1218" s="212"/>
      <c r="AF1218" s="212"/>
      <c r="AG1218" s="212" t="s">
        <v>276</v>
      </c>
      <c r="AH1218" s="212">
        <v>0</v>
      </c>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3" x14ac:dyDescent="0.2">
      <c r="A1219" s="219"/>
      <c r="B1219" s="220"/>
      <c r="C1219" s="252" t="s">
        <v>1450</v>
      </c>
      <c r="D1219" s="223"/>
      <c r="E1219" s="224">
        <v>1.306E-2</v>
      </c>
      <c r="F1219" s="222"/>
      <c r="G1219" s="222"/>
      <c r="H1219" s="222"/>
      <c r="I1219" s="222"/>
      <c r="J1219" s="222"/>
      <c r="K1219" s="222"/>
      <c r="L1219" s="222"/>
      <c r="M1219" s="222"/>
      <c r="N1219" s="221"/>
      <c r="O1219" s="221"/>
      <c r="P1219" s="221"/>
      <c r="Q1219" s="221"/>
      <c r="R1219" s="222"/>
      <c r="S1219" s="222"/>
      <c r="T1219" s="222"/>
      <c r="U1219" s="222"/>
      <c r="V1219" s="222"/>
      <c r="W1219" s="222"/>
      <c r="X1219" s="222"/>
      <c r="Y1219" s="222"/>
      <c r="Z1219" s="212"/>
      <c r="AA1219" s="212"/>
      <c r="AB1219" s="212"/>
      <c r="AC1219" s="212"/>
      <c r="AD1219" s="212"/>
      <c r="AE1219" s="212"/>
      <c r="AF1219" s="212"/>
      <c r="AG1219" s="212" t="s">
        <v>276</v>
      </c>
      <c r="AH1219" s="212">
        <v>0</v>
      </c>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3" x14ac:dyDescent="0.2">
      <c r="A1220" s="219"/>
      <c r="B1220" s="220"/>
      <c r="C1220" s="252" t="s">
        <v>1451</v>
      </c>
      <c r="D1220" s="223"/>
      <c r="E1220" s="224">
        <v>1.2540000000000001E-2</v>
      </c>
      <c r="F1220" s="222"/>
      <c r="G1220" s="222"/>
      <c r="H1220" s="222"/>
      <c r="I1220" s="222"/>
      <c r="J1220" s="222"/>
      <c r="K1220" s="222"/>
      <c r="L1220" s="222"/>
      <c r="M1220" s="222"/>
      <c r="N1220" s="221"/>
      <c r="O1220" s="221"/>
      <c r="P1220" s="221"/>
      <c r="Q1220" s="221"/>
      <c r="R1220" s="222"/>
      <c r="S1220" s="222"/>
      <c r="T1220" s="222"/>
      <c r="U1220" s="222"/>
      <c r="V1220" s="222"/>
      <c r="W1220" s="222"/>
      <c r="X1220" s="222"/>
      <c r="Y1220" s="222"/>
      <c r="Z1220" s="212"/>
      <c r="AA1220" s="212"/>
      <c r="AB1220" s="212"/>
      <c r="AC1220" s="212"/>
      <c r="AD1220" s="212"/>
      <c r="AE1220" s="212"/>
      <c r="AF1220" s="212"/>
      <c r="AG1220" s="212" t="s">
        <v>276</v>
      </c>
      <c r="AH1220" s="212">
        <v>0</v>
      </c>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3" x14ac:dyDescent="0.2">
      <c r="A1221" s="219"/>
      <c r="B1221" s="220"/>
      <c r="C1221" s="252" t="s">
        <v>1452</v>
      </c>
      <c r="D1221" s="223"/>
      <c r="E1221" s="224">
        <v>5.4999999999999997E-3</v>
      </c>
      <c r="F1221" s="222"/>
      <c r="G1221" s="222"/>
      <c r="H1221" s="222"/>
      <c r="I1221" s="222"/>
      <c r="J1221" s="222"/>
      <c r="K1221" s="222"/>
      <c r="L1221" s="222"/>
      <c r="M1221" s="222"/>
      <c r="N1221" s="221"/>
      <c r="O1221" s="221"/>
      <c r="P1221" s="221"/>
      <c r="Q1221" s="221"/>
      <c r="R1221" s="222"/>
      <c r="S1221" s="222"/>
      <c r="T1221" s="222"/>
      <c r="U1221" s="222"/>
      <c r="V1221" s="222"/>
      <c r="W1221" s="222"/>
      <c r="X1221" s="222"/>
      <c r="Y1221" s="222"/>
      <c r="Z1221" s="212"/>
      <c r="AA1221" s="212"/>
      <c r="AB1221" s="212"/>
      <c r="AC1221" s="212"/>
      <c r="AD1221" s="212"/>
      <c r="AE1221" s="212"/>
      <c r="AF1221" s="212"/>
      <c r="AG1221" s="212" t="s">
        <v>276</v>
      </c>
      <c r="AH1221" s="212">
        <v>0</v>
      </c>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3" x14ac:dyDescent="0.2">
      <c r="A1222" s="219"/>
      <c r="B1222" s="220"/>
      <c r="C1222" s="262" t="s">
        <v>871</v>
      </c>
      <c r="D1222" s="257"/>
      <c r="E1222" s="258">
        <v>8.4600000000000005E-3</v>
      </c>
      <c r="F1222" s="222"/>
      <c r="G1222" s="222"/>
      <c r="H1222" s="222"/>
      <c r="I1222" s="222"/>
      <c r="J1222" s="222"/>
      <c r="K1222" s="222"/>
      <c r="L1222" s="222"/>
      <c r="M1222" s="222"/>
      <c r="N1222" s="221"/>
      <c r="O1222" s="221"/>
      <c r="P1222" s="221"/>
      <c r="Q1222" s="221"/>
      <c r="R1222" s="222"/>
      <c r="S1222" s="222"/>
      <c r="T1222" s="222"/>
      <c r="U1222" s="222"/>
      <c r="V1222" s="222"/>
      <c r="W1222" s="222"/>
      <c r="X1222" s="222"/>
      <c r="Y1222" s="222"/>
      <c r="Z1222" s="212"/>
      <c r="AA1222" s="212"/>
      <c r="AB1222" s="212"/>
      <c r="AC1222" s="212"/>
      <c r="AD1222" s="212"/>
      <c r="AE1222" s="212"/>
      <c r="AF1222" s="212"/>
      <c r="AG1222" s="212" t="s">
        <v>276</v>
      </c>
      <c r="AH1222" s="212">
        <v>4</v>
      </c>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1" x14ac:dyDescent="0.2">
      <c r="A1223" s="233">
        <v>234</v>
      </c>
      <c r="B1223" s="234" t="s">
        <v>1453</v>
      </c>
      <c r="C1223" s="250" t="s">
        <v>1454</v>
      </c>
      <c r="D1223" s="235" t="s">
        <v>330</v>
      </c>
      <c r="E1223" s="236">
        <v>0.63043000000000005</v>
      </c>
      <c r="F1223" s="237"/>
      <c r="G1223" s="238">
        <f>ROUND(E1223*F1223,2)</f>
        <v>0</v>
      </c>
      <c r="H1223" s="237"/>
      <c r="I1223" s="238">
        <f>ROUND(E1223*H1223,2)</f>
        <v>0</v>
      </c>
      <c r="J1223" s="237"/>
      <c r="K1223" s="238">
        <f>ROUND(E1223*J1223,2)</f>
        <v>0</v>
      </c>
      <c r="L1223" s="238">
        <v>21</v>
      </c>
      <c r="M1223" s="238">
        <f>G1223*(1+L1223/100)</f>
        <v>0</v>
      </c>
      <c r="N1223" s="236">
        <v>0.55000000000000004</v>
      </c>
      <c r="O1223" s="236">
        <f>ROUND(E1223*N1223,2)</f>
        <v>0.35</v>
      </c>
      <c r="P1223" s="236">
        <v>0</v>
      </c>
      <c r="Q1223" s="236">
        <f>ROUND(E1223*P1223,2)</f>
        <v>0</v>
      </c>
      <c r="R1223" s="238" t="s">
        <v>546</v>
      </c>
      <c r="S1223" s="238" t="s">
        <v>264</v>
      </c>
      <c r="T1223" s="239" t="s">
        <v>319</v>
      </c>
      <c r="U1223" s="222">
        <v>0</v>
      </c>
      <c r="V1223" s="222">
        <f>ROUND(E1223*U1223,2)</f>
        <v>0</v>
      </c>
      <c r="W1223" s="222"/>
      <c r="X1223" s="222" t="s">
        <v>547</v>
      </c>
      <c r="Y1223" s="222" t="s">
        <v>267</v>
      </c>
      <c r="Z1223" s="212"/>
      <c r="AA1223" s="212"/>
      <c r="AB1223" s="212"/>
      <c r="AC1223" s="212"/>
      <c r="AD1223" s="212"/>
      <c r="AE1223" s="212"/>
      <c r="AF1223" s="212"/>
      <c r="AG1223" s="212" t="s">
        <v>548</v>
      </c>
      <c r="AH1223" s="212"/>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2" x14ac:dyDescent="0.2">
      <c r="A1224" s="219"/>
      <c r="B1224" s="220"/>
      <c r="C1224" s="252" t="s">
        <v>1455</v>
      </c>
      <c r="D1224" s="223"/>
      <c r="E1224" s="224">
        <v>0.32832</v>
      </c>
      <c r="F1224" s="222"/>
      <c r="G1224" s="222"/>
      <c r="H1224" s="222"/>
      <c r="I1224" s="222"/>
      <c r="J1224" s="222"/>
      <c r="K1224" s="222"/>
      <c r="L1224" s="222"/>
      <c r="M1224" s="222"/>
      <c r="N1224" s="221"/>
      <c r="O1224" s="221"/>
      <c r="P1224" s="221"/>
      <c r="Q1224" s="221"/>
      <c r="R1224" s="222"/>
      <c r="S1224" s="222"/>
      <c r="T1224" s="222"/>
      <c r="U1224" s="222"/>
      <c r="V1224" s="222"/>
      <c r="W1224" s="222"/>
      <c r="X1224" s="222"/>
      <c r="Y1224" s="222"/>
      <c r="Z1224" s="212"/>
      <c r="AA1224" s="212"/>
      <c r="AB1224" s="212"/>
      <c r="AC1224" s="212"/>
      <c r="AD1224" s="212"/>
      <c r="AE1224" s="212"/>
      <c r="AF1224" s="212"/>
      <c r="AG1224" s="212" t="s">
        <v>276</v>
      </c>
      <c r="AH1224" s="212">
        <v>0</v>
      </c>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3" x14ac:dyDescent="0.2">
      <c r="A1225" s="219"/>
      <c r="B1225" s="220"/>
      <c r="C1225" s="252" t="s">
        <v>1456</v>
      </c>
      <c r="D1225" s="223"/>
      <c r="E1225" s="224">
        <v>0.24479999999999999</v>
      </c>
      <c r="F1225" s="222"/>
      <c r="G1225" s="222"/>
      <c r="H1225" s="222"/>
      <c r="I1225" s="222"/>
      <c r="J1225" s="222"/>
      <c r="K1225" s="222"/>
      <c r="L1225" s="222"/>
      <c r="M1225" s="222"/>
      <c r="N1225" s="221"/>
      <c r="O1225" s="221"/>
      <c r="P1225" s="221"/>
      <c r="Q1225" s="221"/>
      <c r="R1225" s="222"/>
      <c r="S1225" s="222"/>
      <c r="T1225" s="222"/>
      <c r="U1225" s="222"/>
      <c r="V1225" s="222"/>
      <c r="W1225" s="222"/>
      <c r="X1225" s="222"/>
      <c r="Y1225" s="222"/>
      <c r="Z1225" s="212"/>
      <c r="AA1225" s="212"/>
      <c r="AB1225" s="212"/>
      <c r="AC1225" s="212"/>
      <c r="AD1225" s="212"/>
      <c r="AE1225" s="212"/>
      <c r="AF1225" s="212"/>
      <c r="AG1225" s="212" t="s">
        <v>276</v>
      </c>
      <c r="AH1225" s="212">
        <v>0</v>
      </c>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3" x14ac:dyDescent="0.2">
      <c r="A1226" s="219"/>
      <c r="B1226" s="220"/>
      <c r="C1226" s="262" t="s">
        <v>871</v>
      </c>
      <c r="D1226" s="257"/>
      <c r="E1226" s="258">
        <v>5.731E-2</v>
      </c>
      <c r="F1226" s="222"/>
      <c r="G1226" s="222"/>
      <c r="H1226" s="222"/>
      <c r="I1226" s="222"/>
      <c r="J1226" s="222"/>
      <c r="K1226" s="222"/>
      <c r="L1226" s="222"/>
      <c r="M1226" s="222"/>
      <c r="N1226" s="221"/>
      <c r="O1226" s="221"/>
      <c r="P1226" s="221"/>
      <c r="Q1226" s="221"/>
      <c r="R1226" s="222"/>
      <c r="S1226" s="222"/>
      <c r="T1226" s="222"/>
      <c r="U1226" s="222"/>
      <c r="V1226" s="222"/>
      <c r="W1226" s="222"/>
      <c r="X1226" s="222"/>
      <c r="Y1226" s="222"/>
      <c r="Z1226" s="212"/>
      <c r="AA1226" s="212"/>
      <c r="AB1226" s="212"/>
      <c r="AC1226" s="212"/>
      <c r="AD1226" s="212"/>
      <c r="AE1226" s="212"/>
      <c r="AF1226" s="212"/>
      <c r="AG1226" s="212" t="s">
        <v>276</v>
      </c>
      <c r="AH1226" s="212">
        <v>4</v>
      </c>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ht="22.5" outlineLevel="1" x14ac:dyDescent="0.2">
      <c r="A1227" s="233">
        <v>235</v>
      </c>
      <c r="B1227" s="234" t="s">
        <v>1457</v>
      </c>
      <c r="C1227" s="250" t="s">
        <v>1458</v>
      </c>
      <c r="D1227" s="235" t="s">
        <v>317</v>
      </c>
      <c r="E1227" s="236">
        <v>34.050240000000002</v>
      </c>
      <c r="F1227" s="237"/>
      <c r="G1227" s="238">
        <f>ROUND(E1227*F1227,2)</f>
        <v>0</v>
      </c>
      <c r="H1227" s="237"/>
      <c r="I1227" s="238">
        <f>ROUND(E1227*H1227,2)</f>
        <v>0</v>
      </c>
      <c r="J1227" s="237"/>
      <c r="K1227" s="238">
        <f>ROUND(E1227*J1227,2)</f>
        <v>0</v>
      </c>
      <c r="L1227" s="238">
        <v>21</v>
      </c>
      <c r="M1227" s="238">
        <f>G1227*(1+L1227/100)</f>
        <v>0</v>
      </c>
      <c r="N1227" s="236">
        <v>1.47E-2</v>
      </c>
      <c r="O1227" s="236">
        <f>ROUND(E1227*N1227,2)</f>
        <v>0.5</v>
      </c>
      <c r="P1227" s="236">
        <v>0</v>
      </c>
      <c r="Q1227" s="236">
        <f>ROUND(E1227*P1227,2)</f>
        <v>0</v>
      </c>
      <c r="R1227" s="238" t="s">
        <v>546</v>
      </c>
      <c r="S1227" s="238" t="s">
        <v>264</v>
      </c>
      <c r="T1227" s="239" t="s">
        <v>319</v>
      </c>
      <c r="U1227" s="222">
        <v>0</v>
      </c>
      <c r="V1227" s="222">
        <f>ROUND(E1227*U1227,2)</f>
        <v>0</v>
      </c>
      <c r="W1227" s="222"/>
      <c r="X1227" s="222" t="s">
        <v>547</v>
      </c>
      <c r="Y1227" s="222" t="s">
        <v>267</v>
      </c>
      <c r="Z1227" s="212"/>
      <c r="AA1227" s="212"/>
      <c r="AB1227" s="212"/>
      <c r="AC1227" s="212"/>
      <c r="AD1227" s="212"/>
      <c r="AE1227" s="212"/>
      <c r="AF1227" s="212"/>
      <c r="AG1227" s="212" t="s">
        <v>548</v>
      </c>
      <c r="AH1227" s="212"/>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2" x14ac:dyDescent="0.2">
      <c r="A1228" s="219"/>
      <c r="B1228" s="220"/>
      <c r="C1228" s="252" t="s">
        <v>1419</v>
      </c>
      <c r="D1228" s="223"/>
      <c r="E1228" s="224">
        <v>32.428800000000003</v>
      </c>
      <c r="F1228" s="222"/>
      <c r="G1228" s="222"/>
      <c r="H1228" s="222"/>
      <c r="I1228" s="222"/>
      <c r="J1228" s="222"/>
      <c r="K1228" s="222"/>
      <c r="L1228" s="222"/>
      <c r="M1228" s="222"/>
      <c r="N1228" s="221"/>
      <c r="O1228" s="221"/>
      <c r="P1228" s="221"/>
      <c r="Q1228" s="221"/>
      <c r="R1228" s="222"/>
      <c r="S1228" s="222"/>
      <c r="T1228" s="222"/>
      <c r="U1228" s="222"/>
      <c r="V1228" s="222"/>
      <c r="W1228" s="222"/>
      <c r="X1228" s="222"/>
      <c r="Y1228" s="222"/>
      <c r="Z1228" s="212"/>
      <c r="AA1228" s="212"/>
      <c r="AB1228" s="212"/>
      <c r="AC1228" s="212"/>
      <c r="AD1228" s="212"/>
      <c r="AE1228" s="212"/>
      <c r="AF1228" s="212"/>
      <c r="AG1228" s="212" t="s">
        <v>276</v>
      </c>
      <c r="AH1228" s="212">
        <v>5</v>
      </c>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3" x14ac:dyDescent="0.2">
      <c r="A1229" s="219"/>
      <c r="B1229" s="220"/>
      <c r="C1229" s="262" t="s">
        <v>1288</v>
      </c>
      <c r="D1229" s="257"/>
      <c r="E1229" s="258">
        <v>1.62144</v>
      </c>
      <c r="F1229" s="222"/>
      <c r="G1229" s="222"/>
      <c r="H1229" s="222"/>
      <c r="I1229" s="222"/>
      <c r="J1229" s="222"/>
      <c r="K1229" s="222"/>
      <c r="L1229" s="222"/>
      <c r="M1229" s="222"/>
      <c r="N1229" s="221"/>
      <c r="O1229" s="221"/>
      <c r="P1229" s="221"/>
      <c r="Q1229" s="221"/>
      <c r="R1229" s="222"/>
      <c r="S1229" s="222"/>
      <c r="T1229" s="222"/>
      <c r="U1229" s="222"/>
      <c r="V1229" s="222"/>
      <c r="W1229" s="222"/>
      <c r="X1229" s="222"/>
      <c r="Y1229" s="222"/>
      <c r="Z1229" s="212"/>
      <c r="AA1229" s="212"/>
      <c r="AB1229" s="212"/>
      <c r="AC1229" s="212"/>
      <c r="AD1229" s="212"/>
      <c r="AE1229" s="212"/>
      <c r="AF1229" s="212"/>
      <c r="AG1229" s="212" t="s">
        <v>276</v>
      </c>
      <c r="AH1229" s="212">
        <v>4</v>
      </c>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1" x14ac:dyDescent="0.2">
      <c r="A1230" s="233">
        <v>236</v>
      </c>
      <c r="B1230" s="234" t="s">
        <v>1459</v>
      </c>
      <c r="C1230" s="250" t="s">
        <v>1460</v>
      </c>
      <c r="D1230" s="235" t="s">
        <v>397</v>
      </c>
      <c r="E1230" s="236">
        <v>1.4748300000000001</v>
      </c>
      <c r="F1230" s="237"/>
      <c r="G1230" s="238">
        <f>ROUND(E1230*F1230,2)</f>
        <v>0</v>
      </c>
      <c r="H1230" s="237"/>
      <c r="I1230" s="238">
        <f>ROUND(E1230*H1230,2)</f>
        <v>0</v>
      </c>
      <c r="J1230" s="237"/>
      <c r="K1230" s="238">
        <f>ROUND(E1230*J1230,2)</f>
        <v>0</v>
      </c>
      <c r="L1230" s="238">
        <v>21</v>
      </c>
      <c r="M1230" s="238">
        <f>G1230*(1+L1230/100)</f>
        <v>0</v>
      </c>
      <c r="N1230" s="236">
        <v>0</v>
      </c>
      <c r="O1230" s="236">
        <f>ROUND(E1230*N1230,2)</f>
        <v>0</v>
      </c>
      <c r="P1230" s="236">
        <v>0</v>
      </c>
      <c r="Q1230" s="236">
        <f>ROUND(E1230*P1230,2)</f>
        <v>0</v>
      </c>
      <c r="R1230" s="238" t="s">
        <v>1395</v>
      </c>
      <c r="S1230" s="238" t="s">
        <v>264</v>
      </c>
      <c r="T1230" s="239" t="s">
        <v>319</v>
      </c>
      <c r="U1230" s="222">
        <v>1.7509999999999999</v>
      </c>
      <c r="V1230" s="222">
        <f>ROUND(E1230*U1230,2)</f>
        <v>2.58</v>
      </c>
      <c r="W1230" s="222"/>
      <c r="X1230" s="222" t="s">
        <v>1138</v>
      </c>
      <c r="Y1230" s="222" t="s">
        <v>267</v>
      </c>
      <c r="Z1230" s="212"/>
      <c r="AA1230" s="212"/>
      <c r="AB1230" s="212"/>
      <c r="AC1230" s="212"/>
      <c r="AD1230" s="212"/>
      <c r="AE1230" s="212"/>
      <c r="AF1230" s="212"/>
      <c r="AG1230" s="212" t="s">
        <v>1139</v>
      </c>
      <c r="AH1230" s="212"/>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2" x14ac:dyDescent="0.2">
      <c r="A1231" s="219"/>
      <c r="B1231" s="220"/>
      <c r="C1231" s="261" t="s">
        <v>1253</v>
      </c>
      <c r="D1231" s="259"/>
      <c r="E1231" s="259"/>
      <c r="F1231" s="259"/>
      <c r="G1231" s="259"/>
      <c r="H1231" s="222"/>
      <c r="I1231" s="222"/>
      <c r="J1231" s="222"/>
      <c r="K1231" s="222"/>
      <c r="L1231" s="222"/>
      <c r="M1231" s="222"/>
      <c r="N1231" s="221"/>
      <c r="O1231" s="221"/>
      <c r="P1231" s="221"/>
      <c r="Q1231" s="221"/>
      <c r="R1231" s="222"/>
      <c r="S1231" s="222"/>
      <c r="T1231" s="222"/>
      <c r="U1231" s="222"/>
      <c r="V1231" s="222"/>
      <c r="W1231" s="222"/>
      <c r="X1231" s="222"/>
      <c r="Y1231" s="222"/>
      <c r="Z1231" s="212"/>
      <c r="AA1231" s="212"/>
      <c r="AB1231" s="212"/>
      <c r="AC1231" s="212"/>
      <c r="AD1231" s="212"/>
      <c r="AE1231" s="212"/>
      <c r="AF1231" s="212"/>
      <c r="AG1231" s="212" t="s">
        <v>323</v>
      </c>
      <c r="AH1231" s="212"/>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2" x14ac:dyDescent="0.2">
      <c r="A1232" s="219"/>
      <c r="B1232" s="220"/>
      <c r="C1232" s="252" t="s">
        <v>1141</v>
      </c>
      <c r="D1232" s="223"/>
      <c r="E1232" s="224"/>
      <c r="F1232" s="222"/>
      <c r="G1232" s="222"/>
      <c r="H1232" s="222"/>
      <c r="I1232" s="222"/>
      <c r="J1232" s="222"/>
      <c r="K1232" s="222"/>
      <c r="L1232" s="222"/>
      <c r="M1232" s="222"/>
      <c r="N1232" s="221"/>
      <c r="O1232" s="221"/>
      <c r="P1232" s="221"/>
      <c r="Q1232" s="221"/>
      <c r="R1232" s="222"/>
      <c r="S1232" s="222"/>
      <c r="T1232" s="222"/>
      <c r="U1232" s="222"/>
      <c r="V1232" s="222"/>
      <c r="W1232" s="222"/>
      <c r="X1232" s="222"/>
      <c r="Y1232" s="222"/>
      <c r="Z1232" s="212"/>
      <c r="AA1232" s="212"/>
      <c r="AB1232" s="212"/>
      <c r="AC1232" s="212"/>
      <c r="AD1232" s="212"/>
      <c r="AE1232" s="212"/>
      <c r="AF1232" s="212"/>
      <c r="AG1232" s="212" t="s">
        <v>276</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3" x14ac:dyDescent="0.2">
      <c r="A1233" s="219"/>
      <c r="B1233" s="220"/>
      <c r="C1233" s="252" t="s">
        <v>1461</v>
      </c>
      <c r="D1233" s="223"/>
      <c r="E1233" s="224"/>
      <c r="F1233" s="222"/>
      <c r="G1233" s="222"/>
      <c r="H1233" s="222"/>
      <c r="I1233" s="222"/>
      <c r="J1233" s="222"/>
      <c r="K1233" s="222"/>
      <c r="L1233" s="222"/>
      <c r="M1233" s="222"/>
      <c r="N1233" s="221"/>
      <c r="O1233" s="221"/>
      <c r="P1233" s="221"/>
      <c r="Q1233" s="221"/>
      <c r="R1233" s="222"/>
      <c r="S1233" s="222"/>
      <c r="T1233" s="222"/>
      <c r="U1233" s="222"/>
      <c r="V1233" s="222"/>
      <c r="W1233" s="222"/>
      <c r="X1233" s="222"/>
      <c r="Y1233" s="222"/>
      <c r="Z1233" s="212"/>
      <c r="AA1233" s="212"/>
      <c r="AB1233" s="212"/>
      <c r="AC1233" s="212"/>
      <c r="AD1233" s="212"/>
      <c r="AE1233" s="212"/>
      <c r="AF1233" s="212"/>
      <c r="AG1233" s="212" t="s">
        <v>276</v>
      </c>
      <c r="AH1233" s="212">
        <v>0</v>
      </c>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3" x14ac:dyDescent="0.2">
      <c r="A1234" s="219"/>
      <c r="B1234" s="220"/>
      <c r="C1234" s="252" t="s">
        <v>1462</v>
      </c>
      <c r="D1234" s="223"/>
      <c r="E1234" s="224">
        <v>1.4748300000000001</v>
      </c>
      <c r="F1234" s="222"/>
      <c r="G1234" s="222"/>
      <c r="H1234" s="222"/>
      <c r="I1234" s="222"/>
      <c r="J1234" s="222"/>
      <c r="K1234" s="222"/>
      <c r="L1234" s="222"/>
      <c r="M1234" s="222"/>
      <c r="N1234" s="221"/>
      <c r="O1234" s="221"/>
      <c r="P1234" s="221"/>
      <c r="Q1234" s="221"/>
      <c r="R1234" s="222"/>
      <c r="S1234" s="222"/>
      <c r="T1234" s="222"/>
      <c r="U1234" s="222"/>
      <c r="V1234" s="222"/>
      <c r="W1234" s="222"/>
      <c r="X1234" s="222"/>
      <c r="Y1234" s="222"/>
      <c r="Z1234" s="212"/>
      <c r="AA1234" s="212"/>
      <c r="AB1234" s="212"/>
      <c r="AC1234" s="212"/>
      <c r="AD1234" s="212"/>
      <c r="AE1234" s="212"/>
      <c r="AF1234" s="212"/>
      <c r="AG1234" s="212" t="s">
        <v>276</v>
      </c>
      <c r="AH1234" s="212">
        <v>0</v>
      </c>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x14ac:dyDescent="0.2">
      <c r="A1235" s="226" t="s">
        <v>259</v>
      </c>
      <c r="B1235" s="227" t="s">
        <v>179</v>
      </c>
      <c r="C1235" s="249" t="s">
        <v>180</v>
      </c>
      <c r="D1235" s="228"/>
      <c r="E1235" s="229"/>
      <c r="F1235" s="230"/>
      <c r="G1235" s="230">
        <f>SUMIF(AG1236:AG1247,"&lt;&gt;NOR",G1236:G1247)</f>
        <v>0</v>
      </c>
      <c r="H1235" s="230"/>
      <c r="I1235" s="230">
        <f>SUM(I1236:I1247)</f>
        <v>0</v>
      </c>
      <c r="J1235" s="230"/>
      <c r="K1235" s="230">
        <f>SUM(K1236:K1247)</f>
        <v>0</v>
      </c>
      <c r="L1235" s="230"/>
      <c r="M1235" s="230">
        <f>SUM(M1236:M1247)</f>
        <v>0</v>
      </c>
      <c r="N1235" s="229"/>
      <c r="O1235" s="229">
        <f>SUM(O1236:O1247)</f>
        <v>0.84</v>
      </c>
      <c r="P1235" s="229"/>
      <c r="Q1235" s="229">
        <f>SUM(Q1236:Q1247)</f>
        <v>0</v>
      </c>
      <c r="R1235" s="230"/>
      <c r="S1235" s="230"/>
      <c r="T1235" s="231"/>
      <c r="U1235" s="225"/>
      <c r="V1235" s="225">
        <f>SUM(V1236:V1247)</f>
        <v>24.189999999999998</v>
      </c>
      <c r="W1235" s="225"/>
      <c r="X1235" s="225"/>
      <c r="Y1235" s="225"/>
      <c r="AG1235" t="s">
        <v>260</v>
      </c>
    </row>
    <row r="1236" spans="1:60" outlineLevel="1" x14ac:dyDescent="0.2">
      <c r="A1236" s="233">
        <v>237</v>
      </c>
      <c r="B1236" s="234" t="s">
        <v>1463</v>
      </c>
      <c r="C1236" s="250" t="s">
        <v>1464</v>
      </c>
      <c r="D1236" s="235" t="s">
        <v>317</v>
      </c>
      <c r="E1236" s="236">
        <v>125.1</v>
      </c>
      <c r="F1236" s="237"/>
      <c r="G1236" s="238">
        <f>ROUND(E1236*F1236,2)</f>
        <v>0</v>
      </c>
      <c r="H1236" s="237"/>
      <c r="I1236" s="238">
        <f>ROUND(E1236*H1236,2)</f>
        <v>0</v>
      </c>
      <c r="J1236" s="237"/>
      <c r="K1236" s="238">
        <f>ROUND(E1236*J1236,2)</f>
        <v>0</v>
      </c>
      <c r="L1236" s="238">
        <v>21</v>
      </c>
      <c r="M1236" s="238">
        <f>G1236*(1+L1236/100)</f>
        <v>0</v>
      </c>
      <c r="N1236" s="236">
        <v>5.0000000000000002E-5</v>
      </c>
      <c r="O1236" s="236">
        <f>ROUND(E1236*N1236,2)</f>
        <v>0.01</v>
      </c>
      <c r="P1236" s="236">
        <v>0</v>
      </c>
      <c r="Q1236" s="236">
        <f>ROUND(E1236*P1236,2)</f>
        <v>0</v>
      </c>
      <c r="R1236" s="238" t="s">
        <v>1465</v>
      </c>
      <c r="S1236" s="238" t="s">
        <v>264</v>
      </c>
      <c r="T1236" s="239" t="s">
        <v>413</v>
      </c>
      <c r="U1236" s="222">
        <v>0.18559999999999999</v>
      </c>
      <c r="V1236" s="222">
        <f>ROUND(E1236*U1236,2)</f>
        <v>23.22</v>
      </c>
      <c r="W1236" s="222"/>
      <c r="X1236" s="222" t="s">
        <v>320</v>
      </c>
      <c r="Y1236" s="222" t="s">
        <v>267</v>
      </c>
      <c r="Z1236" s="212"/>
      <c r="AA1236" s="212"/>
      <c r="AB1236" s="212"/>
      <c r="AC1236" s="212"/>
      <c r="AD1236" s="212"/>
      <c r="AE1236" s="212"/>
      <c r="AF1236" s="212"/>
      <c r="AG1236" s="212" t="s">
        <v>321</v>
      </c>
      <c r="AH1236" s="212"/>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2" x14ac:dyDescent="0.2">
      <c r="A1237" s="219"/>
      <c r="B1237" s="220"/>
      <c r="C1237" s="261" t="s">
        <v>1466</v>
      </c>
      <c r="D1237" s="259"/>
      <c r="E1237" s="259"/>
      <c r="F1237" s="259"/>
      <c r="G1237" s="259"/>
      <c r="H1237" s="222"/>
      <c r="I1237" s="222"/>
      <c r="J1237" s="222"/>
      <c r="K1237" s="222"/>
      <c r="L1237" s="222"/>
      <c r="M1237" s="222"/>
      <c r="N1237" s="221"/>
      <c r="O1237" s="221"/>
      <c r="P1237" s="221"/>
      <c r="Q1237" s="221"/>
      <c r="R1237" s="222"/>
      <c r="S1237" s="222"/>
      <c r="T1237" s="222"/>
      <c r="U1237" s="222"/>
      <c r="V1237" s="222"/>
      <c r="W1237" s="222"/>
      <c r="X1237" s="222"/>
      <c r="Y1237" s="222"/>
      <c r="Z1237" s="212"/>
      <c r="AA1237" s="212"/>
      <c r="AB1237" s="212"/>
      <c r="AC1237" s="212"/>
      <c r="AD1237" s="212"/>
      <c r="AE1237" s="212"/>
      <c r="AF1237" s="212"/>
      <c r="AG1237" s="212" t="s">
        <v>323</v>
      </c>
      <c r="AH1237" s="212"/>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2" x14ac:dyDescent="0.2">
      <c r="A1238" s="219"/>
      <c r="B1238" s="220"/>
      <c r="C1238" s="252" t="s">
        <v>1467</v>
      </c>
      <c r="D1238" s="223"/>
      <c r="E1238" s="224">
        <v>39.35</v>
      </c>
      <c r="F1238" s="222"/>
      <c r="G1238" s="222"/>
      <c r="H1238" s="222"/>
      <c r="I1238" s="222"/>
      <c r="J1238" s="222"/>
      <c r="K1238" s="222"/>
      <c r="L1238" s="222"/>
      <c r="M1238" s="222"/>
      <c r="N1238" s="221"/>
      <c r="O1238" s="221"/>
      <c r="P1238" s="221"/>
      <c r="Q1238" s="221"/>
      <c r="R1238" s="222"/>
      <c r="S1238" s="222"/>
      <c r="T1238" s="222"/>
      <c r="U1238" s="222"/>
      <c r="V1238" s="222"/>
      <c r="W1238" s="222"/>
      <c r="X1238" s="222"/>
      <c r="Y1238" s="222"/>
      <c r="Z1238" s="212"/>
      <c r="AA1238" s="212"/>
      <c r="AB1238" s="212"/>
      <c r="AC1238" s="212"/>
      <c r="AD1238" s="212"/>
      <c r="AE1238" s="212"/>
      <c r="AF1238" s="212"/>
      <c r="AG1238" s="212" t="s">
        <v>276</v>
      </c>
      <c r="AH1238" s="212">
        <v>0</v>
      </c>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3" x14ac:dyDescent="0.2">
      <c r="A1239" s="219"/>
      <c r="B1239" s="220"/>
      <c r="C1239" s="252" t="s">
        <v>1468</v>
      </c>
      <c r="D1239" s="223"/>
      <c r="E1239" s="224">
        <v>85.75</v>
      </c>
      <c r="F1239" s="222"/>
      <c r="G1239" s="222"/>
      <c r="H1239" s="222"/>
      <c r="I1239" s="222"/>
      <c r="J1239" s="222"/>
      <c r="K1239" s="222"/>
      <c r="L1239" s="222"/>
      <c r="M1239" s="222"/>
      <c r="N1239" s="221"/>
      <c r="O1239" s="221"/>
      <c r="P1239" s="221"/>
      <c r="Q1239" s="221"/>
      <c r="R1239" s="222"/>
      <c r="S1239" s="222"/>
      <c r="T1239" s="222"/>
      <c r="U1239" s="222"/>
      <c r="V1239" s="222"/>
      <c r="W1239" s="222"/>
      <c r="X1239" s="222"/>
      <c r="Y1239" s="222"/>
      <c r="Z1239" s="212"/>
      <c r="AA1239" s="212"/>
      <c r="AB1239" s="212"/>
      <c r="AC1239" s="212"/>
      <c r="AD1239" s="212"/>
      <c r="AE1239" s="212"/>
      <c r="AF1239" s="212"/>
      <c r="AG1239" s="212" t="s">
        <v>276</v>
      </c>
      <c r="AH1239" s="212">
        <v>0</v>
      </c>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1" x14ac:dyDescent="0.2">
      <c r="A1240" s="233">
        <v>238</v>
      </c>
      <c r="B1240" s="234" t="s">
        <v>1469</v>
      </c>
      <c r="C1240" s="250" t="s">
        <v>1470</v>
      </c>
      <c r="D1240" s="235" t="s">
        <v>317</v>
      </c>
      <c r="E1240" s="236">
        <v>137.61000000000001</v>
      </c>
      <c r="F1240" s="237"/>
      <c r="G1240" s="238">
        <f>ROUND(E1240*F1240,2)</f>
        <v>0</v>
      </c>
      <c r="H1240" s="237"/>
      <c r="I1240" s="238">
        <f>ROUND(E1240*H1240,2)</f>
        <v>0</v>
      </c>
      <c r="J1240" s="237"/>
      <c r="K1240" s="238">
        <f>ROUND(E1240*J1240,2)</f>
        <v>0</v>
      </c>
      <c r="L1240" s="238">
        <v>21</v>
      </c>
      <c r="M1240" s="238">
        <f>G1240*(1+L1240/100)</f>
        <v>0</v>
      </c>
      <c r="N1240" s="236">
        <v>6.0499999999999998E-3</v>
      </c>
      <c r="O1240" s="236">
        <f>ROUND(E1240*N1240,2)</f>
        <v>0.83</v>
      </c>
      <c r="P1240" s="236">
        <v>0</v>
      </c>
      <c r="Q1240" s="236">
        <f>ROUND(E1240*P1240,2)</f>
        <v>0</v>
      </c>
      <c r="R1240" s="238" t="s">
        <v>546</v>
      </c>
      <c r="S1240" s="238" t="s">
        <v>264</v>
      </c>
      <c r="T1240" s="239" t="s">
        <v>413</v>
      </c>
      <c r="U1240" s="222">
        <v>0</v>
      </c>
      <c r="V1240" s="222">
        <f>ROUND(E1240*U1240,2)</f>
        <v>0</v>
      </c>
      <c r="W1240" s="222"/>
      <c r="X1240" s="222" t="s">
        <v>547</v>
      </c>
      <c r="Y1240" s="222" t="s">
        <v>267</v>
      </c>
      <c r="Z1240" s="212"/>
      <c r="AA1240" s="212"/>
      <c r="AB1240" s="212"/>
      <c r="AC1240" s="212"/>
      <c r="AD1240" s="212"/>
      <c r="AE1240" s="212"/>
      <c r="AF1240" s="212"/>
      <c r="AG1240" s="212" t="s">
        <v>548</v>
      </c>
      <c r="AH1240" s="212"/>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2" x14ac:dyDescent="0.2">
      <c r="A1241" s="219"/>
      <c r="B1241" s="220"/>
      <c r="C1241" s="252" t="s">
        <v>1431</v>
      </c>
      <c r="D1241" s="223"/>
      <c r="E1241" s="224">
        <v>125.1</v>
      </c>
      <c r="F1241" s="222"/>
      <c r="G1241" s="222"/>
      <c r="H1241" s="222"/>
      <c r="I1241" s="222"/>
      <c r="J1241" s="222"/>
      <c r="K1241" s="222"/>
      <c r="L1241" s="222"/>
      <c r="M1241" s="222"/>
      <c r="N1241" s="221"/>
      <c r="O1241" s="221"/>
      <c r="P1241" s="221"/>
      <c r="Q1241" s="221"/>
      <c r="R1241" s="222"/>
      <c r="S1241" s="222"/>
      <c r="T1241" s="222"/>
      <c r="U1241" s="222"/>
      <c r="V1241" s="222"/>
      <c r="W1241" s="222"/>
      <c r="X1241" s="222"/>
      <c r="Y1241" s="222"/>
      <c r="Z1241" s="212"/>
      <c r="AA1241" s="212"/>
      <c r="AB1241" s="212"/>
      <c r="AC1241" s="212"/>
      <c r="AD1241" s="212"/>
      <c r="AE1241" s="212"/>
      <c r="AF1241" s="212"/>
      <c r="AG1241" s="212" t="s">
        <v>276</v>
      </c>
      <c r="AH1241" s="212">
        <v>5</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3" x14ac:dyDescent="0.2">
      <c r="A1242" s="219"/>
      <c r="B1242" s="220"/>
      <c r="C1242" s="262" t="s">
        <v>1471</v>
      </c>
      <c r="D1242" s="257"/>
      <c r="E1242" s="258">
        <v>12.51</v>
      </c>
      <c r="F1242" s="222"/>
      <c r="G1242" s="222"/>
      <c r="H1242" s="222"/>
      <c r="I1242" s="222"/>
      <c r="J1242" s="222"/>
      <c r="K1242" s="222"/>
      <c r="L1242" s="222"/>
      <c r="M1242" s="222"/>
      <c r="N1242" s="221"/>
      <c r="O1242" s="221"/>
      <c r="P1242" s="221"/>
      <c r="Q1242" s="221"/>
      <c r="R1242" s="222"/>
      <c r="S1242" s="222"/>
      <c r="T1242" s="222"/>
      <c r="U1242" s="222"/>
      <c r="V1242" s="222"/>
      <c r="W1242" s="222"/>
      <c r="X1242" s="222"/>
      <c r="Y1242" s="222"/>
      <c r="Z1242" s="212"/>
      <c r="AA1242" s="212"/>
      <c r="AB1242" s="212"/>
      <c r="AC1242" s="212"/>
      <c r="AD1242" s="212"/>
      <c r="AE1242" s="212"/>
      <c r="AF1242" s="212"/>
      <c r="AG1242" s="212" t="s">
        <v>276</v>
      </c>
      <c r="AH1242" s="212">
        <v>4</v>
      </c>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outlineLevel="1" x14ac:dyDescent="0.2">
      <c r="A1243" s="233">
        <v>239</v>
      </c>
      <c r="B1243" s="234" t="s">
        <v>1472</v>
      </c>
      <c r="C1243" s="250" t="s">
        <v>1473</v>
      </c>
      <c r="D1243" s="235" t="s">
        <v>397</v>
      </c>
      <c r="E1243" s="236">
        <v>0.83879999999999999</v>
      </c>
      <c r="F1243" s="237"/>
      <c r="G1243" s="238">
        <f>ROUND(E1243*F1243,2)</f>
        <v>0</v>
      </c>
      <c r="H1243" s="237"/>
      <c r="I1243" s="238">
        <f>ROUND(E1243*H1243,2)</f>
        <v>0</v>
      </c>
      <c r="J1243" s="237"/>
      <c r="K1243" s="238">
        <f>ROUND(E1243*J1243,2)</f>
        <v>0</v>
      </c>
      <c r="L1243" s="238">
        <v>21</v>
      </c>
      <c r="M1243" s="238">
        <f>G1243*(1+L1243/100)</f>
        <v>0</v>
      </c>
      <c r="N1243" s="236">
        <v>0</v>
      </c>
      <c r="O1243" s="236">
        <f>ROUND(E1243*N1243,2)</f>
        <v>0</v>
      </c>
      <c r="P1243" s="236">
        <v>0</v>
      </c>
      <c r="Q1243" s="236">
        <f>ROUND(E1243*P1243,2)</f>
        <v>0</v>
      </c>
      <c r="R1243" s="238" t="s">
        <v>1465</v>
      </c>
      <c r="S1243" s="238" t="s">
        <v>264</v>
      </c>
      <c r="T1243" s="239" t="s">
        <v>413</v>
      </c>
      <c r="U1243" s="222">
        <v>1.1559999999999999</v>
      </c>
      <c r="V1243" s="222">
        <f>ROUND(E1243*U1243,2)</f>
        <v>0.97</v>
      </c>
      <c r="W1243" s="222"/>
      <c r="X1243" s="222" t="s">
        <v>1138</v>
      </c>
      <c r="Y1243" s="222" t="s">
        <v>267</v>
      </c>
      <c r="Z1243" s="212"/>
      <c r="AA1243" s="212"/>
      <c r="AB1243" s="212"/>
      <c r="AC1243" s="212"/>
      <c r="AD1243" s="212"/>
      <c r="AE1243" s="212"/>
      <c r="AF1243" s="212"/>
      <c r="AG1243" s="212" t="s">
        <v>1139</v>
      </c>
      <c r="AH1243" s="212"/>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2" x14ac:dyDescent="0.2">
      <c r="A1244" s="219"/>
      <c r="B1244" s="220"/>
      <c r="C1244" s="261" t="s">
        <v>1253</v>
      </c>
      <c r="D1244" s="259"/>
      <c r="E1244" s="259"/>
      <c r="F1244" s="259"/>
      <c r="G1244" s="259"/>
      <c r="H1244" s="222"/>
      <c r="I1244" s="222"/>
      <c r="J1244" s="222"/>
      <c r="K1244" s="222"/>
      <c r="L1244" s="222"/>
      <c r="M1244" s="222"/>
      <c r="N1244" s="221"/>
      <c r="O1244" s="221"/>
      <c r="P1244" s="221"/>
      <c r="Q1244" s="221"/>
      <c r="R1244" s="222"/>
      <c r="S1244" s="222"/>
      <c r="T1244" s="222"/>
      <c r="U1244" s="222"/>
      <c r="V1244" s="222"/>
      <c r="W1244" s="222"/>
      <c r="X1244" s="222"/>
      <c r="Y1244" s="222"/>
      <c r="Z1244" s="212"/>
      <c r="AA1244" s="212"/>
      <c r="AB1244" s="212"/>
      <c r="AC1244" s="212"/>
      <c r="AD1244" s="212"/>
      <c r="AE1244" s="212"/>
      <c r="AF1244" s="212"/>
      <c r="AG1244" s="212" t="s">
        <v>323</v>
      </c>
      <c r="AH1244" s="212"/>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2" x14ac:dyDescent="0.2">
      <c r="A1245" s="219"/>
      <c r="B1245" s="220"/>
      <c r="C1245" s="252" t="s">
        <v>1141</v>
      </c>
      <c r="D1245" s="223"/>
      <c r="E1245" s="224"/>
      <c r="F1245" s="222"/>
      <c r="G1245" s="222"/>
      <c r="H1245" s="222"/>
      <c r="I1245" s="222"/>
      <c r="J1245" s="222"/>
      <c r="K1245" s="222"/>
      <c r="L1245" s="222"/>
      <c r="M1245" s="222"/>
      <c r="N1245" s="221"/>
      <c r="O1245" s="221"/>
      <c r="P1245" s="221"/>
      <c r="Q1245" s="221"/>
      <c r="R1245" s="222"/>
      <c r="S1245" s="222"/>
      <c r="T1245" s="222"/>
      <c r="U1245" s="222"/>
      <c r="V1245" s="222"/>
      <c r="W1245" s="222"/>
      <c r="X1245" s="222"/>
      <c r="Y1245" s="222"/>
      <c r="Z1245" s="212"/>
      <c r="AA1245" s="212"/>
      <c r="AB1245" s="212"/>
      <c r="AC1245" s="212"/>
      <c r="AD1245" s="212"/>
      <c r="AE1245" s="212"/>
      <c r="AF1245" s="212"/>
      <c r="AG1245" s="212" t="s">
        <v>276</v>
      </c>
      <c r="AH1245" s="212">
        <v>0</v>
      </c>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3" x14ac:dyDescent="0.2">
      <c r="A1246" s="219"/>
      <c r="B1246" s="220"/>
      <c r="C1246" s="252" t="s">
        <v>1474</v>
      </c>
      <c r="D1246" s="223"/>
      <c r="E1246" s="224"/>
      <c r="F1246" s="222"/>
      <c r="G1246" s="222"/>
      <c r="H1246" s="222"/>
      <c r="I1246" s="222"/>
      <c r="J1246" s="222"/>
      <c r="K1246" s="222"/>
      <c r="L1246" s="222"/>
      <c r="M1246" s="222"/>
      <c r="N1246" s="221"/>
      <c r="O1246" s="221"/>
      <c r="P1246" s="221"/>
      <c r="Q1246" s="221"/>
      <c r="R1246" s="222"/>
      <c r="S1246" s="222"/>
      <c r="T1246" s="222"/>
      <c r="U1246" s="222"/>
      <c r="V1246" s="222"/>
      <c r="W1246" s="222"/>
      <c r="X1246" s="222"/>
      <c r="Y1246" s="222"/>
      <c r="Z1246" s="212"/>
      <c r="AA1246" s="212"/>
      <c r="AB1246" s="212"/>
      <c r="AC1246" s="212"/>
      <c r="AD1246" s="212"/>
      <c r="AE1246" s="212"/>
      <c r="AF1246" s="212"/>
      <c r="AG1246" s="212" t="s">
        <v>276</v>
      </c>
      <c r="AH1246" s="212">
        <v>0</v>
      </c>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3" x14ac:dyDescent="0.2">
      <c r="A1247" s="219"/>
      <c r="B1247" s="220"/>
      <c r="C1247" s="252" t="s">
        <v>1475</v>
      </c>
      <c r="D1247" s="223"/>
      <c r="E1247" s="224">
        <v>0.83879999999999999</v>
      </c>
      <c r="F1247" s="222"/>
      <c r="G1247" s="222"/>
      <c r="H1247" s="222"/>
      <c r="I1247" s="222"/>
      <c r="J1247" s="222"/>
      <c r="K1247" s="222"/>
      <c r="L1247" s="222"/>
      <c r="M1247" s="222"/>
      <c r="N1247" s="221"/>
      <c r="O1247" s="221"/>
      <c r="P1247" s="221"/>
      <c r="Q1247" s="221"/>
      <c r="R1247" s="222"/>
      <c r="S1247" s="222"/>
      <c r="T1247" s="222"/>
      <c r="U1247" s="222"/>
      <c r="V1247" s="222"/>
      <c r="W1247" s="222"/>
      <c r="X1247" s="222"/>
      <c r="Y1247" s="222"/>
      <c r="Z1247" s="212"/>
      <c r="AA1247" s="212"/>
      <c r="AB1247" s="212"/>
      <c r="AC1247" s="212"/>
      <c r="AD1247" s="212"/>
      <c r="AE1247" s="212"/>
      <c r="AF1247" s="212"/>
      <c r="AG1247" s="212" t="s">
        <v>276</v>
      </c>
      <c r="AH1247" s="212">
        <v>0</v>
      </c>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x14ac:dyDescent="0.2">
      <c r="A1248" s="226" t="s">
        <v>259</v>
      </c>
      <c r="B1248" s="227" t="s">
        <v>181</v>
      </c>
      <c r="C1248" s="249" t="s">
        <v>182</v>
      </c>
      <c r="D1248" s="228"/>
      <c r="E1248" s="229"/>
      <c r="F1248" s="230"/>
      <c r="G1248" s="230">
        <f>SUMIF(AG1249:AG1285,"&lt;&gt;NOR",G1249:G1285)</f>
        <v>0</v>
      </c>
      <c r="H1248" s="230"/>
      <c r="I1248" s="230">
        <f>SUM(I1249:I1285)</f>
        <v>0</v>
      </c>
      <c r="J1248" s="230"/>
      <c r="K1248" s="230">
        <f>SUM(K1249:K1285)</f>
        <v>0</v>
      </c>
      <c r="L1248" s="230"/>
      <c r="M1248" s="230">
        <f>SUM(M1249:M1285)</f>
        <v>0</v>
      </c>
      <c r="N1248" s="229"/>
      <c r="O1248" s="229">
        <f>SUM(O1249:O1285)</f>
        <v>1.1300000000000001</v>
      </c>
      <c r="P1248" s="229"/>
      <c r="Q1248" s="229">
        <f>SUM(Q1249:Q1285)</f>
        <v>0.08</v>
      </c>
      <c r="R1248" s="230"/>
      <c r="S1248" s="230"/>
      <c r="T1248" s="231"/>
      <c r="U1248" s="225"/>
      <c r="V1248" s="225">
        <f>SUM(V1249:V1285)</f>
        <v>54.71</v>
      </c>
      <c r="W1248" s="225"/>
      <c r="X1248" s="225"/>
      <c r="Y1248" s="225"/>
      <c r="AG1248" t="s">
        <v>260</v>
      </c>
    </row>
    <row r="1249" spans="1:60" ht="22.5" outlineLevel="1" x14ac:dyDescent="0.2">
      <c r="A1249" s="233">
        <v>240</v>
      </c>
      <c r="B1249" s="234" t="s">
        <v>1476</v>
      </c>
      <c r="C1249" s="250" t="s">
        <v>1477</v>
      </c>
      <c r="D1249" s="235" t="s">
        <v>650</v>
      </c>
      <c r="E1249" s="236">
        <v>19.2</v>
      </c>
      <c r="F1249" s="237"/>
      <c r="G1249" s="238">
        <f>ROUND(E1249*F1249,2)</f>
        <v>0</v>
      </c>
      <c r="H1249" s="237"/>
      <c r="I1249" s="238">
        <f>ROUND(E1249*H1249,2)</f>
        <v>0</v>
      </c>
      <c r="J1249" s="237"/>
      <c r="K1249" s="238">
        <f>ROUND(E1249*J1249,2)</f>
        <v>0</v>
      </c>
      <c r="L1249" s="238">
        <v>21</v>
      </c>
      <c r="M1249" s="238">
        <f>G1249*(1+L1249/100)</f>
        <v>0</v>
      </c>
      <c r="N1249" s="236">
        <v>8.0000000000000007E-5</v>
      </c>
      <c r="O1249" s="236">
        <f>ROUND(E1249*N1249,2)</f>
        <v>0</v>
      </c>
      <c r="P1249" s="236">
        <v>0</v>
      </c>
      <c r="Q1249" s="236">
        <f>ROUND(E1249*P1249,2)</f>
        <v>0</v>
      </c>
      <c r="R1249" s="238" t="s">
        <v>1478</v>
      </c>
      <c r="S1249" s="238" t="s">
        <v>264</v>
      </c>
      <c r="T1249" s="239" t="s">
        <v>319</v>
      </c>
      <c r="U1249" s="222">
        <v>0.41399999999999998</v>
      </c>
      <c r="V1249" s="222">
        <f>ROUND(E1249*U1249,2)</f>
        <v>7.95</v>
      </c>
      <c r="W1249" s="222"/>
      <c r="X1249" s="222" t="s">
        <v>320</v>
      </c>
      <c r="Y1249" s="222" t="s">
        <v>267</v>
      </c>
      <c r="Z1249" s="212"/>
      <c r="AA1249" s="212"/>
      <c r="AB1249" s="212"/>
      <c r="AC1249" s="212"/>
      <c r="AD1249" s="212"/>
      <c r="AE1249" s="212"/>
      <c r="AF1249" s="212"/>
      <c r="AG1249" s="212" t="s">
        <v>321</v>
      </c>
      <c r="AH1249" s="212"/>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2" x14ac:dyDescent="0.2">
      <c r="A1250" s="219"/>
      <c r="B1250" s="220"/>
      <c r="C1250" s="252" t="s">
        <v>1479</v>
      </c>
      <c r="D1250" s="223"/>
      <c r="E1250" s="224">
        <v>19.2</v>
      </c>
      <c r="F1250" s="222"/>
      <c r="G1250" s="222"/>
      <c r="H1250" s="222"/>
      <c r="I1250" s="222"/>
      <c r="J1250" s="222"/>
      <c r="K1250" s="222"/>
      <c r="L1250" s="222"/>
      <c r="M1250" s="222"/>
      <c r="N1250" s="221"/>
      <c r="O1250" s="221"/>
      <c r="P1250" s="221"/>
      <c r="Q1250" s="221"/>
      <c r="R1250" s="222"/>
      <c r="S1250" s="222"/>
      <c r="T1250" s="222"/>
      <c r="U1250" s="222"/>
      <c r="V1250" s="222"/>
      <c r="W1250" s="222"/>
      <c r="X1250" s="222"/>
      <c r="Y1250" s="222"/>
      <c r="Z1250" s="212"/>
      <c r="AA1250" s="212"/>
      <c r="AB1250" s="212"/>
      <c r="AC1250" s="212"/>
      <c r="AD1250" s="212"/>
      <c r="AE1250" s="212"/>
      <c r="AF1250" s="212"/>
      <c r="AG1250" s="212" t="s">
        <v>276</v>
      </c>
      <c r="AH1250" s="212">
        <v>0</v>
      </c>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ht="22.5" outlineLevel="1" x14ac:dyDescent="0.2">
      <c r="A1251" s="233">
        <v>241</v>
      </c>
      <c r="B1251" s="234" t="s">
        <v>1480</v>
      </c>
      <c r="C1251" s="250" t="s">
        <v>1481</v>
      </c>
      <c r="D1251" s="235" t="s">
        <v>317</v>
      </c>
      <c r="E1251" s="236">
        <v>2.5</v>
      </c>
      <c r="F1251" s="237"/>
      <c r="G1251" s="238">
        <f>ROUND(E1251*F1251,2)</f>
        <v>0</v>
      </c>
      <c r="H1251" s="237"/>
      <c r="I1251" s="238">
        <f>ROUND(E1251*H1251,2)</f>
        <v>0</v>
      </c>
      <c r="J1251" s="237"/>
      <c r="K1251" s="238">
        <f>ROUND(E1251*J1251,2)</f>
        <v>0</v>
      </c>
      <c r="L1251" s="238">
        <v>21</v>
      </c>
      <c r="M1251" s="238">
        <f>G1251*(1+L1251/100)</f>
        <v>0</v>
      </c>
      <c r="N1251" s="236">
        <v>1.9800000000000002E-2</v>
      </c>
      <c r="O1251" s="236">
        <f>ROUND(E1251*N1251,2)</f>
        <v>0.05</v>
      </c>
      <c r="P1251" s="236">
        <v>0</v>
      </c>
      <c r="Q1251" s="236">
        <f>ROUND(E1251*P1251,2)</f>
        <v>0</v>
      </c>
      <c r="R1251" s="238" t="s">
        <v>1478</v>
      </c>
      <c r="S1251" s="238" t="s">
        <v>264</v>
      </c>
      <c r="T1251" s="239" t="s">
        <v>319</v>
      </c>
      <c r="U1251" s="222">
        <v>2.0785</v>
      </c>
      <c r="V1251" s="222">
        <f>ROUND(E1251*U1251,2)</f>
        <v>5.2</v>
      </c>
      <c r="W1251" s="222"/>
      <c r="X1251" s="222" t="s">
        <v>320</v>
      </c>
      <c r="Y1251" s="222" t="s">
        <v>267</v>
      </c>
      <c r="Z1251" s="212"/>
      <c r="AA1251" s="212"/>
      <c r="AB1251" s="212"/>
      <c r="AC1251" s="212"/>
      <c r="AD1251" s="212"/>
      <c r="AE1251" s="212"/>
      <c r="AF1251" s="212"/>
      <c r="AG1251" s="212" t="s">
        <v>321</v>
      </c>
      <c r="AH1251" s="212"/>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2" x14ac:dyDescent="0.2">
      <c r="A1252" s="219"/>
      <c r="B1252" s="220"/>
      <c r="C1252" s="251" t="s">
        <v>1482</v>
      </c>
      <c r="D1252" s="241"/>
      <c r="E1252" s="241"/>
      <c r="F1252" s="241"/>
      <c r="G1252" s="241"/>
      <c r="H1252" s="222"/>
      <c r="I1252" s="222"/>
      <c r="J1252" s="222"/>
      <c r="K1252" s="222"/>
      <c r="L1252" s="222"/>
      <c r="M1252" s="222"/>
      <c r="N1252" s="221"/>
      <c r="O1252" s="221"/>
      <c r="P1252" s="221"/>
      <c r="Q1252" s="221"/>
      <c r="R1252" s="222"/>
      <c r="S1252" s="222"/>
      <c r="T1252" s="222"/>
      <c r="U1252" s="222"/>
      <c r="V1252" s="222"/>
      <c r="W1252" s="222"/>
      <c r="X1252" s="222"/>
      <c r="Y1252" s="222"/>
      <c r="Z1252" s="212"/>
      <c r="AA1252" s="212"/>
      <c r="AB1252" s="212"/>
      <c r="AC1252" s="212"/>
      <c r="AD1252" s="212"/>
      <c r="AE1252" s="212"/>
      <c r="AF1252" s="212"/>
      <c r="AG1252" s="212" t="s">
        <v>270</v>
      </c>
      <c r="AH1252" s="212"/>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2" x14ac:dyDescent="0.2">
      <c r="A1253" s="219"/>
      <c r="B1253" s="220"/>
      <c r="C1253" s="252" t="s">
        <v>1483</v>
      </c>
      <c r="D1253" s="223"/>
      <c r="E1253" s="224">
        <v>2.5</v>
      </c>
      <c r="F1253" s="222"/>
      <c r="G1253" s="222"/>
      <c r="H1253" s="222"/>
      <c r="I1253" s="222"/>
      <c r="J1253" s="222"/>
      <c r="K1253" s="222"/>
      <c r="L1253" s="222"/>
      <c r="M1253" s="222"/>
      <c r="N1253" s="221"/>
      <c r="O1253" s="221"/>
      <c r="P1253" s="221"/>
      <c r="Q1253" s="221"/>
      <c r="R1253" s="222"/>
      <c r="S1253" s="222"/>
      <c r="T1253" s="222"/>
      <c r="U1253" s="222"/>
      <c r="V1253" s="222"/>
      <c r="W1253" s="222"/>
      <c r="X1253" s="222"/>
      <c r="Y1253" s="222"/>
      <c r="Z1253" s="212"/>
      <c r="AA1253" s="212"/>
      <c r="AB1253" s="212"/>
      <c r="AC1253" s="212"/>
      <c r="AD1253" s="212"/>
      <c r="AE1253" s="212"/>
      <c r="AF1253" s="212"/>
      <c r="AG1253" s="212" t="s">
        <v>276</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ht="33.75" outlineLevel="1" x14ac:dyDescent="0.2">
      <c r="A1254" s="233">
        <v>242</v>
      </c>
      <c r="B1254" s="234" t="s">
        <v>1484</v>
      </c>
      <c r="C1254" s="250" t="s">
        <v>1485</v>
      </c>
      <c r="D1254" s="235" t="s">
        <v>650</v>
      </c>
      <c r="E1254" s="236">
        <v>2.1</v>
      </c>
      <c r="F1254" s="237"/>
      <c r="G1254" s="238">
        <f>ROUND(E1254*F1254,2)</f>
        <v>0</v>
      </c>
      <c r="H1254" s="237"/>
      <c r="I1254" s="238">
        <f>ROUND(E1254*H1254,2)</f>
        <v>0</v>
      </c>
      <c r="J1254" s="237"/>
      <c r="K1254" s="238">
        <f>ROUND(E1254*J1254,2)</f>
        <v>0</v>
      </c>
      <c r="L1254" s="238">
        <v>21</v>
      </c>
      <c r="M1254" s="238">
        <f>G1254*(1+L1254/100)</f>
        <v>0</v>
      </c>
      <c r="N1254" s="236">
        <v>3.48E-3</v>
      </c>
      <c r="O1254" s="236">
        <f>ROUND(E1254*N1254,2)</f>
        <v>0.01</v>
      </c>
      <c r="P1254" s="236">
        <v>0</v>
      </c>
      <c r="Q1254" s="236">
        <f>ROUND(E1254*P1254,2)</f>
        <v>0</v>
      </c>
      <c r="R1254" s="238" t="s">
        <v>1478</v>
      </c>
      <c r="S1254" s="238" t="s">
        <v>264</v>
      </c>
      <c r="T1254" s="239" t="s">
        <v>319</v>
      </c>
      <c r="U1254" s="222">
        <v>0.24610000000000001</v>
      </c>
      <c r="V1254" s="222">
        <f>ROUND(E1254*U1254,2)</f>
        <v>0.52</v>
      </c>
      <c r="W1254" s="222"/>
      <c r="X1254" s="222" t="s">
        <v>320</v>
      </c>
      <c r="Y1254" s="222" t="s">
        <v>267</v>
      </c>
      <c r="Z1254" s="212"/>
      <c r="AA1254" s="212"/>
      <c r="AB1254" s="212"/>
      <c r="AC1254" s="212"/>
      <c r="AD1254" s="212"/>
      <c r="AE1254" s="212"/>
      <c r="AF1254" s="212"/>
      <c r="AG1254" s="212" t="s">
        <v>321</v>
      </c>
      <c r="AH1254" s="212"/>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2" x14ac:dyDescent="0.2">
      <c r="A1255" s="219"/>
      <c r="B1255" s="220"/>
      <c r="C1255" s="252" t="s">
        <v>1486</v>
      </c>
      <c r="D1255" s="223"/>
      <c r="E1255" s="224">
        <v>2.1</v>
      </c>
      <c r="F1255" s="222"/>
      <c r="G1255" s="222"/>
      <c r="H1255" s="222"/>
      <c r="I1255" s="222"/>
      <c r="J1255" s="222"/>
      <c r="K1255" s="222"/>
      <c r="L1255" s="222"/>
      <c r="M1255" s="222"/>
      <c r="N1255" s="221"/>
      <c r="O1255" s="221"/>
      <c r="P1255" s="221"/>
      <c r="Q1255" s="221"/>
      <c r="R1255" s="222"/>
      <c r="S1255" s="222"/>
      <c r="T1255" s="222"/>
      <c r="U1255" s="222"/>
      <c r="V1255" s="222"/>
      <c r="W1255" s="222"/>
      <c r="X1255" s="222"/>
      <c r="Y1255" s="222"/>
      <c r="Z1255" s="212"/>
      <c r="AA1255" s="212"/>
      <c r="AB1255" s="212"/>
      <c r="AC1255" s="212"/>
      <c r="AD1255" s="212"/>
      <c r="AE1255" s="212"/>
      <c r="AF1255" s="212"/>
      <c r="AG1255" s="212" t="s">
        <v>276</v>
      </c>
      <c r="AH1255" s="212">
        <v>0</v>
      </c>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ht="33.75" outlineLevel="1" x14ac:dyDescent="0.2">
      <c r="A1256" s="233">
        <v>243</v>
      </c>
      <c r="B1256" s="234" t="s">
        <v>1487</v>
      </c>
      <c r="C1256" s="250" t="s">
        <v>1488</v>
      </c>
      <c r="D1256" s="235" t="s">
        <v>650</v>
      </c>
      <c r="E1256" s="236">
        <v>19.5</v>
      </c>
      <c r="F1256" s="237"/>
      <c r="G1256" s="238">
        <f>ROUND(E1256*F1256,2)</f>
        <v>0</v>
      </c>
      <c r="H1256" s="237"/>
      <c r="I1256" s="238">
        <f>ROUND(E1256*H1256,2)</f>
        <v>0</v>
      </c>
      <c r="J1256" s="237"/>
      <c r="K1256" s="238">
        <f>ROUND(E1256*J1256,2)</f>
        <v>0</v>
      </c>
      <c r="L1256" s="238">
        <v>21</v>
      </c>
      <c r="M1256" s="238">
        <f>G1256*(1+L1256/100)</f>
        <v>0</v>
      </c>
      <c r="N1256" s="236">
        <v>4.4900000000000001E-3</v>
      </c>
      <c r="O1256" s="236">
        <f>ROUND(E1256*N1256,2)</f>
        <v>0.09</v>
      </c>
      <c r="P1256" s="236">
        <v>0</v>
      </c>
      <c r="Q1256" s="236">
        <f>ROUND(E1256*P1256,2)</f>
        <v>0</v>
      </c>
      <c r="R1256" s="238" t="s">
        <v>1478</v>
      </c>
      <c r="S1256" s="238" t="s">
        <v>264</v>
      </c>
      <c r="T1256" s="239" t="s">
        <v>319</v>
      </c>
      <c r="U1256" s="222">
        <v>0.27715000000000001</v>
      </c>
      <c r="V1256" s="222">
        <f>ROUND(E1256*U1256,2)</f>
        <v>5.4</v>
      </c>
      <c r="W1256" s="222"/>
      <c r="X1256" s="222" t="s">
        <v>320</v>
      </c>
      <c r="Y1256" s="222" t="s">
        <v>267</v>
      </c>
      <c r="Z1256" s="212"/>
      <c r="AA1256" s="212"/>
      <c r="AB1256" s="212"/>
      <c r="AC1256" s="212"/>
      <c r="AD1256" s="212"/>
      <c r="AE1256" s="212"/>
      <c r="AF1256" s="212"/>
      <c r="AG1256" s="212" t="s">
        <v>321</v>
      </c>
      <c r="AH1256" s="212"/>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2" x14ac:dyDescent="0.2">
      <c r="A1257" s="219"/>
      <c r="B1257" s="220"/>
      <c r="C1257" s="252" t="s">
        <v>1489</v>
      </c>
      <c r="D1257" s="223"/>
      <c r="E1257" s="224">
        <v>19.5</v>
      </c>
      <c r="F1257" s="222"/>
      <c r="G1257" s="222"/>
      <c r="H1257" s="222"/>
      <c r="I1257" s="222"/>
      <c r="J1257" s="222"/>
      <c r="K1257" s="222"/>
      <c r="L1257" s="222"/>
      <c r="M1257" s="222"/>
      <c r="N1257" s="221"/>
      <c r="O1257" s="221"/>
      <c r="P1257" s="221"/>
      <c r="Q1257" s="221"/>
      <c r="R1257" s="222"/>
      <c r="S1257" s="222"/>
      <c r="T1257" s="222"/>
      <c r="U1257" s="222"/>
      <c r="V1257" s="222"/>
      <c r="W1257" s="222"/>
      <c r="X1257" s="222"/>
      <c r="Y1257" s="222"/>
      <c r="Z1257" s="212"/>
      <c r="AA1257" s="212"/>
      <c r="AB1257" s="212"/>
      <c r="AC1257" s="212"/>
      <c r="AD1257" s="212"/>
      <c r="AE1257" s="212"/>
      <c r="AF1257" s="212"/>
      <c r="AG1257" s="212" t="s">
        <v>276</v>
      </c>
      <c r="AH1257" s="212">
        <v>0</v>
      </c>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ht="22.5" outlineLevel="1" x14ac:dyDescent="0.2">
      <c r="A1258" s="233">
        <v>244</v>
      </c>
      <c r="B1258" s="234" t="s">
        <v>1490</v>
      </c>
      <c r="C1258" s="250" t="s">
        <v>1491</v>
      </c>
      <c r="D1258" s="235" t="s">
        <v>650</v>
      </c>
      <c r="E1258" s="236">
        <v>2.1</v>
      </c>
      <c r="F1258" s="237"/>
      <c r="G1258" s="238">
        <f>ROUND(E1258*F1258,2)</f>
        <v>0</v>
      </c>
      <c r="H1258" s="237"/>
      <c r="I1258" s="238">
        <f>ROUND(E1258*H1258,2)</f>
        <v>0</v>
      </c>
      <c r="J1258" s="237"/>
      <c r="K1258" s="238">
        <f>ROUND(E1258*J1258,2)</f>
        <v>0</v>
      </c>
      <c r="L1258" s="238">
        <v>21</v>
      </c>
      <c r="M1258" s="238">
        <f>G1258*(1+L1258/100)</f>
        <v>0</v>
      </c>
      <c r="N1258" s="236">
        <v>1.5900000000000001E-3</v>
      </c>
      <c r="O1258" s="236">
        <f>ROUND(E1258*N1258,2)</f>
        <v>0</v>
      </c>
      <c r="P1258" s="236">
        <v>0</v>
      </c>
      <c r="Q1258" s="236">
        <f>ROUND(E1258*P1258,2)</f>
        <v>0</v>
      </c>
      <c r="R1258" s="238" t="s">
        <v>1478</v>
      </c>
      <c r="S1258" s="238" t="s">
        <v>264</v>
      </c>
      <c r="T1258" s="239" t="s">
        <v>319</v>
      </c>
      <c r="U1258" s="222">
        <v>0.24265</v>
      </c>
      <c r="V1258" s="222">
        <f>ROUND(E1258*U1258,2)</f>
        <v>0.51</v>
      </c>
      <c r="W1258" s="222"/>
      <c r="X1258" s="222" t="s">
        <v>320</v>
      </c>
      <c r="Y1258" s="222" t="s">
        <v>267</v>
      </c>
      <c r="Z1258" s="212"/>
      <c r="AA1258" s="212"/>
      <c r="AB1258" s="212"/>
      <c r="AC1258" s="212"/>
      <c r="AD1258" s="212"/>
      <c r="AE1258" s="212"/>
      <c r="AF1258" s="212"/>
      <c r="AG1258" s="212" t="s">
        <v>321</v>
      </c>
      <c r="AH1258" s="212"/>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2" x14ac:dyDescent="0.2">
      <c r="A1259" s="219"/>
      <c r="B1259" s="220"/>
      <c r="C1259" s="251" t="s">
        <v>1492</v>
      </c>
      <c r="D1259" s="241"/>
      <c r="E1259" s="241"/>
      <c r="F1259" s="241"/>
      <c r="G1259" s="241"/>
      <c r="H1259" s="222"/>
      <c r="I1259" s="222"/>
      <c r="J1259" s="222"/>
      <c r="K1259" s="222"/>
      <c r="L1259" s="222"/>
      <c r="M1259" s="222"/>
      <c r="N1259" s="221"/>
      <c r="O1259" s="221"/>
      <c r="P1259" s="221"/>
      <c r="Q1259" s="221"/>
      <c r="R1259" s="222"/>
      <c r="S1259" s="222"/>
      <c r="T1259" s="222"/>
      <c r="U1259" s="222"/>
      <c r="V1259" s="222"/>
      <c r="W1259" s="222"/>
      <c r="X1259" s="222"/>
      <c r="Y1259" s="222"/>
      <c r="Z1259" s="212"/>
      <c r="AA1259" s="212"/>
      <c r="AB1259" s="212"/>
      <c r="AC1259" s="212"/>
      <c r="AD1259" s="212"/>
      <c r="AE1259" s="212"/>
      <c r="AF1259" s="212"/>
      <c r="AG1259" s="212" t="s">
        <v>270</v>
      </c>
      <c r="AH1259" s="212"/>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2" x14ac:dyDescent="0.2">
      <c r="A1260" s="219"/>
      <c r="B1260" s="220"/>
      <c r="C1260" s="252" t="s">
        <v>1493</v>
      </c>
      <c r="D1260" s="223"/>
      <c r="E1260" s="224">
        <v>2.1</v>
      </c>
      <c r="F1260" s="222"/>
      <c r="G1260" s="222"/>
      <c r="H1260" s="222"/>
      <c r="I1260" s="222"/>
      <c r="J1260" s="222"/>
      <c r="K1260" s="222"/>
      <c r="L1260" s="222"/>
      <c r="M1260" s="222"/>
      <c r="N1260" s="221"/>
      <c r="O1260" s="221"/>
      <c r="P1260" s="221"/>
      <c r="Q1260" s="221"/>
      <c r="R1260" s="222"/>
      <c r="S1260" s="222"/>
      <c r="T1260" s="222"/>
      <c r="U1260" s="222"/>
      <c r="V1260" s="222"/>
      <c r="W1260" s="222"/>
      <c r="X1260" s="222"/>
      <c r="Y1260" s="222"/>
      <c r="Z1260" s="212"/>
      <c r="AA1260" s="212"/>
      <c r="AB1260" s="212"/>
      <c r="AC1260" s="212"/>
      <c r="AD1260" s="212"/>
      <c r="AE1260" s="212"/>
      <c r="AF1260" s="212"/>
      <c r="AG1260" s="212" t="s">
        <v>276</v>
      </c>
      <c r="AH1260" s="212">
        <v>0</v>
      </c>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ht="22.5" outlineLevel="1" x14ac:dyDescent="0.2">
      <c r="A1261" s="233">
        <v>245</v>
      </c>
      <c r="B1261" s="234" t="s">
        <v>1494</v>
      </c>
      <c r="C1261" s="250" t="s">
        <v>1495</v>
      </c>
      <c r="D1261" s="235" t="s">
        <v>317</v>
      </c>
      <c r="E1261" s="236">
        <v>2.7</v>
      </c>
      <c r="F1261" s="237"/>
      <c r="G1261" s="238">
        <f>ROUND(E1261*F1261,2)</f>
        <v>0</v>
      </c>
      <c r="H1261" s="237"/>
      <c r="I1261" s="238">
        <f>ROUND(E1261*H1261,2)</f>
        <v>0</v>
      </c>
      <c r="J1261" s="237"/>
      <c r="K1261" s="238">
        <f>ROUND(E1261*J1261,2)</f>
        <v>0</v>
      </c>
      <c r="L1261" s="238">
        <v>21</v>
      </c>
      <c r="M1261" s="238">
        <f>G1261*(1+L1261/100)</f>
        <v>0</v>
      </c>
      <c r="N1261" s="236">
        <v>5.8500000000000002E-3</v>
      </c>
      <c r="O1261" s="236">
        <f>ROUND(E1261*N1261,2)</f>
        <v>0.02</v>
      </c>
      <c r="P1261" s="236">
        <v>0</v>
      </c>
      <c r="Q1261" s="236">
        <f>ROUND(E1261*P1261,2)</f>
        <v>0</v>
      </c>
      <c r="R1261" s="238" t="s">
        <v>1478</v>
      </c>
      <c r="S1261" s="238" t="s">
        <v>264</v>
      </c>
      <c r="T1261" s="239" t="s">
        <v>319</v>
      </c>
      <c r="U1261" s="222">
        <v>1.3156000000000001</v>
      </c>
      <c r="V1261" s="222">
        <f>ROUND(E1261*U1261,2)</f>
        <v>3.55</v>
      </c>
      <c r="W1261" s="222"/>
      <c r="X1261" s="222" t="s">
        <v>320</v>
      </c>
      <c r="Y1261" s="222" t="s">
        <v>267</v>
      </c>
      <c r="Z1261" s="212"/>
      <c r="AA1261" s="212"/>
      <c r="AB1261" s="212"/>
      <c r="AC1261" s="212"/>
      <c r="AD1261" s="212"/>
      <c r="AE1261" s="212"/>
      <c r="AF1261" s="212"/>
      <c r="AG1261" s="212" t="s">
        <v>321</v>
      </c>
      <c r="AH1261" s="212"/>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2" x14ac:dyDescent="0.2">
      <c r="A1262" s="219"/>
      <c r="B1262" s="220"/>
      <c r="C1262" s="252" t="s">
        <v>1496</v>
      </c>
      <c r="D1262" s="223"/>
      <c r="E1262" s="224">
        <v>2.2000000000000002</v>
      </c>
      <c r="F1262" s="222"/>
      <c r="G1262" s="222"/>
      <c r="H1262" s="222"/>
      <c r="I1262" s="222"/>
      <c r="J1262" s="222"/>
      <c r="K1262" s="222"/>
      <c r="L1262" s="222"/>
      <c r="M1262" s="222"/>
      <c r="N1262" s="221"/>
      <c r="O1262" s="221"/>
      <c r="P1262" s="221"/>
      <c r="Q1262" s="221"/>
      <c r="R1262" s="222"/>
      <c r="S1262" s="222"/>
      <c r="T1262" s="222"/>
      <c r="U1262" s="222"/>
      <c r="V1262" s="222"/>
      <c r="W1262" s="222"/>
      <c r="X1262" s="222"/>
      <c r="Y1262" s="222"/>
      <c r="Z1262" s="212"/>
      <c r="AA1262" s="212"/>
      <c r="AB1262" s="212"/>
      <c r="AC1262" s="212"/>
      <c r="AD1262" s="212"/>
      <c r="AE1262" s="212"/>
      <c r="AF1262" s="212"/>
      <c r="AG1262" s="212" t="s">
        <v>276</v>
      </c>
      <c r="AH1262" s="212">
        <v>0</v>
      </c>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3" x14ac:dyDescent="0.2">
      <c r="A1263" s="219"/>
      <c r="B1263" s="220"/>
      <c r="C1263" s="252" t="s">
        <v>1497</v>
      </c>
      <c r="D1263" s="223"/>
      <c r="E1263" s="224">
        <v>0.5</v>
      </c>
      <c r="F1263" s="222"/>
      <c r="G1263" s="222"/>
      <c r="H1263" s="222"/>
      <c r="I1263" s="222"/>
      <c r="J1263" s="222"/>
      <c r="K1263" s="222"/>
      <c r="L1263" s="222"/>
      <c r="M1263" s="222"/>
      <c r="N1263" s="221"/>
      <c r="O1263" s="221"/>
      <c r="P1263" s="221"/>
      <c r="Q1263" s="221"/>
      <c r="R1263" s="222"/>
      <c r="S1263" s="222"/>
      <c r="T1263" s="222"/>
      <c r="U1263" s="222"/>
      <c r="V1263" s="222"/>
      <c r="W1263" s="222"/>
      <c r="X1263" s="222"/>
      <c r="Y1263" s="222"/>
      <c r="Z1263" s="212"/>
      <c r="AA1263" s="212"/>
      <c r="AB1263" s="212"/>
      <c r="AC1263" s="212"/>
      <c r="AD1263" s="212"/>
      <c r="AE1263" s="212"/>
      <c r="AF1263" s="212"/>
      <c r="AG1263" s="212" t="s">
        <v>276</v>
      </c>
      <c r="AH1263" s="212">
        <v>0</v>
      </c>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1" x14ac:dyDescent="0.2">
      <c r="A1264" s="233">
        <v>246</v>
      </c>
      <c r="B1264" s="234" t="s">
        <v>1498</v>
      </c>
      <c r="C1264" s="250" t="s">
        <v>1499</v>
      </c>
      <c r="D1264" s="235" t="s">
        <v>650</v>
      </c>
      <c r="E1264" s="236">
        <v>4.4000000000000004</v>
      </c>
      <c r="F1264" s="237"/>
      <c r="G1264" s="238">
        <f>ROUND(E1264*F1264,2)</f>
        <v>0</v>
      </c>
      <c r="H1264" s="237"/>
      <c r="I1264" s="238">
        <f>ROUND(E1264*H1264,2)</f>
        <v>0</v>
      </c>
      <c r="J1264" s="237"/>
      <c r="K1264" s="238">
        <f>ROUND(E1264*J1264,2)</f>
        <v>0</v>
      </c>
      <c r="L1264" s="238">
        <v>21</v>
      </c>
      <c r="M1264" s="238">
        <f>G1264*(1+L1264/100)</f>
        <v>0</v>
      </c>
      <c r="N1264" s="236">
        <v>3.1099999999999999E-3</v>
      </c>
      <c r="O1264" s="236">
        <f>ROUND(E1264*N1264,2)</f>
        <v>0.01</v>
      </c>
      <c r="P1264" s="236">
        <v>0</v>
      </c>
      <c r="Q1264" s="236">
        <f>ROUND(E1264*P1264,2)</f>
        <v>0</v>
      </c>
      <c r="R1264" s="238" t="s">
        <v>1478</v>
      </c>
      <c r="S1264" s="238" t="s">
        <v>264</v>
      </c>
      <c r="T1264" s="239" t="s">
        <v>319</v>
      </c>
      <c r="U1264" s="222">
        <v>0.59094999999999998</v>
      </c>
      <c r="V1264" s="222">
        <f>ROUND(E1264*U1264,2)</f>
        <v>2.6</v>
      </c>
      <c r="W1264" s="222"/>
      <c r="X1264" s="222" t="s">
        <v>320</v>
      </c>
      <c r="Y1264" s="222" t="s">
        <v>267</v>
      </c>
      <c r="Z1264" s="212"/>
      <c r="AA1264" s="212"/>
      <c r="AB1264" s="212"/>
      <c r="AC1264" s="212"/>
      <c r="AD1264" s="212"/>
      <c r="AE1264" s="212"/>
      <c r="AF1264" s="212"/>
      <c r="AG1264" s="212" t="s">
        <v>321</v>
      </c>
      <c r="AH1264" s="212"/>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2" x14ac:dyDescent="0.2">
      <c r="A1265" s="219"/>
      <c r="B1265" s="220"/>
      <c r="C1265" s="251" t="s">
        <v>1500</v>
      </c>
      <c r="D1265" s="241"/>
      <c r="E1265" s="241"/>
      <c r="F1265" s="241"/>
      <c r="G1265" s="241"/>
      <c r="H1265" s="222"/>
      <c r="I1265" s="222"/>
      <c r="J1265" s="222"/>
      <c r="K1265" s="222"/>
      <c r="L1265" s="222"/>
      <c r="M1265" s="222"/>
      <c r="N1265" s="221"/>
      <c r="O1265" s="221"/>
      <c r="P1265" s="221"/>
      <c r="Q1265" s="221"/>
      <c r="R1265" s="222"/>
      <c r="S1265" s="222"/>
      <c r="T1265" s="222"/>
      <c r="U1265" s="222"/>
      <c r="V1265" s="222"/>
      <c r="W1265" s="222"/>
      <c r="X1265" s="222"/>
      <c r="Y1265" s="222"/>
      <c r="Z1265" s="212"/>
      <c r="AA1265" s="212"/>
      <c r="AB1265" s="212"/>
      <c r="AC1265" s="212"/>
      <c r="AD1265" s="212"/>
      <c r="AE1265" s="212"/>
      <c r="AF1265" s="212"/>
      <c r="AG1265" s="212" t="s">
        <v>270</v>
      </c>
      <c r="AH1265" s="212"/>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2" x14ac:dyDescent="0.2">
      <c r="A1266" s="219"/>
      <c r="B1266" s="220"/>
      <c r="C1266" s="252" t="s">
        <v>1501</v>
      </c>
      <c r="D1266" s="223"/>
      <c r="E1266" s="224">
        <v>4.4000000000000004</v>
      </c>
      <c r="F1266" s="222"/>
      <c r="G1266" s="222"/>
      <c r="H1266" s="222"/>
      <c r="I1266" s="222"/>
      <c r="J1266" s="222"/>
      <c r="K1266" s="222"/>
      <c r="L1266" s="222"/>
      <c r="M1266" s="222"/>
      <c r="N1266" s="221"/>
      <c r="O1266" s="221"/>
      <c r="P1266" s="221"/>
      <c r="Q1266" s="221"/>
      <c r="R1266" s="222"/>
      <c r="S1266" s="222"/>
      <c r="T1266" s="222"/>
      <c r="U1266" s="222"/>
      <c r="V1266" s="222"/>
      <c r="W1266" s="222"/>
      <c r="X1266" s="222"/>
      <c r="Y1266" s="222"/>
      <c r="Z1266" s="212"/>
      <c r="AA1266" s="212"/>
      <c r="AB1266" s="212"/>
      <c r="AC1266" s="212"/>
      <c r="AD1266" s="212"/>
      <c r="AE1266" s="212"/>
      <c r="AF1266" s="212"/>
      <c r="AG1266" s="212" t="s">
        <v>276</v>
      </c>
      <c r="AH1266" s="212">
        <v>0</v>
      </c>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ht="22.5" outlineLevel="1" x14ac:dyDescent="0.2">
      <c r="A1267" s="233">
        <v>247</v>
      </c>
      <c r="B1267" s="234" t="s">
        <v>1502</v>
      </c>
      <c r="C1267" s="250" t="s">
        <v>1503</v>
      </c>
      <c r="D1267" s="235" t="s">
        <v>650</v>
      </c>
      <c r="E1267" s="236">
        <v>2.1</v>
      </c>
      <c r="F1267" s="237"/>
      <c r="G1267" s="238">
        <f>ROUND(E1267*F1267,2)</f>
        <v>0</v>
      </c>
      <c r="H1267" s="237"/>
      <c r="I1267" s="238">
        <f>ROUND(E1267*H1267,2)</f>
        <v>0</v>
      </c>
      <c r="J1267" s="237"/>
      <c r="K1267" s="238">
        <f>ROUND(E1267*J1267,2)</f>
        <v>0</v>
      </c>
      <c r="L1267" s="238">
        <v>21</v>
      </c>
      <c r="M1267" s="238">
        <f>G1267*(1+L1267/100)</f>
        <v>0</v>
      </c>
      <c r="N1267" s="236">
        <v>1.1900000000000001E-3</v>
      </c>
      <c r="O1267" s="236">
        <f>ROUND(E1267*N1267,2)</f>
        <v>0</v>
      </c>
      <c r="P1267" s="236">
        <v>0</v>
      </c>
      <c r="Q1267" s="236">
        <f>ROUND(E1267*P1267,2)</f>
        <v>0</v>
      </c>
      <c r="R1267" s="238" t="s">
        <v>1478</v>
      </c>
      <c r="S1267" s="238" t="s">
        <v>264</v>
      </c>
      <c r="T1267" s="239" t="s">
        <v>319</v>
      </c>
      <c r="U1267" s="222">
        <v>0.11385000000000001</v>
      </c>
      <c r="V1267" s="222">
        <f>ROUND(E1267*U1267,2)</f>
        <v>0.24</v>
      </c>
      <c r="W1267" s="222"/>
      <c r="X1267" s="222" t="s">
        <v>320</v>
      </c>
      <c r="Y1267" s="222" t="s">
        <v>267</v>
      </c>
      <c r="Z1267" s="212"/>
      <c r="AA1267" s="212"/>
      <c r="AB1267" s="212"/>
      <c r="AC1267" s="212"/>
      <c r="AD1267" s="212"/>
      <c r="AE1267" s="212"/>
      <c r="AF1267" s="212"/>
      <c r="AG1267" s="212" t="s">
        <v>321</v>
      </c>
      <c r="AH1267" s="212"/>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2" x14ac:dyDescent="0.2">
      <c r="A1268" s="219"/>
      <c r="B1268" s="220"/>
      <c r="C1268" s="251" t="s">
        <v>1492</v>
      </c>
      <c r="D1268" s="241"/>
      <c r="E1268" s="241"/>
      <c r="F1268" s="241"/>
      <c r="G1268" s="241"/>
      <c r="H1268" s="222"/>
      <c r="I1268" s="222"/>
      <c r="J1268" s="222"/>
      <c r="K1268" s="222"/>
      <c r="L1268" s="222"/>
      <c r="M1268" s="222"/>
      <c r="N1268" s="221"/>
      <c r="O1268" s="221"/>
      <c r="P1268" s="221"/>
      <c r="Q1268" s="221"/>
      <c r="R1268" s="222"/>
      <c r="S1268" s="222"/>
      <c r="T1268" s="222"/>
      <c r="U1268" s="222"/>
      <c r="V1268" s="222"/>
      <c r="W1268" s="222"/>
      <c r="X1268" s="222"/>
      <c r="Y1268" s="222"/>
      <c r="Z1268" s="212"/>
      <c r="AA1268" s="212"/>
      <c r="AB1268" s="212"/>
      <c r="AC1268" s="212"/>
      <c r="AD1268" s="212"/>
      <c r="AE1268" s="212"/>
      <c r="AF1268" s="212"/>
      <c r="AG1268" s="212" t="s">
        <v>270</v>
      </c>
      <c r="AH1268" s="212"/>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2" x14ac:dyDescent="0.2">
      <c r="A1269" s="219"/>
      <c r="B1269" s="220"/>
      <c r="C1269" s="252" t="s">
        <v>1504</v>
      </c>
      <c r="D1269" s="223"/>
      <c r="E1269" s="224">
        <v>2.1</v>
      </c>
      <c r="F1269" s="222"/>
      <c r="G1269" s="222"/>
      <c r="H1269" s="222"/>
      <c r="I1269" s="222"/>
      <c r="J1269" s="222"/>
      <c r="K1269" s="222"/>
      <c r="L1269" s="222"/>
      <c r="M1269" s="222"/>
      <c r="N1269" s="221"/>
      <c r="O1269" s="221"/>
      <c r="P1269" s="221"/>
      <c r="Q1269" s="221"/>
      <c r="R1269" s="222"/>
      <c r="S1269" s="222"/>
      <c r="T1269" s="222"/>
      <c r="U1269" s="222"/>
      <c r="V1269" s="222"/>
      <c r="W1269" s="222"/>
      <c r="X1269" s="222"/>
      <c r="Y1269" s="222"/>
      <c r="Z1269" s="212"/>
      <c r="AA1269" s="212"/>
      <c r="AB1269" s="212"/>
      <c r="AC1269" s="212"/>
      <c r="AD1269" s="212"/>
      <c r="AE1269" s="212"/>
      <c r="AF1269" s="212"/>
      <c r="AG1269" s="212" t="s">
        <v>276</v>
      </c>
      <c r="AH1269" s="212">
        <v>0</v>
      </c>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ht="22.5" outlineLevel="1" x14ac:dyDescent="0.2">
      <c r="A1270" s="233">
        <v>248</v>
      </c>
      <c r="B1270" s="234" t="s">
        <v>1505</v>
      </c>
      <c r="C1270" s="250" t="s">
        <v>1506</v>
      </c>
      <c r="D1270" s="235" t="s">
        <v>650</v>
      </c>
      <c r="E1270" s="236">
        <v>29</v>
      </c>
      <c r="F1270" s="237"/>
      <c r="G1270" s="238">
        <f>ROUND(E1270*F1270,2)</f>
        <v>0</v>
      </c>
      <c r="H1270" s="237"/>
      <c r="I1270" s="238">
        <f>ROUND(E1270*H1270,2)</f>
        <v>0</v>
      </c>
      <c r="J1270" s="237"/>
      <c r="K1270" s="238">
        <f>ROUND(E1270*J1270,2)</f>
        <v>0</v>
      </c>
      <c r="L1270" s="238">
        <v>21</v>
      </c>
      <c r="M1270" s="238">
        <f>G1270*(1+L1270/100)</f>
        <v>0</v>
      </c>
      <c r="N1270" s="236">
        <v>2.47E-3</v>
      </c>
      <c r="O1270" s="236">
        <f>ROUND(E1270*N1270,2)</f>
        <v>7.0000000000000007E-2</v>
      </c>
      <c r="P1270" s="236">
        <v>0</v>
      </c>
      <c r="Q1270" s="236">
        <f>ROUND(E1270*P1270,2)</f>
        <v>0</v>
      </c>
      <c r="R1270" s="238" t="s">
        <v>1478</v>
      </c>
      <c r="S1270" s="238" t="s">
        <v>264</v>
      </c>
      <c r="T1270" s="239" t="s">
        <v>319</v>
      </c>
      <c r="U1270" s="222">
        <v>0.50365000000000004</v>
      </c>
      <c r="V1270" s="222">
        <f>ROUND(E1270*U1270,2)</f>
        <v>14.61</v>
      </c>
      <c r="W1270" s="222"/>
      <c r="X1270" s="222" t="s">
        <v>320</v>
      </c>
      <c r="Y1270" s="222" t="s">
        <v>267</v>
      </c>
      <c r="Z1270" s="212"/>
      <c r="AA1270" s="212"/>
      <c r="AB1270" s="212"/>
      <c r="AC1270" s="212"/>
      <c r="AD1270" s="212"/>
      <c r="AE1270" s="212"/>
      <c r="AF1270" s="212"/>
      <c r="AG1270" s="212" t="s">
        <v>321</v>
      </c>
      <c r="AH1270" s="212"/>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2" x14ac:dyDescent="0.2">
      <c r="A1271" s="219"/>
      <c r="B1271" s="220"/>
      <c r="C1271" s="261" t="s">
        <v>1507</v>
      </c>
      <c r="D1271" s="259"/>
      <c r="E1271" s="259"/>
      <c r="F1271" s="259"/>
      <c r="G1271" s="259"/>
      <c r="H1271" s="222"/>
      <c r="I1271" s="222"/>
      <c r="J1271" s="222"/>
      <c r="K1271" s="222"/>
      <c r="L1271" s="222"/>
      <c r="M1271" s="222"/>
      <c r="N1271" s="221"/>
      <c r="O1271" s="221"/>
      <c r="P1271" s="221"/>
      <c r="Q1271" s="221"/>
      <c r="R1271" s="222"/>
      <c r="S1271" s="222"/>
      <c r="T1271" s="222"/>
      <c r="U1271" s="222"/>
      <c r="V1271" s="222"/>
      <c r="W1271" s="222"/>
      <c r="X1271" s="222"/>
      <c r="Y1271" s="222"/>
      <c r="Z1271" s="212"/>
      <c r="AA1271" s="212"/>
      <c r="AB1271" s="212"/>
      <c r="AC1271" s="212"/>
      <c r="AD1271" s="212"/>
      <c r="AE1271" s="212"/>
      <c r="AF1271" s="212"/>
      <c r="AG1271" s="212" t="s">
        <v>323</v>
      </c>
      <c r="AH1271" s="212"/>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2" x14ac:dyDescent="0.2">
      <c r="A1272" s="219"/>
      <c r="B1272" s="220"/>
      <c r="C1272" s="252" t="s">
        <v>1508</v>
      </c>
      <c r="D1272" s="223"/>
      <c r="E1272" s="224">
        <v>29</v>
      </c>
      <c r="F1272" s="222"/>
      <c r="G1272" s="222"/>
      <c r="H1272" s="222"/>
      <c r="I1272" s="222"/>
      <c r="J1272" s="222"/>
      <c r="K1272" s="222"/>
      <c r="L1272" s="222"/>
      <c r="M1272" s="222"/>
      <c r="N1272" s="221"/>
      <c r="O1272" s="221"/>
      <c r="P1272" s="221"/>
      <c r="Q1272" s="221"/>
      <c r="R1272" s="222"/>
      <c r="S1272" s="222"/>
      <c r="T1272" s="222"/>
      <c r="U1272" s="222"/>
      <c r="V1272" s="222"/>
      <c r="W1272" s="222"/>
      <c r="X1272" s="222"/>
      <c r="Y1272" s="222"/>
      <c r="Z1272" s="212"/>
      <c r="AA1272" s="212"/>
      <c r="AB1272" s="212"/>
      <c r="AC1272" s="212"/>
      <c r="AD1272" s="212"/>
      <c r="AE1272" s="212"/>
      <c r="AF1272" s="212"/>
      <c r="AG1272" s="212" t="s">
        <v>276</v>
      </c>
      <c r="AH1272" s="212">
        <v>0</v>
      </c>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ht="22.5" outlineLevel="1" x14ac:dyDescent="0.2">
      <c r="A1273" s="233">
        <v>249</v>
      </c>
      <c r="B1273" s="234" t="s">
        <v>1509</v>
      </c>
      <c r="C1273" s="250" t="s">
        <v>1510</v>
      </c>
      <c r="D1273" s="235" t="s">
        <v>650</v>
      </c>
      <c r="E1273" s="236">
        <v>29</v>
      </c>
      <c r="F1273" s="237"/>
      <c r="G1273" s="238">
        <f>ROUND(E1273*F1273,2)</f>
        <v>0</v>
      </c>
      <c r="H1273" s="237"/>
      <c r="I1273" s="238">
        <f>ROUND(E1273*H1273,2)</f>
        <v>0</v>
      </c>
      <c r="J1273" s="237"/>
      <c r="K1273" s="238">
        <f>ROUND(E1273*J1273,2)</f>
        <v>0</v>
      </c>
      <c r="L1273" s="238">
        <v>21</v>
      </c>
      <c r="M1273" s="238">
        <f>G1273*(1+L1273/100)</f>
        <v>0</v>
      </c>
      <c r="N1273" s="236">
        <v>0.03</v>
      </c>
      <c r="O1273" s="236">
        <f>ROUND(E1273*N1273,2)</f>
        <v>0.87</v>
      </c>
      <c r="P1273" s="236">
        <v>0</v>
      </c>
      <c r="Q1273" s="236">
        <f>ROUND(E1273*P1273,2)</f>
        <v>0</v>
      </c>
      <c r="R1273" s="238" t="s">
        <v>1478</v>
      </c>
      <c r="S1273" s="238" t="s">
        <v>288</v>
      </c>
      <c r="T1273" s="239" t="s">
        <v>265</v>
      </c>
      <c r="U1273" s="222">
        <v>0.24</v>
      </c>
      <c r="V1273" s="222">
        <f>ROUND(E1273*U1273,2)</f>
        <v>6.96</v>
      </c>
      <c r="W1273" s="222"/>
      <c r="X1273" s="222" t="s">
        <v>320</v>
      </c>
      <c r="Y1273" s="222" t="s">
        <v>267</v>
      </c>
      <c r="Z1273" s="212"/>
      <c r="AA1273" s="212"/>
      <c r="AB1273" s="212"/>
      <c r="AC1273" s="212"/>
      <c r="AD1273" s="212"/>
      <c r="AE1273" s="212"/>
      <c r="AF1273" s="212"/>
      <c r="AG1273" s="212" t="s">
        <v>321</v>
      </c>
      <c r="AH1273" s="212"/>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2" x14ac:dyDescent="0.2">
      <c r="A1274" s="219"/>
      <c r="B1274" s="220"/>
      <c r="C1274" s="261" t="s">
        <v>1511</v>
      </c>
      <c r="D1274" s="259"/>
      <c r="E1274" s="259"/>
      <c r="F1274" s="259"/>
      <c r="G1274" s="259"/>
      <c r="H1274" s="222"/>
      <c r="I1274" s="222"/>
      <c r="J1274" s="222"/>
      <c r="K1274" s="222"/>
      <c r="L1274" s="222"/>
      <c r="M1274" s="222"/>
      <c r="N1274" s="221"/>
      <c r="O1274" s="221"/>
      <c r="P1274" s="221"/>
      <c r="Q1274" s="221"/>
      <c r="R1274" s="222"/>
      <c r="S1274" s="222"/>
      <c r="T1274" s="222"/>
      <c r="U1274" s="222"/>
      <c r="V1274" s="222"/>
      <c r="W1274" s="222"/>
      <c r="X1274" s="222"/>
      <c r="Y1274" s="222"/>
      <c r="Z1274" s="212"/>
      <c r="AA1274" s="212"/>
      <c r="AB1274" s="212"/>
      <c r="AC1274" s="212"/>
      <c r="AD1274" s="212"/>
      <c r="AE1274" s="212"/>
      <c r="AF1274" s="212"/>
      <c r="AG1274" s="212" t="s">
        <v>323</v>
      </c>
      <c r="AH1274" s="212"/>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2" x14ac:dyDescent="0.2">
      <c r="A1275" s="219"/>
      <c r="B1275" s="220"/>
      <c r="C1275" s="252" t="s">
        <v>1512</v>
      </c>
      <c r="D1275" s="223"/>
      <c r="E1275" s="224">
        <v>29</v>
      </c>
      <c r="F1275" s="222"/>
      <c r="G1275" s="222"/>
      <c r="H1275" s="222"/>
      <c r="I1275" s="222"/>
      <c r="J1275" s="222"/>
      <c r="K1275" s="222"/>
      <c r="L1275" s="222"/>
      <c r="M1275" s="222"/>
      <c r="N1275" s="221"/>
      <c r="O1275" s="221"/>
      <c r="P1275" s="221"/>
      <c r="Q1275" s="221"/>
      <c r="R1275" s="222"/>
      <c r="S1275" s="222"/>
      <c r="T1275" s="222"/>
      <c r="U1275" s="222"/>
      <c r="V1275" s="222"/>
      <c r="W1275" s="222"/>
      <c r="X1275" s="222"/>
      <c r="Y1275" s="222"/>
      <c r="Z1275" s="212"/>
      <c r="AA1275" s="212"/>
      <c r="AB1275" s="212"/>
      <c r="AC1275" s="212"/>
      <c r="AD1275" s="212"/>
      <c r="AE1275" s="212"/>
      <c r="AF1275" s="212"/>
      <c r="AG1275" s="212" t="s">
        <v>276</v>
      </c>
      <c r="AH1275" s="212">
        <v>0</v>
      </c>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1" x14ac:dyDescent="0.2">
      <c r="A1276" s="233">
        <v>250</v>
      </c>
      <c r="B1276" s="234" t="s">
        <v>1513</v>
      </c>
      <c r="C1276" s="250" t="s">
        <v>1514</v>
      </c>
      <c r="D1276" s="235" t="s">
        <v>317</v>
      </c>
      <c r="E1276" s="236">
        <v>2.7336</v>
      </c>
      <c r="F1276" s="237"/>
      <c r="G1276" s="238">
        <f>ROUND(E1276*F1276,2)</f>
        <v>0</v>
      </c>
      <c r="H1276" s="237"/>
      <c r="I1276" s="238">
        <f>ROUND(E1276*H1276,2)</f>
        <v>0</v>
      </c>
      <c r="J1276" s="237"/>
      <c r="K1276" s="238">
        <f>ROUND(E1276*J1276,2)</f>
        <v>0</v>
      </c>
      <c r="L1276" s="238">
        <v>21</v>
      </c>
      <c r="M1276" s="238">
        <f>G1276*(1+L1276/100)</f>
        <v>0</v>
      </c>
      <c r="N1276" s="236">
        <v>0</v>
      </c>
      <c r="O1276" s="236">
        <f>ROUND(E1276*N1276,2)</f>
        <v>0</v>
      </c>
      <c r="P1276" s="236">
        <v>8.7799999999999996E-3</v>
      </c>
      <c r="Q1276" s="236">
        <f>ROUND(E1276*P1276,2)</f>
        <v>0.02</v>
      </c>
      <c r="R1276" s="238" t="s">
        <v>1478</v>
      </c>
      <c r="S1276" s="238" t="s">
        <v>264</v>
      </c>
      <c r="T1276" s="239" t="s">
        <v>319</v>
      </c>
      <c r="U1276" s="222">
        <v>0.14144999999999999</v>
      </c>
      <c r="V1276" s="222">
        <f>ROUND(E1276*U1276,2)</f>
        <v>0.39</v>
      </c>
      <c r="W1276" s="222"/>
      <c r="X1276" s="222" t="s">
        <v>320</v>
      </c>
      <c r="Y1276" s="222" t="s">
        <v>267</v>
      </c>
      <c r="Z1276" s="212"/>
      <c r="AA1276" s="212"/>
      <c r="AB1276" s="212"/>
      <c r="AC1276" s="212"/>
      <c r="AD1276" s="212"/>
      <c r="AE1276" s="212"/>
      <c r="AF1276" s="212"/>
      <c r="AG1276" s="212" t="s">
        <v>321</v>
      </c>
      <c r="AH1276" s="212"/>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2" x14ac:dyDescent="0.2">
      <c r="A1277" s="219"/>
      <c r="B1277" s="220"/>
      <c r="C1277" s="252" t="s">
        <v>1401</v>
      </c>
      <c r="D1277" s="223"/>
      <c r="E1277" s="224">
        <v>2.7336</v>
      </c>
      <c r="F1277" s="222"/>
      <c r="G1277" s="222"/>
      <c r="H1277" s="222"/>
      <c r="I1277" s="222"/>
      <c r="J1277" s="222"/>
      <c r="K1277" s="222"/>
      <c r="L1277" s="222"/>
      <c r="M1277" s="222"/>
      <c r="N1277" s="221"/>
      <c r="O1277" s="221"/>
      <c r="P1277" s="221"/>
      <c r="Q1277" s="221"/>
      <c r="R1277" s="222"/>
      <c r="S1277" s="222"/>
      <c r="T1277" s="222"/>
      <c r="U1277" s="222"/>
      <c r="V1277" s="222"/>
      <c r="W1277" s="222"/>
      <c r="X1277" s="222"/>
      <c r="Y1277" s="222"/>
      <c r="Z1277" s="212"/>
      <c r="AA1277" s="212"/>
      <c r="AB1277" s="212"/>
      <c r="AC1277" s="212"/>
      <c r="AD1277" s="212"/>
      <c r="AE1277" s="212"/>
      <c r="AF1277" s="212"/>
      <c r="AG1277" s="212" t="s">
        <v>276</v>
      </c>
      <c r="AH1277" s="212">
        <v>0</v>
      </c>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ht="22.5" outlineLevel="1" x14ac:dyDescent="0.2">
      <c r="A1278" s="233">
        <v>251</v>
      </c>
      <c r="B1278" s="234" t="s">
        <v>1515</v>
      </c>
      <c r="C1278" s="250" t="s">
        <v>1516</v>
      </c>
      <c r="D1278" s="235" t="s">
        <v>650</v>
      </c>
      <c r="E1278" s="236">
        <v>19.2</v>
      </c>
      <c r="F1278" s="237"/>
      <c r="G1278" s="238">
        <f>ROUND(E1278*F1278,2)</f>
        <v>0</v>
      </c>
      <c r="H1278" s="237"/>
      <c r="I1278" s="238">
        <f>ROUND(E1278*H1278,2)</f>
        <v>0</v>
      </c>
      <c r="J1278" s="237"/>
      <c r="K1278" s="238">
        <f>ROUND(E1278*J1278,2)</f>
        <v>0</v>
      </c>
      <c r="L1278" s="238">
        <v>21</v>
      </c>
      <c r="M1278" s="238">
        <f>G1278*(1+L1278/100)</f>
        <v>0</v>
      </c>
      <c r="N1278" s="236">
        <v>0</v>
      </c>
      <c r="O1278" s="236">
        <f>ROUND(E1278*N1278,2)</f>
        <v>0</v>
      </c>
      <c r="P1278" s="236">
        <v>3.3600000000000001E-3</v>
      </c>
      <c r="Q1278" s="236">
        <f>ROUND(E1278*P1278,2)</f>
        <v>0.06</v>
      </c>
      <c r="R1278" s="238" t="s">
        <v>1478</v>
      </c>
      <c r="S1278" s="238" t="s">
        <v>264</v>
      </c>
      <c r="T1278" s="239" t="s">
        <v>319</v>
      </c>
      <c r="U1278" s="222">
        <v>6.9000000000000006E-2</v>
      </c>
      <c r="V1278" s="222">
        <f>ROUND(E1278*U1278,2)</f>
        <v>1.32</v>
      </c>
      <c r="W1278" s="222"/>
      <c r="X1278" s="222" t="s">
        <v>320</v>
      </c>
      <c r="Y1278" s="222" t="s">
        <v>267</v>
      </c>
      <c r="Z1278" s="212"/>
      <c r="AA1278" s="212"/>
      <c r="AB1278" s="212"/>
      <c r="AC1278" s="212"/>
      <c r="AD1278" s="212"/>
      <c r="AE1278" s="212"/>
      <c r="AF1278" s="212"/>
      <c r="AG1278" s="212" t="s">
        <v>321</v>
      </c>
      <c r="AH1278" s="212"/>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2" x14ac:dyDescent="0.2">
      <c r="A1279" s="219"/>
      <c r="B1279" s="220"/>
      <c r="C1279" s="252" t="s">
        <v>1479</v>
      </c>
      <c r="D1279" s="223"/>
      <c r="E1279" s="224">
        <v>19.2</v>
      </c>
      <c r="F1279" s="222"/>
      <c r="G1279" s="222"/>
      <c r="H1279" s="222"/>
      <c r="I1279" s="222"/>
      <c r="J1279" s="222"/>
      <c r="K1279" s="222"/>
      <c r="L1279" s="222"/>
      <c r="M1279" s="222"/>
      <c r="N1279" s="221"/>
      <c r="O1279" s="221"/>
      <c r="P1279" s="221"/>
      <c r="Q1279" s="221"/>
      <c r="R1279" s="222"/>
      <c r="S1279" s="222"/>
      <c r="T1279" s="222"/>
      <c r="U1279" s="222"/>
      <c r="V1279" s="222"/>
      <c r="W1279" s="222"/>
      <c r="X1279" s="222"/>
      <c r="Y1279" s="222"/>
      <c r="Z1279" s="212"/>
      <c r="AA1279" s="212"/>
      <c r="AB1279" s="212"/>
      <c r="AC1279" s="212"/>
      <c r="AD1279" s="212"/>
      <c r="AE1279" s="212"/>
      <c r="AF1279" s="212"/>
      <c r="AG1279" s="212" t="s">
        <v>276</v>
      </c>
      <c r="AH1279" s="212">
        <v>0</v>
      </c>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ht="22.5" outlineLevel="1" x14ac:dyDescent="0.2">
      <c r="A1280" s="242">
        <v>252</v>
      </c>
      <c r="B1280" s="243" t="s">
        <v>1517</v>
      </c>
      <c r="C1280" s="253" t="s">
        <v>1518</v>
      </c>
      <c r="D1280" s="244" t="s">
        <v>453</v>
      </c>
      <c r="E1280" s="245">
        <v>2</v>
      </c>
      <c r="F1280" s="246"/>
      <c r="G1280" s="247">
        <f>ROUND(E1280*F1280,2)</f>
        <v>0</v>
      </c>
      <c r="H1280" s="246"/>
      <c r="I1280" s="247">
        <f>ROUND(E1280*H1280,2)</f>
        <v>0</v>
      </c>
      <c r="J1280" s="246"/>
      <c r="K1280" s="247">
        <f>ROUND(E1280*J1280,2)</f>
        <v>0</v>
      </c>
      <c r="L1280" s="247">
        <v>21</v>
      </c>
      <c r="M1280" s="247">
        <f>G1280*(1+L1280/100)</f>
        <v>0</v>
      </c>
      <c r="N1280" s="245">
        <v>5.0000000000000001E-3</v>
      </c>
      <c r="O1280" s="245">
        <f>ROUND(E1280*N1280,2)</f>
        <v>0.01</v>
      </c>
      <c r="P1280" s="245">
        <v>0</v>
      </c>
      <c r="Q1280" s="245">
        <f>ROUND(E1280*P1280,2)</f>
        <v>0</v>
      </c>
      <c r="R1280" s="247"/>
      <c r="S1280" s="247" t="s">
        <v>288</v>
      </c>
      <c r="T1280" s="248" t="s">
        <v>265</v>
      </c>
      <c r="U1280" s="222">
        <v>0</v>
      </c>
      <c r="V1280" s="222">
        <f>ROUND(E1280*U1280,2)</f>
        <v>0</v>
      </c>
      <c r="W1280" s="222"/>
      <c r="X1280" s="222" t="s">
        <v>320</v>
      </c>
      <c r="Y1280" s="222" t="s">
        <v>267</v>
      </c>
      <c r="Z1280" s="212"/>
      <c r="AA1280" s="212"/>
      <c r="AB1280" s="212"/>
      <c r="AC1280" s="212"/>
      <c r="AD1280" s="212"/>
      <c r="AE1280" s="212"/>
      <c r="AF1280" s="212"/>
      <c r="AG1280" s="212" t="s">
        <v>321</v>
      </c>
      <c r="AH1280" s="212"/>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1" x14ac:dyDescent="0.2">
      <c r="A1281" s="233">
        <v>253</v>
      </c>
      <c r="B1281" s="234" t="s">
        <v>1519</v>
      </c>
      <c r="C1281" s="250" t="s">
        <v>1520</v>
      </c>
      <c r="D1281" s="235" t="s">
        <v>397</v>
      </c>
      <c r="E1281" s="236">
        <v>1.1328499999999999</v>
      </c>
      <c r="F1281" s="237"/>
      <c r="G1281" s="238">
        <f>ROUND(E1281*F1281,2)</f>
        <v>0</v>
      </c>
      <c r="H1281" s="237"/>
      <c r="I1281" s="238">
        <f>ROUND(E1281*H1281,2)</f>
        <v>0</v>
      </c>
      <c r="J1281" s="237"/>
      <c r="K1281" s="238">
        <f>ROUND(E1281*J1281,2)</f>
        <v>0</v>
      </c>
      <c r="L1281" s="238">
        <v>21</v>
      </c>
      <c r="M1281" s="238">
        <f>G1281*(1+L1281/100)</f>
        <v>0</v>
      </c>
      <c r="N1281" s="236">
        <v>0</v>
      </c>
      <c r="O1281" s="236">
        <f>ROUND(E1281*N1281,2)</f>
        <v>0</v>
      </c>
      <c r="P1281" s="236">
        <v>0</v>
      </c>
      <c r="Q1281" s="236">
        <f>ROUND(E1281*P1281,2)</f>
        <v>0</v>
      </c>
      <c r="R1281" s="238" t="s">
        <v>1478</v>
      </c>
      <c r="S1281" s="238" t="s">
        <v>264</v>
      </c>
      <c r="T1281" s="239" t="s">
        <v>319</v>
      </c>
      <c r="U1281" s="222">
        <v>4.82</v>
      </c>
      <c r="V1281" s="222">
        <f>ROUND(E1281*U1281,2)</f>
        <v>5.46</v>
      </c>
      <c r="W1281" s="222"/>
      <c r="X1281" s="222" t="s">
        <v>1138</v>
      </c>
      <c r="Y1281" s="222" t="s">
        <v>267</v>
      </c>
      <c r="Z1281" s="212"/>
      <c r="AA1281" s="212"/>
      <c r="AB1281" s="212"/>
      <c r="AC1281" s="212"/>
      <c r="AD1281" s="212"/>
      <c r="AE1281" s="212"/>
      <c r="AF1281" s="212"/>
      <c r="AG1281" s="212" t="s">
        <v>1139</v>
      </c>
      <c r="AH1281" s="212"/>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2" x14ac:dyDescent="0.2">
      <c r="A1282" s="219"/>
      <c r="B1282" s="220"/>
      <c r="C1282" s="261" t="s">
        <v>1253</v>
      </c>
      <c r="D1282" s="259"/>
      <c r="E1282" s="259"/>
      <c r="F1282" s="259"/>
      <c r="G1282" s="259"/>
      <c r="H1282" s="222"/>
      <c r="I1282" s="222"/>
      <c r="J1282" s="222"/>
      <c r="K1282" s="222"/>
      <c r="L1282" s="222"/>
      <c r="M1282" s="222"/>
      <c r="N1282" s="221"/>
      <c r="O1282" s="221"/>
      <c r="P1282" s="221"/>
      <c r="Q1282" s="221"/>
      <c r="R1282" s="222"/>
      <c r="S1282" s="222"/>
      <c r="T1282" s="222"/>
      <c r="U1282" s="222"/>
      <c r="V1282" s="222"/>
      <c r="W1282" s="222"/>
      <c r="X1282" s="222"/>
      <c r="Y1282" s="222"/>
      <c r="Z1282" s="212"/>
      <c r="AA1282" s="212"/>
      <c r="AB1282" s="212"/>
      <c r="AC1282" s="212"/>
      <c r="AD1282" s="212"/>
      <c r="AE1282" s="212"/>
      <c r="AF1282" s="212"/>
      <c r="AG1282" s="212" t="s">
        <v>323</v>
      </c>
      <c r="AH1282" s="212"/>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2" x14ac:dyDescent="0.2">
      <c r="A1283" s="219"/>
      <c r="B1283" s="220"/>
      <c r="C1283" s="252" t="s">
        <v>1141</v>
      </c>
      <c r="D1283" s="223"/>
      <c r="E1283" s="224"/>
      <c r="F1283" s="222"/>
      <c r="G1283" s="222"/>
      <c r="H1283" s="222"/>
      <c r="I1283" s="222"/>
      <c r="J1283" s="222"/>
      <c r="K1283" s="222"/>
      <c r="L1283" s="222"/>
      <c r="M1283" s="222"/>
      <c r="N1283" s="221"/>
      <c r="O1283" s="221"/>
      <c r="P1283" s="221"/>
      <c r="Q1283" s="221"/>
      <c r="R1283" s="222"/>
      <c r="S1283" s="222"/>
      <c r="T1283" s="222"/>
      <c r="U1283" s="222"/>
      <c r="V1283" s="222"/>
      <c r="W1283" s="222"/>
      <c r="X1283" s="222"/>
      <c r="Y1283" s="222"/>
      <c r="Z1283" s="212"/>
      <c r="AA1283" s="212"/>
      <c r="AB1283" s="212"/>
      <c r="AC1283" s="212"/>
      <c r="AD1283" s="212"/>
      <c r="AE1283" s="212"/>
      <c r="AF1283" s="212"/>
      <c r="AG1283" s="212" t="s">
        <v>276</v>
      </c>
      <c r="AH1283" s="212">
        <v>0</v>
      </c>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3" x14ac:dyDescent="0.2">
      <c r="A1284" s="219"/>
      <c r="B1284" s="220"/>
      <c r="C1284" s="252" t="s">
        <v>1521</v>
      </c>
      <c r="D1284" s="223"/>
      <c r="E1284" s="224"/>
      <c r="F1284" s="222"/>
      <c r="G1284" s="222"/>
      <c r="H1284" s="222"/>
      <c r="I1284" s="222"/>
      <c r="J1284" s="222"/>
      <c r="K1284" s="222"/>
      <c r="L1284" s="222"/>
      <c r="M1284" s="222"/>
      <c r="N1284" s="221"/>
      <c r="O1284" s="221"/>
      <c r="P1284" s="221"/>
      <c r="Q1284" s="221"/>
      <c r="R1284" s="222"/>
      <c r="S1284" s="222"/>
      <c r="T1284" s="222"/>
      <c r="U1284" s="222"/>
      <c r="V1284" s="222"/>
      <c r="W1284" s="222"/>
      <c r="X1284" s="222"/>
      <c r="Y1284" s="222"/>
      <c r="Z1284" s="212"/>
      <c r="AA1284" s="212"/>
      <c r="AB1284" s="212"/>
      <c r="AC1284" s="212"/>
      <c r="AD1284" s="212"/>
      <c r="AE1284" s="212"/>
      <c r="AF1284" s="212"/>
      <c r="AG1284" s="212" t="s">
        <v>276</v>
      </c>
      <c r="AH1284" s="212">
        <v>0</v>
      </c>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3" x14ac:dyDescent="0.2">
      <c r="A1285" s="219"/>
      <c r="B1285" s="220"/>
      <c r="C1285" s="252" t="s">
        <v>1522</v>
      </c>
      <c r="D1285" s="223"/>
      <c r="E1285" s="224">
        <v>1.1328499999999999</v>
      </c>
      <c r="F1285" s="222"/>
      <c r="G1285" s="222"/>
      <c r="H1285" s="222"/>
      <c r="I1285" s="222"/>
      <c r="J1285" s="222"/>
      <c r="K1285" s="222"/>
      <c r="L1285" s="222"/>
      <c r="M1285" s="222"/>
      <c r="N1285" s="221"/>
      <c r="O1285" s="221"/>
      <c r="P1285" s="221"/>
      <c r="Q1285" s="221"/>
      <c r="R1285" s="222"/>
      <c r="S1285" s="222"/>
      <c r="T1285" s="222"/>
      <c r="U1285" s="222"/>
      <c r="V1285" s="222"/>
      <c r="W1285" s="222"/>
      <c r="X1285" s="222"/>
      <c r="Y1285" s="222"/>
      <c r="Z1285" s="212"/>
      <c r="AA1285" s="212"/>
      <c r="AB1285" s="212"/>
      <c r="AC1285" s="212"/>
      <c r="AD1285" s="212"/>
      <c r="AE1285" s="212"/>
      <c r="AF1285" s="212"/>
      <c r="AG1285" s="212" t="s">
        <v>276</v>
      </c>
      <c r="AH1285" s="212">
        <v>0</v>
      </c>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x14ac:dyDescent="0.2">
      <c r="A1286" s="226" t="s">
        <v>259</v>
      </c>
      <c r="B1286" s="227" t="s">
        <v>185</v>
      </c>
      <c r="C1286" s="249" t="s">
        <v>186</v>
      </c>
      <c r="D1286" s="228"/>
      <c r="E1286" s="229"/>
      <c r="F1286" s="230"/>
      <c r="G1286" s="230">
        <f>SUMIF(AG1287:AG1328,"&lt;&gt;NOR",G1287:G1328)</f>
        <v>0</v>
      </c>
      <c r="H1286" s="230"/>
      <c r="I1286" s="230">
        <f>SUM(I1287:I1328)</f>
        <v>0</v>
      </c>
      <c r="J1286" s="230"/>
      <c r="K1286" s="230">
        <f>SUM(K1287:K1328)</f>
        <v>0</v>
      </c>
      <c r="L1286" s="230"/>
      <c r="M1286" s="230">
        <f>SUM(M1287:M1328)</f>
        <v>0</v>
      </c>
      <c r="N1286" s="229"/>
      <c r="O1286" s="229">
        <f>SUM(O1287:O1328)</f>
        <v>0.15000000000000002</v>
      </c>
      <c r="P1286" s="229"/>
      <c r="Q1286" s="229">
        <f>SUM(Q1287:Q1328)</f>
        <v>12.229999999999999</v>
      </c>
      <c r="R1286" s="230"/>
      <c r="S1286" s="230"/>
      <c r="T1286" s="231"/>
      <c r="U1286" s="225"/>
      <c r="V1286" s="225">
        <f>SUM(V1287:V1328)</f>
        <v>118.89999999999999</v>
      </c>
      <c r="W1286" s="225"/>
      <c r="X1286" s="225"/>
      <c r="Y1286" s="225"/>
      <c r="AG1286" t="s">
        <v>260</v>
      </c>
    </row>
    <row r="1287" spans="1:60" outlineLevel="1" x14ac:dyDescent="0.2">
      <c r="A1287" s="233">
        <v>254</v>
      </c>
      <c r="B1287" s="234" t="s">
        <v>1523</v>
      </c>
      <c r="C1287" s="250" t="s">
        <v>1524</v>
      </c>
      <c r="D1287" s="235" t="s">
        <v>317</v>
      </c>
      <c r="E1287" s="236">
        <v>15.4998</v>
      </c>
      <c r="F1287" s="237"/>
      <c r="G1287" s="238">
        <f>ROUND(E1287*F1287,2)</f>
        <v>0</v>
      </c>
      <c r="H1287" s="237"/>
      <c r="I1287" s="238">
        <f>ROUND(E1287*H1287,2)</f>
        <v>0</v>
      </c>
      <c r="J1287" s="237"/>
      <c r="K1287" s="238">
        <f>ROUND(E1287*J1287,2)</f>
        <v>0</v>
      </c>
      <c r="L1287" s="238">
        <v>21</v>
      </c>
      <c r="M1287" s="238">
        <f>G1287*(1+L1287/100)</f>
        <v>0</v>
      </c>
      <c r="N1287" s="236">
        <v>0</v>
      </c>
      <c r="O1287" s="236">
        <f>ROUND(E1287*N1287,2)</f>
        <v>0</v>
      </c>
      <c r="P1287" s="236">
        <v>1.695E-2</v>
      </c>
      <c r="Q1287" s="236">
        <f>ROUND(E1287*P1287,2)</f>
        <v>0.26</v>
      </c>
      <c r="R1287" s="238" t="s">
        <v>1525</v>
      </c>
      <c r="S1287" s="238" t="s">
        <v>264</v>
      </c>
      <c r="T1287" s="239" t="s">
        <v>319</v>
      </c>
      <c r="U1287" s="222">
        <v>0.16400000000000001</v>
      </c>
      <c r="V1287" s="222">
        <f>ROUND(E1287*U1287,2)</f>
        <v>2.54</v>
      </c>
      <c r="W1287" s="222"/>
      <c r="X1287" s="222" t="s">
        <v>320</v>
      </c>
      <c r="Y1287" s="222" t="s">
        <v>267</v>
      </c>
      <c r="Z1287" s="212"/>
      <c r="AA1287" s="212"/>
      <c r="AB1287" s="212"/>
      <c r="AC1287" s="212"/>
      <c r="AD1287" s="212"/>
      <c r="AE1287" s="212"/>
      <c r="AF1287" s="212"/>
      <c r="AG1287" s="212" t="s">
        <v>321</v>
      </c>
      <c r="AH1287" s="212"/>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2" x14ac:dyDescent="0.2">
      <c r="A1288" s="219"/>
      <c r="B1288" s="220"/>
      <c r="C1288" s="261" t="s">
        <v>1526</v>
      </c>
      <c r="D1288" s="259"/>
      <c r="E1288" s="259"/>
      <c r="F1288" s="259"/>
      <c r="G1288" s="259"/>
      <c r="H1288" s="222"/>
      <c r="I1288" s="222"/>
      <c r="J1288" s="222"/>
      <c r="K1288" s="222"/>
      <c r="L1288" s="222"/>
      <c r="M1288" s="222"/>
      <c r="N1288" s="221"/>
      <c r="O1288" s="221"/>
      <c r="P1288" s="221"/>
      <c r="Q1288" s="221"/>
      <c r="R1288" s="222"/>
      <c r="S1288" s="222"/>
      <c r="T1288" s="222"/>
      <c r="U1288" s="222"/>
      <c r="V1288" s="222"/>
      <c r="W1288" s="222"/>
      <c r="X1288" s="222"/>
      <c r="Y1288" s="222"/>
      <c r="Z1288" s="212"/>
      <c r="AA1288" s="212"/>
      <c r="AB1288" s="212"/>
      <c r="AC1288" s="212"/>
      <c r="AD1288" s="212"/>
      <c r="AE1288" s="212"/>
      <c r="AF1288" s="212"/>
      <c r="AG1288" s="212" t="s">
        <v>323</v>
      </c>
      <c r="AH1288" s="212"/>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2" x14ac:dyDescent="0.2">
      <c r="A1289" s="219"/>
      <c r="B1289" s="220"/>
      <c r="C1289" s="252" t="s">
        <v>505</v>
      </c>
      <c r="D1289" s="223"/>
      <c r="E1289" s="224"/>
      <c r="F1289" s="222"/>
      <c r="G1289" s="222"/>
      <c r="H1289" s="222"/>
      <c r="I1289" s="222"/>
      <c r="J1289" s="222"/>
      <c r="K1289" s="222"/>
      <c r="L1289" s="222"/>
      <c r="M1289" s="222"/>
      <c r="N1289" s="221"/>
      <c r="O1289" s="221"/>
      <c r="P1289" s="221"/>
      <c r="Q1289" s="221"/>
      <c r="R1289" s="222"/>
      <c r="S1289" s="222"/>
      <c r="T1289" s="222"/>
      <c r="U1289" s="222"/>
      <c r="V1289" s="222"/>
      <c r="W1289" s="222"/>
      <c r="X1289" s="222"/>
      <c r="Y1289" s="222"/>
      <c r="Z1289" s="212"/>
      <c r="AA1289" s="212"/>
      <c r="AB1289" s="212"/>
      <c r="AC1289" s="212"/>
      <c r="AD1289" s="212"/>
      <c r="AE1289" s="212"/>
      <c r="AF1289" s="212"/>
      <c r="AG1289" s="212" t="s">
        <v>276</v>
      </c>
      <c r="AH1289" s="212">
        <v>0</v>
      </c>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3" x14ac:dyDescent="0.2">
      <c r="A1290" s="219"/>
      <c r="B1290" s="220"/>
      <c r="C1290" s="252" t="s">
        <v>1527</v>
      </c>
      <c r="D1290" s="223"/>
      <c r="E1290" s="224">
        <v>15.4998</v>
      </c>
      <c r="F1290" s="222"/>
      <c r="G1290" s="222"/>
      <c r="H1290" s="222"/>
      <c r="I1290" s="222"/>
      <c r="J1290" s="222"/>
      <c r="K1290" s="222"/>
      <c r="L1290" s="222"/>
      <c r="M1290" s="222"/>
      <c r="N1290" s="221"/>
      <c r="O1290" s="221"/>
      <c r="P1290" s="221"/>
      <c r="Q1290" s="221"/>
      <c r="R1290" s="222"/>
      <c r="S1290" s="222"/>
      <c r="T1290" s="222"/>
      <c r="U1290" s="222"/>
      <c r="V1290" s="222"/>
      <c r="W1290" s="222"/>
      <c r="X1290" s="222"/>
      <c r="Y1290" s="222"/>
      <c r="Z1290" s="212"/>
      <c r="AA1290" s="212"/>
      <c r="AB1290" s="212"/>
      <c r="AC1290" s="212"/>
      <c r="AD1290" s="212"/>
      <c r="AE1290" s="212"/>
      <c r="AF1290" s="212"/>
      <c r="AG1290" s="212" t="s">
        <v>276</v>
      </c>
      <c r="AH1290" s="212">
        <v>0</v>
      </c>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outlineLevel="1" x14ac:dyDescent="0.2">
      <c r="A1291" s="233">
        <v>255</v>
      </c>
      <c r="B1291" s="234" t="s">
        <v>1528</v>
      </c>
      <c r="C1291" s="250" t="s">
        <v>1529</v>
      </c>
      <c r="D1291" s="235" t="s">
        <v>317</v>
      </c>
      <c r="E1291" s="236">
        <v>206.86279999999999</v>
      </c>
      <c r="F1291" s="237"/>
      <c r="G1291" s="238">
        <f>ROUND(E1291*F1291,2)</f>
        <v>0</v>
      </c>
      <c r="H1291" s="237"/>
      <c r="I1291" s="238">
        <f>ROUND(E1291*H1291,2)</f>
        <v>0</v>
      </c>
      <c r="J1291" s="237"/>
      <c r="K1291" s="238">
        <f>ROUND(E1291*J1291,2)</f>
        <v>0</v>
      </c>
      <c r="L1291" s="238">
        <v>21</v>
      </c>
      <c r="M1291" s="238">
        <f>G1291*(1+L1291/100)</f>
        <v>0</v>
      </c>
      <c r="N1291" s="236">
        <v>0</v>
      </c>
      <c r="O1291" s="236">
        <f>ROUND(E1291*N1291,2)</f>
        <v>0</v>
      </c>
      <c r="P1291" s="236">
        <v>2.4649999999999998E-2</v>
      </c>
      <c r="Q1291" s="236">
        <f>ROUND(E1291*P1291,2)</f>
        <v>5.0999999999999996</v>
      </c>
      <c r="R1291" s="238" t="s">
        <v>1525</v>
      </c>
      <c r="S1291" s="238" t="s">
        <v>264</v>
      </c>
      <c r="T1291" s="239" t="s">
        <v>319</v>
      </c>
      <c r="U1291" s="222">
        <v>0.21</v>
      </c>
      <c r="V1291" s="222">
        <f>ROUND(E1291*U1291,2)</f>
        <v>43.44</v>
      </c>
      <c r="W1291" s="222"/>
      <c r="X1291" s="222" t="s">
        <v>320</v>
      </c>
      <c r="Y1291" s="222" t="s">
        <v>267</v>
      </c>
      <c r="Z1291" s="212"/>
      <c r="AA1291" s="212"/>
      <c r="AB1291" s="212"/>
      <c r="AC1291" s="212"/>
      <c r="AD1291" s="212"/>
      <c r="AE1291" s="212"/>
      <c r="AF1291" s="212"/>
      <c r="AG1291" s="212" t="s">
        <v>321</v>
      </c>
      <c r="AH1291" s="212"/>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2" x14ac:dyDescent="0.2">
      <c r="A1292" s="219"/>
      <c r="B1292" s="220"/>
      <c r="C1292" s="252" t="s">
        <v>505</v>
      </c>
      <c r="D1292" s="223"/>
      <c r="E1292" s="224"/>
      <c r="F1292" s="222"/>
      <c r="G1292" s="222"/>
      <c r="H1292" s="222"/>
      <c r="I1292" s="222"/>
      <c r="J1292" s="222"/>
      <c r="K1292" s="222"/>
      <c r="L1292" s="222"/>
      <c r="M1292" s="222"/>
      <c r="N1292" s="221"/>
      <c r="O1292" s="221"/>
      <c r="P1292" s="221"/>
      <c r="Q1292" s="221"/>
      <c r="R1292" s="222"/>
      <c r="S1292" s="222"/>
      <c r="T1292" s="222"/>
      <c r="U1292" s="222"/>
      <c r="V1292" s="222"/>
      <c r="W1292" s="222"/>
      <c r="X1292" s="222"/>
      <c r="Y1292" s="222"/>
      <c r="Z1292" s="212"/>
      <c r="AA1292" s="212"/>
      <c r="AB1292" s="212"/>
      <c r="AC1292" s="212"/>
      <c r="AD1292" s="212"/>
      <c r="AE1292" s="212"/>
      <c r="AF1292" s="212"/>
      <c r="AG1292" s="212" t="s">
        <v>276</v>
      </c>
      <c r="AH1292" s="212">
        <v>0</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3" x14ac:dyDescent="0.2">
      <c r="A1293" s="219"/>
      <c r="B1293" s="220"/>
      <c r="C1293" s="252" t="s">
        <v>1530</v>
      </c>
      <c r="D1293" s="223"/>
      <c r="E1293" s="224">
        <v>86.79</v>
      </c>
      <c r="F1293" s="222"/>
      <c r="G1293" s="222"/>
      <c r="H1293" s="222"/>
      <c r="I1293" s="222"/>
      <c r="J1293" s="222"/>
      <c r="K1293" s="222"/>
      <c r="L1293" s="222"/>
      <c r="M1293" s="222"/>
      <c r="N1293" s="221"/>
      <c r="O1293" s="221"/>
      <c r="P1293" s="221"/>
      <c r="Q1293" s="221"/>
      <c r="R1293" s="222"/>
      <c r="S1293" s="222"/>
      <c r="T1293" s="222"/>
      <c r="U1293" s="222"/>
      <c r="V1293" s="222"/>
      <c r="W1293" s="222"/>
      <c r="X1293" s="222"/>
      <c r="Y1293" s="222"/>
      <c r="Z1293" s="212"/>
      <c r="AA1293" s="212"/>
      <c r="AB1293" s="212"/>
      <c r="AC1293" s="212"/>
      <c r="AD1293" s="212"/>
      <c r="AE1293" s="212"/>
      <c r="AF1293" s="212"/>
      <c r="AG1293" s="212" t="s">
        <v>276</v>
      </c>
      <c r="AH1293" s="212">
        <v>0</v>
      </c>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3" x14ac:dyDescent="0.2">
      <c r="A1294" s="219"/>
      <c r="B1294" s="220"/>
      <c r="C1294" s="252" t="s">
        <v>670</v>
      </c>
      <c r="D1294" s="223"/>
      <c r="E1294" s="224">
        <v>-4.6631999999999998</v>
      </c>
      <c r="F1294" s="222"/>
      <c r="G1294" s="222"/>
      <c r="H1294" s="222"/>
      <c r="I1294" s="222"/>
      <c r="J1294" s="222"/>
      <c r="K1294" s="222"/>
      <c r="L1294" s="222"/>
      <c r="M1294" s="222"/>
      <c r="N1294" s="221"/>
      <c r="O1294" s="221"/>
      <c r="P1294" s="221"/>
      <c r="Q1294" s="221"/>
      <c r="R1294" s="222"/>
      <c r="S1294" s="222"/>
      <c r="T1294" s="222"/>
      <c r="U1294" s="222"/>
      <c r="V1294" s="222"/>
      <c r="W1294" s="222"/>
      <c r="X1294" s="222"/>
      <c r="Y1294" s="222"/>
      <c r="Z1294" s="212"/>
      <c r="AA1294" s="212"/>
      <c r="AB1294" s="212"/>
      <c r="AC1294" s="212"/>
      <c r="AD1294" s="212"/>
      <c r="AE1294" s="212"/>
      <c r="AF1294" s="212"/>
      <c r="AG1294" s="212" t="s">
        <v>276</v>
      </c>
      <c r="AH1294" s="212">
        <v>0</v>
      </c>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3" x14ac:dyDescent="0.2">
      <c r="A1295" s="219"/>
      <c r="B1295" s="220"/>
      <c r="C1295" s="252" t="s">
        <v>1531</v>
      </c>
      <c r="D1295" s="223"/>
      <c r="E1295" s="224">
        <v>-3.762</v>
      </c>
      <c r="F1295" s="222"/>
      <c r="G1295" s="222"/>
      <c r="H1295" s="222"/>
      <c r="I1295" s="222"/>
      <c r="J1295" s="222"/>
      <c r="K1295" s="222"/>
      <c r="L1295" s="222"/>
      <c r="M1295" s="222"/>
      <c r="N1295" s="221"/>
      <c r="O1295" s="221"/>
      <c r="P1295" s="221"/>
      <c r="Q1295" s="221"/>
      <c r="R1295" s="222"/>
      <c r="S1295" s="222"/>
      <c r="T1295" s="222"/>
      <c r="U1295" s="222"/>
      <c r="V1295" s="222"/>
      <c r="W1295" s="222"/>
      <c r="X1295" s="222"/>
      <c r="Y1295" s="222"/>
      <c r="Z1295" s="212"/>
      <c r="AA1295" s="212"/>
      <c r="AB1295" s="212"/>
      <c r="AC1295" s="212"/>
      <c r="AD1295" s="212"/>
      <c r="AE1295" s="212"/>
      <c r="AF1295" s="212"/>
      <c r="AG1295" s="212" t="s">
        <v>276</v>
      </c>
      <c r="AH1295" s="212">
        <v>0</v>
      </c>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3" x14ac:dyDescent="0.2">
      <c r="A1296" s="219"/>
      <c r="B1296" s="220"/>
      <c r="C1296" s="252" t="s">
        <v>514</v>
      </c>
      <c r="D1296" s="223"/>
      <c r="E1296" s="224"/>
      <c r="F1296" s="222"/>
      <c r="G1296" s="222"/>
      <c r="H1296" s="222"/>
      <c r="I1296" s="222"/>
      <c r="J1296" s="222"/>
      <c r="K1296" s="222"/>
      <c r="L1296" s="222"/>
      <c r="M1296" s="222"/>
      <c r="N1296" s="221"/>
      <c r="O1296" s="221"/>
      <c r="P1296" s="221"/>
      <c r="Q1296" s="221"/>
      <c r="R1296" s="222"/>
      <c r="S1296" s="222"/>
      <c r="T1296" s="222"/>
      <c r="U1296" s="222"/>
      <c r="V1296" s="222"/>
      <c r="W1296" s="222"/>
      <c r="X1296" s="222"/>
      <c r="Y1296" s="222"/>
      <c r="Z1296" s="212"/>
      <c r="AA1296" s="212"/>
      <c r="AB1296" s="212"/>
      <c r="AC1296" s="212"/>
      <c r="AD1296" s="212"/>
      <c r="AE1296" s="212"/>
      <c r="AF1296" s="212"/>
      <c r="AG1296" s="212" t="s">
        <v>276</v>
      </c>
      <c r="AH1296" s="212">
        <v>0</v>
      </c>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3" x14ac:dyDescent="0.2">
      <c r="A1297" s="219"/>
      <c r="B1297" s="220"/>
      <c r="C1297" s="252" t="s">
        <v>1532</v>
      </c>
      <c r="D1297" s="223"/>
      <c r="E1297" s="224">
        <v>68.069999999999993</v>
      </c>
      <c r="F1297" s="222"/>
      <c r="G1297" s="222"/>
      <c r="H1297" s="222"/>
      <c r="I1297" s="222"/>
      <c r="J1297" s="222"/>
      <c r="K1297" s="222"/>
      <c r="L1297" s="222"/>
      <c r="M1297" s="222"/>
      <c r="N1297" s="221"/>
      <c r="O1297" s="221"/>
      <c r="P1297" s="221"/>
      <c r="Q1297" s="221"/>
      <c r="R1297" s="222"/>
      <c r="S1297" s="222"/>
      <c r="T1297" s="222"/>
      <c r="U1297" s="222"/>
      <c r="V1297" s="222"/>
      <c r="W1297" s="222"/>
      <c r="X1297" s="222"/>
      <c r="Y1297" s="222"/>
      <c r="Z1297" s="212"/>
      <c r="AA1297" s="212"/>
      <c r="AB1297" s="212"/>
      <c r="AC1297" s="212"/>
      <c r="AD1297" s="212"/>
      <c r="AE1297" s="212"/>
      <c r="AF1297" s="212"/>
      <c r="AG1297" s="212" t="s">
        <v>276</v>
      </c>
      <c r="AH1297" s="212">
        <v>0</v>
      </c>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3" x14ac:dyDescent="0.2">
      <c r="A1298" s="219"/>
      <c r="B1298" s="220"/>
      <c r="C1298" s="252" t="s">
        <v>1533</v>
      </c>
      <c r="D1298" s="223"/>
      <c r="E1298" s="224">
        <v>-4.41</v>
      </c>
      <c r="F1298" s="222"/>
      <c r="G1298" s="222"/>
      <c r="H1298" s="222"/>
      <c r="I1298" s="222"/>
      <c r="J1298" s="222"/>
      <c r="K1298" s="222"/>
      <c r="L1298" s="222"/>
      <c r="M1298" s="222"/>
      <c r="N1298" s="221"/>
      <c r="O1298" s="221"/>
      <c r="P1298" s="221"/>
      <c r="Q1298" s="221"/>
      <c r="R1298" s="222"/>
      <c r="S1298" s="222"/>
      <c r="T1298" s="222"/>
      <c r="U1298" s="222"/>
      <c r="V1298" s="222"/>
      <c r="W1298" s="222"/>
      <c r="X1298" s="222"/>
      <c r="Y1298" s="222"/>
      <c r="Z1298" s="212"/>
      <c r="AA1298" s="212"/>
      <c r="AB1298" s="212"/>
      <c r="AC1298" s="212"/>
      <c r="AD1298" s="212"/>
      <c r="AE1298" s="212"/>
      <c r="AF1298" s="212"/>
      <c r="AG1298" s="212" t="s">
        <v>276</v>
      </c>
      <c r="AH1298" s="212">
        <v>0</v>
      </c>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3" x14ac:dyDescent="0.2">
      <c r="A1299" s="219"/>
      <c r="B1299" s="220"/>
      <c r="C1299" s="252" t="s">
        <v>1534</v>
      </c>
      <c r="D1299" s="223"/>
      <c r="E1299" s="224">
        <v>-1.8480000000000001</v>
      </c>
      <c r="F1299" s="222"/>
      <c r="G1299" s="222"/>
      <c r="H1299" s="222"/>
      <c r="I1299" s="222"/>
      <c r="J1299" s="222"/>
      <c r="K1299" s="222"/>
      <c r="L1299" s="222"/>
      <c r="M1299" s="222"/>
      <c r="N1299" s="221"/>
      <c r="O1299" s="221"/>
      <c r="P1299" s="221"/>
      <c r="Q1299" s="221"/>
      <c r="R1299" s="222"/>
      <c r="S1299" s="222"/>
      <c r="T1299" s="222"/>
      <c r="U1299" s="222"/>
      <c r="V1299" s="222"/>
      <c r="W1299" s="222"/>
      <c r="X1299" s="222"/>
      <c r="Y1299" s="222"/>
      <c r="Z1299" s="212"/>
      <c r="AA1299" s="212"/>
      <c r="AB1299" s="212"/>
      <c r="AC1299" s="212"/>
      <c r="AD1299" s="212"/>
      <c r="AE1299" s="212"/>
      <c r="AF1299" s="212"/>
      <c r="AG1299" s="212" t="s">
        <v>276</v>
      </c>
      <c r="AH1299" s="212">
        <v>0</v>
      </c>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3" x14ac:dyDescent="0.2">
      <c r="A1300" s="219"/>
      <c r="B1300" s="220"/>
      <c r="C1300" s="252" t="s">
        <v>1535</v>
      </c>
      <c r="D1300" s="223"/>
      <c r="E1300" s="224">
        <v>-9.0299999999999994</v>
      </c>
      <c r="F1300" s="222"/>
      <c r="G1300" s="222"/>
      <c r="H1300" s="222"/>
      <c r="I1300" s="222"/>
      <c r="J1300" s="222"/>
      <c r="K1300" s="222"/>
      <c r="L1300" s="222"/>
      <c r="M1300" s="222"/>
      <c r="N1300" s="221"/>
      <c r="O1300" s="221"/>
      <c r="P1300" s="221"/>
      <c r="Q1300" s="221"/>
      <c r="R1300" s="222"/>
      <c r="S1300" s="222"/>
      <c r="T1300" s="222"/>
      <c r="U1300" s="222"/>
      <c r="V1300" s="222"/>
      <c r="W1300" s="222"/>
      <c r="X1300" s="222"/>
      <c r="Y1300" s="222"/>
      <c r="Z1300" s="212"/>
      <c r="AA1300" s="212"/>
      <c r="AB1300" s="212"/>
      <c r="AC1300" s="212"/>
      <c r="AD1300" s="212"/>
      <c r="AE1300" s="212"/>
      <c r="AF1300" s="212"/>
      <c r="AG1300" s="212" t="s">
        <v>276</v>
      </c>
      <c r="AH1300" s="212">
        <v>0</v>
      </c>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3" x14ac:dyDescent="0.2">
      <c r="A1301" s="219"/>
      <c r="B1301" s="220"/>
      <c r="C1301" s="252" t="s">
        <v>1536</v>
      </c>
      <c r="D1301" s="223"/>
      <c r="E1301" s="224">
        <v>49.05</v>
      </c>
      <c r="F1301" s="222"/>
      <c r="G1301" s="222"/>
      <c r="H1301" s="222"/>
      <c r="I1301" s="222"/>
      <c r="J1301" s="222"/>
      <c r="K1301" s="222"/>
      <c r="L1301" s="222"/>
      <c r="M1301" s="222"/>
      <c r="N1301" s="221"/>
      <c r="O1301" s="221"/>
      <c r="P1301" s="221"/>
      <c r="Q1301" s="221"/>
      <c r="R1301" s="222"/>
      <c r="S1301" s="222"/>
      <c r="T1301" s="222"/>
      <c r="U1301" s="222"/>
      <c r="V1301" s="222"/>
      <c r="W1301" s="222"/>
      <c r="X1301" s="222"/>
      <c r="Y1301" s="222"/>
      <c r="Z1301" s="212"/>
      <c r="AA1301" s="212"/>
      <c r="AB1301" s="212"/>
      <c r="AC1301" s="212"/>
      <c r="AD1301" s="212"/>
      <c r="AE1301" s="212"/>
      <c r="AF1301" s="212"/>
      <c r="AG1301" s="212" t="s">
        <v>276</v>
      </c>
      <c r="AH1301" s="212">
        <v>0</v>
      </c>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3" x14ac:dyDescent="0.2">
      <c r="A1302" s="219"/>
      <c r="B1302" s="220"/>
      <c r="C1302" s="252" t="s">
        <v>679</v>
      </c>
      <c r="D1302" s="223"/>
      <c r="E1302" s="224">
        <v>-2.1</v>
      </c>
      <c r="F1302" s="222"/>
      <c r="G1302" s="222"/>
      <c r="H1302" s="222"/>
      <c r="I1302" s="222"/>
      <c r="J1302" s="222"/>
      <c r="K1302" s="222"/>
      <c r="L1302" s="222"/>
      <c r="M1302" s="222"/>
      <c r="N1302" s="221"/>
      <c r="O1302" s="221"/>
      <c r="P1302" s="221"/>
      <c r="Q1302" s="221"/>
      <c r="R1302" s="222"/>
      <c r="S1302" s="222"/>
      <c r="T1302" s="222"/>
      <c r="U1302" s="222"/>
      <c r="V1302" s="222"/>
      <c r="W1302" s="222"/>
      <c r="X1302" s="222"/>
      <c r="Y1302" s="222"/>
      <c r="Z1302" s="212"/>
      <c r="AA1302" s="212"/>
      <c r="AB1302" s="212"/>
      <c r="AC1302" s="212"/>
      <c r="AD1302" s="212"/>
      <c r="AE1302" s="212"/>
      <c r="AF1302" s="212"/>
      <c r="AG1302" s="212" t="s">
        <v>276</v>
      </c>
      <c r="AH1302" s="212">
        <v>0</v>
      </c>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3" x14ac:dyDescent="0.2">
      <c r="A1303" s="219"/>
      <c r="B1303" s="220"/>
      <c r="C1303" s="252" t="s">
        <v>1537</v>
      </c>
      <c r="D1303" s="223"/>
      <c r="E1303" s="224">
        <v>-4.7300000000000004</v>
      </c>
      <c r="F1303" s="222"/>
      <c r="G1303" s="222"/>
      <c r="H1303" s="222"/>
      <c r="I1303" s="222"/>
      <c r="J1303" s="222"/>
      <c r="K1303" s="222"/>
      <c r="L1303" s="222"/>
      <c r="M1303" s="222"/>
      <c r="N1303" s="221"/>
      <c r="O1303" s="221"/>
      <c r="P1303" s="221"/>
      <c r="Q1303" s="221"/>
      <c r="R1303" s="222"/>
      <c r="S1303" s="222"/>
      <c r="T1303" s="222"/>
      <c r="U1303" s="222"/>
      <c r="V1303" s="222"/>
      <c r="W1303" s="222"/>
      <c r="X1303" s="222"/>
      <c r="Y1303" s="222"/>
      <c r="Z1303" s="212"/>
      <c r="AA1303" s="212"/>
      <c r="AB1303" s="212"/>
      <c r="AC1303" s="212"/>
      <c r="AD1303" s="212"/>
      <c r="AE1303" s="212"/>
      <c r="AF1303" s="212"/>
      <c r="AG1303" s="212" t="s">
        <v>276</v>
      </c>
      <c r="AH1303" s="212">
        <v>0</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3" x14ac:dyDescent="0.2">
      <c r="A1304" s="219"/>
      <c r="B1304" s="220"/>
      <c r="C1304" s="252" t="s">
        <v>1538</v>
      </c>
      <c r="D1304" s="223"/>
      <c r="E1304" s="224">
        <v>40.65</v>
      </c>
      <c r="F1304" s="222"/>
      <c r="G1304" s="222"/>
      <c r="H1304" s="222"/>
      <c r="I1304" s="222"/>
      <c r="J1304" s="222"/>
      <c r="K1304" s="222"/>
      <c r="L1304" s="222"/>
      <c r="M1304" s="222"/>
      <c r="N1304" s="221"/>
      <c r="O1304" s="221"/>
      <c r="P1304" s="221"/>
      <c r="Q1304" s="221"/>
      <c r="R1304" s="222"/>
      <c r="S1304" s="222"/>
      <c r="T1304" s="222"/>
      <c r="U1304" s="222"/>
      <c r="V1304" s="222"/>
      <c r="W1304" s="222"/>
      <c r="X1304" s="222"/>
      <c r="Y1304" s="222"/>
      <c r="Z1304" s="212"/>
      <c r="AA1304" s="212"/>
      <c r="AB1304" s="212"/>
      <c r="AC1304" s="212"/>
      <c r="AD1304" s="212"/>
      <c r="AE1304" s="212"/>
      <c r="AF1304" s="212"/>
      <c r="AG1304" s="212" t="s">
        <v>276</v>
      </c>
      <c r="AH1304" s="212">
        <v>0</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outlineLevel="3" x14ac:dyDescent="0.2">
      <c r="A1305" s="219"/>
      <c r="B1305" s="220"/>
      <c r="C1305" s="252" t="s">
        <v>1539</v>
      </c>
      <c r="D1305" s="223"/>
      <c r="E1305" s="224">
        <v>-2.6389999999999998</v>
      </c>
      <c r="F1305" s="222"/>
      <c r="G1305" s="222"/>
      <c r="H1305" s="222"/>
      <c r="I1305" s="222"/>
      <c r="J1305" s="222"/>
      <c r="K1305" s="222"/>
      <c r="L1305" s="222"/>
      <c r="M1305" s="222"/>
      <c r="N1305" s="221"/>
      <c r="O1305" s="221"/>
      <c r="P1305" s="221"/>
      <c r="Q1305" s="221"/>
      <c r="R1305" s="222"/>
      <c r="S1305" s="222"/>
      <c r="T1305" s="222"/>
      <c r="U1305" s="222"/>
      <c r="V1305" s="222"/>
      <c r="W1305" s="222"/>
      <c r="X1305" s="222"/>
      <c r="Y1305" s="222"/>
      <c r="Z1305" s="212"/>
      <c r="AA1305" s="212"/>
      <c r="AB1305" s="212"/>
      <c r="AC1305" s="212"/>
      <c r="AD1305" s="212"/>
      <c r="AE1305" s="212"/>
      <c r="AF1305" s="212"/>
      <c r="AG1305" s="212" t="s">
        <v>276</v>
      </c>
      <c r="AH1305" s="212">
        <v>0</v>
      </c>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3" x14ac:dyDescent="0.2">
      <c r="A1306" s="219"/>
      <c r="B1306" s="220"/>
      <c r="C1306" s="252" t="s">
        <v>700</v>
      </c>
      <c r="D1306" s="223"/>
      <c r="E1306" s="224">
        <v>-4.5149999999999997</v>
      </c>
      <c r="F1306" s="222"/>
      <c r="G1306" s="222"/>
      <c r="H1306" s="222"/>
      <c r="I1306" s="222"/>
      <c r="J1306" s="222"/>
      <c r="K1306" s="222"/>
      <c r="L1306" s="222"/>
      <c r="M1306" s="222"/>
      <c r="N1306" s="221"/>
      <c r="O1306" s="221"/>
      <c r="P1306" s="221"/>
      <c r="Q1306" s="221"/>
      <c r="R1306" s="222"/>
      <c r="S1306" s="222"/>
      <c r="T1306" s="222"/>
      <c r="U1306" s="222"/>
      <c r="V1306" s="222"/>
      <c r="W1306" s="222"/>
      <c r="X1306" s="222"/>
      <c r="Y1306" s="222"/>
      <c r="Z1306" s="212"/>
      <c r="AA1306" s="212"/>
      <c r="AB1306" s="212"/>
      <c r="AC1306" s="212"/>
      <c r="AD1306" s="212"/>
      <c r="AE1306" s="212"/>
      <c r="AF1306" s="212"/>
      <c r="AG1306" s="212" t="s">
        <v>276</v>
      </c>
      <c r="AH1306" s="212">
        <v>0</v>
      </c>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1" x14ac:dyDescent="0.2">
      <c r="A1307" s="233">
        <v>256</v>
      </c>
      <c r="B1307" s="234" t="s">
        <v>1540</v>
      </c>
      <c r="C1307" s="250" t="s">
        <v>1541</v>
      </c>
      <c r="D1307" s="235" t="s">
        <v>317</v>
      </c>
      <c r="E1307" s="236">
        <v>206.86279999999999</v>
      </c>
      <c r="F1307" s="237"/>
      <c r="G1307" s="238">
        <f>ROUND(E1307*F1307,2)</f>
        <v>0</v>
      </c>
      <c r="H1307" s="237"/>
      <c r="I1307" s="238">
        <f>ROUND(E1307*H1307,2)</f>
        <v>0</v>
      </c>
      <c r="J1307" s="237"/>
      <c r="K1307" s="238">
        <f>ROUND(E1307*J1307,2)</f>
        <v>0</v>
      </c>
      <c r="L1307" s="238">
        <v>21</v>
      </c>
      <c r="M1307" s="238">
        <f>G1307*(1+L1307/100)</f>
        <v>0</v>
      </c>
      <c r="N1307" s="236">
        <v>0</v>
      </c>
      <c r="O1307" s="236">
        <f>ROUND(E1307*N1307,2)</f>
        <v>0</v>
      </c>
      <c r="P1307" s="236">
        <v>8.0000000000000002E-3</v>
      </c>
      <c r="Q1307" s="236">
        <f>ROUND(E1307*P1307,2)</f>
        <v>1.65</v>
      </c>
      <c r="R1307" s="238" t="s">
        <v>1525</v>
      </c>
      <c r="S1307" s="238" t="s">
        <v>264</v>
      </c>
      <c r="T1307" s="239" t="s">
        <v>319</v>
      </c>
      <c r="U1307" s="222">
        <v>6.6000000000000003E-2</v>
      </c>
      <c r="V1307" s="222">
        <f>ROUND(E1307*U1307,2)</f>
        <v>13.65</v>
      </c>
      <c r="W1307" s="222"/>
      <c r="X1307" s="222" t="s">
        <v>320</v>
      </c>
      <c r="Y1307" s="222" t="s">
        <v>267</v>
      </c>
      <c r="Z1307" s="212"/>
      <c r="AA1307" s="212"/>
      <c r="AB1307" s="212"/>
      <c r="AC1307" s="212"/>
      <c r="AD1307" s="212"/>
      <c r="AE1307" s="212"/>
      <c r="AF1307" s="212"/>
      <c r="AG1307" s="212" t="s">
        <v>321</v>
      </c>
      <c r="AH1307" s="212"/>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2" x14ac:dyDescent="0.2">
      <c r="A1308" s="219"/>
      <c r="B1308" s="220"/>
      <c r="C1308" s="252" t="s">
        <v>1542</v>
      </c>
      <c r="D1308" s="223"/>
      <c r="E1308" s="224">
        <v>206.86279999999999</v>
      </c>
      <c r="F1308" s="222"/>
      <c r="G1308" s="222"/>
      <c r="H1308" s="222"/>
      <c r="I1308" s="222"/>
      <c r="J1308" s="222"/>
      <c r="K1308" s="222"/>
      <c r="L1308" s="222"/>
      <c r="M1308" s="222"/>
      <c r="N1308" s="221"/>
      <c r="O1308" s="221"/>
      <c r="P1308" s="221"/>
      <c r="Q1308" s="221"/>
      <c r="R1308" s="222"/>
      <c r="S1308" s="222"/>
      <c r="T1308" s="222"/>
      <c r="U1308" s="222"/>
      <c r="V1308" s="222"/>
      <c r="W1308" s="222"/>
      <c r="X1308" s="222"/>
      <c r="Y1308" s="222"/>
      <c r="Z1308" s="212"/>
      <c r="AA1308" s="212"/>
      <c r="AB1308" s="212"/>
      <c r="AC1308" s="212"/>
      <c r="AD1308" s="212"/>
      <c r="AE1308" s="212"/>
      <c r="AF1308" s="212"/>
      <c r="AG1308" s="212" t="s">
        <v>276</v>
      </c>
      <c r="AH1308" s="212">
        <v>5</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1" x14ac:dyDescent="0.2">
      <c r="A1309" s="233">
        <v>257</v>
      </c>
      <c r="B1309" s="234" t="s">
        <v>1543</v>
      </c>
      <c r="C1309" s="250" t="s">
        <v>1544</v>
      </c>
      <c r="D1309" s="235" t="s">
        <v>317</v>
      </c>
      <c r="E1309" s="236">
        <v>160</v>
      </c>
      <c r="F1309" s="237"/>
      <c r="G1309" s="238">
        <f>ROUND(E1309*F1309,2)</f>
        <v>0</v>
      </c>
      <c r="H1309" s="237"/>
      <c r="I1309" s="238">
        <f>ROUND(E1309*H1309,2)</f>
        <v>0</v>
      </c>
      <c r="J1309" s="237"/>
      <c r="K1309" s="238">
        <f>ROUND(E1309*J1309,2)</f>
        <v>0</v>
      </c>
      <c r="L1309" s="238">
        <v>21</v>
      </c>
      <c r="M1309" s="238">
        <f>G1309*(1+L1309/100)</f>
        <v>0</v>
      </c>
      <c r="N1309" s="236">
        <v>0</v>
      </c>
      <c r="O1309" s="236">
        <f>ROUND(E1309*N1309,2)</f>
        <v>0</v>
      </c>
      <c r="P1309" s="236">
        <v>2.4649999999999998E-2</v>
      </c>
      <c r="Q1309" s="236">
        <f>ROUND(E1309*P1309,2)</f>
        <v>3.94</v>
      </c>
      <c r="R1309" s="238" t="s">
        <v>1525</v>
      </c>
      <c r="S1309" s="238" t="s">
        <v>264</v>
      </c>
      <c r="T1309" s="239" t="s">
        <v>319</v>
      </c>
      <c r="U1309" s="222">
        <v>0.3</v>
      </c>
      <c r="V1309" s="222">
        <f>ROUND(E1309*U1309,2)</f>
        <v>48</v>
      </c>
      <c r="W1309" s="222"/>
      <c r="X1309" s="222" t="s">
        <v>320</v>
      </c>
      <c r="Y1309" s="222" t="s">
        <v>267</v>
      </c>
      <c r="Z1309" s="212"/>
      <c r="AA1309" s="212"/>
      <c r="AB1309" s="212"/>
      <c r="AC1309" s="212"/>
      <c r="AD1309" s="212"/>
      <c r="AE1309" s="212"/>
      <c r="AF1309" s="212"/>
      <c r="AG1309" s="212" t="s">
        <v>321</v>
      </c>
      <c r="AH1309" s="212"/>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2" x14ac:dyDescent="0.2">
      <c r="A1310" s="219"/>
      <c r="B1310" s="220"/>
      <c r="C1310" s="252" t="s">
        <v>1545</v>
      </c>
      <c r="D1310" s="223"/>
      <c r="E1310" s="224"/>
      <c r="F1310" s="222"/>
      <c r="G1310" s="222"/>
      <c r="H1310" s="222"/>
      <c r="I1310" s="222"/>
      <c r="J1310" s="222"/>
      <c r="K1310" s="222"/>
      <c r="L1310" s="222"/>
      <c r="M1310" s="222"/>
      <c r="N1310" s="221"/>
      <c r="O1310" s="221"/>
      <c r="P1310" s="221"/>
      <c r="Q1310" s="221"/>
      <c r="R1310" s="222"/>
      <c r="S1310" s="222"/>
      <c r="T1310" s="222"/>
      <c r="U1310" s="222"/>
      <c r="V1310" s="222"/>
      <c r="W1310" s="222"/>
      <c r="X1310" s="222"/>
      <c r="Y1310" s="222"/>
      <c r="Z1310" s="212"/>
      <c r="AA1310" s="212"/>
      <c r="AB1310" s="212"/>
      <c r="AC1310" s="212"/>
      <c r="AD1310" s="212"/>
      <c r="AE1310" s="212"/>
      <c r="AF1310" s="212"/>
      <c r="AG1310" s="212" t="s">
        <v>276</v>
      </c>
      <c r="AH1310" s="212">
        <v>0</v>
      </c>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3" x14ac:dyDescent="0.2">
      <c r="A1311" s="219"/>
      <c r="B1311" s="220"/>
      <c r="C1311" s="252" t="s">
        <v>1546</v>
      </c>
      <c r="D1311" s="223"/>
      <c r="E1311" s="224">
        <v>11.984999999999999</v>
      </c>
      <c r="F1311" s="222"/>
      <c r="G1311" s="222"/>
      <c r="H1311" s="222"/>
      <c r="I1311" s="222"/>
      <c r="J1311" s="222"/>
      <c r="K1311" s="222"/>
      <c r="L1311" s="222"/>
      <c r="M1311" s="222"/>
      <c r="N1311" s="221"/>
      <c r="O1311" s="221"/>
      <c r="P1311" s="221"/>
      <c r="Q1311" s="221"/>
      <c r="R1311" s="222"/>
      <c r="S1311" s="222"/>
      <c r="T1311" s="222"/>
      <c r="U1311" s="222"/>
      <c r="V1311" s="222"/>
      <c r="W1311" s="222"/>
      <c r="X1311" s="222"/>
      <c r="Y1311" s="222"/>
      <c r="Z1311" s="212"/>
      <c r="AA1311" s="212"/>
      <c r="AB1311" s="212"/>
      <c r="AC1311" s="212"/>
      <c r="AD1311" s="212"/>
      <c r="AE1311" s="212"/>
      <c r="AF1311" s="212"/>
      <c r="AG1311" s="212" t="s">
        <v>276</v>
      </c>
      <c r="AH1311" s="212">
        <v>0</v>
      </c>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3" x14ac:dyDescent="0.2">
      <c r="A1312" s="219"/>
      <c r="B1312" s="220"/>
      <c r="C1312" s="252" t="s">
        <v>1547</v>
      </c>
      <c r="D1312" s="223"/>
      <c r="E1312" s="224">
        <v>39.950000000000003</v>
      </c>
      <c r="F1312" s="222"/>
      <c r="G1312" s="222"/>
      <c r="H1312" s="222"/>
      <c r="I1312" s="222"/>
      <c r="J1312" s="222"/>
      <c r="K1312" s="222"/>
      <c r="L1312" s="222"/>
      <c r="M1312" s="222"/>
      <c r="N1312" s="221"/>
      <c r="O1312" s="221"/>
      <c r="P1312" s="221"/>
      <c r="Q1312" s="221"/>
      <c r="R1312" s="222"/>
      <c r="S1312" s="222"/>
      <c r="T1312" s="222"/>
      <c r="U1312" s="222"/>
      <c r="V1312" s="222"/>
      <c r="W1312" s="222"/>
      <c r="X1312" s="222"/>
      <c r="Y1312" s="222"/>
      <c r="Z1312" s="212"/>
      <c r="AA1312" s="212"/>
      <c r="AB1312" s="212"/>
      <c r="AC1312" s="212"/>
      <c r="AD1312" s="212"/>
      <c r="AE1312" s="212"/>
      <c r="AF1312" s="212"/>
      <c r="AG1312" s="212" t="s">
        <v>276</v>
      </c>
      <c r="AH1312" s="212">
        <v>0</v>
      </c>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3" x14ac:dyDescent="0.2">
      <c r="A1313" s="219"/>
      <c r="B1313" s="220"/>
      <c r="C1313" s="252" t="s">
        <v>1548</v>
      </c>
      <c r="D1313" s="223"/>
      <c r="E1313" s="224">
        <v>17.149999999999999</v>
      </c>
      <c r="F1313" s="222"/>
      <c r="G1313" s="222"/>
      <c r="H1313" s="222"/>
      <c r="I1313" s="222"/>
      <c r="J1313" s="222"/>
      <c r="K1313" s="222"/>
      <c r="L1313" s="222"/>
      <c r="M1313" s="222"/>
      <c r="N1313" s="221"/>
      <c r="O1313" s="221"/>
      <c r="P1313" s="221"/>
      <c r="Q1313" s="221"/>
      <c r="R1313" s="222"/>
      <c r="S1313" s="222"/>
      <c r="T1313" s="222"/>
      <c r="U1313" s="222"/>
      <c r="V1313" s="222"/>
      <c r="W1313" s="222"/>
      <c r="X1313" s="222"/>
      <c r="Y1313" s="222"/>
      <c r="Z1313" s="212"/>
      <c r="AA1313" s="212"/>
      <c r="AB1313" s="212"/>
      <c r="AC1313" s="212"/>
      <c r="AD1313" s="212"/>
      <c r="AE1313" s="212"/>
      <c r="AF1313" s="212"/>
      <c r="AG1313" s="212" t="s">
        <v>276</v>
      </c>
      <c r="AH1313" s="212">
        <v>0</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3" x14ac:dyDescent="0.2">
      <c r="A1314" s="219"/>
      <c r="B1314" s="220"/>
      <c r="C1314" s="252" t="s">
        <v>1549</v>
      </c>
      <c r="D1314" s="223"/>
      <c r="E1314" s="224">
        <v>90.915000000000006</v>
      </c>
      <c r="F1314" s="222"/>
      <c r="G1314" s="222"/>
      <c r="H1314" s="222"/>
      <c r="I1314" s="222"/>
      <c r="J1314" s="222"/>
      <c r="K1314" s="222"/>
      <c r="L1314" s="222"/>
      <c r="M1314" s="222"/>
      <c r="N1314" s="221"/>
      <c r="O1314" s="221"/>
      <c r="P1314" s="221"/>
      <c r="Q1314" s="221"/>
      <c r="R1314" s="222"/>
      <c r="S1314" s="222"/>
      <c r="T1314" s="222"/>
      <c r="U1314" s="222"/>
      <c r="V1314" s="222"/>
      <c r="W1314" s="222"/>
      <c r="X1314" s="222"/>
      <c r="Y1314" s="222"/>
      <c r="Z1314" s="212"/>
      <c r="AA1314" s="212"/>
      <c r="AB1314" s="212"/>
      <c r="AC1314" s="212"/>
      <c r="AD1314" s="212"/>
      <c r="AE1314" s="212"/>
      <c r="AF1314" s="212"/>
      <c r="AG1314" s="212" t="s">
        <v>276</v>
      </c>
      <c r="AH1314" s="212">
        <v>0</v>
      </c>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outlineLevel="1" x14ac:dyDescent="0.2">
      <c r="A1315" s="233">
        <v>258</v>
      </c>
      <c r="B1315" s="234" t="s">
        <v>1550</v>
      </c>
      <c r="C1315" s="250" t="s">
        <v>1551</v>
      </c>
      <c r="D1315" s="235" t="s">
        <v>317</v>
      </c>
      <c r="E1315" s="236">
        <v>160</v>
      </c>
      <c r="F1315" s="237"/>
      <c r="G1315" s="238">
        <f>ROUND(E1315*F1315,2)</f>
        <v>0</v>
      </c>
      <c r="H1315" s="237"/>
      <c r="I1315" s="238">
        <f>ROUND(E1315*H1315,2)</f>
        <v>0</v>
      </c>
      <c r="J1315" s="237"/>
      <c r="K1315" s="238">
        <f>ROUND(E1315*J1315,2)</f>
        <v>0</v>
      </c>
      <c r="L1315" s="238">
        <v>21</v>
      </c>
      <c r="M1315" s="238">
        <f>G1315*(1+L1315/100)</f>
        <v>0</v>
      </c>
      <c r="N1315" s="236">
        <v>0</v>
      </c>
      <c r="O1315" s="236">
        <f>ROUND(E1315*N1315,2)</f>
        <v>0</v>
      </c>
      <c r="P1315" s="236">
        <v>8.0000000000000002E-3</v>
      </c>
      <c r="Q1315" s="236">
        <f>ROUND(E1315*P1315,2)</f>
        <v>1.28</v>
      </c>
      <c r="R1315" s="238" t="s">
        <v>1525</v>
      </c>
      <c r="S1315" s="238" t="s">
        <v>264</v>
      </c>
      <c r="T1315" s="239" t="s">
        <v>319</v>
      </c>
      <c r="U1315" s="222">
        <v>6.6000000000000003E-2</v>
      </c>
      <c r="V1315" s="222">
        <f>ROUND(E1315*U1315,2)</f>
        <v>10.56</v>
      </c>
      <c r="W1315" s="222"/>
      <c r="X1315" s="222" t="s">
        <v>320</v>
      </c>
      <c r="Y1315" s="222" t="s">
        <v>267</v>
      </c>
      <c r="Z1315" s="212"/>
      <c r="AA1315" s="212"/>
      <c r="AB1315" s="212"/>
      <c r="AC1315" s="212"/>
      <c r="AD1315" s="212"/>
      <c r="AE1315" s="212"/>
      <c r="AF1315" s="212"/>
      <c r="AG1315" s="212" t="s">
        <v>321</v>
      </c>
      <c r="AH1315" s="212"/>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2" x14ac:dyDescent="0.2">
      <c r="A1316" s="219"/>
      <c r="B1316" s="220"/>
      <c r="C1316" s="252" t="s">
        <v>1552</v>
      </c>
      <c r="D1316" s="223"/>
      <c r="E1316" s="224">
        <v>160</v>
      </c>
      <c r="F1316" s="222"/>
      <c r="G1316" s="222"/>
      <c r="H1316" s="222"/>
      <c r="I1316" s="222"/>
      <c r="J1316" s="222"/>
      <c r="K1316" s="222"/>
      <c r="L1316" s="222"/>
      <c r="M1316" s="222"/>
      <c r="N1316" s="221"/>
      <c r="O1316" s="221"/>
      <c r="P1316" s="221"/>
      <c r="Q1316" s="221"/>
      <c r="R1316" s="222"/>
      <c r="S1316" s="222"/>
      <c r="T1316" s="222"/>
      <c r="U1316" s="222"/>
      <c r="V1316" s="222"/>
      <c r="W1316" s="222"/>
      <c r="X1316" s="222"/>
      <c r="Y1316" s="222"/>
      <c r="Z1316" s="212"/>
      <c r="AA1316" s="212"/>
      <c r="AB1316" s="212"/>
      <c r="AC1316" s="212"/>
      <c r="AD1316" s="212"/>
      <c r="AE1316" s="212"/>
      <c r="AF1316" s="212"/>
      <c r="AG1316" s="212" t="s">
        <v>276</v>
      </c>
      <c r="AH1316" s="212">
        <v>5</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ht="22.5" outlineLevel="1" x14ac:dyDescent="0.2">
      <c r="A1317" s="233">
        <v>259</v>
      </c>
      <c r="B1317" s="234" t="s">
        <v>1553</v>
      </c>
      <c r="C1317" s="250" t="s">
        <v>1554</v>
      </c>
      <c r="D1317" s="235" t="s">
        <v>650</v>
      </c>
      <c r="E1317" s="236">
        <v>4.3899999999999997</v>
      </c>
      <c r="F1317" s="237"/>
      <c r="G1317" s="238">
        <f>ROUND(E1317*F1317,2)</f>
        <v>0</v>
      </c>
      <c r="H1317" s="237"/>
      <c r="I1317" s="238">
        <f>ROUND(E1317*H1317,2)</f>
        <v>0</v>
      </c>
      <c r="J1317" s="237"/>
      <c r="K1317" s="238">
        <f>ROUND(E1317*J1317,2)</f>
        <v>0</v>
      </c>
      <c r="L1317" s="238">
        <v>21</v>
      </c>
      <c r="M1317" s="238">
        <f>G1317*(1+L1317/100)</f>
        <v>0</v>
      </c>
      <c r="N1317" s="236">
        <v>6.7200000000000003E-3</v>
      </c>
      <c r="O1317" s="236">
        <f>ROUND(E1317*N1317,2)</f>
        <v>0.03</v>
      </c>
      <c r="P1317" s="236">
        <v>0</v>
      </c>
      <c r="Q1317" s="236">
        <f>ROUND(E1317*P1317,2)</f>
        <v>0</v>
      </c>
      <c r="R1317" s="238" t="s">
        <v>1525</v>
      </c>
      <c r="S1317" s="238" t="s">
        <v>288</v>
      </c>
      <c r="T1317" s="239" t="s">
        <v>265</v>
      </c>
      <c r="U1317" s="222">
        <v>0.08</v>
      </c>
      <c r="V1317" s="222">
        <f>ROUND(E1317*U1317,2)</f>
        <v>0.35</v>
      </c>
      <c r="W1317" s="222"/>
      <c r="X1317" s="222" t="s">
        <v>320</v>
      </c>
      <c r="Y1317" s="222" t="s">
        <v>267</v>
      </c>
      <c r="Z1317" s="212"/>
      <c r="AA1317" s="212"/>
      <c r="AB1317" s="212"/>
      <c r="AC1317" s="212"/>
      <c r="AD1317" s="212"/>
      <c r="AE1317" s="212"/>
      <c r="AF1317" s="212"/>
      <c r="AG1317" s="212" t="s">
        <v>321</v>
      </c>
      <c r="AH1317" s="212"/>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2" x14ac:dyDescent="0.2">
      <c r="A1318" s="219"/>
      <c r="B1318" s="220"/>
      <c r="C1318" s="251" t="s">
        <v>1555</v>
      </c>
      <c r="D1318" s="241"/>
      <c r="E1318" s="241"/>
      <c r="F1318" s="241"/>
      <c r="G1318" s="241"/>
      <c r="H1318" s="222"/>
      <c r="I1318" s="222"/>
      <c r="J1318" s="222"/>
      <c r="K1318" s="222"/>
      <c r="L1318" s="222"/>
      <c r="M1318" s="222"/>
      <c r="N1318" s="221"/>
      <c r="O1318" s="221"/>
      <c r="P1318" s="221"/>
      <c r="Q1318" s="221"/>
      <c r="R1318" s="222"/>
      <c r="S1318" s="222"/>
      <c r="T1318" s="222"/>
      <c r="U1318" s="222"/>
      <c r="V1318" s="222"/>
      <c r="W1318" s="222"/>
      <c r="X1318" s="222"/>
      <c r="Y1318" s="222"/>
      <c r="Z1318" s="212"/>
      <c r="AA1318" s="212"/>
      <c r="AB1318" s="212"/>
      <c r="AC1318" s="212"/>
      <c r="AD1318" s="212"/>
      <c r="AE1318" s="212"/>
      <c r="AF1318" s="212"/>
      <c r="AG1318" s="212" t="s">
        <v>270</v>
      </c>
      <c r="AH1318" s="212"/>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2" x14ac:dyDescent="0.2">
      <c r="A1319" s="219"/>
      <c r="B1319" s="220"/>
      <c r="C1319" s="252" t="s">
        <v>1556</v>
      </c>
      <c r="D1319" s="223"/>
      <c r="E1319" s="224">
        <v>3.21</v>
      </c>
      <c r="F1319" s="222"/>
      <c r="G1319" s="222"/>
      <c r="H1319" s="222"/>
      <c r="I1319" s="222"/>
      <c r="J1319" s="222"/>
      <c r="K1319" s="222"/>
      <c r="L1319" s="222"/>
      <c r="M1319" s="222"/>
      <c r="N1319" s="221"/>
      <c r="O1319" s="221"/>
      <c r="P1319" s="221"/>
      <c r="Q1319" s="221"/>
      <c r="R1319" s="222"/>
      <c r="S1319" s="222"/>
      <c r="T1319" s="222"/>
      <c r="U1319" s="222"/>
      <c r="V1319" s="222"/>
      <c r="W1319" s="222"/>
      <c r="X1319" s="222"/>
      <c r="Y1319" s="222"/>
      <c r="Z1319" s="212"/>
      <c r="AA1319" s="212"/>
      <c r="AB1319" s="212"/>
      <c r="AC1319" s="212"/>
      <c r="AD1319" s="212"/>
      <c r="AE1319" s="212"/>
      <c r="AF1319" s="212"/>
      <c r="AG1319" s="212" t="s">
        <v>276</v>
      </c>
      <c r="AH1319" s="212">
        <v>0</v>
      </c>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outlineLevel="3" x14ac:dyDescent="0.2">
      <c r="A1320" s="219"/>
      <c r="B1320" s="220"/>
      <c r="C1320" s="252" t="s">
        <v>1557</v>
      </c>
      <c r="D1320" s="223"/>
      <c r="E1320" s="224">
        <v>1.18</v>
      </c>
      <c r="F1320" s="222"/>
      <c r="G1320" s="222"/>
      <c r="H1320" s="222"/>
      <c r="I1320" s="222"/>
      <c r="J1320" s="222"/>
      <c r="K1320" s="222"/>
      <c r="L1320" s="222"/>
      <c r="M1320" s="222"/>
      <c r="N1320" s="221"/>
      <c r="O1320" s="221"/>
      <c r="P1320" s="221"/>
      <c r="Q1320" s="221"/>
      <c r="R1320" s="222"/>
      <c r="S1320" s="222"/>
      <c r="T1320" s="222"/>
      <c r="U1320" s="222"/>
      <c r="V1320" s="222"/>
      <c r="W1320" s="222"/>
      <c r="X1320" s="222"/>
      <c r="Y1320" s="222"/>
      <c r="Z1320" s="212"/>
      <c r="AA1320" s="212"/>
      <c r="AB1320" s="212"/>
      <c r="AC1320" s="212"/>
      <c r="AD1320" s="212"/>
      <c r="AE1320" s="212"/>
      <c r="AF1320" s="212"/>
      <c r="AG1320" s="212" t="s">
        <v>276</v>
      </c>
      <c r="AH1320" s="212">
        <v>0</v>
      </c>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ht="22.5" outlineLevel="1" x14ac:dyDescent="0.2">
      <c r="A1321" s="242">
        <v>260</v>
      </c>
      <c r="B1321" s="243" t="s">
        <v>1558</v>
      </c>
      <c r="C1321" s="253" t="s">
        <v>1559</v>
      </c>
      <c r="D1321" s="244" t="s">
        <v>453</v>
      </c>
      <c r="E1321" s="245">
        <v>1</v>
      </c>
      <c r="F1321" s="246"/>
      <c r="G1321" s="247">
        <f>ROUND(E1321*F1321,2)</f>
        <v>0</v>
      </c>
      <c r="H1321" s="246"/>
      <c r="I1321" s="247">
        <f>ROUND(E1321*H1321,2)</f>
        <v>0</v>
      </c>
      <c r="J1321" s="246"/>
      <c r="K1321" s="247">
        <f>ROUND(E1321*J1321,2)</f>
        <v>0</v>
      </c>
      <c r="L1321" s="247">
        <v>21</v>
      </c>
      <c r="M1321" s="247">
        <f>G1321*(1+L1321/100)</f>
        <v>0</v>
      </c>
      <c r="N1321" s="245">
        <v>0.05</v>
      </c>
      <c r="O1321" s="245">
        <f>ROUND(E1321*N1321,2)</f>
        <v>0.05</v>
      </c>
      <c r="P1321" s="245">
        <v>0</v>
      </c>
      <c r="Q1321" s="245">
        <f>ROUND(E1321*P1321,2)</f>
        <v>0</v>
      </c>
      <c r="R1321" s="247"/>
      <c r="S1321" s="247" t="s">
        <v>288</v>
      </c>
      <c r="T1321" s="248" t="s">
        <v>265</v>
      </c>
      <c r="U1321" s="222">
        <v>0</v>
      </c>
      <c r="V1321" s="222">
        <f>ROUND(E1321*U1321,2)</f>
        <v>0</v>
      </c>
      <c r="W1321" s="222"/>
      <c r="X1321" s="222" t="s">
        <v>320</v>
      </c>
      <c r="Y1321" s="222" t="s">
        <v>267</v>
      </c>
      <c r="Z1321" s="212"/>
      <c r="AA1321" s="212"/>
      <c r="AB1321" s="212"/>
      <c r="AC1321" s="212"/>
      <c r="AD1321" s="212"/>
      <c r="AE1321" s="212"/>
      <c r="AF1321" s="212"/>
      <c r="AG1321" s="212" t="s">
        <v>321</v>
      </c>
      <c r="AH1321" s="212"/>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ht="22.5" outlineLevel="1" x14ac:dyDescent="0.2">
      <c r="A1322" s="242">
        <v>261</v>
      </c>
      <c r="B1322" s="243" t="s">
        <v>1560</v>
      </c>
      <c r="C1322" s="253" t="s">
        <v>1559</v>
      </c>
      <c r="D1322" s="244" t="s">
        <v>453</v>
      </c>
      <c r="E1322" s="245">
        <v>1</v>
      </c>
      <c r="F1322" s="246"/>
      <c r="G1322" s="247">
        <f>ROUND(E1322*F1322,2)</f>
        <v>0</v>
      </c>
      <c r="H1322" s="246"/>
      <c r="I1322" s="247">
        <f>ROUND(E1322*H1322,2)</f>
        <v>0</v>
      </c>
      <c r="J1322" s="246"/>
      <c r="K1322" s="247">
        <f>ROUND(E1322*J1322,2)</f>
        <v>0</v>
      </c>
      <c r="L1322" s="247">
        <v>21</v>
      </c>
      <c r="M1322" s="247">
        <f>G1322*(1+L1322/100)</f>
        <v>0</v>
      </c>
      <c r="N1322" s="245">
        <v>0.06</v>
      </c>
      <c r="O1322" s="245">
        <f>ROUND(E1322*N1322,2)</f>
        <v>0.06</v>
      </c>
      <c r="P1322" s="245">
        <v>0</v>
      </c>
      <c r="Q1322" s="245">
        <f>ROUND(E1322*P1322,2)</f>
        <v>0</v>
      </c>
      <c r="R1322" s="247"/>
      <c r="S1322" s="247" t="s">
        <v>288</v>
      </c>
      <c r="T1322" s="248" t="s">
        <v>265</v>
      </c>
      <c r="U1322" s="222">
        <v>0</v>
      </c>
      <c r="V1322" s="222">
        <f>ROUND(E1322*U1322,2)</f>
        <v>0</v>
      </c>
      <c r="W1322" s="222"/>
      <c r="X1322" s="222" t="s">
        <v>320</v>
      </c>
      <c r="Y1322" s="222" t="s">
        <v>267</v>
      </c>
      <c r="Z1322" s="212"/>
      <c r="AA1322" s="212"/>
      <c r="AB1322" s="212"/>
      <c r="AC1322" s="212"/>
      <c r="AD1322" s="212"/>
      <c r="AE1322" s="212"/>
      <c r="AF1322" s="212"/>
      <c r="AG1322" s="212" t="s">
        <v>321</v>
      </c>
      <c r="AH1322" s="212"/>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1" x14ac:dyDescent="0.2">
      <c r="A1323" s="242">
        <v>262</v>
      </c>
      <c r="B1323" s="243" t="s">
        <v>1561</v>
      </c>
      <c r="C1323" s="253" t="s">
        <v>1562</v>
      </c>
      <c r="D1323" s="244" t="s">
        <v>453</v>
      </c>
      <c r="E1323" s="245">
        <v>1</v>
      </c>
      <c r="F1323" s="246"/>
      <c r="G1323" s="247">
        <f>ROUND(E1323*F1323,2)</f>
        <v>0</v>
      </c>
      <c r="H1323" s="246"/>
      <c r="I1323" s="247">
        <f>ROUND(E1323*H1323,2)</f>
        <v>0</v>
      </c>
      <c r="J1323" s="246"/>
      <c r="K1323" s="247">
        <f>ROUND(E1323*J1323,2)</f>
        <v>0</v>
      </c>
      <c r="L1323" s="247">
        <v>21</v>
      </c>
      <c r="M1323" s="247">
        <f>G1323*(1+L1323/100)</f>
        <v>0</v>
      </c>
      <c r="N1323" s="245">
        <v>0.01</v>
      </c>
      <c r="O1323" s="245">
        <f>ROUND(E1323*N1323,2)</f>
        <v>0.01</v>
      </c>
      <c r="P1323" s="245">
        <v>0</v>
      </c>
      <c r="Q1323" s="245">
        <f>ROUND(E1323*P1323,2)</f>
        <v>0</v>
      </c>
      <c r="R1323" s="247"/>
      <c r="S1323" s="247" t="s">
        <v>288</v>
      </c>
      <c r="T1323" s="248" t="s">
        <v>265</v>
      </c>
      <c r="U1323" s="222">
        <v>0</v>
      </c>
      <c r="V1323" s="222">
        <f>ROUND(E1323*U1323,2)</f>
        <v>0</v>
      </c>
      <c r="W1323" s="222"/>
      <c r="X1323" s="222" t="s">
        <v>320</v>
      </c>
      <c r="Y1323" s="222" t="s">
        <v>267</v>
      </c>
      <c r="Z1323" s="212"/>
      <c r="AA1323" s="212"/>
      <c r="AB1323" s="212"/>
      <c r="AC1323" s="212"/>
      <c r="AD1323" s="212"/>
      <c r="AE1323" s="212"/>
      <c r="AF1323" s="212"/>
      <c r="AG1323" s="212" t="s">
        <v>321</v>
      </c>
      <c r="AH1323" s="212"/>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1" x14ac:dyDescent="0.2">
      <c r="A1324" s="233">
        <v>263</v>
      </c>
      <c r="B1324" s="234" t="s">
        <v>1563</v>
      </c>
      <c r="C1324" s="250" t="s">
        <v>1564</v>
      </c>
      <c r="D1324" s="235" t="s">
        <v>397</v>
      </c>
      <c r="E1324" s="236">
        <v>0.14949999999999999</v>
      </c>
      <c r="F1324" s="237"/>
      <c r="G1324" s="238">
        <f>ROUND(E1324*F1324,2)</f>
        <v>0</v>
      </c>
      <c r="H1324" s="237"/>
      <c r="I1324" s="238">
        <f>ROUND(E1324*H1324,2)</f>
        <v>0</v>
      </c>
      <c r="J1324" s="237"/>
      <c r="K1324" s="238">
        <f>ROUND(E1324*J1324,2)</f>
        <v>0</v>
      </c>
      <c r="L1324" s="238">
        <v>21</v>
      </c>
      <c r="M1324" s="238">
        <f>G1324*(1+L1324/100)</f>
        <v>0</v>
      </c>
      <c r="N1324" s="236">
        <v>0</v>
      </c>
      <c r="O1324" s="236">
        <f>ROUND(E1324*N1324,2)</f>
        <v>0</v>
      </c>
      <c r="P1324" s="236">
        <v>0</v>
      </c>
      <c r="Q1324" s="236">
        <f>ROUND(E1324*P1324,2)</f>
        <v>0</v>
      </c>
      <c r="R1324" s="238" t="s">
        <v>1525</v>
      </c>
      <c r="S1324" s="238" t="s">
        <v>264</v>
      </c>
      <c r="T1324" s="239" t="s">
        <v>319</v>
      </c>
      <c r="U1324" s="222">
        <v>2.4209999999999998</v>
      </c>
      <c r="V1324" s="222">
        <f>ROUND(E1324*U1324,2)</f>
        <v>0.36</v>
      </c>
      <c r="W1324" s="222"/>
      <c r="X1324" s="222" t="s">
        <v>1138</v>
      </c>
      <c r="Y1324" s="222" t="s">
        <v>267</v>
      </c>
      <c r="Z1324" s="212"/>
      <c r="AA1324" s="212"/>
      <c r="AB1324" s="212"/>
      <c r="AC1324" s="212"/>
      <c r="AD1324" s="212"/>
      <c r="AE1324" s="212"/>
      <c r="AF1324" s="212"/>
      <c r="AG1324" s="212" t="s">
        <v>1139</v>
      </c>
      <c r="AH1324" s="212"/>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2" x14ac:dyDescent="0.2">
      <c r="A1325" s="219"/>
      <c r="B1325" s="220"/>
      <c r="C1325" s="261" t="s">
        <v>1253</v>
      </c>
      <c r="D1325" s="259"/>
      <c r="E1325" s="259"/>
      <c r="F1325" s="259"/>
      <c r="G1325" s="259"/>
      <c r="H1325" s="222"/>
      <c r="I1325" s="222"/>
      <c r="J1325" s="222"/>
      <c r="K1325" s="222"/>
      <c r="L1325" s="222"/>
      <c r="M1325" s="222"/>
      <c r="N1325" s="221"/>
      <c r="O1325" s="221"/>
      <c r="P1325" s="221"/>
      <c r="Q1325" s="221"/>
      <c r="R1325" s="222"/>
      <c r="S1325" s="222"/>
      <c r="T1325" s="222"/>
      <c r="U1325" s="222"/>
      <c r="V1325" s="222"/>
      <c r="W1325" s="222"/>
      <c r="X1325" s="222"/>
      <c r="Y1325" s="222"/>
      <c r="Z1325" s="212"/>
      <c r="AA1325" s="212"/>
      <c r="AB1325" s="212"/>
      <c r="AC1325" s="212"/>
      <c r="AD1325" s="212"/>
      <c r="AE1325" s="212"/>
      <c r="AF1325" s="212"/>
      <c r="AG1325" s="212" t="s">
        <v>323</v>
      </c>
      <c r="AH1325" s="212"/>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2" x14ac:dyDescent="0.2">
      <c r="A1326" s="219"/>
      <c r="B1326" s="220"/>
      <c r="C1326" s="252" t="s">
        <v>1141</v>
      </c>
      <c r="D1326" s="223"/>
      <c r="E1326" s="224"/>
      <c r="F1326" s="222"/>
      <c r="G1326" s="222"/>
      <c r="H1326" s="222"/>
      <c r="I1326" s="222"/>
      <c r="J1326" s="222"/>
      <c r="K1326" s="222"/>
      <c r="L1326" s="222"/>
      <c r="M1326" s="222"/>
      <c r="N1326" s="221"/>
      <c r="O1326" s="221"/>
      <c r="P1326" s="221"/>
      <c r="Q1326" s="221"/>
      <c r="R1326" s="222"/>
      <c r="S1326" s="222"/>
      <c r="T1326" s="222"/>
      <c r="U1326" s="222"/>
      <c r="V1326" s="222"/>
      <c r="W1326" s="222"/>
      <c r="X1326" s="222"/>
      <c r="Y1326" s="222"/>
      <c r="Z1326" s="212"/>
      <c r="AA1326" s="212"/>
      <c r="AB1326" s="212"/>
      <c r="AC1326" s="212"/>
      <c r="AD1326" s="212"/>
      <c r="AE1326" s="212"/>
      <c r="AF1326" s="212"/>
      <c r="AG1326" s="212" t="s">
        <v>276</v>
      </c>
      <c r="AH1326" s="212">
        <v>0</v>
      </c>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3" x14ac:dyDescent="0.2">
      <c r="A1327" s="219"/>
      <c r="B1327" s="220"/>
      <c r="C1327" s="252" t="s">
        <v>1565</v>
      </c>
      <c r="D1327" s="223"/>
      <c r="E1327" s="224"/>
      <c r="F1327" s="222"/>
      <c r="G1327" s="222"/>
      <c r="H1327" s="222"/>
      <c r="I1327" s="222"/>
      <c r="J1327" s="222"/>
      <c r="K1327" s="222"/>
      <c r="L1327" s="222"/>
      <c r="M1327" s="222"/>
      <c r="N1327" s="221"/>
      <c r="O1327" s="221"/>
      <c r="P1327" s="221"/>
      <c r="Q1327" s="221"/>
      <c r="R1327" s="222"/>
      <c r="S1327" s="222"/>
      <c r="T1327" s="222"/>
      <c r="U1327" s="222"/>
      <c r="V1327" s="222"/>
      <c r="W1327" s="222"/>
      <c r="X1327" s="222"/>
      <c r="Y1327" s="222"/>
      <c r="Z1327" s="212"/>
      <c r="AA1327" s="212"/>
      <c r="AB1327" s="212"/>
      <c r="AC1327" s="212"/>
      <c r="AD1327" s="212"/>
      <c r="AE1327" s="212"/>
      <c r="AF1327" s="212"/>
      <c r="AG1327" s="212" t="s">
        <v>276</v>
      </c>
      <c r="AH1327" s="212">
        <v>0</v>
      </c>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3" x14ac:dyDescent="0.2">
      <c r="A1328" s="219"/>
      <c r="B1328" s="220"/>
      <c r="C1328" s="252" t="s">
        <v>1566</v>
      </c>
      <c r="D1328" s="223"/>
      <c r="E1328" s="224">
        <v>0.14949999999999999</v>
      </c>
      <c r="F1328" s="222"/>
      <c r="G1328" s="222"/>
      <c r="H1328" s="222"/>
      <c r="I1328" s="222"/>
      <c r="J1328" s="222"/>
      <c r="K1328" s="222"/>
      <c r="L1328" s="222"/>
      <c r="M1328" s="222"/>
      <c r="N1328" s="221"/>
      <c r="O1328" s="221"/>
      <c r="P1328" s="221"/>
      <c r="Q1328" s="221"/>
      <c r="R1328" s="222"/>
      <c r="S1328" s="222"/>
      <c r="T1328" s="222"/>
      <c r="U1328" s="222"/>
      <c r="V1328" s="222"/>
      <c r="W1328" s="222"/>
      <c r="X1328" s="222"/>
      <c r="Y1328" s="222"/>
      <c r="Z1328" s="212"/>
      <c r="AA1328" s="212"/>
      <c r="AB1328" s="212"/>
      <c r="AC1328" s="212"/>
      <c r="AD1328" s="212"/>
      <c r="AE1328" s="212"/>
      <c r="AF1328" s="212"/>
      <c r="AG1328" s="212" t="s">
        <v>276</v>
      </c>
      <c r="AH1328" s="212">
        <v>0</v>
      </c>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x14ac:dyDescent="0.2">
      <c r="A1329" s="226" t="s">
        <v>259</v>
      </c>
      <c r="B1329" s="227" t="s">
        <v>188</v>
      </c>
      <c r="C1329" s="249" t="s">
        <v>189</v>
      </c>
      <c r="D1329" s="228"/>
      <c r="E1329" s="229"/>
      <c r="F1329" s="230"/>
      <c r="G1329" s="230">
        <f>SUMIF(AG1330:AG1350,"&lt;&gt;NOR",G1330:G1350)</f>
        <v>0</v>
      </c>
      <c r="H1329" s="230"/>
      <c r="I1329" s="230">
        <f>SUM(I1330:I1350)</f>
        <v>0</v>
      </c>
      <c r="J1329" s="230"/>
      <c r="K1329" s="230">
        <f>SUM(K1330:K1350)</f>
        <v>0</v>
      </c>
      <c r="L1329" s="230"/>
      <c r="M1329" s="230">
        <f>SUM(M1330:M1350)</f>
        <v>0</v>
      </c>
      <c r="N1329" s="229"/>
      <c r="O1329" s="229">
        <f>SUM(O1330:O1350)</f>
        <v>0.36</v>
      </c>
      <c r="P1329" s="229"/>
      <c r="Q1329" s="229">
        <f>SUM(Q1330:Q1350)</f>
        <v>0</v>
      </c>
      <c r="R1329" s="230"/>
      <c r="S1329" s="230"/>
      <c r="T1329" s="231"/>
      <c r="U1329" s="225"/>
      <c r="V1329" s="225">
        <f>SUM(V1330:V1350)</f>
        <v>0.87</v>
      </c>
      <c r="W1329" s="225"/>
      <c r="X1329" s="225"/>
      <c r="Y1329" s="225"/>
      <c r="AG1329" t="s">
        <v>260</v>
      </c>
    </row>
    <row r="1330" spans="1:60" ht="22.5" outlineLevel="1" x14ac:dyDescent="0.2">
      <c r="A1330" s="242">
        <v>264</v>
      </c>
      <c r="B1330" s="243" t="s">
        <v>1567</v>
      </c>
      <c r="C1330" s="253" t="s">
        <v>1568</v>
      </c>
      <c r="D1330" s="244" t="s">
        <v>453</v>
      </c>
      <c r="E1330" s="245">
        <v>1</v>
      </c>
      <c r="F1330" s="246"/>
      <c r="G1330" s="247">
        <f>ROUND(E1330*F1330,2)</f>
        <v>0</v>
      </c>
      <c r="H1330" s="246"/>
      <c r="I1330" s="247">
        <f>ROUND(E1330*H1330,2)</f>
        <v>0</v>
      </c>
      <c r="J1330" s="246"/>
      <c r="K1330" s="247">
        <f>ROUND(E1330*J1330,2)</f>
        <v>0</v>
      </c>
      <c r="L1330" s="247">
        <v>21</v>
      </c>
      <c r="M1330" s="247">
        <f>G1330*(1+L1330/100)</f>
        <v>0</v>
      </c>
      <c r="N1330" s="245">
        <v>0.02</v>
      </c>
      <c r="O1330" s="245">
        <f>ROUND(E1330*N1330,2)</f>
        <v>0.02</v>
      </c>
      <c r="P1330" s="245">
        <v>0</v>
      </c>
      <c r="Q1330" s="245">
        <f>ROUND(E1330*P1330,2)</f>
        <v>0</v>
      </c>
      <c r="R1330" s="247"/>
      <c r="S1330" s="247" t="s">
        <v>288</v>
      </c>
      <c r="T1330" s="248" t="s">
        <v>265</v>
      </c>
      <c r="U1330" s="222">
        <v>0</v>
      </c>
      <c r="V1330" s="222">
        <f>ROUND(E1330*U1330,2)</f>
        <v>0</v>
      </c>
      <c r="W1330" s="222"/>
      <c r="X1330" s="222" t="s">
        <v>320</v>
      </c>
      <c r="Y1330" s="222" t="s">
        <v>267</v>
      </c>
      <c r="Z1330" s="212"/>
      <c r="AA1330" s="212"/>
      <c r="AB1330" s="212"/>
      <c r="AC1330" s="212"/>
      <c r="AD1330" s="212"/>
      <c r="AE1330" s="212"/>
      <c r="AF1330" s="212"/>
      <c r="AG1330" s="212" t="s">
        <v>321</v>
      </c>
      <c r="AH1330" s="212"/>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ht="22.5" outlineLevel="1" x14ac:dyDescent="0.2">
      <c r="A1331" s="242">
        <v>265</v>
      </c>
      <c r="B1331" s="243" t="s">
        <v>1569</v>
      </c>
      <c r="C1331" s="253" t="s">
        <v>1568</v>
      </c>
      <c r="D1331" s="244" t="s">
        <v>453</v>
      </c>
      <c r="E1331" s="245">
        <v>1</v>
      </c>
      <c r="F1331" s="246"/>
      <c r="G1331" s="247">
        <f>ROUND(E1331*F1331,2)</f>
        <v>0</v>
      </c>
      <c r="H1331" s="246"/>
      <c r="I1331" s="247">
        <f>ROUND(E1331*H1331,2)</f>
        <v>0</v>
      </c>
      <c r="J1331" s="246"/>
      <c r="K1331" s="247">
        <f>ROUND(E1331*J1331,2)</f>
        <v>0</v>
      </c>
      <c r="L1331" s="247">
        <v>21</v>
      </c>
      <c r="M1331" s="247">
        <f>G1331*(1+L1331/100)</f>
        <v>0</v>
      </c>
      <c r="N1331" s="245">
        <v>0.02</v>
      </c>
      <c r="O1331" s="245">
        <f>ROUND(E1331*N1331,2)</f>
        <v>0.02</v>
      </c>
      <c r="P1331" s="245">
        <v>0</v>
      </c>
      <c r="Q1331" s="245">
        <f>ROUND(E1331*P1331,2)</f>
        <v>0</v>
      </c>
      <c r="R1331" s="247"/>
      <c r="S1331" s="247" t="s">
        <v>288</v>
      </c>
      <c r="T1331" s="248" t="s">
        <v>265</v>
      </c>
      <c r="U1331" s="222">
        <v>0</v>
      </c>
      <c r="V1331" s="222">
        <f>ROUND(E1331*U1331,2)</f>
        <v>0</v>
      </c>
      <c r="W1331" s="222"/>
      <c r="X1331" s="222" t="s">
        <v>320</v>
      </c>
      <c r="Y1331" s="222" t="s">
        <v>267</v>
      </c>
      <c r="Z1331" s="212"/>
      <c r="AA1331" s="212"/>
      <c r="AB1331" s="212"/>
      <c r="AC1331" s="212"/>
      <c r="AD1331" s="212"/>
      <c r="AE1331" s="212"/>
      <c r="AF1331" s="212"/>
      <c r="AG1331" s="212" t="s">
        <v>321</v>
      </c>
      <c r="AH1331" s="212"/>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ht="22.5" outlineLevel="1" x14ac:dyDescent="0.2">
      <c r="A1332" s="242">
        <v>266</v>
      </c>
      <c r="B1332" s="243" t="s">
        <v>1570</v>
      </c>
      <c r="C1332" s="253" t="s">
        <v>1571</v>
      </c>
      <c r="D1332" s="244" t="s">
        <v>453</v>
      </c>
      <c r="E1332" s="245">
        <v>1</v>
      </c>
      <c r="F1332" s="246"/>
      <c r="G1332" s="247">
        <f>ROUND(E1332*F1332,2)</f>
        <v>0</v>
      </c>
      <c r="H1332" s="246"/>
      <c r="I1332" s="247">
        <f>ROUND(E1332*H1332,2)</f>
        <v>0</v>
      </c>
      <c r="J1332" s="246"/>
      <c r="K1332" s="247">
        <f>ROUND(E1332*J1332,2)</f>
        <v>0</v>
      </c>
      <c r="L1332" s="247">
        <v>21</v>
      </c>
      <c r="M1332" s="247">
        <f>G1332*(1+L1332/100)</f>
        <v>0</v>
      </c>
      <c r="N1332" s="245">
        <v>0.02</v>
      </c>
      <c r="O1332" s="245">
        <f>ROUND(E1332*N1332,2)</f>
        <v>0.02</v>
      </c>
      <c r="P1332" s="245">
        <v>0</v>
      </c>
      <c r="Q1332" s="245">
        <f>ROUND(E1332*P1332,2)</f>
        <v>0</v>
      </c>
      <c r="R1332" s="247"/>
      <c r="S1332" s="247" t="s">
        <v>288</v>
      </c>
      <c r="T1332" s="248" t="s">
        <v>265</v>
      </c>
      <c r="U1332" s="222">
        <v>0</v>
      </c>
      <c r="V1332" s="222">
        <f>ROUND(E1332*U1332,2)</f>
        <v>0</v>
      </c>
      <c r="W1332" s="222"/>
      <c r="X1332" s="222" t="s">
        <v>320</v>
      </c>
      <c r="Y1332" s="222" t="s">
        <v>267</v>
      </c>
      <c r="Z1332" s="212"/>
      <c r="AA1332" s="212"/>
      <c r="AB1332" s="212"/>
      <c r="AC1332" s="212"/>
      <c r="AD1332" s="212"/>
      <c r="AE1332" s="212"/>
      <c r="AF1332" s="212"/>
      <c r="AG1332" s="212" t="s">
        <v>321</v>
      </c>
      <c r="AH1332" s="212"/>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ht="22.5" outlineLevel="1" x14ac:dyDescent="0.2">
      <c r="A1333" s="242">
        <v>267</v>
      </c>
      <c r="B1333" s="243" t="s">
        <v>1572</v>
      </c>
      <c r="C1333" s="253" t="s">
        <v>1571</v>
      </c>
      <c r="D1333" s="244" t="s">
        <v>453</v>
      </c>
      <c r="E1333" s="245">
        <v>1</v>
      </c>
      <c r="F1333" s="246"/>
      <c r="G1333" s="247">
        <f>ROUND(E1333*F1333,2)</f>
        <v>0</v>
      </c>
      <c r="H1333" s="246"/>
      <c r="I1333" s="247">
        <f>ROUND(E1333*H1333,2)</f>
        <v>0</v>
      </c>
      <c r="J1333" s="246"/>
      <c r="K1333" s="247">
        <f>ROUND(E1333*J1333,2)</f>
        <v>0</v>
      </c>
      <c r="L1333" s="247">
        <v>21</v>
      </c>
      <c r="M1333" s="247">
        <f>G1333*(1+L1333/100)</f>
        <v>0</v>
      </c>
      <c r="N1333" s="245">
        <v>0.02</v>
      </c>
      <c r="O1333" s="245">
        <f>ROUND(E1333*N1333,2)</f>
        <v>0.02</v>
      </c>
      <c r="P1333" s="245">
        <v>0</v>
      </c>
      <c r="Q1333" s="245">
        <f>ROUND(E1333*P1333,2)</f>
        <v>0</v>
      </c>
      <c r="R1333" s="247"/>
      <c r="S1333" s="247" t="s">
        <v>288</v>
      </c>
      <c r="T1333" s="248" t="s">
        <v>265</v>
      </c>
      <c r="U1333" s="222">
        <v>0</v>
      </c>
      <c r="V1333" s="222">
        <f>ROUND(E1333*U1333,2)</f>
        <v>0</v>
      </c>
      <c r="W1333" s="222"/>
      <c r="X1333" s="222" t="s">
        <v>320</v>
      </c>
      <c r="Y1333" s="222" t="s">
        <v>267</v>
      </c>
      <c r="Z1333" s="212"/>
      <c r="AA1333" s="212"/>
      <c r="AB1333" s="212"/>
      <c r="AC1333" s="212"/>
      <c r="AD1333" s="212"/>
      <c r="AE1333" s="212"/>
      <c r="AF1333" s="212"/>
      <c r="AG1333" s="212" t="s">
        <v>321</v>
      </c>
      <c r="AH1333" s="212"/>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ht="22.5" outlineLevel="1" x14ac:dyDescent="0.2">
      <c r="A1334" s="242">
        <v>268</v>
      </c>
      <c r="B1334" s="243" t="s">
        <v>1573</v>
      </c>
      <c r="C1334" s="253" t="s">
        <v>1574</v>
      </c>
      <c r="D1334" s="244" t="s">
        <v>453</v>
      </c>
      <c r="E1334" s="245">
        <v>1</v>
      </c>
      <c r="F1334" s="246"/>
      <c r="G1334" s="247">
        <f>ROUND(E1334*F1334,2)</f>
        <v>0</v>
      </c>
      <c r="H1334" s="246"/>
      <c r="I1334" s="247">
        <f>ROUND(E1334*H1334,2)</f>
        <v>0</v>
      </c>
      <c r="J1334" s="246"/>
      <c r="K1334" s="247">
        <f>ROUND(E1334*J1334,2)</f>
        <v>0</v>
      </c>
      <c r="L1334" s="247">
        <v>21</v>
      </c>
      <c r="M1334" s="247">
        <f>G1334*(1+L1334/100)</f>
        <v>0</v>
      </c>
      <c r="N1334" s="245">
        <v>0.02</v>
      </c>
      <c r="O1334" s="245">
        <f>ROUND(E1334*N1334,2)</f>
        <v>0.02</v>
      </c>
      <c r="P1334" s="245">
        <v>0</v>
      </c>
      <c r="Q1334" s="245">
        <f>ROUND(E1334*P1334,2)</f>
        <v>0</v>
      </c>
      <c r="R1334" s="247"/>
      <c r="S1334" s="247" t="s">
        <v>288</v>
      </c>
      <c r="T1334" s="248" t="s">
        <v>265</v>
      </c>
      <c r="U1334" s="222">
        <v>0</v>
      </c>
      <c r="V1334" s="222">
        <f>ROUND(E1334*U1334,2)</f>
        <v>0</v>
      </c>
      <c r="W1334" s="222"/>
      <c r="X1334" s="222" t="s">
        <v>320</v>
      </c>
      <c r="Y1334" s="222" t="s">
        <v>267</v>
      </c>
      <c r="Z1334" s="212"/>
      <c r="AA1334" s="212"/>
      <c r="AB1334" s="212"/>
      <c r="AC1334" s="212"/>
      <c r="AD1334" s="212"/>
      <c r="AE1334" s="212"/>
      <c r="AF1334" s="212"/>
      <c r="AG1334" s="212" t="s">
        <v>321</v>
      </c>
      <c r="AH1334" s="212"/>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ht="22.5" outlineLevel="1" x14ac:dyDescent="0.2">
      <c r="A1335" s="242">
        <v>269</v>
      </c>
      <c r="B1335" s="243" t="s">
        <v>1575</v>
      </c>
      <c r="C1335" s="253" t="s">
        <v>1576</v>
      </c>
      <c r="D1335" s="244" t="s">
        <v>453</v>
      </c>
      <c r="E1335" s="245">
        <v>1</v>
      </c>
      <c r="F1335" s="246"/>
      <c r="G1335" s="247">
        <f>ROUND(E1335*F1335,2)</f>
        <v>0</v>
      </c>
      <c r="H1335" s="246"/>
      <c r="I1335" s="247">
        <f>ROUND(E1335*H1335,2)</f>
        <v>0</v>
      </c>
      <c r="J1335" s="246"/>
      <c r="K1335" s="247">
        <f>ROUND(E1335*J1335,2)</f>
        <v>0</v>
      </c>
      <c r="L1335" s="247">
        <v>21</v>
      </c>
      <c r="M1335" s="247">
        <f>G1335*(1+L1335/100)</f>
        <v>0</v>
      </c>
      <c r="N1335" s="245">
        <v>0.02</v>
      </c>
      <c r="O1335" s="245">
        <f>ROUND(E1335*N1335,2)</f>
        <v>0.02</v>
      </c>
      <c r="P1335" s="245">
        <v>0</v>
      </c>
      <c r="Q1335" s="245">
        <f>ROUND(E1335*P1335,2)</f>
        <v>0</v>
      </c>
      <c r="R1335" s="247"/>
      <c r="S1335" s="247" t="s">
        <v>288</v>
      </c>
      <c r="T1335" s="248" t="s">
        <v>265</v>
      </c>
      <c r="U1335" s="222">
        <v>0</v>
      </c>
      <c r="V1335" s="222">
        <f>ROUND(E1335*U1335,2)</f>
        <v>0</v>
      </c>
      <c r="W1335" s="222"/>
      <c r="X1335" s="222" t="s">
        <v>320</v>
      </c>
      <c r="Y1335" s="222" t="s">
        <v>267</v>
      </c>
      <c r="Z1335" s="212"/>
      <c r="AA1335" s="212"/>
      <c r="AB1335" s="212"/>
      <c r="AC1335" s="212"/>
      <c r="AD1335" s="212"/>
      <c r="AE1335" s="212"/>
      <c r="AF1335" s="212"/>
      <c r="AG1335" s="212" t="s">
        <v>321</v>
      </c>
      <c r="AH1335" s="212"/>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ht="22.5" outlineLevel="1" x14ac:dyDescent="0.2">
      <c r="A1336" s="242">
        <v>270</v>
      </c>
      <c r="B1336" s="243" t="s">
        <v>1577</v>
      </c>
      <c r="C1336" s="253" t="s">
        <v>1578</v>
      </c>
      <c r="D1336" s="244" t="s">
        <v>453</v>
      </c>
      <c r="E1336" s="245">
        <v>1</v>
      </c>
      <c r="F1336" s="246"/>
      <c r="G1336" s="247">
        <f>ROUND(E1336*F1336,2)</f>
        <v>0</v>
      </c>
      <c r="H1336" s="246"/>
      <c r="I1336" s="247">
        <f>ROUND(E1336*H1336,2)</f>
        <v>0</v>
      </c>
      <c r="J1336" s="246"/>
      <c r="K1336" s="247">
        <f>ROUND(E1336*J1336,2)</f>
        <v>0</v>
      </c>
      <c r="L1336" s="247">
        <v>21</v>
      </c>
      <c r="M1336" s="247">
        <f>G1336*(1+L1336/100)</f>
        <v>0</v>
      </c>
      <c r="N1336" s="245">
        <v>0.02</v>
      </c>
      <c r="O1336" s="245">
        <f>ROUND(E1336*N1336,2)</f>
        <v>0.02</v>
      </c>
      <c r="P1336" s="245">
        <v>0</v>
      </c>
      <c r="Q1336" s="245">
        <f>ROUND(E1336*P1336,2)</f>
        <v>0</v>
      </c>
      <c r="R1336" s="247"/>
      <c r="S1336" s="247" t="s">
        <v>288</v>
      </c>
      <c r="T1336" s="248" t="s">
        <v>265</v>
      </c>
      <c r="U1336" s="222">
        <v>0</v>
      </c>
      <c r="V1336" s="222">
        <f>ROUND(E1336*U1336,2)</f>
        <v>0</v>
      </c>
      <c r="W1336" s="222"/>
      <c r="X1336" s="222" t="s">
        <v>320</v>
      </c>
      <c r="Y1336" s="222" t="s">
        <v>267</v>
      </c>
      <c r="Z1336" s="212"/>
      <c r="AA1336" s="212"/>
      <c r="AB1336" s="212"/>
      <c r="AC1336" s="212"/>
      <c r="AD1336" s="212"/>
      <c r="AE1336" s="212"/>
      <c r="AF1336" s="212"/>
      <c r="AG1336" s="212" t="s">
        <v>321</v>
      </c>
      <c r="AH1336" s="212"/>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ht="22.5" outlineLevel="1" x14ac:dyDescent="0.2">
      <c r="A1337" s="242">
        <v>271</v>
      </c>
      <c r="B1337" s="243" t="s">
        <v>1579</v>
      </c>
      <c r="C1337" s="253" t="s">
        <v>1578</v>
      </c>
      <c r="D1337" s="244" t="s">
        <v>453</v>
      </c>
      <c r="E1337" s="245">
        <v>1</v>
      </c>
      <c r="F1337" s="246"/>
      <c r="G1337" s="247">
        <f>ROUND(E1337*F1337,2)</f>
        <v>0</v>
      </c>
      <c r="H1337" s="246"/>
      <c r="I1337" s="247">
        <f>ROUND(E1337*H1337,2)</f>
        <v>0</v>
      </c>
      <c r="J1337" s="246"/>
      <c r="K1337" s="247">
        <f>ROUND(E1337*J1337,2)</f>
        <v>0</v>
      </c>
      <c r="L1337" s="247">
        <v>21</v>
      </c>
      <c r="M1337" s="247">
        <f>G1337*(1+L1337/100)</f>
        <v>0</v>
      </c>
      <c r="N1337" s="245">
        <v>0.02</v>
      </c>
      <c r="O1337" s="245">
        <f>ROUND(E1337*N1337,2)</f>
        <v>0.02</v>
      </c>
      <c r="P1337" s="245">
        <v>0</v>
      </c>
      <c r="Q1337" s="245">
        <f>ROUND(E1337*P1337,2)</f>
        <v>0</v>
      </c>
      <c r="R1337" s="247"/>
      <c r="S1337" s="247" t="s">
        <v>288</v>
      </c>
      <c r="T1337" s="248" t="s">
        <v>265</v>
      </c>
      <c r="U1337" s="222">
        <v>0</v>
      </c>
      <c r="V1337" s="222">
        <f>ROUND(E1337*U1337,2)</f>
        <v>0</v>
      </c>
      <c r="W1337" s="222"/>
      <c r="X1337" s="222" t="s">
        <v>320</v>
      </c>
      <c r="Y1337" s="222" t="s">
        <v>267</v>
      </c>
      <c r="Z1337" s="212"/>
      <c r="AA1337" s="212"/>
      <c r="AB1337" s="212"/>
      <c r="AC1337" s="212"/>
      <c r="AD1337" s="212"/>
      <c r="AE1337" s="212"/>
      <c r="AF1337" s="212"/>
      <c r="AG1337" s="212" t="s">
        <v>321</v>
      </c>
      <c r="AH1337" s="212"/>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ht="22.5" outlineLevel="1" x14ac:dyDescent="0.2">
      <c r="A1338" s="242">
        <v>272</v>
      </c>
      <c r="B1338" s="243" t="s">
        <v>1580</v>
      </c>
      <c r="C1338" s="253" t="s">
        <v>1581</v>
      </c>
      <c r="D1338" s="244" t="s">
        <v>453</v>
      </c>
      <c r="E1338" s="245">
        <v>1</v>
      </c>
      <c r="F1338" s="246"/>
      <c r="G1338" s="247">
        <f>ROUND(E1338*F1338,2)</f>
        <v>0</v>
      </c>
      <c r="H1338" s="246"/>
      <c r="I1338" s="247">
        <f>ROUND(E1338*H1338,2)</f>
        <v>0</v>
      </c>
      <c r="J1338" s="246"/>
      <c r="K1338" s="247">
        <f>ROUND(E1338*J1338,2)</f>
        <v>0</v>
      </c>
      <c r="L1338" s="247">
        <v>21</v>
      </c>
      <c r="M1338" s="247">
        <f>G1338*(1+L1338/100)</f>
        <v>0</v>
      </c>
      <c r="N1338" s="245">
        <v>0.02</v>
      </c>
      <c r="O1338" s="245">
        <f>ROUND(E1338*N1338,2)</f>
        <v>0.02</v>
      </c>
      <c r="P1338" s="245">
        <v>0</v>
      </c>
      <c r="Q1338" s="245">
        <f>ROUND(E1338*P1338,2)</f>
        <v>0</v>
      </c>
      <c r="R1338" s="247"/>
      <c r="S1338" s="247" t="s">
        <v>288</v>
      </c>
      <c r="T1338" s="248" t="s">
        <v>265</v>
      </c>
      <c r="U1338" s="222">
        <v>0</v>
      </c>
      <c r="V1338" s="222">
        <f>ROUND(E1338*U1338,2)</f>
        <v>0</v>
      </c>
      <c r="W1338" s="222"/>
      <c r="X1338" s="222" t="s">
        <v>320</v>
      </c>
      <c r="Y1338" s="222" t="s">
        <v>267</v>
      </c>
      <c r="Z1338" s="212"/>
      <c r="AA1338" s="212"/>
      <c r="AB1338" s="212"/>
      <c r="AC1338" s="212"/>
      <c r="AD1338" s="212"/>
      <c r="AE1338" s="212"/>
      <c r="AF1338" s="212"/>
      <c r="AG1338" s="212" t="s">
        <v>321</v>
      </c>
      <c r="AH1338" s="212"/>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ht="22.5" outlineLevel="1" x14ac:dyDescent="0.2">
      <c r="A1339" s="242">
        <v>273</v>
      </c>
      <c r="B1339" s="243" t="s">
        <v>1582</v>
      </c>
      <c r="C1339" s="253" t="s">
        <v>1583</v>
      </c>
      <c r="D1339" s="244" t="s">
        <v>453</v>
      </c>
      <c r="E1339" s="245">
        <v>1</v>
      </c>
      <c r="F1339" s="246"/>
      <c r="G1339" s="247">
        <f>ROUND(E1339*F1339,2)</f>
        <v>0</v>
      </c>
      <c r="H1339" s="246"/>
      <c r="I1339" s="247">
        <f>ROUND(E1339*H1339,2)</f>
        <v>0</v>
      </c>
      <c r="J1339" s="246"/>
      <c r="K1339" s="247">
        <f>ROUND(E1339*J1339,2)</f>
        <v>0</v>
      </c>
      <c r="L1339" s="247">
        <v>21</v>
      </c>
      <c r="M1339" s="247">
        <f>G1339*(1+L1339/100)</f>
        <v>0</v>
      </c>
      <c r="N1339" s="245">
        <v>0.02</v>
      </c>
      <c r="O1339" s="245">
        <f>ROUND(E1339*N1339,2)</f>
        <v>0.02</v>
      </c>
      <c r="P1339" s="245">
        <v>0</v>
      </c>
      <c r="Q1339" s="245">
        <f>ROUND(E1339*P1339,2)</f>
        <v>0</v>
      </c>
      <c r="R1339" s="247"/>
      <c r="S1339" s="247" t="s">
        <v>288</v>
      </c>
      <c r="T1339" s="248" t="s">
        <v>265</v>
      </c>
      <c r="U1339" s="222">
        <v>0</v>
      </c>
      <c r="V1339" s="222">
        <f>ROUND(E1339*U1339,2)</f>
        <v>0</v>
      </c>
      <c r="W1339" s="222"/>
      <c r="X1339" s="222" t="s">
        <v>320</v>
      </c>
      <c r="Y1339" s="222" t="s">
        <v>267</v>
      </c>
      <c r="Z1339" s="212"/>
      <c r="AA1339" s="212"/>
      <c r="AB1339" s="212"/>
      <c r="AC1339" s="212"/>
      <c r="AD1339" s="212"/>
      <c r="AE1339" s="212"/>
      <c r="AF1339" s="212"/>
      <c r="AG1339" s="212" t="s">
        <v>321</v>
      </c>
      <c r="AH1339" s="212"/>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ht="22.5" outlineLevel="1" x14ac:dyDescent="0.2">
      <c r="A1340" s="242">
        <v>274</v>
      </c>
      <c r="B1340" s="243" t="s">
        <v>1584</v>
      </c>
      <c r="C1340" s="253" t="s">
        <v>1585</v>
      </c>
      <c r="D1340" s="244" t="s">
        <v>453</v>
      </c>
      <c r="E1340" s="245">
        <v>1</v>
      </c>
      <c r="F1340" s="246"/>
      <c r="G1340" s="247">
        <f>ROUND(E1340*F1340,2)</f>
        <v>0</v>
      </c>
      <c r="H1340" s="246"/>
      <c r="I1340" s="247">
        <f>ROUND(E1340*H1340,2)</f>
        <v>0</v>
      </c>
      <c r="J1340" s="246"/>
      <c r="K1340" s="247">
        <f>ROUND(E1340*J1340,2)</f>
        <v>0</v>
      </c>
      <c r="L1340" s="247">
        <v>21</v>
      </c>
      <c r="M1340" s="247">
        <f>G1340*(1+L1340/100)</f>
        <v>0</v>
      </c>
      <c r="N1340" s="245">
        <v>0.02</v>
      </c>
      <c r="O1340" s="245">
        <f>ROUND(E1340*N1340,2)</f>
        <v>0.02</v>
      </c>
      <c r="P1340" s="245">
        <v>0</v>
      </c>
      <c r="Q1340" s="245">
        <f>ROUND(E1340*P1340,2)</f>
        <v>0</v>
      </c>
      <c r="R1340" s="247"/>
      <c r="S1340" s="247" t="s">
        <v>288</v>
      </c>
      <c r="T1340" s="248" t="s">
        <v>265</v>
      </c>
      <c r="U1340" s="222">
        <v>0</v>
      </c>
      <c r="V1340" s="222">
        <f>ROUND(E1340*U1340,2)</f>
        <v>0</v>
      </c>
      <c r="W1340" s="222"/>
      <c r="X1340" s="222" t="s">
        <v>320</v>
      </c>
      <c r="Y1340" s="222" t="s">
        <v>267</v>
      </c>
      <c r="Z1340" s="212"/>
      <c r="AA1340" s="212"/>
      <c r="AB1340" s="212"/>
      <c r="AC1340" s="212"/>
      <c r="AD1340" s="212"/>
      <c r="AE1340" s="212"/>
      <c r="AF1340" s="212"/>
      <c r="AG1340" s="212" t="s">
        <v>321</v>
      </c>
      <c r="AH1340" s="212"/>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ht="22.5" outlineLevel="1" x14ac:dyDescent="0.2">
      <c r="A1341" s="242">
        <v>275</v>
      </c>
      <c r="B1341" s="243" t="s">
        <v>1586</v>
      </c>
      <c r="C1341" s="253" t="s">
        <v>1587</v>
      </c>
      <c r="D1341" s="244" t="s">
        <v>453</v>
      </c>
      <c r="E1341" s="245">
        <v>1</v>
      </c>
      <c r="F1341" s="246"/>
      <c r="G1341" s="247">
        <f>ROUND(E1341*F1341,2)</f>
        <v>0</v>
      </c>
      <c r="H1341" s="246"/>
      <c r="I1341" s="247">
        <f>ROUND(E1341*H1341,2)</f>
        <v>0</v>
      </c>
      <c r="J1341" s="246"/>
      <c r="K1341" s="247">
        <f>ROUND(E1341*J1341,2)</f>
        <v>0</v>
      </c>
      <c r="L1341" s="247">
        <v>21</v>
      </c>
      <c r="M1341" s="247">
        <f>G1341*(1+L1341/100)</f>
        <v>0</v>
      </c>
      <c r="N1341" s="245">
        <v>0.02</v>
      </c>
      <c r="O1341" s="245">
        <f>ROUND(E1341*N1341,2)</f>
        <v>0.02</v>
      </c>
      <c r="P1341" s="245">
        <v>0</v>
      </c>
      <c r="Q1341" s="245">
        <f>ROUND(E1341*P1341,2)</f>
        <v>0</v>
      </c>
      <c r="R1341" s="247"/>
      <c r="S1341" s="247" t="s">
        <v>288</v>
      </c>
      <c r="T1341" s="248" t="s">
        <v>265</v>
      </c>
      <c r="U1341" s="222">
        <v>0</v>
      </c>
      <c r="V1341" s="222">
        <f>ROUND(E1341*U1341,2)</f>
        <v>0</v>
      </c>
      <c r="W1341" s="222"/>
      <c r="X1341" s="222" t="s">
        <v>320</v>
      </c>
      <c r="Y1341" s="222" t="s">
        <v>267</v>
      </c>
      <c r="Z1341" s="212"/>
      <c r="AA1341" s="212"/>
      <c r="AB1341" s="212"/>
      <c r="AC1341" s="212"/>
      <c r="AD1341" s="212"/>
      <c r="AE1341" s="212"/>
      <c r="AF1341" s="212"/>
      <c r="AG1341" s="212" t="s">
        <v>321</v>
      </c>
      <c r="AH1341" s="212"/>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ht="22.5" outlineLevel="1" x14ac:dyDescent="0.2">
      <c r="A1342" s="242">
        <v>276</v>
      </c>
      <c r="B1342" s="243" t="s">
        <v>1588</v>
      </c>
      <c r="C1342" s="253" t="s">
        <v>1589</v>
      </c>
      <c r="D1342" s="244" t="s">
        <v>453</v>
      </c>
      <c r="E1342" s="245">
        <v>2</v>
      </c>
      <c r="F1342" s="246"/>
      <c r="G1342" s="247">
        <f>ROUND(E1342*F1342,2)</f>
        <v>0</v>
      </c>
      <c r="H1342" s="246"/>
      <c r="I1342" s="247">
        <f>ROUND(E1342*H1342,2)</f>
        <v>0</v>
      </c>
      <c r="J1342" s="246"/>
      <c r="K1342" s="247">
        <f>ROUND(E1342*J1342,2)</f>
        <v>0</v>
      </c>
      <c r="L1342" s="247">
        <v>21</v>
      </c>
      <c r="M1342" s="247">
        <f>G1342*(1+L1342/100)</f>
        <v>0</v>
      </c>
      <c r="N1342" s="245">
        <v>0.02</v>
      </c>
      <c r="O1342" s="245">
        <f>ROUND(E1342*N1342,2)</f>
        <v>0.04</v>
      </c>
      <c r="P1342" s="245">
        <v>0</v>
      </c>
      <c r="Q1342" s="245">
        <f>ROUND(E1342*P1342,2)</f>
        <v>0</v>
      </c>
      <c r="R1342" s="247"/>
      <c r="S1342" s="247" t="s">
        <v>288</v>
      </c>
      <c r="T1342" s="248" t="s">
        <v>265</v>
      </c>
      <c r="U1342" s="222">
        <v>0</v>
      </c>
      <c r="V1342" s="222">
        <f>ROUND(E1342*U1342,2)</f>
        <v>0</v>
      </c>
      <c r="W1342" s="222"/>
      <c r="X1342" s="222" t="s">
        <v>320</v>
      </c>
      <c r="Y1342" s="222" t="s">
        <v>267</v>
      </c>
      <c r="Z1342" s="212"/>
      <c r="AA1342" s="212"/>
      <c r="AB1342" s="212"/>
      <c r="AC1342" s="212"/>
      <c r="AD1342" s="212"/>
      <c r="AE1342" s="212"/>
      <c r="AF1342" s="212"/>
      <c r="AG1342" s="212" t="s">
        <v>321</v>
      </c>
      <c r="AH1342" s="212"/>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ht="22.5" outlineLevel="1" x14ac:dyDescent="0.2">
      <c r="A1343" s="242">
        <v>277</v>
      </c>
      <c r="B1343" s="243" t="s">
        <v>1590</v>
      </c>
      <c r="C1343" s="253" t="s">
        <v>1581</v>
      </c>
      <c r="D1343" s="244" t="s">
        <v>453</v>
      </c>
      <c r="E1343" s="245">
        <v>1</v>
      </c>
      <c r="F1343" s="246"/>
      <c r="G1343" s="247">
        <f>ROUND(E1343*F1343,2)</f>
        <v>0</v>
      </c>
      <c r="H1343" s="246"/>
      <c r="I1343" s="247">
        <f>ROUND(E1343*H1343,2)</f>
        <v>0</v>
      </c>
      <c r="J1343" s="246"/>
      <c r="K1343" s="247">
        <f>ROUND(E1343*J1343,2)</f>
        <v>0</v>
      </c>
      <c r="L1343" s="247">
        <v>21</v>
      </c>
      <c r="M1343" s="247">
        <f>G1343*(1+L1343/100)</f>
        <v>0</v>
      </c>
      <c r="N1343" s="245">
        <v>0.02</v>
      </c>
      <c r="O1343" s="245">
        <f>ROUND(E1343*N1343,2)</f>
        <v>0.02</v>
      </c>
      <c r="P1343" s="245">
        <v>0</v>
      </c>
      <c r="Q1343" s="245">
        <f>ROUND(E1343*P1343,2)</f>
        <v>0</v>
      </c>
      <c r="R1343" s="247"/>
      <c r="S1343" s="247" t="s">
        <v>288</v>
      </c>
      <c r="T1343" s="248" t="s">
        <v>265</v>
      </c>
      <c r="U1343" s="222">
        <v>0</v>
      </c>
      <c r="V1343" s="222">
        <f>ROUND(E1343*U1343,2)</f>
        <v>0</v>
      </c>
      <c r="W1343" s="222"/>
      <c r="X1343" s="222" t="s">
        <v>320</v>
      </c>
      <c r="Y1343" s="222" t="s">
        <v>267</v>
      </c>
      <c r="Z1343" s="212"/>
      <c r="AA1343" s="212"/>
      <c r="AB1343" s="212"/>
      <c r="AC1343" s="212"/>
      <c r="AD1343" s="212"/>
      <c r="AE1343" s="212"/>
      <c r="AF1343" s="212"/>
      <c r="AG1343" s="212" t="s">
        <v>321</v>
      </c>
      <c r="AH1343" s="212"/>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ht="22.5" outlineLevel="1" x14ac:dyDescent="0.2">
      <c r="A1344" s="242">
        <v>278</v>
      </c>
      <c r="B1344" s="243" t="s">
        <v>1591</v>
      </c>
      <c r="C1344" s="253" t="s">
        <v>1592</v>
      </c>
      <c r="D1344" s="244" t="s">
        <v>453</v>
      </c>
      <c r="E1344" s="245">
        <v>1</v>
      </c>
      <c r="F1344" s="246"/>
      <c r="G1344" s="247">
        <f>ROUND(E1344*F1344,2)</f>
        <v>0</v>
      </c>
      <c r="H1344" s="246"/>
      <c r="I1344" s="247">
        <f>ROUND(E1344*H1344,2)</f>
        <v>0</v>
      </c>
      <c r="J1344" s="246"/>
      <c r="K1344" s="247">
        <f>ROUND(E1344*J1344,2)</f>
        <v>0</v>
      </c>
      <c r="L1344" s="247">
        <v>21</v>
      </c>
      <c r="M1344" s="247">
        <f>G1344*(1+L1344/100)</f>
        <v>0</v>
      </c>
      <c r="N1344" s="245">
        <v>0.03</v>
      </c>
      <c r="O1344" s="245">
        <f>ROUND(E1344*N1344,2)</f>
        <v>0.03</v>
      </c>
      <c r="P1344" s="245">
        <v>0</v>
      </c>
      <c r="Q1344" s="245">
        <f>ROUND(E1344*P1344,2)</f>
        <v>0</v>
      </c>
      <c r="R1344" s="247"/>
      <c r="S1344" s="247" t="s">
        <v>288</v>
      </c>
      <c r="T1344" s="248" t="s">
        <v>265</v>
      </c>
      <c r="U1344" s="222">
        <v>0</v>
      </c>
      <c r="V1344" s="222">
        <f>ROUND(E1344*U1344,2)</f>
        <v>0</v>
      </c>
      <c r="W1344" s="222"/>
      <c r="X1344" s="222" t="s">
        <v>320</v>
      </c>
      <c r="Y1344" s="222" t="s">
        <v>267</v>
      </c>
      <c r="Z1344" s="212"/>
      <c r="AA1344" s="212"/>
      <c r="AB1344" s="212"/>
      <c r="AC1344" s="212"/>
      <c r="AD1344" s="212"/>
      <c r="AE1344" s="212"/>
      <c r="AF1344" s="212"/>
      <c r="AG1344" s="212" t="s">
        <v>321</v>
      </c>
      <c r="AH1344" s="212"/>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ht="22.5" outlineLevel="1" x14ac:dyDescent="0.2">
      <c r="A1345" s="242">
        <v>279</v>
      </c>
      <c r="B1345" s="243" t="s">
        <v>1593</v>
      </c>
      <c r="C1345" s="253" t="s">
        <v>1594</v>
      </c>
      <c r="D1345" s="244" t="s">
        <v>453</v>
      </c>
      <c r="E1345" s="245">
        <v>1</v>
      </c>
      <c r="F1345" s="246"/>
      <c r="G1345" s="247">
        <f>ROUND(E1345*F1345,2)</f>
        <v>0</v>
      </c>
      <c r="H1345" s="246"/>
      <c r="I1345" s="247">
        <f>ROUND(E1345*H1345,2)</f>
        <v>0</v>
      </c>
      <c r="J1345" s="246"/>
      <c r="K1345" s="247">
        <f>ROUND(E1345*J1345,2)</f>
        <v>0</v>
      </c>
      <c r="L1345" s="247">
        <v>21</v>
      </c>
      <c r="M1345" s="247">
        <f>G1345*(1+L1345/100)</f>
        <v>0</v>
      </c>
      <c r="N1345" s="245">
        <v>0.03</v>
      </c>
      <c r="O1345" s="245">
        <f>ROUND(E1345*N1345,2)</f>
        <v>0.03</v>
      </c>
      <c r="P1345" s="245">
        <v>0</v>
      </c>
      <c r="Q1345" s="245">
        <f>ROUND(E1345*P1345,2)</f>
        <v>0</v>
      </c>
      <c r="R1345" s="247"/>
      <c r="S1345" s="247" t="s">
        <v>288</v>
      </c>
      <c r="T1345" s="248" t="s">
        <v>265</v>
      </c>
      <c r="U1345" s="222">
        <v>0</v>
      </c>
      <c r="V1345" s="222">
        <f>ROUND(E1345*U1345,2)</f>
        <v>0</v>
      </c>
      <c r="W1345" s="222"/>
      <c r="X1345" s="222" t="s">
        <v>320</v>
      </c>
      <c r="Y1345" s="222" t="s">
        <v>267</v>
      </c>
      <c r="Z1345" s="212"/>
      <c r="AA1345" s="212"/>
      <c r="AB1345" s="212"/>
      <c r="AC1345" s="212"/>
      <c r="AD1345" s="212"/>
      <c r="AE1345" s="212"/>
      <c r="AF1345" s="212"/>
      <c r="AG1345" s="212" t="s">
        <v>321</v>
      </c>
      <c r="AH1345" s="212"/>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1" x14ac:dyDescent="0.2">
      <c r="A1346" s="233">
        <v>280</v>
      </c>
      <c r="B1346" s="234" t="s">
        <v>1563</v>
      </c>
      <c r="C1346" s="250" t="s">
        <v>1564</v>
      </c>
      <c r="D1346" s="235" t="s">
        <v>397</v>
      </c>
      <c r="E1346" s="236">
        <v>0.36</v>
      </c>
      <c r="F1346" s="237"/>
      <c r="G1346" s="238">
        <f>ROUND(E1346*F1346,2)</f>
        <v>0</v>
      </c>
      <c r="H1346" s="237"/>
      <c r="I1346" s="238">
        <f>ROUND(E1346*H1346,2)</f>
        <v>0</v>
      </c>
      <c r="J1346" s="237"/>
      <c r="K1346" s="238">
        <f>ROUND(E1346*J1346,2)</f>
        <v>0</v>
      </c>
      <c r="L1346" s="238">
        <v>21</v>
      </c>
      <c r="M1346" s="238">
        <f>G1346*(1+L1346/100)</f>
        <v>0</v>
      </c>
      <c r="N1346" s="236">
        <v>0</v>
      </c>
      <c r="O1346" s="236">
        <f>ROUND(E1346*N1346,2)</f>
        <v>0</v>
      </c>
      <c r="P1346" s="236">
        <v>0</v>
      </c>
      <c r="Q1346" s="236">
        <f>ROUND(E1346*P1346,2)</f>
        <v>0</v>
      </c>
      <c r="R1346" s="238" t="s">
        <v>1525</v>
      </c>
      <c r="S1346" s="238" t="s">
        <v>264</v>
      </c>
      <c r="T1346" s="239" t="s">
        <v>319</v>
      </c>
      <c r="U1346" s="222">
        <v>2.4209999999999998</v>
      </c>
      <c r="V1346" s="222">
        <f>ROUND(E1346*U1346,2)</f>
        <v>0.87</v>
      </c>
      <c r="W1346" s="222"/>
      <c r="X1346" s="222" t="s">
        <v>1138</v>
      </c>
      <c r="Y1346" s="222" t="s">
        <v>267</v>
      </c>
      <c r="Z1346" s="212"/>
      <c r="AA1346" s="212"/>
      <c r="AB1346" s="212"/>
      <c r="AC1346" s="212"/>
      <c r="AD1346" s="212"/>
      <c r="AE1346" s="212"/>
      <c r="AF1346" s="212"/>
      <c r="AG1346" s="212" t="s">
        <v>1139</v>
      </c>
      <c r="AH1346" s="212"/>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2" x14ac:dyDescent="0.2">
      <c r="A1347" s="219"/>
      <c r="B1347" s="220"/>
      <c r="C1347" s="261" t="s">
        <v>1253</v>
      </c>
      <c r="D1347" s="259"/>
      <c r="E1347" s="259"/>
      <c r="F1347" s="259"/>
      <c r="G1347" s="259"/>
      <c r="H1347" s="222"/>
      <c r="I1347" s="222"/>
      <c r="J1347" s="222"/>
      <c r="K1347" s="222"/>
      <c r="L1347" s="222"/>
      <c r="M1347" s="222"/>
      <c r="N1347" s="221"/>
      <c r="O1347" s="221"/>
      <c r="P1347" s="221"/>
      <c r="Q1347" s="221"/>
      <c r="R1347" s="222"/>
      <c r="S1347" s="222"/>
      <c r="T1347" s="222"/>
      <c r="U1347" s="222"/>
      <c r="V1347" s="222"/>
      <c r="W1347" s="222"/>
      <c r="X1347" s="222"/>
      <c r="Y1347" s="222"/>
      <c r="Z1347" s="212"/>
      <c r="AA1347" s="212"/>
      <c r="AB1347" s="212"/>
      <c r="AC1347" s="212"/>
      <c r="AD1347" s="212"/>
      <c r="AE1347" s="212"/>
      <c r="AF1347" s="212"/>
      <c r="AG1347" s="212" t="s">
        <v>323</v>
      </c>
      <c r="AH1347" s="212"/>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2" x14ac:dyDescent="0.2">
      <c r="A1348" s="219"/>
      <c r="B1348" s="220"/>
      <c r="C1348" s="252" t="s">
        <v>1141</v>
      </c>
      <c r="D1348" s="223"/>
      <c r="E1348" s="224"/>
      <c r="F1348" s="222"/>
      <c r="G1348" s="222"/>
      <c r="H1348" s="222"/>
      <c r="I1348" s="222"/>
      <c r="J1348" s="222"/>
      <c r="K1348" s="222"/>
      <c r="L1348" s="222"/>
      <c r="M1348" s="222"/>
      <c r="N1348" s="221"/>
      <c r="O1348" s="221"/>
      <c r="P1348" s="221"/>
      <c r="Q1348" s="221"/>
      <c r="R1348" s="222"/>
      <c r="S1348" s="222"/>
      <c r="T1348" s="222"/>
      <c r="U1348" s="222"/>
      <c r="V1348" s="222"/>
      <c r="W1348" s="222"/>
      <c r="X1348" s="222"/>
      <c r="Y1348" s="222"/>
      <c r="Z1348" s="212"/>
      <c r="AA1348" s="212"/>
      <c r="AB1348" s="212"/>
      <c r="AC1348" s="212"/>
      <c r="AD1348" s="212"/>
      <c r="AE1348" s="212"/>
      <c r="AF1348" s="212"/>
      <c r="AG1348" s="212" t="s">
        <v>276</v>
      </c>
      <c r="AH1348" s="212">
        <v>0</v>
      </c>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3" x14ac:dyDescent="0.2">
      <c r="A1349" s="219"/>
      <c r="B1349" s="220"/>
      <c r="C1349" s="252" t="s">
        <v>1595</v>
      </c>
      <c r="D1349" s="223"/>
      <c r="E1349" s="224"/>
      <c r="F1349" s="222"/>
      <c r="G1349" s="222"/>
      <c r="H1349" s="222"/>
      <c r="I1349" s="222"/>
      <c r="J1349" s="222"/>
      <c r="K1349" s="222"/>
      <c r="L1349" s="222"/>
      <c r="M1349" s="222"/>
      <c r="N1349" s="221"/>
      <c r="O1349" s="221"/>
      <c r="P1349" s="221"/>
      <c r="Q1349" s="221"/>
      <c r="R1349" s="222"/>
      <c r="S1349" s="222"/>
      <c r="T1349" s="222"/>
      <c r="U1349" s="222"/>
      <c r="V1349" s="222"/>
      <c r="W1349" s="222"/>
      <c r="X1349" s="222"/>
      <c r="Y1349" s="222"/>
      <c r="Z1349" s="212"/>
      <c r="AA1349" s="212"/>
      <c r="AB1349" s="212"/>
      <c r="AC1349" s="212"/>
      <c r="AD1349" s="212"/>
      <c r="AE1349" s="212"/>
      <c r="AF1349" s="212"/>
      <c r="AG1349" s="212" t="s">
        <v>276</v>
      </c>
      <c r="AH1349" s="212">
        <v>0</v>
      </c>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3" x14ac:dyDescent="0.2">
      <c r="A1350" s="219"/>
      <c r="B1350" s="220"/>
      <c r="C1350" s="252" t="s">
        <v>1596</v>
      </c>
      <c r="D1350" s="223"/>
      <c r="E1350" s="224">
        <v>0.36</v>
      </c>
      <c r="F1350" s="222"/>
      <c r="G1350" s="222"/>
      <c r="H1350" s="222"/>
      <c r="I1350" s="222"/>
      <c r="J1350" s="222"/>
      <c r="K1350" s="222"/>
      <c r="L1350" s="222"/>
      <c r="M1350" s="222"/>
      <c r="N1350" s="221"/>
      <c r="O1350" s="221"/>
      <c r="P1350" s="221"/>
      <c r="Q1350" s="221"/>
      <c r="R1350" s="222"/>
      <c r="S1350" s="222"/>
      <c r="T1350" s="222"/>
      <c r="U1350" s="222"/>
      <c r="V1350" s="222"/>
      <c r="W1350" s="222"/>
      <c r="X1350" s="222"/>
      <c r="Y1350" s="222"/>
      <c r="Z1350" s="212"/>
      <c r="AA1350" s="212"/>
      <c r="AB1350" s="212"/>
      <c r="AC1350" s="212"/>
      <c r="AD1350" s="212"/>
      <c r="AE1350" s="212"/>
      <c r="AF1350" s="212"/>
      <c r="AG1350" s="212" t="s">
        <v>276</v>
      </c>
      <c r="AH1350" s="212">
        <v>0</v>
      </c>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x14ac:dyDescent="0.2">
      <c r="A1351" s="226" t="s">
        <v>259</v>
      </c>
      <c r="B1351" s="227" t="s">
        <v>190</v>
      </c>
      <c r="C1351" s="249" t="s">
        <v>191</v>
      </c>
      <c r="D1351" s="228"/>
      <c r="E1351" s="229"/>
      <c r="F1351" s="230"/>
      <c r="G1351" s="230">
        <f>SUMIF(AG1352:AG1420,"&lt;&gt;NOR",G1352:G1420)</f>
        <v>0</v>
      </c>
      <c r="H1351" s="230"/>
      <c r="I1351" s="230">
        <f>SUM(I1352:I1420)</f>
        <v>0</v>
      </c>
      <c r="J1351" s="230"/>
      <c r="K1351" s="230">
        <f>SUM(K1352:K1420)</f>
        <v>0</v>
      </c>
      <c r="L1351" s="230"/>
      <c r="M1351" s="230">
        <f>SUM(M1352:M1420)</f>
        <v>0</v>
      </c>
      <c r="N1351" s="229"/>
      <c r="O1351" s="229">
        <f>SUM(O1352:O1420)</f>
        <v>7.049999999999998</v>
      </c>
      <c r="P1351" s="229"/>
      <c r="Q1351" s="229">
        <f>SUM(Q1352:Q1420)</f>
        <v>1.08</v>
      </c>
      <c r="R1351" s="230"/>
      <c r="S1351" s="230"/>
      <c r="T1351" s="231"/>
      <c r="U1351" s="225"/>
      <c r="V1351" s="225">
        <f>SUM(V1352:V1420)</f>
        <v>305.95</v>
      </c>
      <c r="W1351" s="225"/>
      <c r="X1351" s="225"/>
      <c r="Y1351" s="225"/>
      <c r="AG1351" t="s">
        <v>260</v>
      </c>
    </row>
    <row r="1352" spans="1:60" outlineLevel="1" x14ac:dyDescent="0.2">
      <c r="A1352" s="233">
        <v>281</v>
      </c>
      <c r="B1352" s="234" t="s">
        <v>1597</v>
      </c>
      <c r="C1352" s="250" t="s">
        <v>1598</v>
      </c>
      <c r="D1352" s="235" t="s">
        <v>317</v>
      </c>
      <c r="E1352" s="236">
        <v>18.600000000000001</v>
      </c>
      <c r="F1352" s="237"/>
      <c r="G1352" s="238">
        <f>ROUND(E1352*F1352,2)</f>
        <v>0</v>
      </c>
      <c r="H1352" s="237"/>
      <c r="I1352" s="238">
        <f>ROUND(E1352*H1352,2)</f>
        <v>0</v>
      </c>
      <c r="J1352" s="237"/>
      <c r="K1352" s="238">
        <f>ROUND(E1352*J1352,2)</f>
        <v>0</v>
      </c>
      <c r="L1352" s="238">
        <v>21</v>
      </c>
      <c r="M1352" s="238">
        <f>G1352*(1+L1352/100)</f>
        <v>0</v>
      </c>
      <c r="N1352" s="236">
        <v>0</v>
      </c>
      <c r="O1352" s="236">
        <f>ROUND(E1352*N1352,2)</f>
        <v>0</v>
      </c>
      <c r="P1352" s="236">
        <v>2.1000000000000001E-2</v>
      </c>
      <c r="Q1352" s="236">
        <f>ROUND(E1352*P1352,2)</f>
        <v>0.39</v>
      </c>
      <c r="R1352" s="238" t="s">
        <v>1599</v>
      </c>
      <c r="S1352" s="238" t="s">
        <v>264</v>
      </c>
      <c r="T1352" s="239" t="s">
        <v>319</v>
      </c>
      <c r="U1352" s="222">
        <v>0.45</v>
      </c>
      <c r="V1352" s="222">
        <f>ROUND(E1352*U1352,2)</f>
        <v>8.3699999999999992</v>
      </c>
      <c r="W1352" s="222"/>
      <c r="X1352" s="222" t="s">
        <v>320</v>
      </c>
      <c r="Y1352" s="222" t="s">
        <v>267</v>
      </c>
      <c r="Z1352" s="212"/>
      <c r="AA1352" s="212"/>
      <c r="AB1352" s="212"/>
      <c r="AC1352" s="212"/>
      <c r="AD1352" s="212"/>
      <c r="AE1352" s="212"/>
      <c r="AF1352" s="212"/>
      <c r="AG1352" s="212" t="s">
        <v>321</v>
      </c>
      <c r="AH1352" s="212"/>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2" x14ac:dyDescent="0.2">
      <c r="A1353" s="219"/>
      <c r="B1353" s="220"/>
      <c r="C1353" s="252" t="s">
        <v>1600</v>
      </c>
      <c r="D1353" s="223"/>
      <c r="E1353" s="224">
        <v>18.600000000000001</v>
      </c>
      <c r="F1353" s="222"/>
      <c r="G1353" s="222"/>
      <c r="H1353" s="222"/>
      <c r="I1353" s="222"/>
      <c r="J1353" s="222"/>
      <c r="K1353" s="222"/>
      <c r="L1353" s="222"/>
      <c r="M1353" s="222"/>
      <c r="N1353" s="221"/>
      <c r="O1353" s="221"/>
      <c r="P1353" s="221"/>
      <c r="Q1353" s="221"/>
      <c r="R1353" s="222"/>
      <c r="S1353" s="222"/>
      <c r="T1353" s="222"/>
      <c r="U1353" s="222"/>
      <c r="V1353" s="222"/>
      <c r="W1353" s="222"/>
      <c r="X1353" s="222"/>
      <c r="Y1353" s="222"/>
      <c r="Z1353" s="212"/>
      <c r="AA1353" s="212"/>
      <c r="AB1353" s="212"/>
      <c r="AC1353" s="212"/>
      <c r="AD1353" s="212"/>
      <c r="AE1353" s="212"/>
      <c r="AF1353" s="212"/>
      <c r="AG1353" s="212" t="s">
        <v>276</v>
      </c>
      <c r="AH1353" s="212">
        <v>0</v>
      </c>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1" x14ac:dyDescent="0.2">
      <c r="A1354" s="233">
        <v>282</v>
      </c>
      <c r="B1354" s="234" t="s">
        <v>1601</v>
      </c>
      <c r="C1354" s="250" t="s">
        <v>1602</v>
      </c>
      <c r="D1354" s="235" t="s">
        <v>317</v>
      </c>
      <c r="E1354" s="236">
        <v>69</v>
      </c>
      <c r="F1354" s="237"/>
      <c r="G1354" s="238">
        <f>ROUND(E1354*F1354,2)</f>
        <v>0</v>
      </c>
      <c r="H1354" s="237"/>
      <c r="I1354" s="238">
        <f>ROUND(E1354*H1354,2)</f>
        <v>0</v>
      </c>
      <c r="J1354" s="237"/>
      <c r="K1354" s="238">
        <f>ROUND(E1354*J1354,2)</f>
        <v>0</v>
      </c>
      <c r="L1354" s="238">
        <v>21</v>
      </c>
      <c r="M1354" s="238">
        <f>G1354*(1+L1354/100)</f>
        <v>0</v>
      </c>
      <c r="N1354" s="236">
        <v>0</v>
      </c>
      <c r="O1354" s="236">
        <f>ROUND(E1354*N1354,2)</f>
        <v>0</v>
      </c>
      <c r="P1354" s="236">
        <v>5.0000000000000001E-3</v>
      </c>
      <c r="Q1354" s="236">
        <f>ROUND(E1354*P1354,2)</f>
        <v>0.35</v>
      </c>
      <c r="R1354" s="238" t="s">
        <v>1599</v>
      </c>
      <c r="S1354" s="238" t="s">
        <v>264</v>
      </c>
      <c r="T1354" s="239" t="s">
        <v>319</v>
      </c>
      <c r="U1354" s="222">
        <v>0.51</v>
      </c>
      <c r="V1354" s="222">
        <f>ROUND(E1354*U1354,2)</f>
        <v>35.19</v>
      </c>
      <c r="W1354" s="222"/>
      <c r="X1354" s="222" t="s">
        <v>320</v>
      </c>
      <c r="Y1354" s="222" t="s">
        <v>267</v>
      </c>
      <c r="Z1354" s="212"/>
      <c r="AA1354" s="212"/>
      <c r="AB1354" s="212"/>
      <c r="AC1354" s="212"/>
      <c r="AD1354" s="212"/>
      <c r="AE1354" s="212"/>
      <c r="AF1354" s="212"/>
      <c r="AG1354" s="212" t="s">
        <v>321</v>
      </c>
      <c r="AH1354" s="212"/>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outlineLevel="2" x14ac:dyDescent="0.2">
      <c r="A1355" s="219"/>
      <c r="B1355" s="220"/>
      <c r="C1355" s="252" t="s">
        <v>505</v>
      </c>
      <c r="D1355" s="223"/>
      <c r="E1355" s="224"/>
      <c r="F1355" s="222"/>
      <c r="G1355" s="222"/>
      <c r="H1355" s="222"/>
      <c r="I1355" s="222"/>
      <c r="J1355" s="222"/>
      <c r="K1355" s="222"/>
      <c r="L1355" s="222"/>
      <c r="M1355" s="222"/>
      <c r="N1355" s="221"/>
      <c r="O1355" s="221"/>
      <c r="P1355" s="221"/>
      <c r="Q1355" s="221"/>
      <c r="R1355" s="222"/>
      <c r="S1355" s="222"/>
      <c r="T1355" s="222"/>
      <c r="U1355" s="222"/>
      <c r="V1355" s="222"/>
      <c r="W1355" s="222"/>
      <c r="X1355" s="222"/>
      <c r="Y1355" s="222"/>
      <c r="Z1355" s="212"/>
      <c r="AA1355" s="212"/>
      <c r="AB1355" s="212"/>
      <c r="AC1355" s="212"/>
      <c r="AD1355" s="212"/>
      <c r="AE1355" s="212"/>
      <c r="AF1355" s="212"/>
      <c r="AG1355" s="212" t="s">
        <v>276</v>
      </c>
      <c r="AH1355" s="212">
        <v>0</v>
      </c>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3" x14ac:dyDescent="0.2">
      <c r="A1356" s="219"/>
      <c r="B1356" s="220"/>
      <c r="C1356" s="252" t="s">
        <v>1603</v>
      </c>
      <c r="D1356" s="223"/>
      <c r="E1356" s="224">
        <v>69</v>
      </c>
      <c r="F1356" s="222"/>
      <c r="G1356" s="222"/>
      <c r="H1356" s="222"/>
      <c r="I1356" s="222"/>
      <c r="J1356" s="222"/>
      <c r="K1356" s="222"/>
      <c r="L1356" s="222"/>
      <c r="M1356" s="222"/>
      <c r="N1356" s="221"/>
      <c r="O1356" s="221"/>
      <c r="P1356" s="221"/>
      <c r="Q1356" s="221"/>
      <c r="R1356" s="222"/>
      <c r="S1356" s="222"/>
      <c r="T1356" s="222"/>
      <c r="U1356" s="222"/>
      <c r="V1356" s="222"/>
      <c r="W1356" s="222"/>
      <c r="X1356" s="222"/>
      <c r="Y1356" s="222"/>
      <c r="Z1356" s="212"/>
      <c r="AA1356" s="212"/>
      <c r="AB1356" s="212"/>
      <c r="AC1356" s="212"/>
      <c r="AD1356" s="212"/>
      <c r="AE1356" s="212"/>
      <c r="AF1356" s="212"/>
      <c r="AG1356" s="212" t="s">
        <v>276</v>
      </c>
      <c r="AH1356" s="212">
        <v>0</v>
      </c>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1" x14ac:dyDescent="0.2">
      <c r="A1357" s="233">
        <v>283</v>
      </c>
      <c r="B1357" s="234" t="s">
        <v>1604</v>
      </c>
      <c r="C1357" s="250" t="s">
        <v>1605</v>
      </c>
      <c r="D1357" s="235" t="s">
        <v>317</v>
      </c>
      <c r="E1357" s="236">
        <v>69</v>
      </c>
      <c r="F1357" s="237"/>
      <c r="G1357" s="238">
        <f>ROUND(E1357*F1357,2)</f>
        <v>0</v>
      </c>
      <c r="H1357" s="237"/>
      <c r="I1357" s="238">
        <f>ROUND(E1357*H1357,2)</f>
        <v>0</v>
      </c>
      <c r="J1357" s="237"/>
      <c r="K1357" s="238">
        <f>ROUND(E1357*J1357,2)</f>
        <v>0</v>
      </c>
      <c r="L1357" s="238">
        <v>21</v>
      </c>
      <c r="M1357" s="238">
        <f>G1357*(1+L1357/100)</f>
        <v>0</v>
      </c>
      <c r="N1357" s="236">
        <v>0</v>
      </c>
      <c r="O1357" s="236">
        <f>ROUND(E1357*N1357,2)</f>
        <v>0</v>
      </c>
      <c r="P1357" s="236">
        <v>2E-3</v>
      </c>
      <c r="Q1357" s="236">
        <f>ROUND(E1357*P1357,2)</f>
        <v>0.14000000000000001</v>
      </c>
      <c r="R1357" s="238" t="s">
        <v>1599</v>
      </c>
      <c r="S1357" s="238" t="s">
        <v>264</v>
      </c>
      <c r="T1357" s="239" t="s">
        <v>319</v>
      </c>
      <c r="U1357" s="222">
        <v>0.1</v>
      </c>
      <c r="V1357" s="222">
        <f>ROUND(E1357*U1357,2)</f>
        <v>6.9</v>
      </c>
      <c r="W1357" s="222"/>
      <c r="X1357" s="222" t="s">
        <v>320</v>
      </c>
      <c r="Y1357" s="222" t="s">
        <v>267</v>
      </c>
      <c r="Z1357" s="212"/>
      <c r="AA1357" s="212"/>
      <c r="AB1357" s="212"/>
      <c r="AC1357" s="212"/>
      <c r="AD1357" s="212"/>
      <c r="AE1357" s="212"/>
      <c r="AF1357" s="212"/>
      <c r="AG1357" s="212" t="s">
        <v>321</v>
      </c>
      <c r="AH1357" s="212"/>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outlineLevel="2" x14ac:dyDescent="0.2">
      <c r="A1358" s="219"/>
      <c r="B1358" s="220"/>
      <c r="C1358" s="252" t="s">
        <v>1606</v>
      </c>
      <c r="D1358" s="223"/>
      <c r="E1358" s="224">
        <v>69</v>
      </c>
      <c r="F1358" s="222"/>
      <c r="G1358" s="222"/>
      <c r="H1358" s="222"/>
      <c r="I1358" s="222"/>
      <c r="J1358" s="222"/>
      <c r="K1358" s="222"/>
      <c r="L1358" s="222"/>
      <c r="M1358" s="222"/>
      <c r="N1358" s="221"/>
      <c r="O1358" s="221"/>
      <c r="P1358" s="221"/>
      <c r="Q1358" s="221"/>
      <c r="R1358" s="222"/>
      <c r="S1358" s="222"/>
      <c r="T1358" s="222"/>
      <c r="U1358" s="222"/>
      <c r="V1358" s="222"/>
      <c r="W1358" s="222"/>
      <c r="X1358" s="222"/>
      <c r="Y1358" s="222"/>
      <c r="Z1358" s="212"/>
      <c r="AA1358" s="212"/>
      <c r="AB1358" s="212"/>
      <c r="AC1358" s="212"/>
      <c r="AD1358" s="212"/>
      <c r="AE1358" s="212"/>
      <c r="AF1358" s="212"/>
      <c r="AG1358" s="212" t="s">
        <v>276</v>
      </c>
      <c r="AH1358" s="212">
        <v>5</v>
      </c>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1" x14ac:dyDescent="0.2">
      <c r="A1359" s="233">
        <v>284</v>
      </c>
      <c r="B1359" s="234" t="s">
        <v>1607</v>
      </c>
      <c r="C1359" s="250" t="s">
        <v>1608</v>
      </c>
      <c r="D1359" s="235" t="s">
        <v>861</v>
      </c>
      <c r="E1359" s="236">
        <v>47.76</v>
      </c>
      <c r="F1359" s="237"/>
      <c r="G1359" s="238">
        <f>ROUND(E1359*F1359,2)</f>
        <v>0</v>
      </c>
      <c r="H1359" s="237"/>
      <c r="I1359" s="238">
        <f>ROUND(E1359*H1359,2)</f>
        <v>0</v>
      </c>
      <c r="J1359" s="237"/>
      <c r="K1359" s="238">
        <f>ROUND(E1359*J1359,2)</f>
        <v>0</v>
      </c>
      <c r="L1359" s="238">
        <v>21</v>
      </c>
      <c r="M1359" s="238">
        <f>G1359*(1+L1359/100)</f>
        <v>0</v>
      </c>
      <c r="N1359" s="236">
        <v>5.0000000000000002E-5</v>
      </c>
      <c r="O1359" s="236">
        <f>ROUND(E1359*N1359,2)</f>
        <v>0</v>
      </c>
      <c r="P1359" s="236">
        <v>0</v>
      </c>
      <c r="Q1359" s="236">
        <f>ROUND(E1359*P1359,2)</f>
        <v>0</v>
      </c>
      <c r="R1359" s="238" t="s">
        <v>1599</v>
      </c>
      <c r="S1359" s="238" t="s">
        <v>264</v>
      </c>
      <c r="T1359" s="239" t="s">
        <v>319</v>
      </c>
      <c r="U1359" s="222">
        <v>0.1</v>
      </c>
      <c r="V1359" s="222">
        <f>ROUND(E1359*U1359,2)</f>
        <v>4.78</v>
      </c>
      <c r="W1359" s="222"/>
      <c r="X1359" s="222" t="s">
        <v>320</v>
      </c>
      <c r="Y1359" s="222" t="s">
        <v>267</v>
      </c>
      <c r="Z1359" s="212"/>
      <c r="AA1359" s="212"/>
      <c r="AB1359" s="212"/>
      <c r="AC1359" s="212"/>
      <c r="AD1359" s="212"/>
      <c r="AE1359" s="212"/>
      <c r="AF1359" s="212"/>
      <c r="AG1359" s="212" t="s">
        <v>321</v>
      </c>
      <c r="AH1359" s="212"/>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2" x14ac:dyDescent="0.2">
      <c r="A1360" s="219"/>
      <c r="B1360" s="220"/>
      <c r="C1360" s="252" t="s">
        <v>474</v>
      </c>
      <c r="D1360" s="223"/>
      <c r="E1360" s="224"/>
      <c r="F1360" s="222"/>
      <c r="G1360" s="222"/>
      <c r="H1360" s="222"/>
      <c r="I1360" s="222"/>
      <c r="J1360" s="222"/>
      <c r="K1360" s="222"/>
      <c r="L1360" s="222"/>
      <c r="M1360" s="222"/>
      <c r="N1360" s="221"/>
      <c r="O1360" s="221"/>
      <c r="P1360" s="221"/>
      <c r="Q1360" s="221"/>
      <c r="R1360" s="222"/>
      <c r="S1360" s="222"/>
      <c r="T1360" s="222"/>
      <c r="U1360" s="222"/>
      <c r="V1360" s="222"/>
      <c r="W1360" s="222"/>
      <c r="X1360" s="222"/>
      <c r="Y1360" s="222"/>
      <c r="Z1360" s="212"/>
      <c r="AA1360" s="212"/>
      <c r="AB1360" s="212"/>
      <c r="AC1360" s="212"/>
      <c r="AD1360" s="212"/>
      <c r="AE1360" s="212"/>
      <c r="AF1360" s="212"/>
      <c r="AG1360" s="212" t="s">
        <v>276</v>
      </c>
      <c r="AH1360" s="212">
        <v>0</v>
      </c>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3" x14ac:dyDescent="0.2">
      <c r="A1361" s="219"/>
      <c r="B1361" s="220"/>
      <c r="C1361" s="252" t="s">
        <v>1609</v>
      </c>
      <c r="D1361" s="223"/>
      <c r="E1361" s="224">
        <v>47.76</v>
      </c>
      <c r="F1361" s="222"/>
      <c r="G1361" s="222"/>
      <c r="H1361" s="222"/>
      <c r="I1361" s="222"/>
      <c r="J1361" s="222"/>
      <c r="K1361" s="222"/>
      <c r="L1361" s="222"/>
      <c r="M1361" s="222"/>
      <c r="N1361" s="221"/>
      <c r="O1361" s="221"/>
      <c r="P1361" s="221"/>
      <c r="Q1361" s="221"/>
      <c r="R1361" s="222"/>
      <c r="S1361" s="222"/>
      <c r="T1361" s="222"/>
      <c r="U1361" s="222"/>
      <c r="V1361" s="222"/>
      <c r="W1361" s="222"/>
      <c r="X1361" s="222"/>
      <c r="Y1361" s="222"/>
      <c r="Z1361" s="212"/>
      <c r="AA1361" s="212"/>
      <c r="AB1361" s="212"/>
      <c r="AC1361" s="212"/>
      <c r="AD1361" s="212"/>
      <c r="AE1361" s="212"/>
      <c r="AF1361" s="212"/>
      <c r="AG1361" s="212" t="s">
        <v>276</v>
      </c>
      <c r="AH1361" s="212">
        <v>0</v>
      </c>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1" x14ac:dyDescent="0.2">
      <c r="A1362" s="233">
        <v>285</v>
      </c>
      <c r="B1362" s="234" t="s">
        <v>1610</v>
      </c>
      <c r="C1362" s="250" t="s">
        <v>1611</v>
      </c>
      <c r="D1362" s="235" t="s">
        <v>861</v>
      </c>
      <c r="E1362" s="236">
        <v>1501.2898</v>
      </c>
      <c r="F1362" s="237"/>
      <c r="G1362" s="238">
        <f>ROUND(E1362*F1362,2)</f>
        <v>0</v>
      </c>
      <c r="H1362" s="237"/>
      <c r="I1362" s="238">
        <f>ROUND(E1362*H1362,2)</f>
        <v>0</v>
      </c>
      <c r="J1362" s="237"/>
      <c r="K1362" s="238">
        <f>ROUND(E1362*J1362,2)</f>
        <v>0</v>
      </c>
      <c r="L1362" s="238">
        <v>21</v>
      </c>
      <c r="M1362" s="238">
        <f>G1362*(1+L1362/100)</f>
        <v>0</v>
      </c>
      <c r="N1362" s="236">
        <v>5.0000000000000002E-5</v>
      </c>
      <c r="O1362" s="236">
        <f>ROUND(E1362*N1362,2)</f>
        <v>0.08</v>
      </c>
      <c r="P1362" s="236">
        <v>0</v>
      </c>
      <c r="Q1362" s="236">
        <f>ROUND(E1362*P1362,2)</f>
        <v>0</v>
      </c>
      <c r="R1362" s="238" t="s">
        <v>1599</v>
      </c>
      <c r="S1362" s="238" t="s">
        <v>264</v>
      </c>
      <c r="T1362" s="239" t="s">
        <v>319</v>
      </c>
      <c r="U1362" s="222">
        <v>3.4000000000000002E-2</v>
      </c>
      <c r="V1362" s="222">
        <f>ROUND(E1362*U1362,2)</f>
        <v>51.04</v>
      </c>
      <c r="W1362" s="222"/>
      <c r="X1362" s="222" t="s">
        <v>320</v>
      </c>
      <c r="Y1362" s="222" t="s">
        <v>267</v>
      </c>
      <c r="Z1362" s="212"/>
      <c r="AA1362" s="212"/>
      <c r="AB1362" s="212"/>
      <c r="AC1362" s="212"/>
      <c r="AD1362" s="212"/>
      <c r="AE1362" s="212"/>
      <c r="AF1362" s="212"/>
      <c r="AG1362" s="212" t="s">
        <v>321</v>
      </c>
      <c r="AH1362" s="212"/>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2" x14ac:dyDescent="0.2">
      <c r="A1363" s="219"/>
      <c r="B1363" s="220"/>
      <c r="C1363" s="252" t="s">
        <v>1612</v>
      </c>
      <c r="D1363" s="223"/>
      <c r="E1363" s="224"/>
      <c r="F1363" s="222"/>
      <c r="G1363" s="222"/>
      <c r="H1363" s="222"/>
      <c r="I1363" s="222"/>
      <c r="J1363" s="222"/>
      <c r="K1363" s="222"/>
      <c r="L1363" s="222"/>
      <c r="M1363" s="222"/>
      <c r="N1363" s="221"/>
      <c r="O1363" s="221"/>
      <c r="P1363" s="221"/>
      <c r="Q1363" s="221"/>
      <c r="R1363" s="222"/>
      <c r="S1363" s="222"/>
      <c r="T1363" s="222"/>
      <c r="U1363" s="222"/>
      <c r="V1363" s="222"/>
      <c r="W1363" s="222"/>
      <c r="X1363" s="222"/>
      <c r="Y1363" s="222"/>
      <c r="Z1363" s="212"/>
      <c r="AA1363" s="212"/>
      <c r="AB1363" s="212"/>
      <c r="AC1363" s="212"/>
      <c r="AD1363" s="212"/>
      <c r="AE1363" s="212"/>
      <c r="AF1363" s="212"/>
      <c r="AG1363" s="212" t="s">
        <v>276</v>
      </c>
      <c r="AH1363" s="212">
        <v>0</v>
      </c>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3" x14ac:dyDescent="0.2">
      <c r="A1364" s="219"/>
      <c r="B1364" s="220"/>
      <c r="C1364" s="252" t="s">
        <v>1613</v>
      </c>
      <c r="D1364" s="223"/>
      <c r="E1364" s="224">
        <v>942</v>
      </c>
      <c r="F1364" s="222"/>
      <c r="G1364" s="222"/>
      <c r="H1364" s="222"/>
      <c r="I1364" s="222"/>
      <c r="J1364" s="222"/>
      <c r="K1364" s="222"/>
      <c r="L1364" s="222"/>
      <c r="M1364" s="222"/>
      <c r="N1364" s="221"/>
      <c r="O1364" s="221"/>
      <c r="P1364" s="221"/>
      <c r="Q1364" s="221"/>
      <c r="R1364" s="222"/>
      <c r="S1364" s="222"/>
      <c r="T1364" s="222"/>
      <c r="U1364" s="222"/>
      <c r="V1364" s="222"/>
      <c r="W1364" s="222"/>
      <c r="X1364" s="222"/>
      <c r="Y1364" s="222"/>
      <c r="Z1364" s="212"/>
      <c r="AA1364" s="212"/>
      <c r="AB1364" s="212"/>
      <c r="AC1364" s="212"/>
      <c r="AD1364" s="212"/>
      <c r="AE1364" s="212"/>
      <c r="AF1364" s="212"/>
      <c r="AG1364" s="212" t="s">
        <v>276</v>
      </c>
      <c r="AH1364" s="212">
        <v>0</v>
      </c>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outlineLevel="3" x14ac:dyDescent="0.2">
      <c r="A1365" s="219"/>
      <c r="B1365" s="220"/>
      <c r="C1365" s="252" t="s">
        <v>1614</v>
      </c>
      <c r="D1365" s="223"/>
      <c r="E1365" s="224">
        <v>108.99</v>
      </c>
      <c r="F1365" s="222"/>
      <c r="G1365" s="222"/>
      <c r="H1365" s="222"/>
      <c r="I1365" s="222"/>
      <c r="J1365" s="222"/>
      <c r="K1365" s="222"/>
      <c r="L1365" s="222"/>
      <c r="M1365" s="222"/>
      <c r="N1365" s="221"/>
      <c r="O1365" s="221"/>
      <c r="P1365" s="221"/>
      <c r="Q1365" s="221"/>
      <c r="R1365" s="222"/>
      <c r="S1365" s="222"/>
      <c r="T1365" s="222"/>
      <c r="U1365" s="222"/>
      <c r="V1365" s="222"/>
      <c r="W1365" s="222"/>
      <c r="X1365" s="222"/>
      <c r="Y1365" s="222"/>
      <c r="Z1365" s="212"/>
      <c r="AA1365" s="212"/>
      <c r="AB1365" s="212"/>
      <c r="AC1365" s="212"/>
      <c r="AD1365" s="212"/>
      <c r="AE1365" s="212"/>
      <c r="AF1365" s="212"/>
      <c r="AG1365" s="212" t="s">
        <v>276</v>
      </c>
      <c r="AH1365" s="212">
        <v>0</v>
      </c>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3" x14ac:dyDescent="0.2">
      <c r="A1366" s="219"/>
      <c r="B1366" s="220"/>
      <c r="C1366" s="252" t="s">
        <v>1615</v>
      </c>
      <c r="D1366" s="223"/>
      <c r="E1366" s="224">
        <v>339.3</v>
      </c>
      <c r="F1366" s="222"/>
      <c r="G1366" s="222"/>
      <c r="H1366" s="222"/>
      <c r="I1366" s="222"/>
      <c r="J1366" s="222"/>
      <c r="K1366" s="222"/>
      <c r="L1366" s="222"/>
      <c r="M1366" s="222"/>
      <c r="N1366" s="221"/>
      <c r="O1366" s="221"/>
      <c r="P1366" s="221"/>
      <c r="Q1366" s="221"/>
      <c r="R1366" s="222"/>
      <c r="S1366" s="222"/>
      <c r="T1366" s="222"/>
      <c r="U1366" s="222"/>
      <c r="V1366" s="222"/>
      <c r="W1366" s="222"/>
      <c r="X1366" s="222"/>
      <c r="Y1366" s="222"/>
      <c r="Z1366" s="212"/>
      <c r="AA1366" s="212"/>
      <c r="AB1366" s="212"/>
      <c r="AC1366" s="212"/>
      <c r="AD1366" s="212"/>
      <c r="AE1366" s="212"/>
      <c r="AF1366" s="212"/>
      <c r="AG1366" s="212" t="s">
        <v>276</v>
      </c>
      <c r="AH1366" s="212">
        <v>0</v>
      </c>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3" x14ac:dyDescent="0.2">
      <c r="A1367" s="219"/>
      <c r="B1367" s="220"/>
      <c r="C1367" s="252" t="s">
        <v>1616</v>
      </c>
      <c r="D1367" s="223"/>
      <c r="E1367" s="224">
        <v>10.9998</v>
      </c>
      <c r="F1367" s="222"/>
      <c r="G1367" s="222"/>
      <c r="H1367" s="222"/>
      <c r="I1367" s="222"/>
      <c r="J1367" s="222"/>
      <c r="K1367" s="222"/>
      <c r="L1367" s="222"/>
      <c r="M1367" s="222"/>
      <c r="N1367" s="221"/>
      <c r="O1367" s="221"/>
      <c r="P1367" s="221"/>
      <c r="Q1367" s="221"/>
      <c r="R1367" s="222"/>
      <c r="S1367" s="222"/>
      <c r="T1367" s="222"/>
      <c r="U1367" s="222"/>
      <c r="V1367" s="222"/>
      <c r="W1367" s="222"/>
      <c r="X1367" s="222"/>
      <c r="Y1367" s="222"/>
      <c r="Z1367" s="212"/>
      <c r="AA1367" s="212"/>
      <c r="AB1367" s="212"/>
      <c r="AC1367" s="212"/>
      <c r="AD1367" s="212"/>
      <c r="AE1367" s="212"/>
      <c r="AF1367" s="212"/>
      <c r="AG1367" s="212" t="s">
        <v>276</v>
      </c>
      <c r="AH1367" s="212">
        <v>0</v>
      </c>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3" x14ac:dyDescent="0.2">
      <c r="A1368" s="219"/>
      <c r="B1368" s="220"/>
      <c r="C1368" s="252" t="s">
        <v>1617</v>
      </c>
      <c r="D1368" s="223"/>
      <c r="E1368" s="224">
        <v>100</v>
      </c>
      <c r="F1368" s="222"/>
      <c r="G1368" s="222"/>
      <c r="H1368" s="222"/>
      <c r="I1368" s="222"/>
      <c r="J1368" s="222"/>
      <c r="K1368" s="222"/>
      <c r="L1368" s="222"/>
      <c r="M1368" s="222"/>
      <c r="N1368" s="221"/>
      <c r="O1368" s="221"/>
      <c r="P1368" s="221"/>
      <c r="Q1368" s="221"/>
      <c r="R1368" s="222"/>
      <c r="S1368" s="222"/>
      <c r="T1368" s="222"/>
      <c r="U1368" s="222"/>
      <c r="V1368" s="222"/>
      <c r="W1368" s="222"/>
      <c r="X1368" s="222"/>
      <c r="Y1368" s="222"/>
      <c r="Z1368" s="212"/>
      <c r="AA1368" s="212"/>
      <c r="AB1368" s="212"/>
      <c r="AC1368" s="212"/>
      <c r="AD1368" s="212"/>
      <c r="AE1368" s="212"/>
      <c r="AF1368" s="212"/>
      <c r="AG1368" s="212" t="s">
        <v>276</v>
      </c>
      <c r="AH1368" s="212">
        <v>0</v>
      </c>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ht="22.5" outlineLevel="1" x14ac:dyDescent="0.2">
      <c r="A1369" s="233">
        <v>286</v>
      </c>
      <c r="B1369" s="234" t="s">
        <v>1618</v>
      </c>
      <c r="C1369" s="250" t="s">
        <v>1619</v>
      </c>
      <c r="D1369" s="235" t="s">
        <v>861</v>
      </c>
      <c r="E1369" s="236">
        <v>200</v>
      </c>
      <c r="F1369" s="237"/>
      <c r="G1369" s="238">
        <f>ROUND(E1369*F1369,2)</f>
        <v>0</v>
      </c>
      <c r="H1369" s="237"/>
      <c r="I1369" s="238">
        <f>ROUND(E1369*H1369,2)</f>
        <v>0</v>
      </c>
      <c r="J1369" s="237"/>
      <c r="K1369" s="238">
        <f>ROUND(E1369*J1369,2)</f>
        <v>0</v>
      </c>
      <c r="L1369" s="238">
        <v>21</v>
      </c>
      <c r="M1369" s="238">
        <f>G1369*(1+L1369/100)</f>
        <v>0</v>
      </c>
      <c r="N1369" s="236">
        <v>5.0000000000000002E-5</v>
      </c>
      <c r="O1369" s="236">
        <f>ROUND(E1369*N1369,2)</f>
        <v>0.01</v>
      </c>
      <c r="P1369" s="236">
        <v>1E-3</v>
      </c>
      <c r="Q1369" s="236">
        <f>ROUND(E1369*P1369,2)</f>
        <v>0.2</v>
      </c>
      <c r="R1369" s="238" t="s">
        <v>1599</v>
      </c>
      <c r="S1369" s="238" t="s">
        <v>264</v>
      </c>
      <c r="T1369" s="239" t="s">
        <v>319</v>
      </c>
      <c r="U1369" s="222">
        <v>0.05</v>
      </c>
      <c r="V1369" s="222">
        <f>ROUND(E1369*U1369,2)</f>
        <v>10</v>
      </c>
      <c r="W1369" s="222"/>
      <c r="X1369" s="222" t="s">
        <v>320</v>
      </c>
      <c r="Y1369" s="222" t="s">
        <v>267</v>
      </c>
      <c r="Z1369" s="212"/>
      <c r="AA1369" s="212"/>
      <c r="AB1369" s="212"/>
      <c r="AC1369" s="212"/>
      <c r="AD1369" s="212"/>
      <c r="AE1369" s="212"/>
      <c r="AF1369" s="212"/>
      <c r="AG1369" s="212" t="s">
        <v>321</v>
      </c>
      <c r="AH1369" s="212"/>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2" x14ac:dyDescent="0.2">
      <c r="A1370" s="219"/>
      <c r="B1370" s="220"/>
      <c r="C1370" s="252" t="s">
        <v>1620</v>
      </c>
      <c r="D1370" s="223"/>
      <c r="E1370" s="224">
        <v>200</v>
      </c>
      <c r="F1370" s="222"/>
      <c r="G1370" s="222"/>
      <c r="H1370" s="222"/>
      <c r="I1370" s="222"/>
      <c r="J1370" s="222"/>
      <c r="K1370" s="222"/>
      <c r="L1370" s="222"/>
      <c r="M1370" s="222"/>
      <c r="N1370" s="221"/>
      <c r="O1370" s="221"/>
      <c r="P1370" s="221"/>
      <c r="Q1370" s="221"/>
      <c r="R1370" s="222"/>
      <c r="S1370" s="222"/>
      <c r="T1370" s="222"/>
      <c r="U1370" s="222"/>
      <c r="V1370" s="222"/>
      <c r="W1370" s="222"/>
      <c r="X1370" s="222"/>
      <c r="Y1370" s="222"/>
      <c r="Z1370" s="212"/>
      <c r="AA1370" s="212"/>
      <c r="AB1370" s="212"/>
      <c r="AC1370" s="212"/>
      <c r="AD1370" s="212"/>
      <c r="AE1370" s="212"/>
      <c r="AF1370" s="212"/>
      <c r="AG1370" s="212" t="s">
        <v>276</v>
      </c>
      <c r="AH1370" s="212">
        <v>0</v>
      </c>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ht="22.5" outlineLevel="1" x14ac:dyDescent="0.2">
      <c r="A1371" s="242">
        <v>287</v>
      </c>
      <c r="B1371" s="243" t="s">
        <v>1621</v>
      </c>
      <c r="C1371" s="253" t="s">
        <v>1622</v>
      </c>
      <c r="D1371" s="244" t="s">
        <v>453</v>
      </c>
      <c r="E1371" s="245">
        <v>1</v>
      </c>
      <c r="F1371" s="246"/>
      <c r="G1371" s="247">
        <f>ROUND(E1371*F1371,2)</f>
        <v>0</v>
      </c>
      <c r="H1371" s="246"/>
      <c r="I1371" s="247">
        <f>ROUND(E1371*H1371,2)</f>
        <v>0</v>
      </c>
      <c r="J1371" s="246"/>
      <c r="K1371" s="247">
        <f>ROUND(E1371*J1371,2)</f>
        <v>0</v>
      </c>
      <c r="L1371" s="247">
        <v>21</v>
      </c>
      <c r="M1371" s="247">
        <f>G1371*(1+L1371/100)</f>
        <v>0</v>
      </c>
      <c r="N1371" s="245">
        <v>4.2000000000000003E-2</v>
      </c>
      <c r="O1371" s="245">
        <f>ROUND(E1371*N1371,2)</f>
        <v>0.04</v>
      </c>
      <c r="P1371" s="245">
        <v>0</v>
      </c>
      <c r="Q1371" s="245">
        <f>ROUND(E1371*P1371,2)</f>
        <v>0</v>
      </c>
      <c r="R1371" s="247"/>
      <c r="S1371" s="247" t="s">
        <v>288</v>
      </c>
      <c r="T1371" s="248" t="s">
        <v>265</v>
      </c>
      <c r="U1371" s="222">
        <v>0</v>
      </c>
      <c r="V1371" s="222">
        <f>ROUND(E1371*U1371,2)</f>
        <v>0</v>
      </c>
      <c r="W1371" s="222"/>
      <c r="X1371" s="222" t="s">
        <v>320</v>
      </c>
      <c r="Y1371" s="222" t="s">
        <v>267</v>
      </c>
      <c r="Z1371" s="212"/>
      <c r="AA1371" s="212"/>
      <c r="AB1371" s="212"/>
      <c r="AC1371" s="212"/>
      <c r="AD1371" s="212"/>
      <c r="AE1371" s="212"/>
      <c r="AF1371" s="212"/>
      <c r="AG1371" s="212" t="s">
        <v>321</v>
      </c>
      <c r="AH1371" s="212"/>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1" x14ac:dyDescent="0.2">
      <c r="A1372" s="242">
        <v>288</v>
      </c>
      <c r="B1372" s="243" t="s">
        <v>1623</v>
      </c>
      <c r="C1372" s="253" t="s">
        <v>1624</v>
      </c>
      <c r="D1372" s="244" t="s">
        <v>453</v>
      </c>
      <c r="E1372" s="245">
        <v>1</v>
      </c>
      <c r="F1372" s="246"/>
      <c r="G1372" s="247">
        <f>ROUND(E1372*F1372,2)</f>
        <v>0</v>
      </c>
      <c r="H1372" s="246"/>
      <c r="I1372" s="247">
        <f>ROUND(E1372*H1372,2)</f>
        <v>0</v>
      </c>
      <c r="J1372" s="246"/>
      <c r="K1372" s="247">
        <f>ROUND(E1372*J1372,2)</f>
        <v>0</v>
      </c>
      <c r="L1372" s="247">
        <v>21</v>
      </c>
      <c r="M1372" s="247">
        <f>G1372*(1+L1372/100)</f>
        <v>0</v>
      </c>
      <c r="N1372" s="245">
        <v>2E-3</v>
      </c>
      <c r="O1372" s="245">
        <f>ROUND(E1372*N1372,2)</f>
        <v>0</v>
      </c>
      <c r="P1372" s="245">
        <v>0</v>
      </c>
      <c r="Q1372" s="245">
        <f>ROUND(E1372*P1372,2)</f>
        <v>0</v>
      </c>
      <c r="R1372" s="247"/>
      <c r="S1372" s="247" t="s">
        <v>288</v>
      </c>
      <c r="T1372" s="248" t="s">
        <v>265</v>
      </c>
      <c r="U1372" s="222">
        <v>0</v>
      </c>
      <c r="V1372" s="222">
        <f>ROUND(E1372*U1372,2)</f>
        <v>0</v>
      </c>
      <c r="W1372" s="222"/>
      <c r="X1372" s="222" t="s">
        <v>320</v>
      </c>
      <c r="Y1372" s="222" t="s">
        <v>267</v>
      </c>
      <c r="Z1372" s="212"/>
      <c r="AA1372" s="212"/>
      <c r="AB1372" s="212"/>
      <c r="AC1372" s="212"/>
      <c r="AD1372" s="212"/>
      <c r="AE1372" s="212"/>
      <c r="AF1372" s="212"/>
      <c r="AG1372" s="212" t="s">
        <v>321</v>
      </c>
      <c r="AH1372" s="212"/>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outlineLevel="1" x14ac:dyDescent="0.2">
      <c r="A1373" s="242">
        <v>289</v>
      </c>
      <c r="B1373" s="243" t="s">
        <v>1625</v>
      </c>
      <c r="C1373" s="253" t="s">
        <v>1626</v>
      </c>
      <c r="D1373" s="244" t="s">
        <v>453</v>
      </c>
      <c r="E1373" s="245">
        <v>3</v>
      </c>
      <c r="F1373" s="246"/>
      <c r="G1373" s="247">
        <f>ROUND(E1373*F1373,2)</f>
        <v>0</v>
      </c>
      <c r="H1373" s="246"/>
      <c r="I1373" s="247">
        <f>ROUND(E1373*H1373,2)</f>
        <v>0</v>
      </c>
      <c r="J1373" s="246"/>
      <c r="K1373" s="247">
        <f>ROUND(E1373*J1373,2)</f>
        <v>0</v>
      </c>
      <c r="L1373" s="247">
        <v>21</v>
      </c>
      <c r="M1373" s="247">
        <f>G1373*(1+L1373/100)</f>
        <v>0</v>
      </c>
      <c r="N1373" s="245">
        <v>2E-3</v>
      </c>
      <c r="O1373" s="245">
        <f>ROUND(E1373*N1373,2)</f>
        <v>0.01</v>
      </c>
      <c r="P1373" s="245">
        <v>0</v>
      </c>
      <c r="Q1373" s="245">
        <f>ROUND(E1373*P1373,2)</f>
        <v>0</v>
      </c>
      <c r="R1373" s="247"/>
      <c r="S1373" s="247" t="s">
        <v>288</v>
      </c>
      <c r="T1373" s="248" t="s">
        <v>265</v>
      </c>
      <c r="U1373" s="222">
        <v>0</v>
      </c>
      <c r="V1373" s="222">
        <f>ROUND(E1373*U1373,2)</f>
        <v>0</v>
      </c>
      <c r="W1373" s="222"/>
      <c r="X1373" s="222" t="s">
        <v>320</v>
      </c>
      <c r="Y1373" s="222" t="s">
        <v>267</v>
      </c>
      <c r="Z1373" s="212"/>
      <c r="AA1373" s="212"/>
      <c r="AB1373" s="212"/>
      <c r="AC1373" s="212"/>
      <c r="AD1373" s="212"/>
      <c r="AE1373" s="212"/>
      <c r="AF1373" s="212"/>
      <c r="AG1373" s="212" t="s">
        <v>321</v>
      </c>
      <c r="AH1373" s="212"/>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ht="22.5" outlineLevel="1" x14ac:dyDescent="0.2">
      <c r="A1374" s="242">
        <v>290</v>
      </c>
      <c r="B1374" s="243" t="s">
        <v>1627</v>
      </c>
      <c r="C1374" s="253" t="s">
        <v>1628</v>
      </c>
      <c r="D1374" s="244" t="s">
        <v>453</v>
      </c>
      <c r="E1374" s="245">
        <v>12</v>
      </c>
      <c r="F1374" s="246"/>
      <c r="G1374" s="247">
        <f>ROUND(E1374*F1374,2)</f>
        <v>0</v>
      </c>
      <c r="H1374" s="246"/>
      <c r="I1374" s="247">
        <f>ROUND(E1374*H1374,2)</f>
        <v>0</v>
      </c>
      <c r="J1374" s="246"/>
      <c r="K1374" s="247">
        <f>ROUND(E1374*J1374,2)</f>
        <v>0</v>
      </c>
      <c r="L1374" s="247">
        <v>21</v>
      </c>
      <c r="M1374" s="247">
        <f>G1374*(1+L1374/100)</f>
        <v>0</v>
      </c>
      <c r="N1374" s="245">
        <v>0.01</v>
      </c>
      <c r="O1374" s="245">
        <f>ROUND(E1374*N1374,2)</f>
        <v>0.12</v>
      </c>
      <c r="P1374" s="245">
        <v>0</v>
      </c>
      <c r="Q1374" s="245">
        <f>ROUND(E1374*P1374,2)</f>
        <v>0</v>
      </c>
      <c r="R1374" s="247"/>
      <c r="S1374" s="247" t="s">
        <v>288</v>
      </c>
      <c r="T1374" s="248" t="s">
        <v>265</v>
      </c>
      <c r="U1374" s="222">
        <v>0</v>
      </c>
      <c r="V1374" s="222">
        <f>ROUND(E1374*U1374,2)</f>
        <v>0</v>
      </c>
      <c r="W1374" s="222"/>
      <c r="X1374" s="222" t="s">
        <v>320</v>
      </c>
      <c r="Y1374" s="222" t="s">
        <v>267</v>
      </c>
      <c r="Z1374" s="212"/>
      <c r="AA1374" s="212"/>
      <c r="AB1374" s="212"/>
      <c r="AC1374" s="212"/>
      <c r="AD1374" s="212"/>
      <c r="AE1374" s="212"/>
      <c r="AF1374" s="212"/>
      <c r="AG1374" s="212" t="s">
        <v>321</v>
      </c>
      <c r="AH1374" s="212"/>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ht="22.5" outlineLevel="1" x14ac:dyDescent="0.2">
      <c r="A1375" s="242">
        <v>291</v>
      </c>
      <c r="B1375" s="243" t="s">
        <v>1629</v>
      </c>
      <c r="C1375" s="253" t="s">
        <v>1630</v>
      </c>
      <c r="D1375" s="244" t="s">
        <v>453</v>
      </c>
      <c r="E1375" s="245">
        <v>1</v>
      </c>
      <c r="F1375" s="246"/>
      <c r="G1375" s="247">
        <f>ROUND(E1375*F1375,2)</f>
        <v>0</v>
      </c>
      <c r="H1375" s="246"/>
      <c r="I1375" s="247">
        <f>ROUND(E1375*H1375,2)</f>
        <v>0</v>
      </c>
      <c r="J1375" s="246"/>
      <c r="K1375" s="247">
        <f>ROUND(E1375*J1375,2)</f>
        <v>0</v>
      </c>
      <c r="L1375" s="247">
        <v>21</v>
      </c>
      <c r="M1375" s="247">
        <f>G1375*(1+L1375/100)</f>
        <v>0</v>
      </c>
      <c r="N1375" s="245">
        <v>0.01</v>
      </c>
      <c r="O1375" s="245">
        <f>ROUND(E1375*N1375,2)</f>
        <v>0.01</v>
      </c>
      <c r="P1375" s="245">
        <v>0</v>
      </c>
      <c r="Q1375" s="245">
        <f>ROUND(E1375*P1375,2)</f>
        <v>0</v>
      </c>
      <c r="R1375" s="247"/>
      <c r="S1375" s="247" t="s">
        <v>288</v>
      </c>
      <c r="T1375" s="248" t="s">
        <v>265</v>
      </c>
      <c r="U1375" s="222">
        <v>0</v>
      </c>
      <c r="V1375" s="222">
        <f>ROUND(E1375*U1375,2)</f>
        <v>0</v>
      </c>
      <c r="W1375" s="222"/>
      <c r="X1375" s="222" t="s">
        <v>320</v>
      </c>
      <c r="Y1375" s="222" t="s">
        <v>267</v>
      </c>
      <c r="Z1375" s="212"/>
      <c r="AA1375" s="212"/>
      <c r="AB1375" s="212"/>
      <c r="AC1375" s="212"/>
      <c r="AD1375" s="212"/>
      <c r="AE1375" s="212"/>
      <c r="AF1375" s="212"/>
      <c r="AG1375" s="212" t="s">
        <v>321</v>
      </c>
      <c r="AH1375" s="212"/>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1" x14ac:dyDescent="0.2">
      <c r="A1376" s="242">
        <v>292</v>
      </c>
      <c r="B1376" s="243" t="s">
        <v>1631</v>
      </c>
      <c r="C1376" s="253" t="s">
        <v>1632</v>
      </c>
      <c r="D1376" s="244" t="s">
        <v>1354</v>
      </c>
      <c r="E1376" s="245">
        <v>87</v>
      </c>
      <c r="F1376" s="246"/>
      <c r="G1376" s="247">
        <f>ROUND(E1376*F1376,2)</f>
        <v>0</v>
      </c>
      <c r="H1376" s="246"/>
      <c r="I1376" s="247">
        <f>ROUND(E1376*H1376,2)</f>
        <v>0</v>
      </c>
      <c r="J1376" s="246"/>
      <c r="K1376" s="247">
        <f>ROUND(E1376*J1376,2)</f>
        <v>0</v>
      </c>
      <c r="L1376" s="247">
        <v>21</v>
      </c>
      <c r="M1376" s="247">
        <f>G1376*(1+L1376/100)</f>
        <v>0</v>
      </c>
      <c r="N1376" s="245">
        <v>5.0000000000000001E-4</v>
      </c>
      <c r="O1376" s="245">
        <f>ROUND(E1376*N1376,2)</f>
        <v>0.04</v>
      </c>
      <c r="P1376" s="245">
        <v>0</v>
      </c>
      <c r="Q1376" s="245">
        <f>ROUND(E1376*P1376,2)</f>
        <v>0</v>
      </c>
      <c r="R1376" s="247"/>
      <c r="S1376" s="247" t="s">
        <v>288</v>
      </c>
      <c r="T1376" s="248" t="s">
        <v>265</v>
      </c>
      <c r="U1376" s="222">
        <v>0</v>
      </c>
      <c r="V1376" s="222">
        <f>ROUND(E1376*U1376,2)</f>
        <v>0</v>
      </c>
      <c r="W1376" s="222"/>
      <c r="X1376" s="222" t="s">
        <v>320</v>
      </c>
      <c r="Y1376" s="222" t="s">
        <v>267</v>
      </c>
      <c r="Z1376" s="212"/>
      <c r="AA1376" s="212"/>
      <c r="AB1376" s="212"/>
      <c r="AC1376" s="212"/>
      <c r="AD1376" s="212"/>
      <c r="AE1376" s="212"/>
      <c r="AF1376" s="212"/>
      <c r="AG1376" s="212" t="s">
        <v>321</v>
      </c>
      <c r="AH1376" s="212"/>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1" x14ac:dyDescent="0.2">
      <c r="A1377" s="242">
        <v>293</v>
      </c>
      <c r="B1377" s="243" t="s">
        <v>1633</v>
      </c>
      <c r="C1377" s="253" t="s">
        <v>1634</v>
      </c>
      <c r="D1377" s="244" t="s">
        <v>1354</v>
      </c>
      <c r="E1377" s="245">
        <v>44</v>
      </c>
      <c r="F1377" s="246"/>
      <c r="G1377" s="247">
        <f>ROUND(E1377*F1377,2)</f>
        <v>0</v>
      </c>
      <c r="H1377" s="246"/>
      <c r="I1377" s="247">
        <f>ROUND(E1377*H1377,2)</f>
        <v>0</v>
      </c>
      <c r="J1377" s="246"/>
      <c r="K1377" s="247">
        <f>ROUND(E1377*J1377,2)</f>
        <v>0</v>
      </c>
      <c r="L1377" s="247">
        <v>21</v>
      </c>
      <c r="M1377" s="247">
        <f>G1377*(1+L1377/100)</f>
        <v>0</v>
      </c>
      <c r="N1377" s="245">
        <v>5.0000000000000001E-4</v>
      </c>
      <c r="O1377" s="245">
        <f>ROUND(E1377*N1377,2)</f>
        <v>0.02</v>
      </c>
      <c r="P1377" s="245">
        <v>0</v>
      </c>
      <c r="Q1377" s="245">
        <f>ROUND(E1377*P1377,2)</f>
        <v>0</v>
      </c>
      <c r="R1377" s="247"/>
      <c r="S1377" s="247" t="s">
        <v>288</v>
      </c>
      <c r="T1377" s="248" t="s">
        <v>265</v>
      </c>
      <c r="U1377" s="222">
        <v>0</v>
      </c>
      <c r="V1377" s="222">
        <f>ROUND(E1377*U1377,2)</f>
        <v>0</v>
      </c>
      <c r="W1377" s="222"/>
      <c r="X1377" s="222" t="s">
        <v>320</v>
      </c>
      <c r="Y1377" s="222" t="s">
        <v>267</v>
      </c>
      <c r="Z1377" s="212"/>
      <c r="AA1377" s="212"/>
      <c r="AB1377" s="212"/>
      <c r="AC1377" s="212"/>
      <c r="AD1377" s="212"/>
      <c r="AE1377" s="212"/>
      <c r="AF1377" s="212"/>
      <c r="AG1377" s="212" t="s">
        <v>321</v>
      </c>
      <c r="AH1377" s="212"/>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ht="22.5" outlineLevel="1" x14ac:dyDescent="0.2">
      <c r="A1378" s="242">
        <v>294</v>
      </c>
      <c r="B1378" s="243" t="s">
        <v>1635</v>
      </c>
      <c r="C1378" s="253" t="s">
        <v>1636</v>
      </c>
      <c r="D1378" s="244" t="s">
        <v>453</v>
      </c>
      <c r="E1378" s="245">
        <v>1</v>
      </c>
      <c r="F1378" s="246"/>
      <c r="G1378" s="247">
        <f>ROUND(E1378*F1378,2)</f>
        <v>0</v>
      </c>
      <c r="H1378" s="246"/>
      <c r="I1378" s="247">
        <f>ROUND(E1378*H1378,2)</f>
        <v>0</v>
      </c>
      <c r="J1378" s="246"/>
      <c r="K1378" s="247">
        <f>ROUND(E1378*J1378,2)</f>
        <v>0</v>
      </c>
      <c r="L1378" s="247">
        <v>21</v>
      </c>
      <c r="M1378" s="247">
        <f>G1378*(1+L1378/100)</f>
        <v>0</v>
      </c>
      <c r="N1378" s="245">
        <v>0.05</v>
      </c>
      <c r="O1378" s="245">
        <f>ROUND(E1378*N1378,2)</f>
        <v>0.05</v>
      </c>
      <c r="P1378" s="245">
        <v>0</v>
      </c>
      <c r="Q1378" s="245">
        <f>ROUND(E1378*P1378,2)</f>
        <v>0</v>
      </c>
      <c r="R1378" s="247"/>
      <c r="S1378" s="247" t="s">
        <v>288</v>
      </c>
      <c r="T1378" s="248" t="s">
        <v>265</v>
      </c>
      <c r="U1378" s="222">
        <v>0</v>
      </c>
      <c r="V1378" s="222">
        <f>ROUND(E1378*U1378,2)</f>
        <v>0</v>
      </c>
      <c r="W1378" s="222"/>
      <c r="X1378" s="222" t="s">
        <v>320</v>
      </c>
      <c r="Y1378" s="222" t="s">
        <v>267</v>
      </c>
      <c r="Z1378" s="212"/>
      <c r="AA1378" s="212"/>
      <c r="AB1378" s="212"/>
      <c r="AC1378" s="212"/>
      <c r="AD1378" s="212"/>
      <c r="AE1378" s="212"/>
      <c r="AF1378" s="212"/>
      <c r="AG1378" s="212" t="s">
        <v>321</v>
      </c>
      <c r="AH1378" s="212"/>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ht="22.5" outlineLevel="1" x14ac:dyDescent="0.2">
      <c r="A1379" s="242">
        <v>295</v>
      </c>
      <c r="B1379" s="243" t="s">
        <v>1637</v>
      </c>
      <c r="C1379" s="253" t="s">
        <v>1638</v>
      </c>
      <c r="D1379" s="244" t="s">
        <v>453</v>
      </c>
      <c r="E1379" s="245">
        <v>1</v>
      </c>
      <c r="F1379" s="246"/>
      <c r="G1379" s="247">
        <f>ROUND(E1379*F1379,2)</f>
        <v>0</v>
      </c>
      <c r="H1379" s="246"/>
      <c r="I1379" s="247">
        <f>ROUND(E1379*H1379,2)</f>
        <v>0</v>
      </c>
      <c r="J1379" s="246"/>
      <c r="K1379" s="247">
        <f>ROUND(E1379*J1379,2)</f>
        <v>0</v>
      </c>
      <c r="L1379" s="247">
        <v>21</v>
      </c>
      <c r="M1379" s="247">
        <f>G1379*(1+L1379/100)</f>
        <v>0</v>
      </c>
      <c r="N1379" s="245">
        <v>0.01</v>
      </c>
      <c r="O1379" s="245">
        <f>ROUND(E1379*N1379,2)</f>
        <v>0.01</v>
      </c>
      <c r="P1379" s="245">
        <v>0</v>
      </c>
      <c r="Q1379" s="245">
        <f>ROUND(E1379*P1379,2)</f>
        <v>0</v>
      </c>
      <c r="R1379" s="247"/>
      <c r="S1379" s="247" t="s">
        <v>288</v>
      </c>
      <c r="T1379" s="248" t="s">
        <v>265</v>
      </c>
      <c r="U1379" s="222">
        <v>0</v>
      </c>
      <c r="V1379" s="222">
        <f>ROUND(E1379*U1379,2)</f>
        <v>0</v>
      </c>
      <c r="W1379" s="222"/>
      <c r="X1379" s="222" t="s">
        <v>320</v>
      </c>
      <c r="Y1379" s="222" t="s">
        <v>267</v>
      </c>
      <c r="Z1379" s="212"/>
      <c r="AA1379" s="212"/>
      <c r="AB1379" s="212"/>
      <c r="AC1379" s="212"/>
      <c r="AD1379" s="212"/>
      <c r="AE1379" s="212"/>
      <c r="AF1379" s="212"/>
      <c r="AG1379" s="212" t="s">
        <v>321</v>
      </c>
      <c r="AH1379" s="212"/>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ht="22.5" outlineLevel="1" x14ac:dyDescent="0.2">
      <c r="A1380" s="242">
        <v>296</v>
      </c>
      <c r="B1380" s="243" t="s">
        <v>1639</v>
      </c>
      <c r="C1380" s="253" t="s">
        <v>1640</v>
      </c>
      <c r="D1380" s="244" t="s">
        <v>453</v>
      </c>
      <c r="E1380" s="245">
        <v>2</v>
      </c>
      <c r="F1380" s="246"/>
      <c r="G1380" s="247">
        <f>ROUND(E1380*F1380,2)</f>
        <v>0</v>
      </c>
      <c r="H1380" s="246"/>
      <c r="I1380" s="247">
        <f>ROUND(E1380*H1380,2)</f>
        <v>0</v>
      </c>
      <c r="J1380" s="246"/>
      <c r="K1380" s="247">
        <f>ROUND(E1380*J1380,2)</f>
        <v>0</v>
      </c>
      <c r="L1380" s="247">
        <v>21</v>
      </c>
      <c r="M1380" s="247">
        <f>G1380*(1+L1380/100)</f>
        <v>0</v>
      </c>
      <c r="N1380" s="245">
        <v>0.01</v>
      </c>
      <c r="O1380" s="245">
        <f>ROUND(E1380*N1380,2)</f>
        <v>0.02</v>
      </c>
      <c r="P1380" s="245">
        <v>0</v>
      </c>
      <c r="Q1380" s="245">
        <f>ROUND(E1380*P1380,2)</f>
        <v>0</v>
      </c>
      <c r="R1380" s="247"/>
      <c r="S1380" s="247" t="s">
        <v>288</v>
      </c>
      <c r="T1380" s="248" t="s">
        <v>265</v>
      </c>
      <c r="U1380" s="222">
        <v>0</v>
      </c>
      <c r="V1380" s="222">
        <f>ROUND(E1380*U1380,2)</f>
        <v>0</v>
      </c>
      <c r="W1380" s="222"/>
      <c r="X1380" s="222" t="s">
        <v>320</v>
      </c>
      <c r="Y1380" s="222" t="s">
        <v>267</v>
      </c>
      <c r="Z1380" s="212"/>
      <c r="AA1380" s="212"/>
      <c r="AB1380" s="212"/>
      <c r="AC1380" s="212"/>
      <c r="AD1380" s="212"/>
      <c r="AE1380" s="212"/>
      <c r="AF1380" s="212"/>
      <c r="AG1380" s="212" t="s">
        <v>321</v>
      </c>
      <c r="AH1380" s="212"/>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ht="22.5" outlineLevel="1" x14ac:dyDescent="0.2">
      <c r="A1381" s="242">
        <v>297</v>
      </c>
      <c r="B1381" s="243" t="s">
        <v>1641</v>
      </c>
      <c r="C1381" s="253" t="s">
        <v>1642</v>
      </c>
      <c r="D1381" s="244" t="s">
        <v>453</v>
      </c>
      <c r="E1381" s="245">
        <v>2</v>
      </c>
      <c r="F1381" s="246"/>
      <c r="G1381" s="247">
        <f>ROUND(E1381*F1381,2)</f>
        <v>0</v>
      </c>
      <c r="H1381" s="246"/>
      <c r="I1381" s="247">
        <f>ROUND(E1381*H1381,2)</f>
        <v>0</v>
      </c>
      <c r="J1381" s="246"/>
      <c r="K1381" s="247">
        <f>ROUND(E1381*J1381,2)</f>
        <v>0</v>
      </c>
      <c r="L1381" s="247">
        <v>21</v>
      </c>
      <c r="M1381" s="247">
        <f>G1381*(1+L1381/100)</f>
        <v>0</v>
      </c>
      <c r="N1381" s="245">
        <v>0.01</v>
      </c>
      <c r="O1381" s="245">
        <f>ROUND(E1381*N1381,2)</f>
        <v>0.02</v>
      </c>
      <c r="P1381" s="245">
        <v>0</v>
      </c>
      <c r="Q1381" s="245">
        <f>ROUND(E1381*P1381,2)</f>
        <v>0</v>
      </c>
      <c r="R1381" s="247"/>
      <c r="S1381" s="247" t="s">
        <v>288</v>
      </c>
      <c r="T1381" s="248" t="s">
        <v>265</v>
      </c>
      <c r="U1381" s="222">
        <v>0</v>
      </c>
      <c r="V1381" s="222">
        <f>ROUND(E1381*U1381,2)</f>
        <v>0</v>
      </c>
      <c r="W1381" s="222"/>
      <c r="X1381" s="222" t="s">
        <v>320</v>
      </c>
      <c r="Y1381" s="222" t="s">
        <v>267</v>
      </c>
      <c r="Z1381" s="212"/>
      <c r="AA1381" s="212"/>
      <c r="AB1381" s="212"/>
      <c r="AC1381" s="212"/>
      <c r="AD1381" s="212"/>
      <c r="AE1381" s="212"/>
      <c r="AF1381" s="212"/>
      <c r="AG1381" s="212" t="s">
        <v>321</v>
      </c>
      <c r="AH1381" s="212"/>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ht="22.5" outlineLevel="1" x14ac:dyDescent="0.2">
      <c r="A1382" s="242">
        <v>298</v>
      </c>
      <c r="B1382" s="243" t="s">
        <v>1643</v>
      </c>
      <c r="C1382" s="253" t="s">
        <v>1644</v>
      </c>
      <c r="D1382" s="244" t="s">
        <v>453</v>
      </c>
      <c r="E1382" s="245">
        <v>2</v>
      </c>
      <c r="F1382" s="246"/>
      <c r="G1382" s="247">
        <f>ROUND(E1382*F1382,2)</f>
        <v>0</v>
      </c>
      <c r="H1382" s="246"/>
      <c r="I1382" s="247">
        <f>ROUND(E1382*H1382,2)</f>
        <v>0</v>
      </c>
      <c r="J1382" s="246"/>
      <c r="K1382" s="247">
        <f>ROUND(E1382*J1382,2)</f>
        <v>0</v>
      </c>
      <c r="L1382" s="247">
        <v>21</v>
      </c>
      <c r="M1382" s="247">
        <f>G1382*(1+L1382/100)</f>
        <v>0</v>
      </c>
      <c r="N1382" s="245">
        <v>0.05</v>
      </c>
      <c r="O1382" s="245">
        <f>ROUND(E1382*N1382,2)</f>
        <v>0.1</v>
      </c>
      <c r="P1382" s="245">
        <v>0</v>
      </c>
      <c r="Q1382" s="245">
        <f>ROUND(E1382*P1382,2)</f>
        <v>0</v>
      </c>
      <c r="R1382" s="247"/>
      <c r="S1382" s="247" t="s">
        <v>288</v>
      </c>
      <c r="T1382" s="248" t="s">
        <v>265</v>
      </c>
      <c r="U1382" s="222">
        <v>0</v>
      </c>
      <c r="V1382" s="222">
        <f>ROUND(E1382*U1382,2)</f>
        <v>0</v>
      </c>
      <c r="W1382" s="222"/>
      <c r="X1382" s="222" t="s">
        <v>320</v>
      </c>
      <c r="Y1382" s="222" t="s">
        <v>267</v>
      </c>
      <c r="Z1382" s="212"/>
      <c r="AA1382" s="212"/>
      <c r="AB1382" s="212"/>
      <c r="AC1382" s="212"/>
      <c r="AD1382" s="212"/>
      <c r="AE1382" s="212"/>
      <c r="AF1382" s="212"/>
      <c r="AG1382" s="212" t="s">
        <v>321</v>
      </c>
      <c r="AH1382" s="212"/>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ht="22.5" outlineLevel="1" x14ac:dyDescent="0.2">
      <c r="A1383" s="242">
        <v>299</v>
      </c>
      <c r="B1383" s="243" t="s">
        <v>1645</v>
      </c>
      <c r="C1383" s="253" t="s">
        <v>1646</v>
      </c>
      <c r="D1383" s="244" t="s">
        <v>453</v>
      </c>
      <c r="E1383" s="245">
        <v>2</v>
      </c>
      <c r="F1383" s="246"/>
      <c r="G1383" s="247">
        <f>ROUND(E1383*F1383,2)</f>
        <v>0</v>
      </c>
      <c r="H1383" s="246"/>
      <c r="I1383" s="247">
        <f>ROUND(E1383*H1383,2)</f>
        <v>0</v>
      </c>
      <c r="J1383" s="246"/>
      <c r="K1383" s="247">
        <f>ROUND(E1383*J1383,2)</f>
        <v>0</v>
      </c>
      <c r="L1383" s="247">
        <v>21</v>
      </c>
      <c r="M1383" s="247">
        <f>G1383*(1+L1383/100)</f>
        <v>0</v>
      </c>
      <c r="N1383" s="245">
        <v>0.03</v>
      </c>
      <c r="O1383" s="245">
        <f>ROUND(E1383*N1383,2)</f>
        <v>0.06</v>
      </c>
      <c r="P1383" s="245">
        <v>0</v>
      </c>
      <c r="Q1383" s="245">
        <f>ROUND(E1383*P1383,2)</f>
        <v>0</v>
      </c>
      <c r="R1383" s="247"/>
      <c r="S1383" s="247" t="s">
        <v>288</v>
      </c>
      <c r="T1383" s="248" t="s">
        <v>265</v>
      </c>
      <c r="U1383" s="222">
        <v>0</v>
      </c>
      <c r="V1383" s="222">
        <f>ROUND(E1383*U1383,2)</f>
        <v>0</v>
      </c>
      <c r="W1383" s="222"/>
      <c r="X1383" s="222" t="s">
        <v>320</v>
      </c>
      <c r="Y1383" s="222" t="s">
        <v>267</v>
      </c>
      <c r="Z1383" s="212"/>
      <c r="AA1383" s="212"/>
      <c r="AB1383" s="212"/>
      <c r="AC1383" s="212"/>
      <c r="AD1383" s="212"/>
      <c r="AE1383" s="212"/>
      <c r="AF1383" s="212"/>
      <c r="AG1383" s="212" t="s">
        <v>321</v>
      </c>
      <c r="AH1383" s="212"/>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ht="22.5" outlineLevel="1" x14ac:dyDescent="0.2">
      <c r="A1384" s="242">
        <v>300</v>
      </c>
      <c r="B1384" s="243" t="s">
        <v>1647</v>
      </c>
      <c r="C1384" s="253" t="s">
        <v>1648</v>
      </c>
      <c r="D1384" s="244" t="s">
        <v>453</v>
      </c>
      <c r="E1384" s="245">
        <v>1</v>
      </c>
      <c r="F1384" s="246"/>
      <c r="G1384" s="247">
        <f>ROUND(E1384*F1384,2)</f>
        <v>0</v>
      </c>
      <c r="H1384" s="246"/>
      <c r="I1384" s="247">
        <f>ROUND(E1384*H1384,2)</f>
        <v>0</v>
      </c>
      <c r="J1384" s="246"/>
      <c r="K1384" s="247">
        <f>ROUND(E1384*J1384,2)</f>
        <v>0</v>
      </c>
      <c r="L1384" s="247">
        <v>21</v>
      </c>
      <c r="M1384" s="247">
        <f>G1384*(1+L1384/100)</f>
        <v>0</v>
      </c>
      <c r="N1384" s="245">
        <v>2.5000000000000001E-2</v>
      </c>
      <c r="O1384" s="245">
        <f>ROUND(E1384*N1384,2)</f>
        <v>0.03</v>
      </c>
      <c r="P1384" s="245">
        <v>0</v>
      </c>
      <c r="Q1384" s="245">
        <f>ROUND(E1384*P1384,2)</f>
        <v>0</v>
      </c>
      <c r="R1384" s="247"/>
      <c r="S1384" s="247" t="s">
        <v>288</v>
      </c>
      <c r="T1384" s="248" t="s">
        <v>265</v>
      </c>
      <c r="U1384" s="222">
        <v>0</v>
      </c>
      <c r="V1384" s="222">
        <f>ROUND(E1384*U1384,2)</f>
        <v>0</v>
      </c>
      <c r="W1384" s="222"/>
      <c r="X1384" s="222" t="s">
        <v>320</v>
      </c>
      <c r="Y1384" s="222" t="s">
        <v>267</v>
      </c>
      <c r="Z1384" s="212"/>
      <c r="AA1384" s="212"/>
      <c r="AB1384" s="212"/>
      <c r="AC1384" s="212"/>
      <c r="AD1384" s="212"/>
      <c r="AE1384" s="212"/>
      <c r="AF1384" s="212"/>
      <c r="AG1384" s="212" t="s">
        <v>321</v>
      </c>
      <c r="AH1384" s="212"/>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ht="22.5" outlineLevel="1" x14ac:dyDescent="0.2">
      <c r="A1385" s="242">
        <v>301</v>
      </c>
      <c r="B1385" s="243" t="s">
        <v>1649</v>
      </c>
      <c r="C1385" s="253" t="s">
        <v>1650</v>
      </c>
      <c r="D1385" s="244" t="s">
        <v>453</v>
      </c>
      <c r="E1385" s="245">
        <v>4</v>
      </c>
      <c r="F1385" s="246"/>
      <c r="G1385" s="247">
        <f>ROUND(E1385*F1385,2)</f>
        <v>0</v>
      </c>
      <c r="H1385" s="246"/>
      <c r="I1385" s="247">
        <f>ROUND(E1385*H1385,2)</f>
        <v>0</v>
      </c>
      <c r="J1385" s="246"/>
      <c r="K1385" s="247">
        <f>ROUND(E1385*J1385,2)</f>
        <v>0</v>
      </c>
      <c r="L1385" s="247">
        <v>21</v>
      </c>
      <c r="M1385" s="247">
        <f>G1385*(1+L1385/100)</f>
        <v>0</v>
      </c>
      <c r="N1385" s="245">
        <v>1</v>
      </c>
      <c r="O1385" s="245">
        <f>ROUND(E1385*N1385,2)</f>
        <v>4</v>
      </c>
      <c r="P1385" s="245">
        <v>0</v>
      </c>
      <c r="Q1385" s="245">
        <f>ROUND(E1385*P1385,2)</f>
        <v>0</v>
      </c>
      <c r="R1385" s="247"/>
      <c r="S1385" s="247" t="s">
        <v>288</v>
      </c>
      <c r="T1385" s="248" t="s">
        <v>265</v>
      </c>
      <c r="U1385" s="222">
        <v>0</v>
      </c>
      <c r="V1385" s="222">
        <f>ROUND(E1385*U1385,2)</f>
        <v>0</v>
      </c>
      <c r="W1385" s="222"/>
      <c r="X1385" s="222" t="s">
        <v>320</v>
      </c>
      <c r="Y1385" s="222" t="s">
        <v>267</v>
      </c>
      <c r="Z1385" s="212"/>
      <c r="AA1385" s="212"/>
      <c r="AB1385" s="212"/>
      <c r="AC1385" s="212"/>
      <c r="AD1385" s="212"/>
      <c r="AE1385" s="212"/>
      <c r="AF1385" s="212"/>
      <c r="AG1385" s="212" t="s">
        <v>321</v>
      </c>
      <c r="AH1385" s="212"/>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1" x14ac:dyDescent="0.2">
      <c r="A1386" s="242">
        <v>302</v>
      </c>
      <c r="B1386" s="243" t="s">
        <v>1651</v>
      </c>
      <c r="C1386" s="253" t="s">
        <v>1652</v>
      </c>
      <c r="D1386" s="244" t="s">
        <v>453</v>
      </c>
      <c r="E1386" s="245">
        <v>1</v>
      </c>
      <c r="F1386" s="246"/>
      <c r="G1386" s="247">
        <f>ROUND(E1386*F1386,2)</f>
        <v>0</v>
      </c>
      <c r="H1386" s="246"/>
      <c r="I1386" s="247">
        <f>ROUND(E1386*H1386,2)</f>
        <v>0</v>
      </c>
      <c r="J1386" s="246"/>
      <c r="K1386" s="247">
        <f>ROUND(E1386*J1386,2)</f>
        <v>0</v>
      </c>
      <c r="L1386" s="247">
        <v>21</v>
      </c>
      <c r="M1386" s="247">
        <f>G1386*(1+L1386/100)</f>
        <v>0</v>
      </c>
      <c r="N1386" s="245">
        <v>0.1</v>
      </c>
      <c r="O1386" s="245">
        <f>ROUND(E1386*N1386,2)</f>
        <v>0.1</v>
      </c>
      <c r="P1386" s="245">
        <v>0</v>
      </c>
      <c r="Q1386" s="245">
        <f>ROUND(E1386*P1386,2)</f>
        <v>0</v>
      </c>
      <c r="R1386" s="247"/>
      <c r="S1386" s="247" t="s">
        <v>288</v>
      </c>
      <c r="T1386" s="248" t="s">
        <v>265</v>
      </c>
      <c r="U1386" s="222">
        <v>0</v>
      </c>
      <c r="V1386" s="222">
        <f>ROUND(E1386*U1386,2)</f>
        <v>0</v>
      </c>
      <c r="W1386" s="222"/>
      <c r="X1386" s="222" t="s">
        <v>320</v>
      </c>
      <c r="Y1386" s="222" t="s">
        <v>267</v>
      </c>
      <c r="Z1386" s="212"/>
      <c r="AA1386" s="212"/>
      <c r="AB1386" s="212"/>
      <c r="AC1386" s="212"/>
      <c r="AD1386" s="212"/>
      <c r="AE1386" s="212"/>
      <c r="AF1386" s="212"/>
      <c r="AG1386" s="212" t="s">
        <v>321</v>
      </c>
      <c r="AH1386" s="212"/>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1" x14ac:dyDescent="0.2">
      <c r="A1387" s="242">
        <v>303</v>
      </c>
      <c r="B1387" s="243" t="s">
        <v>1653</v>
      </c>
      <c r="C1387" s="253" t="s">
        <v>1654</v>
      </c>
      <c r="D1387" s="244" t="s">
        <v>453</v>
      </c>
      <c r="E1387" s="245">
        <v>1</v>
      </c>
      <c r="F1387" s="246"/>
      <c r="G1387" s="247">
        <f>ROUND(E1387*F1387,2)</f>
        <v>0</v>
      </c>
      <c r="H1387" s="246"/>
      <c r="I1387" s="247">
        <f>ROUND(E1387*H1387,2)</f>
        <v>0</v>
      </c>
      <c r="J1387" s="246"/>
      <c r="K1387" s="247">
        <f>ROUND(E1387*J1387,2)</f>
        <v>0</v>
      </c>
      <c r="L1387" s="247">
        <v>21</v>
      </c>
      <c r="M1387" s="247">
        <f>G1387*(1+L1387/100)</f>
        <v>0</v>
      </c>
      <c r="N1387" s="245">
        <v>0.1</v>
      </c>
      <c r="O1387" s="245">
        <f>ROUND(E1387*N1387,2)</f>
        <v>0.1</v>
      </c>
      <c r="P1387" s="245">
        <v>0</v>
      </c>
      <c r="Q1387" s="245">
        <f>ROUND(E1387*P1387,2)</f>
        <v>0</v>
      </c>
      <c r="R1387" s="247"/>
      <c r="S1387" s="247" t="s">
        <v>288</v>
      </c>
      <c r="T1387" s="248" t="s">
        <v>265</v>
      </c>
      <c r="U1387" s="222">
        <v>0</v>
      </c>
      <c r="V1387" s="222">
        <f>ROUND(E1387*U1387,2)</f>
        <v>0</v>
      </c>
      <c r="W1387" s="222"/>
      <c r="X1387" s="222" t="s">
        <v>320</v>
      </c>
      <c r="Y1387" s="222" t="s">
        <v>267</v>
      </c>
      <c r="Z1387" s="212"/>
      <c r="AA1387" s="212"/>
      <c r="AB1387" s="212"/>
      <c r="AC1387" s="212"/>
      <c r="AD1387" s="212"/>
      <c r="AE1387" s="212"/>
      <c r="AF1387" s="212"/>
      <c r="AG1387" s="212" t="s">
        <v>321</v>
      </c>
      <c r="AH1387" s="212"/>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ht="22.5" outlineLevel="1" x14ac:dyDescent="0.2">
      <c r="A1388" s="233">
        <v>304</v>
      </c>
      <c r="B1388" s="234" t="s">
        <v>1655</v>
      </c>
      <c r="C1388" s="250" t="s">
        <v>1656</v>
      </c>
      <c r="D1388" s="235" t="s">
        <v>317</v>
      </c>
      <c r="E1388" s="236">
        <v>107.32</v>
      </c>
      <c r="F1388" s="237"/>
      <c r="G1388" s="238">
        <f>ROUND(E1388*F1388,2)</f>
        <v>0</v>
      </c>
      <c r="H1388" s="237"/>
      <c r="I1388" s="238">
        <f>ROUND(E1388*H1388,2)</f>
        <v>0</v>
      </c>
      <c r="J1388" s="237"/>
      <c r="K1388" s="238">
        <f>ROUND(E1388*J1388,2)</f>
        <v>0</v>
      </c>
      <c r="L1388" s="238">
        <v>21</v>
      </c>
      <c r="M1388" s="238">
        <f>G1388*(1+L1388/100)</f>
        <v>0</v>
      </c>
      <c r="N1388" s="236">
        <v>5.2500000000000003E-3</v>
      </c>
      <c r="O1388" s="236">
        <f>ROUND(E1388*N1388,2)</f>
        <v>0.56000000000000005</v>
      </c>
      <c r="P1388" s="236">
        <v>0</v>
      </c>
      <c r="Q1388" s="236">
        <f>ROUND(E1388*P1388,2)</f>
        <v>0</v>
      </c>
      <c r="R1388" s="238"/>
      <c r="S1388" s="238" t="s">
        <v>288</v>
      </c>
      <c r="T1388" s="239" t="s">
        <v>265</v>
      </c>
      <c r="U1388" s="222">
        <v>1.57</v>
      </c>
      <c r="V1388" s="222">
        <f>ROUND(E1388*U1388,2)</f>
        <v>168.49</v>
      </c>
      <c r="W1388" s="222"/>
      <c r="X1388" s="222" t="s">
        <v>320</v>
      </c>
      <c r="Y1388" s="222" t="s">
        <v>267</v>
      </c>
      <c r="Z1388" s="212"/>
      <c r="AA1388" s="212"/>
      <c r="AB1388" s="212"/>
      <c r="AC1388" s="212"/>
      <c r="AD1388" s="212"/>
      <c r="AE1388" s="212"/>
      <c r="AF1388" s="212"/>
      <c r="AG1388" s="212" t="s">
        <v>321</v>
      </c>
      <c r="AH1388" s="212"/>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outlineLevel="2" x14ac:dyDescent="0.2">
      <c r="A1389" s="219"/>
      <c r="B1389" s="220"/>
      <c r="C1389" s="251" t="s">
        <v>1657</v>
      </c>
      <c r="D1389" s="241"/>
      <c r="E1389" s="241"/>
      <c r="F1389" s="241"/>
      <c r="G1389" s="241"/>
      <c r="H1389" s="222"/>
      <c r="I1389" s="222"/>
      <c r="J1389" s="222"/>
      <c r="K1389" s="222"/>
      <c r="L1389" s="222"/>
      <c r="M1389" s="222"/>
      <c r="N1389" s="221"/>
      <c r="O1389" s="221"/>
      <c r="P1389" s="221"/>
      <c r="Q1389" s="221"/>
      <c r="R1389" s="222"/>
      <c r="S1389" s="222"/>
      <c r="T1389" s="222"/>
      <c r="U1389" s="222"/>
      <c r="V1389" s="222"/>
      <c r="W1389" s="222"/>
      <c r="X1389" s="222"/>
      <c r="Y1389" s="222"/>
      <c r="Z1389" s="212"/>
      <c r="AA1389" s="212"/>
      <c r="AB1389" s="212"/>
      <c r="AC1389" s="212"/>
      <c r="AD1389" s="212"/>
      <c r="AE1389" s="212"/>
      <c r="AF1389" s="212"/>
      <c r="AG1389" s="212" t="s">
        <v>270</v>
      </c>
      <c r="AH1389" s="212"/>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2" x14ac:dyDescent="0.2">
      <c r="A1390" s="219"/>
      <c r="B1390" s="220"/>
      <c r="C1390" s="252" t="s">
        <v>1658</v>
      </c>
      <c r="D1390" s="223"/>
      <c r="E1390" s="224"/>
      <c r="F1390" s="222"/>
      <c r="G1390" s="222"/>
      <c r="H1390" s="222"/>
      <c r="I1390" s="222"/>
      <c r="J1390" s="222"/>
      <c r="K1390" s="222"/>
      <c r="L1390" s="222"/>
      <c r="M1390" s="222"/>
      <c r="N1390" s="221"/>
      <c r="O1390" s="221"/>
      <c r="P1390" s="221"/>
      <c r="Q1390" s="221"/>
      <c r="R1390" s="222"/>
      <c r="S1390" s="222"/>
      <c r="T1390" s="222"/>
      <c r="U1390" s="222"/>
      <c r="V1390" s="222"/>
      <c r="W1390" s="222"/>
      <c r="X1390" s="222"/>
      <c r="Y1390" s="222"/>
      <c r="Z1390" s="212"/>
      <c r="AA1390" s="212"/>
      <c r="AB1390" s="212"/>
      <c r="AC1390" s="212"/>
      <c r="AD1390" s="212"/>
      <c r="AE1390" s="212"/>
      <c r="AF1390" s="212"/>
      <c r="AG1390" s="212" t="s">
        <v>276</v>
      </c>
      <c r="AH1390" s="212">
        <v>0</v>
      </c>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3" x14ac:dyDescent="0.2">
      <c r="A1391" s="219"/>
      <c r="B1391" s="220"/>
      <c r="C1391" s="252" t="s">
        <v>634</v>
      </c>
      <c r="D1391" s="223"/>
      <c r="E1391" s="224">
        <v>107.32</v>
      </c>
      <c r="F1391" s="222"/>
      <c r="G1391" s="222"/>
      <c r="H1391" s="222"/>
      <c r="I1391" s="222"/>
      <c r="J1391" s="222"/>
      <c r="K1391" s="222"/>
      <c r="L1391" s="222"/>
      <c r="M1391" s="222"/>
      <c r="N1391" s="221"/>
      <c r="O1391" s="221"/>
      <c r="P1391" s="221"/>
      <c r="Q1391" s="221"/>
      <c r="R1391" s="222"/>
      <c r="S1391" s="222"/>
      <c r="T1391" s="222"/>
      <c r="U1391" s="222"/>
      <c r="V1391" s="222"/>
      <c r="W1391" s="222"/>
      <c r="X1391" s="222"/>
      <c r="Y1391" s="222"/>
      <c r="Z1391" s="212"/>
      <c r="AA1391" s="212"/>
      <c r="AB1391" s="212"/>
      <c r="AC1391" s="212"/>
      <c r="AD1391" s="212"/>
      <c r="AE1391" s="212"/>
      <c r="AF1391" s="212"/>
      <c r="AG1391" s="212" t="s">
        <v>276</v>
      </c>
      <c r="AH1391" s="212">
        <v>0</v>
      </c>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1" x14ac:dyDescent="0.2">
      <c r="A1392" s="233">
        <v>305</v>
      </c>
      <c r="B1392" s="234" t="s">
        <v>1659</v>
      </c>
      <c r="C1392" s="250" t="s">
        <v>1660</v>
      </c>
      <c r="D1392" s="235" t="s">
        <v>397</v>
      </c>
      <c r="E1392" s="236">
        <v>1.01736</v>
      </c>
      <c r="F1392" s="237"/>
      <c r="G1392" s="238">
        <f>ROUND(E1392*F1392,2)</f>
        <v>0</v>
      </c>
      <c r="H1392" s="237"/>
      <c r="I1392" s="238">
        <f>ROUND(E1392*H1392,2)</f>
        <v>0</v>
      </c>
      <c r="J1392" s="237"/>
      <c r="K1392" s="238">
        <f>ROUND(E1392*J1392,2)</f>
        <v>0</v>
      </c>
      <c r="L1392" s="238">
        <v>21</v>
      </c>
      <c r="M1392" s="238">
        <f>G1392*(1+L1392/100)</f>
        <v>0</v>
      </c>
      <c r="N1392" s="236">
        <v>1</v>
      </c>
      <c r="O1392" s="236">
        <f>ROUND(E1392*N1392,2)</f>
        <v>1.02</v>
      </c>
      <c r="P1392" s="236">
        <v>0</v>
      </c>
      <c r="Q1392" s="236">
        <f>ROUND(E1392*P1392,2)</f>
        <v>0</v>
      </c>
      <c r="R1392" s="238" t="s">
        <v>546</v>
      </c>
      <c r="S1392" s="238" t="s">
        <v>264</v>
      </c>
      <c r="T1392" s="239" t="s">
        <v>319</v>
      </c>
      <c r="U1392" s="222">
        <v>0</v>
      </c>
      <c r="V1392" s="222">
        <f>ROUND(E1392*U1392,2)</f>
        <v>0</v>
      </c>
      <c r="W1392" s="222"/>
      <c r="X1392" s="222" t="s">
        <v>547</v>
      </c>
      <c r="Y1392" s="222" t="s">
        <v>267</v>
      </c>
      <c r="Z1392" s="212"/>
      <c r="AA1392" s="212"/>
      <c r="AB1392" s="212"/>
      <c r="AC1392" s="212"/>
      <c r="AD1392" s="212"/>
      <c r="AE1392" s="212"/>
      <c r="AF1392" s="212"/>
      <c r="AG1392" s="212" t="s">
        <v>548</v>
      </c>
      <c r="AH1392" s="212"/>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2" x14ac:dyDescent="0.2">
      <c r="A1393" s="219"/>
      <c r="B1393" s="220"/>
      <c r="C1393" s="252" t="s">
        <v>1612</v>
      </c>
      <c r="D1393" s="223"/>
      <c r="E1393" s="224"/>
      <c r="F1393" s="222"/>
      <c r="G1393" s="222"/>
      <c r="H1393" s="222"/>
      <c r="I1393" s="222"/>
      <c r="J1393" s="222"/>
      <c r="K1393" s="222"/>
      <c r="L1393" s="222"/>
      <c r="M1393" s="222"/>
      <c r="N1393" s="221"/>
      <c r="O1393" s="221"/>
      <c r="P1393" s="221"/>
      <c r="Q1393" s="221"/>
      <c r="R1393" s="222"/>
      <c r="S1393" s="222"/>
      <c r="T1393" s="222"/>
      <c r="U1393" s="222"/>
      <c r="V1393" s="222"/>
      <c r="W1393" s="222"/>
      <c r="X1393" s="222"/>
      <c r="Y1393" s="222"/>
      <c r="Z1393" s="212"/>
      <c r="AA1393" s="212"/>
      <c r="AB1393" s="212"/>
      <c r="AC1393" s="212"/>
      <c r="AD1393" s="212"/>
      <c r="AE1393" s="212"/>
      <c r="AF1393" s="212"/>
      <c r="AG1393" s="212" t="s">
        <v>276</v>
      </c>
      <c r="AH1393" s="212">
        <v>0</v>
      </c>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3" x14ac:dyDescent="0.2">
      <c r="A1394" s="219"/>
      <c r="B1394" s="220"/>
      <c r="C1394" s="252" t="s">
        <v>1661</v>
      </c>
      <c r="D1394" s="223"/>
      <c r="E1394" s="224">
        <v>0.94199999999999995</v>
      </c>
      <c r="F1394" s="222"/>
      <c r="G1394" s="222"/>
      <c r="H1394" s="222"/>
      <c r="I1394" s="222"/>
      <c r="J1394" s="222"/>
      <c r="K1394" s="222"/>
      <c r="L1394" s="222"/>
      <c r="M1394" s="222"/>
      <c r="N1394" s="221"/>
      <c r="O1394" s="221"/>
      <c r="P1394" s="221"/>
      <c r="Q1394" s="221"/>
      <c r="R1394" s="222"/>
      <c r="S1394" s="222"/>
      <c r="T1394" s="222"/>
      <c r="U1394" s="222"/>
      <c r="V1394" s="222"/>
      <c r="W1394" s="222"/>
      <c r="X1394" s="222"/>
      <c r="Y1394" s="222"/>
      <c r="Z1394" s="212"/>
      <c r="AA1394" s="212"/>
      <c r="AB1394" s="212"/>
      <c r="AC1394" s="212"/>
      <c r="AD1394" s="212"/>
      <c r="AE1394" s="212"/>
      <c r="AF1394" s="212"/>
      <c r="AG1394" s="212" t="s">
        <v>276</v>
      </c>
      <c r="AH1394" s="212">
        <v>0</v>
      </c>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3" x14ac:dyDescent="0.2">
      <c r="A1395" s="219"/>
      <c r="B1395" s="220"/>
      <c r="C1395" s="262" t="s">
        <v>549</v>
      </c>
      <c r="D1395" s="257"/>
      <c r="E1395" s="258">
        <v>7.5359999999999996E-2</v>
      </c>
      <c r="F1395" s="222"/>
      <c r="G1395" s="222"/>
      <c r="H1395" s="222"/>
      <c r="I1395" s="222"/>
      <c r="J1395" s="222"/>
      <c r="K1395" s="222"/>
      <c r="L1395" s="222"/>
      <c r="M1395" s="222"/>
      <c r="N1395" s="221"/>
      <c r="O1395" s="221"/>
      <c r="P1395" s="221"/>
      <c r="Q1395" s="221"/>
      <c r="R1395" s="222"/>
      <c r="S1395" s="222"/>
      <c r="T1395" s="222"/>
      <c r="U1395" s="222"/>
      <c r="V1395" s="222"/>
      <c r="W1395" s="222"/>
      <c r="X1395" s="222"/>
      <c r="Y1395" s="222"/>
      <c r="Z1395" s="212"/>
      <c r="AA1395" s="212"/>
      <c r="AB1395" s="212"/>
      <c r="AC1395" s="212"/>
      <c r="AD1395" s="212"/>
      <c r="AE1395" s="212"/>
      <c r="AF1395" s="212"/>
      <c r="AG1395" s="212" t="s">
        <v>276</v>
      </c>
      <c r="AH1395" s="212">
        <v>4</v>
      </c>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1" x14ac:dyDescent="0.2">
      <c r="A1396" s="233">
        <v>306</v>
      </c>
      <c r="B1396" s="234" t="s">
        <v>1662</v>
      </c>
      <c r="C1396" s="250" t="s">
        <v>1663</v>
      </c>
      <c r="D1396" s="235" t="s">
        <v>397</v>
      </c>
      <c r="E1396" s="236">
        <v>1.188E-2</v>
      </c>
      <c r="F1396" s="237"/>
      <c r="G1396" s="238">
        <f>ROUND(E1396*F1396,2)</f>
        <v>0</v>
      </c>
      <c r="H1396" s="237"/>
      <c r="I1396" s="238">
        <f>ROUND(E1396*H1396,2)</f>
        <v>0</v>
      </c>
      <c r="J1396" s="237"/>
      <c r="K1396" s="238">
        <f>ROUND(E1396*J1396,2)</f>
        <v>0</v>
      </c>
      <c r="L1396" s="238">
        <v>21</v>
      </c>
      <c r="M1396" s="238">
        <f>G1396*(1+L1396/100)</f>
        <v>0</v>
      </c>
      <c r="N1396" s="236">
        <v>1</v>
      </c>
      <c r="O1396" s="236">
        <f>ROUND(E1396*N1396,2)</f>
        <v>0.01</v>
      </c>
      <c r="P1396" s="236">
        <v>0</v>
      </c>
      <c r="Q1396" s="236">
        <f>ROUND(E1396*P1396,2)</f>
        <v>0</v>
      </c>
      <c r="R1396" s="238" t="s">
        <v>546</v>
      </c>
      <c r="S1396" s="238" t="s">
        <v>264</v>
      </c>
      <c r="T1396" s="239" t="s">
        <v>319</v>
      </c>
      <c r="U1396" s="222">
        <v>0</v>
      </c>
      <c r="V1396" s="222">
        <f>ROUND(E1396*U1396,2)</f>
        <v>0</v>
      </c>
      <c r="W1396" s="222"/>
      <c r="X1396" s="222" t="s">
        <v>547</v>
      </c>
      <c r="Y1396" s="222" t="s">
        <v>267</v>
      </c>
      <c r="Z1396" s="212"/>
      <c r="AA1396" s="212"/>
      <c r="AB1396" s="212"/>
      <c r="AC1396" s="212"/>
      <c r="AD1396" s="212"/>
      <c r="AE1396" s="212"/>
      <c r="AF1396" s="212"/>
      <c r="AG1396" s="212" t="s">
        <v>548</v>
      </c>
      <c r="AH1396" s="212"/>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2" x14ac:dyDescent="0.2">
      <c r="A1397" s="219"/>
      <c r="B1397" s="220"/>
      <c r="C1397" s="252" t="s">
        <v>1612</v>
      </c>
      <c r="D1397" s="223"/>
      <c r="E1397" s="224"/>
      <c r="F1397" s="222"/>
      <c r="G1397" s="222"/>
      <c r="H1397" s="222"/>
      <c r="I1397" s="222"/>
      <c r="J1397" s="222"/>
      <c r="K1397" s="222"/>
      <c r="L1397" s="222"/>
      <c r="M1397" s="222"/>
      <c r="N1397" s="221"/>
      <c r="O1397" s="221"/>
      <c r="P1397" s="221"/>
      <c r="Q1397" s="221"/>
      <c r="R1397" s="222"/>
      <c r="S1397" s="222"/>
      <c r="T1397" s="222"/>
      <c r="U1397" s="222"/>
      <c r="V1397" s="222"/>
      <c r="W1397" s="222"/>
      <c r="X1397" s="222"/>
      <c r="Y1397" s="222"/>
      <c r="Z1397" s="212"/>
      <c r="AA1397" s="212"/>
      <c r="AB1397" s="212"/>
      <c r="AC1397" s="212"/>
      <c r="AD1397" s="212"/>
      <c r="AE1397" s="212"/>
      <c r="AF1397" s="212"/>
      <c r="AG1397" s="212" t="s">
        <v>276</v>
      </c>
      <c r="AH1397" s="212">
        <v>0</v>
      </c>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3" x14ac:dyDescent="0.2">
      <c r="A1398" s="219"/>
      <c r="B1398" s="220"/>
      <c r="C1398" s="252" t="s">
        <v>1664</v>
      </c>
      <c r="D1398" s="223"/>
      <c r="E1398" s="224">
        <v>1.0999999999999999E-2</v>
      </c>
      <c r="F1398" s="222"/>
      <c r="G1398" s="222"/>
      <c r="H1398" s="222"/>
      <c r="I1398" s="222"/>
      <c r="J1398" s="222"/>
      <c r="K1398" s="222"/>
      <c r="L1398" s="222"/>
      <c r="M1398" s="222"/>
      <c r="N1398" s="221"/>
      <c r="O1398" s="221"/>
      <c r="P1398" s="221"/>
      <c r="Q1398" s="221"/>
      <c r="R1398" s="222"/>
      <c r="S1398" s="222"/>
      <c r="T1398" s="222"/>
      <c r="U1398" s="222"/>
      <c r="V1398" s="222"/>
      <c r="W1398" s="222"/>
      <c r="X1398" s="222"/>
      <c r="Y1398" s="222"/>
      <c r="Z1398" s="212"/>
      <c r="AA1398" s="212"/>
      <c r="AB1398" s="212"/>
      <c r="AC1398" s="212"/>
      <c r="AD1398" s="212"/>
      <c r="AE1398" s="212"/>
      <c r="AF1398" s="212"/>
      <c r="AG1398" s="212" t="s">
        <v>276</v>
      </c>
      <c r="AH1398" s="212">
        <v>0</v>
      </c>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3" x14ac:dyDescent="0.2">
      <c r="A1399" s="219"/>
      <c r="B1399" s="220"/>
      <c r="C1399" s="262" t="s">
        <v>549</v>
      </c>
      <c r="D1399" s="257"/>
      <c r="E1399" s="258">
        <v>8.8000000000000003E-4</v>
      </c>
      <c r="F1399" s="222"/>
      <c r="G1399" s="222"/>
      <c r="H1399" s="222"/>
      <c r="I1399" s="222"/>
      <c r="J1399" s="222"/>
      <c r="K1399" s="222"/>
      <c r="L1399" s="222"/>
      <c r="M1399" s="222"/>
      <c r="N1399" s="221"/>
      <c r="O1399" s="221"/>
      <c r="P1399" s="221"/>
      <c r="Q1399" s="221"/>
      <c r="R1399" s="222"/>
      <c r="S1399" s="222"/>
      <c r="T1399" s="222"/>
      <c r="U1399" s="222"/>
      <c r="V1399" s="222"/>
      <c r="W1399" s="222"/>
      <c r="X1399" s="222"/>
      <c r="Y1399" s="222"/>
      <c r="Z1399" s="212"/>
      <c r="AA1399" s="212"/>
      <c r="AB1399" s="212"/>
      <c r="AC1399" s="212"/>
      <c r="AD1399" s="212"/>
      <c r="AE1399" s="212"/>
      <c r="AF1399" s="212"/>
      <c r="AG1399" s="212" t="s">
        <v>276</v>
      </c>
      <c r="AH1399" s="212">
        <v>4</v>
      </c>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1" x14ac:dyDescent="0.2">
      <c r="A1400" s="233">
        <v>307</v>
      </c>
      <c r="B1400" s="234" t="s">
        <v>1665</v>
      </c>
      <c r="C1400" s="250" t="s">
        <v>1666</v>
      </c>
      <c r="D1400" s="235" t="s">
        <v>650</v>
      </c>
      <c r="E1400" s="236">
        <v>25.92</v>
      </c>
      <c r="F1400" s="237"/>
      <c r="G1400" s="238">
        <f>ROUND(E1400*F1400,2)</f>
        <v>0</v>
      </c>
      <c r="H1400" s="237"/>
      <c r="I1400" s="238">
        <f>ROUND(E1400*H1400,2)</f>
        <v>0</v>
      </c>
      <c r="J1400" s="237"/>
      <c r="K1400" s="238">
        <f>ROUND(E1400*J1400,2)</f>
        <v>0</v>
      </c>
      <c r="L1400" s="238">
        <v>21</v>
      </c>
      <c r="M1400" s="238">
        <f>G1400*(1+L1400/100)</f>
        <v>0</v>
      </c>
      <c r="N1400" s="236">
        <v>1.99E-3</v>
      </c>
      <c r="O1400" s="236">
        <f>ROUND(E1400*N1400,2)</f>
        <v>0.05</v>
      </c>
      <c r="P1400" s="236">
        <v>0</v>
      </c>
      <c r="Q1400" s="236">
        <f>ROUND(E1400*P1400,2)</f>
        <v>0</v>
      </c>
      <c r="R1400" s="238" t="s">
        <v>546</v>
      </c>
      <c r="S1400" s="238" t="s">
        <v>264</v>
      </c>
      <c r="T1400" s="239" t="s">
        <v>319</v>
      </c>
      <c r="U1400" s="222">
        <v>0</v>
      </c>
      <c r="V1400" s="222">
        <f>ROUND(E1400*U1400,2)</f>
        <v>0</v>
      </c>
      <c r="W1400" s="222"/>
      <c r="X1400" s="222" t="s">
        <v>547</v>
      </c>
      <c r="Y1400" s="222" t="s">
        <v>267</v>
      </c>
      <c r="Z1400" s="212"/>
      <c r="AA1400" s="212"/>
      <c r="AB1400" s="212"/>
      <c r="AC1400" s="212"/>
      <c r="AD1400" s="212"/>
      <c r="AE1400" s="212"/>
      <c r="AF1400" s="212"/>
      <c r="AG1400" s="212" t="s">
        <v>548</v>
      </c>
      <c r="AH1400" s="212"/>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2" x14ac:dyDescent="0.2">
      <c r="A1401" s="219"/>
      <c r="B1401" s="220"/>
      <c r="C1401" s="252" t="s">
        <v>474</v>
      </c>
      <c r="D1401" s="223"/>
      <c r="E1401" s="224"/>
      <c r="F1401" s="222"/>
      <c r="G1401" s="222"/>
      <c r="H1401" s="222"/>
      <c r="I1401" s="222"/>
      <c r="J1401" s="222"/>
      <c r="K1401" s="222"/>
      <c r="L1401" s="222"/>
      <c r="M1401" s="222"/>
      <c r="N1401" s="221"/>
      <c r="O1401" s="221"/>
      <c r="P1401" s="221"/>
      <c r="Q1401" s="221"/>
      <c r="R1401" s="222"/>
      <c r="S1401" s="222"/>
      <c r="T1401" s="222"/>
      <c r="U1401" s="222"/>
      <c r="V1401" s="222"/>
      <c r="W1401" s="222"/>
      <c r="X1401" s="222"/>
      <c r="Y1401" s="222"/>
      <c r="Z1401" s="212"/>
      <c r="AA1401" s="212"/>
      <c r="AB1401" s="212"/>
      <c r="AC1401" s="212"/>
      <c r="AD1401" s="212"/>
      <c r="AE1401" s="212"/>
      <c r="AF1401" s="212"/>
      <c r="AG1401" s="212" t="s">
        <v>276</v>
      </c>
      <c r="AH1401" s="212">
        <v>0</v>
      </c>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3" x14ac:dyDescent="0.2">
      <c r="A1402" s="219"/>
      <c r="B1402" s="220"/>
      <c r="C1402" s="252" t="s">
        <v>1667</v>
      </c>
      <c r="D1402" s="223"/>
      <c r="E1402" s="224">
        <v>24</v>
      </c>
      <c r="F1402" s="222"/>
      <c r="G1402" s="222"/>
      <c r="H1402" s="222"/>
      <c r="I1402" s="222"/>
      <c r="J1402" s="222"/>
      <c r="K1402" s="222"/>
      <c r="L1402" s="222"/>
      <c r="M1402" s="222"/>
      <c r="N1402" s="221"/>
      <c r="O1402" s="221"/>
      <c r="P1402" s="221"/>
      <c r="Q1402" s="221"/>
      <c r="R1402" s="222"/>
      <c r="S1402" s="222"/>
      <c r="T1402" s="222"/>
      <c r="U1402" s="222"/>
      <c r="V1402" s="222"/>
      <c r="W1402" s="222"/>
      <c r="X1402" s="222"/>
      <c r="Y1402" s="222"/>
      <c r="Z1402" s="212"/>
      <c r="AA1402" s="212"/>
      <c r="AB1402" s="212"/>
      <c r="AC1402" s="212"/>
      <c r="AD1402" s="212"/>
      <c r="AE1402" s="212"/>
      <c r="AF1402" s="212"/>
      <c r="AG1402" s="212" t="s">
        <v>276</v>
      </c>
      <c r="AH1402" s="212">
        <v>0</v>
      </c>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3" x14ac:dyDescent="0.2">
      <c r="A1403" s="219"/>
      <c r="B1403" s="220"/>
      <c r="C1403" s="262" t="s">
        <v>549</v>
      </c>
      <c r="D1403" s="257"/>
      <c r="E1403" s="258">
        <v>1.92</v>
      </c>
      <c r="F1403" s="222"/>
      <c r="G1403" s="222"/>
      <c r="H1403" s="222"/>
      <c r="I1403" s="222"/>
      <c r="J1403" s="222"/>
      <c r="K1403" s="222"/>
      <c r="L1403" s="222"/>
      <c r="M1403" s="222"/>
      <c r="N1403" s="221"/>
      <c r="O1403" s="221"/>
      <c r="P1403" s="221"/>
      <c r="Q1403" s="221"/>
      <c r="R1403" s="222"/>
      <c r="S1403" s="222"/>
      <c r="T1403" s="222"/>
      <c r="U1403" s="222"/>
      <c r="V1403" s="222"/>
      <c r="W1403" s="222"/>
      <c r="X1403" s="222"/>
      <c r="Y1403" s="222"/>
      <c r="Z1403" s="212"/>
      <c r="AA1403" s="212"/>
      <c r="AB1403" s="212"/>
      <c r="AC1403" s="212"/>
      <c r="AD1403" s="212"/>
      <c r="AE1403" s="212"/>
      <c r="AF1403" s="212"/>
      <c r="AG1403" s="212" t="s">
        <v>276</v>
      </c>
      <c r="AH1403" s="212">
        <v>4</v>
      </c>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ht="22.5" outlineLevel="1" x14ac:dyDescent="0.2">
      <c r="A1404" s="233">
        <v>308</v>
      </c>
      <c r="B1404" s="234" t="s">
        <v>1668</v>
      </c>
      <c r="C1404" s="250" t="s">
        <v>1669</v>
      </c>
      <c r="D1404" s="235" t="s">
        <v>397</v>
      </c>
      <c r="E1404" s="236">
        <v>0.11771</v>
      </c>
      <c r="F1404" s="237"/>
      <c r="G1404" s="238">
        <f>ROUND(E1404*F1404,2)</f>
        <v>0</v>
      </c>
      <c r="H1404" s="237"/>
      <c r="I1404" s="238">
        <f>ROUND(E1404*H1404,2)</f>
        <v>0</v>
      </c>
      <c r="J1404" s="237"/>
      <c r="K1404" s="238">
        <f>ROUND(E1404*J1404,2)</f>
        <v>0</v>
      </c>
      <c r="L1404" s="238">
        <v>21</v>
      </c>
      <c r="M1404" s="238">
        <f>G1404*(1+L1404/100)</f>
        <v>0</v>
      </c>
      <c r="N1404" s="236">
        <v>1</v>
      </c>
      <c r="O1404" s="236">
        <f>ROUND(E1404*N1404,2)</f>
        <v>0.12</v>
      </c>
      <c r="P1404" s="236">
        <v>0</v>
      </c>
      <c r="Q1404" s="236">
        <f>ROUND(E1404*P1404,2)</f>
        <v>0</v>
      </c>
      <c r="R1404" s="238" t="s">
        <v>546</v>
      </c>
      <c r="S1404" s="238" t="s">
        <v>264</v>
      </c>
      <c r="T1404" s="239" t="s">
        <v>319</v>
      </c>
      <c r="U1404" s="222">
        <v>0</v>
      </c>
      <c r="V1404" s="222">
        <f>ROUND(E1404*U1404,2)</f>
        <v>0</v>
      </c>
      <c r="W1404" s="222"/>
      <c r="X1404" s="222" t="s">
        <v>547</v>
      </c>
      <c r="Y1404" s="222" t="s">
        <v>267</v>
      </c>
      <c r="Z1404" s="212"/>
      <c r="AA1404" s="212"/>
      <c r="AB1404" s="212"/>
      <c r="AC1404" s="212"/>
      <c r="AD1404" s="212"/>
      <c r="AE1404" s="212"/>
      <c r="AF1404" s="212"/>
      <c r="AG1404" s="212" t="s">
        <v>548</v>
      </c>
      <c r="AH1404" s="212"/>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2" x14ac:dyDescent="0.2">
      <c r="A1405" s="219"/>
      <c r="B1405" s="220"/>
      <c r="C1405" s="252" t="s">
        <v>1612</v>
      </c>
      <c r="D1405" s="223"/>
      <c r="E1405" s="224"/>
      <c r="F1405" s="222"/>
      <c r="G1405" s="222"/>
      <c r="H1405" s="222"/>
      <c r="I1405" s="222"/>
      <c r="J1405" s="222"/>
      <c r="K1405" s="222"/>
      <c r="L1405" s="222"/>
      <c r="M1405" s="222"/>
      <c r="N1405" s="221"/>
      <c r="O1405" s="221"/>
      <c r="P1405" s="221"/>
      <c r="Q1405" s="221"/>
      <c r="R1405" s="222"/>
      <c r="S1405" s="222"/>
      <c r="T1405" s="222"/>
      <c r="U1405" s="222"/>
      <c r="V1405" s="222"/>
      <c r="W1405" s="222"/>
      <c r="X1405" s="222"/>
      <c r="Y1405" s="222"/>
      <c r="Z1405" s="212"/>
      <c r="AA1405" s="212"/>
      <c r="AB1405" s="212"/>
      <c r="AC1405" s="212"/>
      <c r="AD1405" s="212"/>
      <c r="AE1405" s="212"/>
      <c r="AF1405" s="212"/>
      <c r="AG1405" s="212" t="s">
        <v>276</v>
      </c>
      <c r="AH1405" s="212">
        <v>0</v>
      </c>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3" x14ac:dyDescent="0.2">
      <c r="A1406" s="219"/>
      <c r="B1406" s="220"/>
      <c r="C1406" s="252" t="s">
        <v>1670</v>
      </c>
      <c r="D1406" s="223"/>
      <c r="E1406" s="224">
        <v>0.10899</v>
      </c>
      <c r="F1406" s="222"/>
      <c r="G1406" s="222"/>
      <c r="H1406" s="222"/>
      <c r="I1406" s="222"/>
      <c r="J1406" s="222"/>
      <c r="K1406" s="222"/>
      <c r="L1406" s="222"/>
      <c r="M1406" s="222"/>
      <c r="N1406" s="221"/>
      <c r="O1406" s="221"/>
      <c r="P1406" s="221"/>
      <c r="Q1406" s="221"/>
      <c r="R1406" s="222"/>
      <c r="S1406" s="222"/>
      <c r="T1406" s="222"/>
      <c r="U1406" s="222"/>
      <c r="V1406" s="222"/>
      <c r="W1406" s="222"/>
      <c r="X1406" s="222"/>
      <c r="Y1406" s="222"/>
      <c r="Z1406" s="212"/>
      <c r="AA1406" s="212"/>
      <c r="AB1406" s="212"/>
      <c r="AC1406" s="212"/>
      <c r="AD1406" s="212"/>
      <c r="AE1406" s="212"/>
      <c r="AF1406" s="212"/>
      <c r="AG1406" s="212" t="s">
        <v>276</v>
      </c>
      <c r="AH1406" s="212">
        <v>0</v>
      </c>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3" x14ac:dyDescent="0.2">
      <c r="A1407" s="219"/>
      <c r="B1407" s="220"/>
      <c r="C1407" s="262" t="s">
        <v>549</v>
      </c>
      <c r="D1407" s="257"/>
      <c r="E1407" s="258">
        <v>8.7200000000000003E-3</v>
      </c>
      <c r="F1407" s="222"/>
      <c r="G1407" s="222"/>
      <c r="H1407" s="222"/>
      <c r="I1407" s="222"/>
      <c r="J1407" s="222"/>
      <c r="K1407" s="222"/>
      <c r="L1407" s="222"/>
      <c r="M1407" s="222"/>
      <c r="N1407" s="221"/>
      <c r="O1407" s="221"/>
      <c r="P1407" s="221"/>
      <c r="Q1407" s="221"/>
      <c r="R1407" s="222"/>
      <c r="S1407" s="222"/>
      <c r="T1407" s="222"/>
      <c r="U1407" s="222"/>
      <c r="V1407" s="222"/>
      <c r="W1407" s="222"/>
      <c r="X1407" s="222"/>
      <c r="Y1407" s="222"/>
      <c r="Z1407" s="212"/>
      <c r="AA1407" s="212"/>
      <c r="AB1407" s="212"/>
      <c r="AC1407" s="212"/>
      <c r="AD1407" s="212"/>
      <c r="AE1407" s="212"/>
      <c r="AF1407" s="212"/>
      <c r="AG1407" s="212" t="s">
        <v>276</v>
      </c>
      <c r="AH1407" s="212">
        <v>4</v>
      </c>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ht="22.5" outlineLevel="1" x14ac:dyDescent="0.2">
      <c r="A1408" s="233">
        <v>309</v>
      </c>
      <c r="B1408" s="234" t="s">
        <v>1671</v>
      </c>
      <c r="C1408" s="250" t="s">
        <v>1672</v>
      </c>
      <c r="D1408" s="235" t="s">
        <v>397</v>
      </c>
      <c r="E1408" s="236">
        <v>0.36643999999999999</v>
      </c>
      <c r="F1408" s="237"/>
      <c r="G1408" s="238">
        <f>ROUND(E1408*F1408,2)</f>
        <v>0</v>
      </c>
      <c r="H1408" s="237"/>
      <c r="I1408" s="238">
        <f>ROUND(E1408*H1408,2)</f>
        <v>0</v>
      </c>
      <c r="J1408" s="237"/>
      <c r="K1408" s="238">
        <f>ROUND(E1408*J1408,2)</f>
        <v>0</v>
      </c>
      <c r="L1408" s="238">
        <v>21</v>
      </c>
      <c r="M1408" s="238">
        <f>G1408*(1+L1408/100)</f>
        <v>0</v>
      </c>
      <c r="N1408" s="236">
        <v>1</v>
      </c>
      <c r="O1408" s="236">
        <f>ROUND(E1408*N1408,2)</f>
        <v>0.37</v>
      </c>
      <c r="P1408" s="236">
        <v>0</v>
      </c>
      <c r="Q1408" s="236">
        <f>ROUND(E1408*P1408,2)</f>
        <v>0</v>
      </c>
      <c r="R1408" s="238" t="s">
        <v>546</v>
      </c>
      <c r="S1408" s="238" t="s">
        <v>264</v>
      </c>
      <c r="T1408" s="239" t="s">
        <v>319</v>
      </c>
      <c r="U1408" s="222">
        <v>0</v>
      </c>
      <c r="V1408" s="222">
        <f>ROUND(E1408*U1408,2)</f>
        <v>0</v>
      </c>
      <c r="W1408" s="222"/>
      <c r="X1408" s="222" t="s">
        <v>547</v>
      </c>
      <c r="Y1408" s="222" t="s">
        <v>267</v>
      </c>
      <c r="Z1408" s="212"/>
      <c r="AA1408" s="212"/>
      <c r="AB1408" s="212"/>
      <c r="AC1408" s="212"/>
      <c r="AD1408" s="212"/>
      <c r="AE1408" s="212"/>
      <c r="AF1408" s="212"/>
      <c r="AG1408" s="212" t="s">
        <v>548</v>
      </c>
      <c r="AH1408" s="212"/>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2" x14ac:dyDescent="0.2">
      <c r="A1409" s="219"/>
      <c r="B1409" s="220"/>
      <c r="C1409" s="252" t="s">
        <v>1612</v>
      </c>
      <c r="D1409" s="223"/>
      <c r="E1409" s="224"/>
      <c r="F1409" s="222"/>
      <c r="G1409" s="222"/>
      <c r="H1409" s="222"/>
      <c r="I1409" s="222"/>
      <c r="J1409" s="222"/>
      <c r="K1409" s="222"/>
      <c r="L1409" s="222"/>
      <c r="M1409" s="222"/>
      <c r="N1409" s="221"/>
      <c r="O1409" s="221"/>
      <c r="P1409" s="221"/>
      <c r="Q1409" s="221"/>
      <c r="R1409" s="222"/>
      <c r="S1409" s="222"/>
      <c r="T1409" s="222"/>
      <c r="U1409" s="222"/>
      <c r="V1409" s="222"/>
      <c r="W1409" s="222"/>
      <c r="X1409" s="222"/>
      <c r="Y1409" s="222"/>
      <c r="Z1409" s="212"/>
      <c r="AA1409" s="212"/>
      <c r="AB1409" s="212"/>
      <c r="AC1409" s="212"/>
      <c r="AD1409" s="212"/>
      <c r="AE1409" s="212"/>
      <c r="AF1409" s="212"/>
      <c r="AG1409" s="212" t="s">
        <v>276</v>
      </c>
      <c r="AH1409" s="212">
        <v>0</v>
      </c>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3" x14ac:dyDescent="0.2">
      <c r="A1410" s="219"/>
      <c r="B1410" s="220"/>
      <c r="C1410" s="252" t="s">
        <v>1673</v>
      </c>
      <c r="D1410" s="223"/>
      <c r="E1410" s="224">
        <v>0.33929999999999999</v>
      </c>
      <c r="F1410" s="222"/>
      <c r="G1410" s="222"/>
      <c r="H1410" s="222"/>
      <c r="I1410" s="222"/>
      <c r="J1410" s="222"/>
      <c r="K1410" s="222"/>
      <c r="L1410" s="222"/>
      <c r="M1410" s="222"/>
      <c r="N1410" s="221"/>
      <c r="O1410" s="221"/>
      <c r="P1410" s="221"/>
      <c r="Q1410" s="221"/>
      <c r="R1410" s="222"/>
      <c r="S1410" s="222"/>
      <c r="T1410" s="222"/>
      <c r="U1410" s="222"/>
      <c r="V1410" s="222"/>
      <c r="W1410" s="222"/>
      <c r="X1410" s="222"/>
      <c r="Y1410" s="222"/>
      <c r="Z1410" s="212"/>
      <c r="AA1410" s="212"/>
      <c r="AB1410" s="212"/>
      <c r="AC1410" s="212"/>
      <c r="AD1410" s="212"/>
      <c r="AE1410" s="212"/>
      <c r="AF1410" s="212"/>
      <c r="AG1410" s="212" t="s">
        <v>276</v>
      </c>
      <c r="AH1410" s="212">
        <v>0</v>
      </c>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outlineLevel="3" x14ac:dyDescent="0.2">
      <c r="A1411" s="219"/>
      <c r="B1411" s="220"/>
      <c r="C1411" s="262" t="s">
        <v>549</v>
      </c>
      <c r="D1411" s="257"/>
      <c r="E1411" s="258">
        <v>2.7140000000000001E-2</v>
      </c>
      <c r="F1411" s="222"/>
      <c r="G1411" s="222"/>
      <c r="H1411" s="222"/>
      <c r="I1411" s="222"/>
      <c r="J1411" s="222"/>
      <c r="K1411" s="222"/>
      <c r="L1411" s="222"/>
      <c r="M1411" s="222"/>
      <c r="N1411" s="221"/>
      <c r="O1411" s="221"/>
      <c r="P1411" s="221"/>
      <c r="Q1411" s="221"/>
      <c r="R1411" s="222"/>
      <c r="S1411" s="222"/>
      <c r="T1411" s="222"/>
      <c r="U1411" s="222"/>
      <c r="V1411" s="222"/>
      <c r="W1411" s="222"/>
      <c r="X1411" s="222"/>
      <c r="Y1411" s="222"/>
      <c r="Z1411" s="212"/>
      <c r="AA1411" s="212"/>
      <c r="AB1411" s="212"/>
      <c r="AC1411" s="212"/>
      <c r="AD1411" s="212"/>
      <c r="AE1411" s="212"/>
      <c r="AF1411" s="212"/>
      <c r="AG1411" s="212" t="s">
        <v>276</v>
      </c>
      <c r="AH1411" s="212">
        <v>4</v>
      </c>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1" x14ac:dyDescent="0.2">
      <c r="A1412" s="233">
        <v>310</v>
      </c>
      <c r="B1412" s="234" t="s">
        <v>1674</v>
      </c>
      <c r="C1412" s="250" t="s">
        <v>1675</v>
      </c>
      <c r="D1412" s="235" t="s">
        <v>861</v>
      </c>
      <c r="E1412" s="236">
        <v>100</v>
      </c>
      <c r="F1412" s="237"/>
      <c r="G1412" s="238">
        <f>ROUND(E1412*F1412,2)</f>
        <v>0</v>
      </c>
      <c r="H1412" s="237"/>
      <c r="I1412" s="238">
        <f>ROUND(E1412*H1412,2)</f>
        <v>0</v>
      </c>
      <c r="J1412" s="237"/>
      <c r="K1412" s="238">
        <f>ROUND(E1412*J1412,2)</f>
        <v>0</v>
      </c>
      <c r="L1412" s="238">
        <v>21</v>
      </c>
      <c r="M1412" s="238">
        <f>G1412*(1+L1412/100)</f>
        <v>0</v>
      </c>
      <c r="N1412" s="236">
        <v>1E-3</v>
      </c>
      <c r="O1412" s="236">
        <f>ROUND(E1412*N1412,2)</f>
        <v>0.1</v>
      </c>
      <c r="P1412" s="236">
        <v>0</v>
      </c>
      <c r="Q1412" s="236">
        <f>ROUND(E1412*P1412,2)</f>
        <v>0</v>
      </c>
      <c r="R1412" s="238" t="s">
        <v>546</v>
      </c>
      <c r="S1412" s="238" t="s">
        <v>264</v>
      </c>
      <c r="T1412" s="239" t="s">
        <v>319</v>
      </c>
      <c r="U1412" s="222">
        <v>0</v>
      </c>
      <c r="V1412" s="222">
        <f>ROUND(E1412*U1412,2)</f>
        <v>0</v>
      </c>
      <c r="W1412" s="222"/>
      <c r="X1412" s="222" t="s">
        <v>547</v>
      </c>
      <c r="Y1412" s="222" t="s">
        <v>267</v>
      </c>
      <c r="Z1412" s="212"/>
      <c r="AA1412" s="212"/>
      <c r="AB1412" s="212"/>
      <c r="AC1412" s="212"/>
      <c r="AD1412" s="212"/>
      <c r="AE1412" s="212"/>
      <c r="AF1412" s="212"/>
      <c r="AG1412" s="212" t="s">
        <v>548</v>
      </c>
      <c r="AH1412" s="212"/>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2" x14ac:dyDescent="0.2">
      <c r="A1413" s="219"/>
      <c r="B1413" s="220"/>
      <c r="C1413" s="252" t="s">
        <v>1612</v>
      </c>
      <c r="D1413" s="223"/>
      <c r="E1413" s="224"/>
      <c r="F1413" s="222"/>
      <c r="G1413" s="222"/>
      <c r="H1413" s="222"/>
      <c r="I1413" s="222"/>
      <c r="J1413" s="222"/>
      <c r="K1413" s="222"/>
      <c r="L1413" s="222"/>
      <c r="M1413" s="222"/>
      <c r="N1413" s="221"/>
      <c r="O1413" s="221"/>
      <c r="P1413" s="221"/>
      <c r="Q1413" s="221"/>
      <c r="R1413" s="222"/>
      <c r="S1413" s="222"/>
      <c r="T1413" s="222"/>
      <c r="U1413" s="222"/>
      <c r="V1413" s="222"/>
      <c r="W1413" s="222"/>
      <c r="X1413" s="222"/>
      <c r="Y1413" s="222"/>
      <c r="Z1413" s="212"/>
      <c r="AA1413" s="212"/>
      <c r="AB1413" s="212"/>
      <c r="AC1413" s="212"/>
      <c r="AD1413" s="212"/>
      <c r="AE1413" s="212"/>
      <c r="AF1413" s="212"/>
      <c r="AG1413" s="212" t="s">
        <v>276</v>
      </c>
      <c r="AH1413" s="212">
        <v>0</v>
      </c>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3" x14ac:dyDescent="0.2">
      <c r="A1414" s="219"/>
      <c r="B1414" s="220"/>
      <c r="C1414" s="252" t="s">
        <v>1617</v>
      </c>
      <c r="D1414" s="223"/>
      <c r="E1414" s="224">
        <v>100</v>
      </c>
      <c r="F1414" s="222"/>
      <c r="G1414" s="222"/>
      <c r="H1414" s="222"/>
      <c r="I1414" s="222"/>
      <c r="J1414" s="222"/>
      <c r="K1414" s="222"/>
      <c r="L1414" s="222"/>
      <c r="M1414" s="222"/>
      <c r="N1414" s="221"/>
      <c r="O1414" s="221"/>
      <c r="P1414" s="221"/>
      <c r="Q1414" s="221"/>
      <c r="R1414" s="222"/>
      <c r="S1414" s="222"/>
      <c r="T1414" s="222"/>
      <c r="U1414" s="222"/>
      <c r="V1414" s="222"/>
      <c r="W1414" s="222"/>
      <c r="X1414" s="222"/>
      <c r="Y1414" s="222"/>
      <c r="Z1414" s="212"/>
      <c r="AA1414" s="212"/>
      <c r="AB1414" s="212"/>
      <c r="AC1414" s="212"/>
      <c r="AD1414" s="212"/>
      <c r="AE1414" s="212"/>
      <c r="AF1414" s="212"/>
      <c r="AG1414" s="212" t="s">
        <v>276</v>
      </c>
      <c r="AH1414" s="212">
        <v>0</v>
      </c>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1" x14ac:dyDescent="0.2">
      <c r="A1415" s="233">
        <v>311</v>
      </c>
      <c r="B1415" s="234" t="s">
        <v>1676</v>
      </c>
      <c r="C1415" s="250" t="s">
        <v>1677</v>
      </c>
      <c r="D1415" s="235" t="s">
        <v>397</v>
      </c>
      <c r="E1415" s="236">
        <v>7.0463500000000003</v>
      </c>
      <c r="F1415" s="237"/>
      <c r="G1415" s="238">
        <f>ROUND(E1415*F1415,2)</f>
        <v>0</v>
      </c>
      <c r="H1415" s="237"/>
      <c r="I1415" s="238">
        <f>ROUND(E1415*H1415,2)</f>
        <v>0</v>
      </c>
      <c r="J1415" s="237"/>
      <c r="K1415" s="238">
        <f>ROUND(E1415*J1415,2)</f>
        <v>0</v>
      </c>
      <c r="L1415" s="238">
        <v>21</v>
      </c>
      <c r="M1415" s="238">
        <f>G1415*(1+L1415/100)</f>
        <v>0</v>
      </c>
      <c r="N1415" s="236">
        <v>0</v>
      </c>
      <c r="O1415" s="236">
        <f>ROUND(E1415*N1415,2)</f>
        <v>0</v>
      </c>
      <c r="P1415" s="236">
        <v>0</v>
      </c>
      <c r="Q1415" s="236">
        <f>ROUND(E1415*P1415,2)</f>
        <v>0</v>
      </c>
      <c r="R1415" s="238" t="s">
        <v>1599</v>
      </c>
      <c r="S1415" s="238" t="s">
        <v>264</v>
      </c>
      <c r="T1415" s="239" t="s">
        <v>319</v>
      </c>
      <c r="U1415" s="222">
        <v>3.0059999999999998</v>
      </c>
      <c r="V1415" s="222">
        <f>ROUND(E1415*U1415,2)</f>
        <v>21.18</v>
      </c>
      <c r="W1415" s="222"/>
      <c r="X1415" s="222" t="s">
        <v>1138</v>
      </c>
      <c r="Y1415" s="222" t="s">
        <v>267</v>
      </c>
      <c r="Z1415" s="212"/>
      <c r="AA1415" s="212"/>
      <c r="AB1415" s="212"/>
      <c r="AC1415" s="212"/>
      <c r="AD1415" s="212"/>
      <c r="AE1415" s="212"/>
      <c r="AF1415" s="212"/>
      <c r="AG1415" s="212" t="s">
        <v>1139</v>
      </c>
      <c r="AH1415" s="212"/>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outlineLevel="2" x14ac:dyDescent="0.2">
      <c r="A1416" s="219"/>
      <c r="B1416" s="220"/>
      <c r="C1416" s="261" t="s">
        <v>1253</v>
      </c>
      <c r="D1416" s="259"/>
      <c r="E1416" s="259"/>
      <c r="F1416" s="259"/>
      <c r="G1416" s="259"/>
      <c r="H1416" s="222"/>
      <c r="I1416" s="222"/>
      <c r="J1416" s="222"/>
      <c r="K1416" s="222"/>
      <c r="L1416" s="222"/>
      <c r="M1416" s="222"/>
      <c r="N1416" s="221"/>
      <c r="O1416" s="221"/>
      <c r="P1416" s="221"/>
      <c r="Q1416" s="221"/>
      <c r="R1416" s="222"/>
      <c r="S1416" s="222"/>
      <c r="T1416" s="222"/>
      <c r="U1416" s="222"/>
      <c r="V1416" s="222"/>
      <c r="W1416" s="222"/>
      <c r="X1416" s="222"/>
      <c r="Y1416" s="222"/>
      <c r="Z1416" s="212"/>
      <c r="AA1416" s="212"/>
      <c r="AB1416" s="212"/>
      <c r="AC1416" s="212"/>
      <c r="AD1416" s="212"/>
      <c r="AE1416" s="212"/>
      <c r="AF1416" s="212"/>
      <c r="AG1416" s="212" t="s">
        <v>323</v>
      </c>
      <c r="AH1416" s="212"/>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2" x14ac:dyDescent="0.2">
      <c r="A1417" s="219"/>
      <c r="B1417" s="220"/>
      <c r="C1417" s="252" t="s">
        <v>1141</v>
      </c>
      <c r="D1417" s="223"/>
      <c r="E1417" s="224"/>
      <c r="F1417" s="222"/>
      <c r="G1417" s="222"/>
      <c r="H1417" s="222"/>
      <c r="I1417" s="222"/>
      <c r="J1417" s="222"/>
      <c r="K1417" s="222"/>
      <c r="L1417" s="222"/>
      <c r="M1417" s="222"/>
      <c r="N1417" s="221"/>
      <c r="O1417" s="221"/>
      <c r="P1417" s="221"/>
      <c r="Q1417" s="221"/>
      <c r="R1417" s="222"/>
      <c r="S1417" s="222"/>
      <c r="T1417" s="222"/>
      <c r="U1417" s="222"/>
      <c r="V1417" s="222"/>
      <c r="W1417" s="222"/>
      <c r="X1417" s="222"/>
      <c r="Y1417" s="222"/>
      <c r="Z1417" s="212"/>
      <c r="AA1417" s="212"/>
      <c r="AB1417" s="212"/>
      <c r="AC1417" s="212"/>
      <c r="AD1417" s="212"/>
      <c r="AE1417" s="212"/>
      <c r="AF1417" s="212"/>
      <c r="AG1417" s="212" t="s">
        <v>276</v>
      </c>
      <c r="AH1417" s="212">
        <v>0</v>
      </c>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ht="22.5" outlineLevel="3" x14ac:dyDescent="0.2">
      <c r="A1418" s="219"/>
      <c r="B1418" s="220"/>
      <c r="C1418" s="252" t="s">
        <v>1678</v>
      </c>
      <c r="D1418" s="223"/>
      <c r="E1418" s="224"/>
      <c r="F1418" s="222"/>
      <c r="G1418" s="222"/>
      <c r="H1418" s="222"/>
      <c r="I1418" s="222"/>
      <c r="J1418" s="222"/>
      <c r="K1418" s="222"/>
      <c r="L1418" s="222"/>
      <c r="M1418" s="222"/>
      <c r="N1418" s="221"/>
      <c r="O1418" s="221"/>
      <c r="P1418" s="221"/>
      <c r="Q1418" s="221"/>
      <c r="R1418" s="222"/>
      <c r="S1418" s="222"/>
      <c r="T1418" s="222"/>
      <c r="U1418" s="222"/>
      <c r="V1418" s="222"/>
      <c r="W1418" s="222"/>
      <c r="X1418" s="222"/>
      <c r="Y1418" s="222"/>
      <c r="Z1418" s="212"/>
      <c r="AA1418" s="212"/>
      <c r="AB1418" s="212"/>
      <c r="AC1418" s="212"/>
      <c r="AD1418" s="212"/>
      <c r="AE1418" s="212"/>
      <c r="AF1418" s="212"/>
      <c r="AG1418" s="212" t="s">
        <v>276</v>
      </c>
      <c r="AH1418" s="212">
        <v>0</v>
      </c>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3" x14ac:dyDescent="0.2">
      <c r="A1419" s="219"/>
      <c r="B1419" s="220"/>
      <c r="C1419" s="252" t="s">
        <v>1679</v>
      </c>
      <c r="D1419" s="223"/>
      <c r="E1419" s="224"/>
      <c r="F1419" s="222"/>
      <c r="G1419" s="222"/>
      <c r="H1419" s="222"/>
      <c r="I1419" s="222"/>
      <c r="J1419" s="222"/>
      <c r="K1419" s="222"/>
      <c r="L1419" s="222"/>
      <c r="M1419" s="222"/>
      <c r="N1419" s="221"/>
      <c r="O1419" s="221"/>
      <c r="P1419" s="221"/>
      <c r="Q1419" s="221"/>
      <c r="R1419" s="222"/>
      <c r="S1419" s="222"/>
      <c r="T1419" s="222"/>
      <c r="U1419" s="222"/>
      <c r="V1419" s="222"/>
      <c r="W1419" s="222"/>
      <c r="X1419" s="222"/>
      <c r="Y1419" s="222"/>
      <c r="Z1419" s="212"/>
      <c r="AA1419" s="212"/>
      <c r="AB1419" s="212"/>
      <c r="AC1419" s="212"/>
      <c r="AD1419" s="212"/>
      <c r="AE1419" s="212"/>
      <c r="AF1419" s="212"/>
      <c r="AG1419" s="212" t="s">
        <v>276</v>
      </c>
      <c r="AH1419" s="212">
        <v>0</v>
      </c>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3" x14ac:dyDescent="0.2">
      <c r="A1420" s="219"/>
      <c r="B1420" s="220"/>
      <c r="C1420" s="252" t="s">
        <v>1680</v>
      </c>
      <c r="D1420" s="223"/>
      <c r="E1420" s="224">
        <v>7.0463500000000003</v>
      </c>
      <c r="F1420" s="222"/>
      <c r="G1420" s="222"/>
      <c r="H1420" s="222"/>
      <c r="I1420" s="222"/>
      <c r="J1420" s="222"/>
      <c r="K1420" s="222"/>
      <c r="L1420" s="222"/>
      <c r="M1420" s="222"/>
      <c r="N1420" s="221"/>
      <c r="O1420" s="221"/>
      <c r="P1420" s="221"/>
      <c r="Q1420" s="221"/>
      <c r="R1420" s="222"/>
      <c r="S1420" s="222"/>
      <c r="T1420" s="222"/>
      <c r="U1420" s="222"/>
      <c r="V1420" s="222"/>
      <c r="W1420" s="222"/>
      <c r="X1420" s="222"/>
      <c r="Y1420" s="222"/>
      <c r="Z1420" s="212"/>
      <c r="AA1420" s="212"/>
      <c r="AB1420" s="212"/>
      <c r="AC1420" s="212"/>
      <c r="AD1420" s="212"/>
      <c r="AE1420" s="212"/>
      <c r="AF1420" s="212"/>
      <c r="AG1420" s="212" t="s">
        <v>276</v>
      </c>
      <c r="AH1420" s="212">
        <v>0</v>
      </c>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x14ac:dyDescent="0.2">
      <c r="A1421" s="226" t="s">
        <v>259</v>
      </c>
      <c r="B1421" s="227" t="s">
        <v>192</v>
      </c>
      <c r="C1421" s="249" t="s">
        <v>193</v>
      </c>
      <c r="D1421" s="228"/>
      <c r="E1421" s="229"/>
      <c r="F1421" s="230"/>
      <c r="G1421" s="230">
        <f>SUMIF(AG1422:AG1485,"&lt;&gt;NOR",G1422:G1485)</f>
        <v>0</v>
      </c>
      <c r="H1421" s="230"/>
      <c r="I1421" s="230">
        <f>SUM(I1422:I1485)</f>
        <v>0</v>
      </c>
      <c r="J1421" s="230"/>
      <c r="K1421" s="230">
        <f>SUM(K1422:K1485)</f>
        <v>0</v>
      </c>
      <c r="L1421" s="230"/>
      <c r="M1421" s="230">
        <f>SUM(M1422:M1485)</f>
        <v>0</v>
      </c>
      <c r="N1421" s="229"/>
      <c r="O1421" s="229">
        <f>SUM(O1422:O1485)</f>
        <v>31.1</v>
      </c>
      <c r="P1421" s="229"/>
      <c r="Q1421" s="229">
        <f>SUM(Q1422:Q1485)</f>
        <v>0</v>
      </c>
      <c r="R1421" s="230"/>
      <c r="S1421" s="230"/>
      <c r="T1421" s="231"/>
      <c r="U1421" s="225"/>
      <c r="V1421" s="225">
        <f>SUM(V1422:V1485)</f>
        <v>980.60000000000014</v>
      </c>
      <c r="W1421" s="225"/>
      <c r="X1421" s="225"/>
      <c r="Y1421" s="225"/>
      <c r="AG1421" t="s">
        <v>260</v>
      </c>
    </row>
    <row r="1422" spans="1:60" outlineLevel="1" x14ac:dyDescent="0.2">
      <c r="A1422" s="233">
        <v>312</v>
      </c>
      <c r="B1422" s="234" t="s">
        <v>1681</v>
      </c>
      <c r="C1422" s="250" t="s">
        <v>1682</v>
      </c>
      <c r="D1422" s="235" t="s">
        <v>317</v>
      </c>
      <c r="E1422" s="236">
        <v>25.92775</v>
      </c>
      <c r="F1422" s="237"/>
      <c r="G1422" s="238">
        <f>ROUND(E1422*F1422,2)</f>
        <v>0</v>
      </c>
      <c r="H1422" s="237"/>
      <c r="I1422" s="238">
        <f>ROUND(E1422*H1422,2)</f>
        <v>0</v>
      </c>
      <c r="J1422" s="237"/>
      <c r="K1422" s="238">
        <f>ROUND(E1422*J1422,2)</f>
        <v>0</v>
      </c>
      <c r="L1422" s="238">
        <v>21</v>
      </c>
      <c r="M1422" s="238">
        <f>G1422*(1+L1422/100)</f>
        <v>0</v>
      </c>
      <c r="N1422" s="236">
        <v>6.7500000000000004E-2</v>
      </c>
      <c r="O1422" s="236">
        <f>ROUND(E1422*N1422,2)</f>
        <v>1.75</v>
      </c>
      <c r="P1422" s="236">
        <v>0</v>
      </c>
      <c r="Q1422" s="236">
        <f>ROUND(E1422*P1422,2)</f>
        <v>0</v>
      </c>
      <c r="R1422" s="238" t="s">
        <v>1683</v>
      </c>
      <c r="S1422" s="238" t="s">
        <v>264</v>
      </c>
      <c r="T1422" s="239" t="s">
        <v>319</v>
      </c>
      <c r="U1422" s="222">
        <v>2.6019999999999999</v>
      </c>
      <c r="V1422" s="222">
        <f>ROUND(E1422*U1422,2)</f>
        <v>67.459999999999994</v>
      </c>
      <c r="W1422" s="222"/>
      <c r="X1422" s="222" t="s">
        <v>320</v>
      </c>
      <c r="Y1422" s="222" t="s">
        <v>267</v>
      </c>
      <c r="Z1422" s="212"/>
      <c r="AA1422" s="212"/>
      <c r="AB1422" s="212"/>
      <c r="AC1422" s="212"/>
      <c r="AD1422" s="212"/>
      <c r="AE1422" s="212"/>
      <c r="AF1422" s="212"/>
      <c r="AG1422" s="212" t="s">
        <v>321</v>
      </c>
      <c r="AH1422" s="212"/>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outlineLevel="2" x14ac:dyDescent="0.2">
      <c r="A1423" s="219"/>
      <c r="B1423" s="220"/>
      <c r="C1423" s="252" t="s">
        <v>1684</v>
      </c>
      <c r="D1423" s="223"/>
      <c r="E1423" s="224">
        <v>7.35</v>
      </c>
      <c r="F1423" s="222"/>
      <c r="G1423" s="222"/>
      <c r="H1423" s="222"/>
      <c r="I1423" s="222"/>
      <c r="J1423" s="222"/>
      <c r="K1423" s="222"/>
      <c r="L1423" s="222"/>
      <c r="M1423" s="222"/>
      <c r="N1423" s="221"/>
      <c r="O1423" s="221"/>
      <c r="P1423" s="221"/>
      <c r="Q1423" s="221"/>
      <c r="R1423" s="222"/>
      <c r="S1423" s="222"/>
      <c r="T1423" s="222"/>
      <c r="U1423" s="222"/>
      <c r="V1423" s="222"/>
      <c r="W1423" s="222"/>
      <c r="X1423" s="222"/>
      <c r="Y1423" s="222"/>
      <c r="Z1423" s="212"/>
      <c r="AA1423" s="212"/>
      <c r="AB1423" s="212"/>
      <c r="AC1423" s="212"/>
      <c r="AD1423" s="212"/>
      <c r="AE1423" s="212"/>
      <c r="AF1423" s="212"/>
      <c r="AG1423" s="212" t="s">
        <v>276</v>
      </c>
      <c r="AH1423" s="212">
        <v>0</v>
      </c>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3" x14ac:dyDescent="0.2">
      <c r="A1424" s="219"/>
      <c r="B1424" s="220"/>
      <c r="C1424" s="252" t="s">
        <v>1685</v>
      </c>
      <c r="D1424" s="223"/>
      <c r="E1424" s="224">
        <v>3.0293999999999999</v>
      </c>
      <c r="F1424" s="222"/>
      <c r="G1424" s="222"/>
      <c r="H1424" s="222"/>
      <c r="I1424" s="222"/>
      <c r="J1424" s="222"/>
      <c r="K1424" s="222"/>
      <c r="L1424" s="222"/>
      <c r="M1424" s="222"/>
      <c r="N1424" s="221"/>
      <c r="O1424" s="221"/>
      <c r="P1424" s="221"/>
      <c r="Q1424" s="221"/>
      <c r="R1424" s="222"/>
      <c r="S1424" s="222"/>
      <c r="T1424" s="222"/>
      <c r="U1424" s="222"/>
      <c r="V1424" s="222"/>
      <c r="W1424" s="222"/>
      <c r="X1424" s="222"/>
      <c r="Y1424" s="222"/>
      <c r="Z1424" s="212"/>
      <c r="AA1424" s="212"/>
      <c r="AB1424" s="212"/>
      <c r="AC1424" s="212"/>
      <c r="AD1424" s="212"/>
      <c r="AE1424" s="212"/>
      <c r="AF1424" s="212"/>
      <c r="AG1424" s="212" t="s">
        <v>276</v>
      </c>
      <c r="AH1424" s="212">
        <v>0</v>
      </c>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3" x14ac:dyDescent="0.2">
      <c r="A1425" s="219"/>
      <c r="B1425" s="220"/>
      <c r="C1425" s="252" t="s">
        <v>1686</v>
      </c>
      <c r="D1425" s="223"/>
      <c r="E1425" s="224">
        <v>1.64835</v>
      </c>
      <c r="F1425" s="222"/>
      <c r="G1425" s="222"/>
      <c r="H1425" s="222"/>
      <c r="I1425" s="222"/>
      <c r="J1425" s="222"/>
      <c r="K1425" s="222"/>
      <c r="L1425" s="222"/>
      <c r="M1425" s="222"/>
      <c r="N1425" s="221"/>
      <c r="O1425" s="221"/>
      <c r="P1425" s="221"/>
      <c r="Q1425" s="221"/>
      <c r="R1425" s="222"/>
      <c r="S1425" s="222"/>
      <c r="T1425" s="222"/>
      <c r="U1425" s="222"/>
      <c r="V1425" s="222"/>
      <c r="W1425" s="222"/>
      <c r="X1425" s="222"/>
      <c r="Y1425" s="222"/>
      <c r="Z1425" s="212"/>
      <c r="AA1425" s="212"/>
      <c r="AB1425" s="212"/>
      <c r="AC1425" s="212"/>
      <c r="AD1425" s="212"/>
      <c r="AE1425" s="212"/>
      <c r="AF1425" s="212"/>
      <c r="AG1425" s="212" t="s">
        <v>276</v>
      </c>
      <c r="AH1425" s="212">
        <v>0</v>
      </c>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outlineLevel="3" x14ac:dyDescent="0.2">
      <c r="A1426" s="219"/>
      <c r="B1426" s="220"/>
      <c r="C1426" s="252" t="s">
        <v>1687</v>
      </c>
      <c r="D1426" s="223"/>
      <c r="E1426" s="224">
        <v>13.9</v>
      </c>
      <c r="F1426" s="222"/>
      <c r="G1426" s="222"/>
      <c r="H1426" s="222"/>
      <c r="I1426" s="222"/>
      <c r="J1426" s="222"/>
      <c r="K1426" s="222"/>
      <c r="L1426" s="222"/>
      <c r="M1426" s="222"/>
      <c r="N1426" s="221"/>
      <c r="O1426" s="221"/>
      <c r="P1426" s="221"/>
      <c r="Q1426" s="221"/>
      <c r="R1426" s="222"/>
      <c r="S1426" s="222"/>
      <c r="T1426" s="222"/>
      <c r="U1426" s="222"/>
      <c r="V1426" s="222"/>
      <c r="W1426" s="222"/>
      <c r="X1426" s="222"/>
      <c r="Y1426" s="222"/>
      <c r="Z1426" s="212"/>
      <c r="AA1426" s="212"/>
      <c r="AB1426" s="212"/>
      <c r="AC1426" s="212"/>
      <c r="AD1426" s="212"/>
      <c r="AE1426" s="212"/>
      <c r="AF1426" s="212"/>
      <c r="AG1426" s="212" t="s">
        <v>276</v>
      </c>
      <c r="AH1426" s="212">
        <v>0</v>
      </c>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ht="22.5" outlineLevel="1" x14ac:dyDescent="0.2">
      <c r="A1427" s="233">
        <v>313</v>
      </c>
      <c r="B1427" s="234" t="s">
        <v>1688</v>
      </c>
      <c r="C1427" s="250" t="s">
        <v>1689</v>
      </c>
      <c r="D1427" s="235" t="s">
        <v>650</v>
      </c>
      <c r="E1427" s="236">
        <v>249.36</v>
      </c>
      <c r="F1427" s="237"/>
      <c r="G1427" s="238">
        <f>ROUND(E1427*F1427,2)</f>
        <v>0</v>
      </c>
      <c r="H1427" s="237"/>
      <c r="I1427" s="238">
        <f>ROUND(E1427*H1427,2)</f>
        <v>0</v>
      </c>
      <c r="J1427" s="237"/>
      <c r="K1427" s="238">
        <f>ROUND(E1427*J1427,2)</f>
        <v>0</v>
      </c>
      <c r="L1427" s="238">
        <v>21</v>
      </c>
      <c r="M1427" s="238">
        <f>G1427*(1+L1427/100)</f>
        <v>0</v>
      </c>
      <c r="N1427" s="236">
        <v>8.3499999999999998E-3</v>
      </c>
      <c r="O1427" s="236">
        <f>ROUND(E1427*N1427,2)</f>
        <v>2.08</v>
      </c>
      <c r="P1427" s="236">
        <v>0</v>
      </c>
      <c r="Q1427" s="236">
        <f>ROUND(E1427*P1427,2)</f>
        <v>0</v>
      </c>
      <c r="R1427" s="238" t="s">
        <v>1683</v>
      </c>
      <c r="S1427" s="238" t="s">
        <v>264</v>
      </c>
      <c r="T1427" s="239" t="s">
        <v>319</v>
      </c>
      <c r="U1427" s="222">
        <v>0.442</v>
      </c>
      <c r="V1427" s="222">
        <f>ROUND(E1427*U1427,2)</f>
        <v>110.22</v>
      </c>
      <c r="W1427" s="222"/>
      <c r="X1427" s="222" t="s">
        <v>320</v>
      </c>
      <c r="Y1427" s="222" t="s">
        <v>267</v>
      </c>
      <c r="Z1427" s="212"/>
      <c r="AA1427" s="212"/>
      <c r="AB1427" s="212"/>
      <c r="AC1427" s="212"/>
      <c r="AD1427" s="212"/>
      <c r="AE1427" s="212"/>
      <c r="AF1427" s="212"/>
      <c r="AG1427" s="212" t="s">
        <v>321</v>
      </c>
      <c r="AH1427" s="212"/>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2" x14ac:dyDescent="0.2">
      <c r="A1428" s="219"/>
      <c r="B1428" s="220"/>
      <c r="C1428" s="252" t="s">
        <v>505</v>
      </c>
      <c r="D1428" s="223"/>
      <c r="E1428" s="224"/>
      <c r="F1428" s="222"/>
      <c r="G1428" s="222"/>
      <c r="H1428" s="222"/>
      <c r="I1428" s="222"/>
      <c r="J1428" s="222"/>
      <c r="K1428" s="222"/>
      <c r="L1428" s="222"/>
      <c r="M1428" s="222"/>
      <c r="N1428" s="221"/>
      <c r="O1428" s="221"/>
      <c r="P1428" s="221"/>
      <c r="Q1428" s="221"/>
      <c r="R1428" s="222"/>
      <c r="S1428" s="222"/>
      <c r="T1428" s="222"/>
      <c r="U1428" s="222"/>
      <c r="V1428" s="222"/>
      <c r="W1428" s="222"/>
      <c r="X1428" s="222"/>
      <c r="Y1428" s="222"/>
      <c r="Z1428" s="212"/>
      <c r="AA1428" s="212"/>
      <c r="AB1428" s="212"/>
      <c r="AC1428" s="212"/>
      <c r="AD1428" s="212"/>
      <c r="AE1428" s="212"/>
      <c r="AF1428" s="212"/>
      <c r="AG1428" s="212" t="s">
        <v>276</v>
      </c>
      <c r="AH1428" s="212">
        <v>0</v>
      </c>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3" x14ac:dyDescent="0.2">
      <c r="A1429" s="219"/>
      <c r="B1429" s="220"/>
      <c r="C1429" s="252" t="s">
        <v>1690</v>
      </c>
      <c r="D1429" s="223"/>
      <c r="E1429" s="224">
        <v>18.13</v>
      </c>
      <c r="F1429" s="222"/>
      <c r="G1429" s="222"/>
      <c r="H1429" s="222"/>
      <c r="I1429" s="222"/>
      <c r="J1429" s="222"/>
      <c r="K1429" s="222"/>
      <c r="L1429" s="222"/>
      <c r="M1429" s="222"/>
      <c r="N1429" s="221"/>
      <c r="O1429" s="221"/>
      <c r="P1429" s="221"/>
      <c r="Q1429" s="221"/>
      <c r="R1429" s="222"/>
      <c r="S1429" s="222"/>
      <c r="T1429" s="222"/>
      <c r="U1429" s="222"/>
      <c r="V1429" s="222"/>
      <c r="W1429" s="222"/>
      <c r="X1429" s="222"/>
      <c r="Y1429" s="222"/>
      <c r="Z1429" s="212"/>
      <c r="AA1429" s="212"/>
      <c r="AB1429" s="212"/>
      <c r="AC1429" s="212"/>
      <c r="AD1429" s="212"/>
      <c r="AE1429" s="212"/>
      <c r="AF1429" s="212"/>
      <c r="AG1429" s="212" t="s">
        <v>276</v>
      </c>
      <c r="AH1429" s="212">
        <v>0</v>
      </c>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3" x14ac:dyDescent="0.2">
      <c r="A1430" s="219"/>
      <c r="B1430" s="220"/>
      <c r="C1430" s="252" t="s">
        <v>1691</v>
      </c>
      <c r="D1430" s="223"/>
      <c r="E1430" s="224">
        <v>2.4</v>
      </c>
      <c r="F1430" s="222"/>
      <c r="G1430" s="222"/>
      <c r="H1430" s="222"/>
      <c r="I1430" s="222"/>
      <c r="J1430" s="222"/>
      <c r="K1430" s="222"/>
      <c r="L1430" s="222"/>
      <c r="M1430" s="222"/>
      <c r="N1430" s="221"/>
      <c r="O1430" s="221"/>
      <c r="P1430" s="221"/>
      <c r="Q1430" s="221"/>
      <c r="R1430" s="222"/>
      <c r="S1430" s="222"/>
      <c r="T1430" s="222"/>
      <c r="U1430" s="222"/>
      <c r="V1430" s="222"/>
      <c r="W1430" s="222"/>
      <c r="X1430" s="222"/>
      <c r="Y1430" s="222"/>
      <c r="Z1430" s="212"/>
      <c r="AA1430" s="212"/>
      <c r="AB1430" s="212"/>
      <c r="AC1430" s="212"/>
      <c r="AD1430" s="212"/>
      <c r="AE1430" s="212"/>
      <c r="AF1430" s="212"/>
      <c r="AG1430" s="212" t="s">
        <v>276</v>
      </c>
      <c r="AH1430" s="212">
        <v>0</v>
      </c>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outlineLevel="3" x14ac:dyDescent="0.2">
      <c r="A1431" s="219"/>
      <c r="B1431" s="220"/>
      <c r="C1431" s="252" t="s">
        <v>1692</v>
      </c>
      <c r="D1431" s="223"/>
      <c r="E1431" s="224">
        <v>-0.9</v>
      </c>
      <c r="F1431" s="222"/>
      <c r="G1431" s="222"/>
      <c r="H1431" s="222"/>
      <c r="I1431" s="222"/>
      <c r="J1431" s="222"/>
      <c r="K1431" s="222"/>
      <c r="L1431" s="222"/>
      <c r="M1431" s="222"/>
      <c r="N1431" s="221"/>
      <c r="O1431" s="221"/>
      <c r="P1431" s="221"/>
      <c r="Q1431" s="221"/>
      <c r="R1431" s="222"/>
      <c r="S1431" s="222"/>
      <c r="T1431" s="222"/>
      <c r="U1431" s="222"/>
      <c r="V1431" s="222"/>
      <c r="W1431" s="222"/>
      <c r="X1431" s="222"/>
      <c r="Y1431" s="222"/>
      <c r="Z1431" s="212"/>
      <c r="AA1431" s="212"/>
      <c r="AB1431" s="212"/>
      <c r="AC1431" s="212"/>
      <c r="AD1431" s="212"/>
      <c r="AE1431" s="212"/>
      <c r="AF1431" s="212"/>
      <c r="AG1431" s="212" t="s">
        <v>276</v>
      </c>
      <c r="AH1431" s="212">
        <v>0</v>
      </c>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3" x14ac:dyDescent="0.2">
      <c r="A1432" s="219"/>
      <c r="B1432" s="220"/>
      <c r="C1432" s="252" t="s">
        <v>1693</v>
      </c>
      <c r="D1432" s="223"/>
      <c r="E1432" s="224">
        <v>1.6</v>
      </c>
      <c r="F1432" s="222"/>
      <c r="G1432" s="222"/>
      <c r="H1432" s="222"/>
      <c r="I1432" s="222"/>
      <c r="J1432" s="222"/>
      <c r="K1432" s="222"/>
      <c r="L1432" s="222"/>
      <c r="M1432" s="222"/>
      <c r="N1432" s="221"/>
      <c r="O1432" s="221"/>
      <c r="P1432" s="221"/>
      <c r="Q1432" s="221"/>
      <c r="R1432" s="222"/>
      <c r="S1432" s="222"/>
      <c r="T1432" s="222"/>
      <c r="U1432" s="222"/>
      <c r="V1432" s="222"/>
      <c r="W1432" s="222"/>
      <c r="X1432" s="222"/>
      <c r="Y1432" s="222"/>
      <c r="Z1432" s="212"/>
      <c r="AA1432" s="212"/>
      <c r="AB1432" s="212"/>
      <c r="AC1432" s="212"/>
      <c r="AD1432" s="212"/>
      <c r="AE1432" s="212"/>
      <c r="AF1432" s="212"/>
      <c r="AG1432" s="212" t="s">
        <v>276</v>
      </c>
      <c r="AH1432" s="212">
        <v>0</v>
      </c>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3" x14ac:dyDescent="0.2">
      <c r="A1433" s="219"/>
      <c r="B1433" s="220"/>
      <c r="C1433" s="252" t="s">
        <v>1694</v>
      </c>
      <c r="D1433" s="223"/>
      <c r="E1433" s="224">
        <v>8.42</v>
      </c>
      <c r="F1433" s="222"/>
      <c r="G1433" s="222"/>
      <c r="H1433" s="222"/>
      <c r="I1433" s="222"/>
      <c r="J1433" s="222"/>
      <c r="K1433" s="222"/>
      <c r="L1433" s="222"/>
      <c r="M1433" s="222"/>
      <c r="N1433" s="221"/>
      <c r="O1433" s="221"/>
      <c r="P1433" s="221"/>
      <c r="Q1433" s="221"/>
      <c r="R1433" s="222"/>
      <c r="S1433" s="222"/>
      <c r="T1433" s="222"/>
      <c r="U1433" s="222"/>
      <c r="V1433" s="222"/>
      <c r="W1433" s="222"/>
      <c r="X1433" s="222"/>
      <c r="Y1433" s="222"/>
      <c r="Z1433" s="212"/>
      <c r="AA1433" s="212"/>
      <c r="AB1433" s="212"/>
      <c r="AC1433" s="212"/>
      <c r="AD1433" s="212"/>
      <c r="AE1433" s="212"/>
      <c r="AF1433" s="212"/>
      <c r="AG1433" s="212" t="s">
        <v>276</v>
      </c>
      <c r="AH1433" s="212">
        <v>0</v>
      </c>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outlineLevel="3" x14ac:dyDescent="0.2">
      <c r="A1434" s="219"/>
      <c r="B1434" s="220"/>
      <c r="C1434" s="252" t="s">
        <v>1692</v>
      </c>
      <c r="D1434" s="223"/>
      <c r="E1434" s="224">
        <v>-0.9</v>
      </c>
      <c r="F1434" s="222"/>
      <c r="G1434" s="222"/>
      <c r="H1434" s="222"/>
      <c r="I1434" s="222"/>
      <c r="J1434" s="222"/>
      <c r="K1434" s="222"/>
      <c r="L1434" s="222"/>
      <c r="M1434" s="222"/>
      <c r="N1434" s="221"/>
      <c r="O1434" s="221"/>
      <c r="P1434" s="221"/>
      <c r="Q1434" s="221"/>
      <c r="R1434" s="222"/>
      <c r="S1434" s="222"/>
      <c r="T1434" s="222"/>
      <c r="U1434" s="222"/>
      <c r="V1434" s="222"/>
      <c r="W1434" s="222"/>
      <c r="X1434" s="222"/>
      <c r="Y1434" s="222"/>
      <c r="Z1434" s="212"/>
      <c r="AA1434" s="212"/>
      <c r="AB1434" s="212"/>
      <c r="AC1434" s="212"/>
      <c r="AD1434" s="212"/>
      <c r="AE1434" s="212"/>
      <c r="AF1434" s="212"/>
      <c r="AG1434" s="212" t="s">
        <v>276</v>
      </c>
      <c r="AH1434" s="212">
        <v>0</v>
      </c>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3" x14ac:dyDescent="0.2">
      <c r="A1435" s="219"/>
      <c r="B1435" s="220"/>
      <c r="C1435" s="252" t="s">
        <v>1695</v>
      </c>
      <c r="D1435" s="223"/>
      <c r="E1435" s="224">
        <v>32.409999999999997</v>
      </c>
      <c r="F1435" s="222"/>
      <c r="G1435" s="222"/>
      <c r="H1435" s="222"/>
      <c r="I1435" s="222"/>
      <c r="J1435" s="222"/>
      <c r="K1435" s="222"/>
      <c r="L1435" s="222"/>
      <c r="M1435" s="222"/>
      <c r="N1435" s="221"/>
      <c r="O1435" s="221"/>
      <c r="P1435" s="221"/>
      <c r="Q1435" s="221"/>
      <c r="R1435" s="222"/>
      <c r="S1435" s="222"/>
      <c r="T1435" s="222"/>
      <c r="U1435" s="222"/>
      <c r="V1435" s="222"/>
      <c r="W1435" s="222"/>
      <c r="X1435" s="222"/>
      <c r="Y1435" s="222"/>
      <c r="Z1435" s="212"/>
      <c r="AA1435" s="212"/>
      <c r="AB1435" s="212"/>
      <c r="AC1435" s="212"/>
      <c r="AD1435" s="212"/>
      <c r="AE1435" s="212"/>
      <c r="AF1435" s="212"/>
      <c r="AG1435" s="212" t="s">
        <v>276</v>
      </c>
      <c r="AH1435" s="212">
        <v>0</v>
      </c>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outlineLevel="3" x14ac:dyDescent="0.2">
      <c r="A1436" s="219"/>
      <c r="B1436" s="220"/>
      <c r="C1436" s="252" t="s">
        <v>1696</v>
      </c>
      <c r="D1436" s="223"/>
      <c r="E1436" s="224">
        <v>-3.8</v>
      </c>
      <c r="F1436" s="222"/>
      <c r="G1436" s="222"/>
      <c r="H1436" s="222"/>
      <c r="I1436" s="222"/>
      <c r="J1436" s="222"/>
      <c r="K1436" s="222"/>
      <c r="L1436" s="222"/>
      <c r="M1436" s="222"/>
      <c r="N1436" s="221"/>
      <c r="O1436" s="221"/>
      <c r="P1436" s="221"/>
      <c r="Q1436" s="221"/>
      <c r="R1436" s="222"/>
      <c r="S1436" s="222"/>
      <c r="T1436" s="222"/>
      <c r="U1436" s="222"/>
      <c r="V1436" s="222"/>
      <c r="W1436" s="222"/>
      <c r="X1436" s="222"/>
      <c r="Y1436" s="222"/>
      <c r="Z1436" s="212"/>
      <c r="AA1436" s="212"/>
      <c r="AB1436" s="212"/>
      <c r="AC1436" s="212"/>
      <c r="AD1436" s="212"/>
      <c r="AE1436" s="212"/>
      <c r="AF1436" s="212"/>
      <c r="AG1436" s="212" t="s">
        <v>276</v>
      </c>
      <c r="AH1436" s="212">
        <v>0</v>
      </c>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3" x14ac:dyDescent="0.2">
      <c r="A1437" s="219"/>
      <c r="B1437" s="220"/>
      <c r="C1437" s="252" t="s">
        <v>1697</v>
      </c>
      <c r="D1437" s="223"/>
      <c r="E1437" s="224">
        <v>28.47</v>
      </c>
      <c r="F1437" s="222"/>
      <c r="G1437" s="222"/>
      <c r="H1437" s="222"/>
      <c r="I1437" s="222"/>
      <c r="J1437" s="222"/>
      <c r="K1437" s="222"/>
      <c r="L1437" s="222"/>
      <c r="M1437" s="222"/>
      <c r="N1437" s="221"/>
      <c r="O1437" s="221"/>
      <c r="P1437" s="221"/>
      <c r="Q1437" s="221"/>
      <c r="R1437" s="222"/>
      <c r="S1437" s="222"/>
      <c r="T1437" s="222"/>
      <c r="U1437" s="222"/>
      <c r="V1437" s="222"/>
      <c r="W1437" s="222"/>
      <c r="X1437" s="222"/>
      <c r="Y1437" s="222"/>
      <c r="Z1437" s="212"/>
      <c r="AA1437" s="212"/>
      <c r="AB1437" s="212"/>
      <c r="AC1437" s="212"/>
      <c r="AD1437" s="212"/>
      <c r="AE1437" s="212"/>
      <c r="AF1437" s="212"/>
      <c r="AG1437" s="212" t="s">
        <v>276</v>
      </c>
      <c r="AH1437" s="212">
        <v>0</v>
      </c>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3" x14ac:dyDescent="0.2">
      <c r="A1438" s="219"/>
      <c r="B1438" s="220"/>
      <c r="C1438" s="252" t="s">
        <v>1698</v>
      </c>
      <c r="D1438" s="223"/>
      <c r="E1438" s="224">
        <v>-2.7</v>
      </c>
      <c r="F1438" s="222"/>
      <c r="G1438" s="222"/>
      <c r="H1438" s="222"/>
      <c r="I1438" s="222"/>
      <c r="J1438" s="222"/>
      <c r="K1438" s="222"/>
      <c r="L1438" s="222"/>
      <c r="M1438" s="222"/>
      <c r="N1438" s="221"/>
      <c r="O1438" s="221"/>
      <c r="P1438" s="221"/>
      <c r="Q1438" s="221"/>
      <c r="R1438" s="222"/>
      <c r="S1438" s="222"/>
      <c r="T1438" s="222"/>
      <c r="U1438" s="222"/>
      <c r="V1438" s="222"/>
      <c r="W1438" s="222"/>
      <c r="X1438" s="222"/>
      <c r="Y1438" s="222"/>
      <c r="Z1438" s="212"/>
      <c r="AA1438" s="212"/>
      <c r="AB1438" s="212"/>
      <c r="AC1438" s="212"/>
      <c r="AD1438" s="212"/>
      <c r="AE1438" s="212"/>
      <c r="AF1438" s="212"/>
      <c r="AG1438" s="212" t="s">
        <v>276</v>
      </c>
      <c r="AH1438" s="212">
        <v>0</v>
      </c>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outlineLevel="3" x14ac:dyDescent="0.2">
      <c r="A1439" s="219"/>
      <c r="B1439" s="220"/>
      <c r="C1439" s="252" t="s">
        <v>1699</v>
      </c>
      <c r="D1439" s="223"/>
      <c r="E1439" s="224">
        <v>41.02</v>
      </c>
      <c r="F1439" s="222"/>
      <c r="G1439" s="222"/>
      <c r="H1439" s="222"/>
      <c r="I1439" s="222"/>
      <c r="J1439" s="222"/>
      <c r="K1439" s="222"/>
      <c r="L1439" s="222"/>
      <c r="M1439" s="222"/>
      <c r="N1439" s="221"/>
      <c r="O1439" s="221"/>
      <c r="P1439" s="221"/>
      <c r="Q1439" s="221"/>
      <c r="R1439" s="222"/>
      <c r="S1439" s="222"/>
      <c r="T1439" s="222"/>
      <c r="U1439" s="222"/>
      <c r="V1439" s="222"/>
      <c r="W1439" s="222"/>
      <c r="X1439" s="222"/>
      <c r="Y1439" s="222"/>
      <c r="Z1439" s="212"/>
      <c r="AA1439" s="212"/>
      <c r="AB1439" s="212"/>
      <c r="AC1439" s="212"/>
      <c r="AD1439" s="212"/>
      <c r="AE1439" s="212"/>
      <c r="AF1439" s="212"/>
      <c r="AG1439" s="212" t="s">
        <v>276</v>
      </c>
      <c r="AH1439" s="212">
        <v>0</v>
      </c>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3" x14ac:dyDescent="0.2">
      <c r="A1440" s="219"/>
      <c r="B1440" s="220"/>
      <c r="C1440" s="252" t="s">
        <v>1700</v>
      </c>
      <c r="D1440" s="223"/>
      <c r="E1440" s="224">
        <v>-16.21</v>
      </c>
      <c r="F1440" s="222"/>
      <c r="G1440" s="222"/>
      <c r="H1440" s="222"/>
      <c r="I1440" s="222"/>
      <c r="J1440" s="222"/>
      <c r="K1440" s="222"/>
      <c r="L1440" s="222"/>
      <c r="M1440" s="222"/>
      <c r="N1440" s="221"/>
      <c r="O1440" s="221"/>
      <c r="P1440" s="221"/>
      <c r="Q1440" s="221"/>
      <c r="R1440" s="222"/>
      <c r="S1440" s="222"/>
      <c r="T1440" s="222"/>
      <c r="U1440" s="222"/>
      <c r="V1440" s="222"/>
      <c r="W1440" s="222"/>
      <c r="X1440" s="222"/>
      <c r="Y1440" s="222"/>
      <c r="Z1440" s="212"/>
      <c r="AA1440" s="212"/>
      <c r="AB1440" s="212"/>
      <c r="AC1440" s="212"/>
      <c r="AD1440" s="212"/>
      <c r="AE1440" s="212"/>
      <c r="AF1440" s="212"/>
      <c r="AG1440" s="212" t="s">
        <v>276</v>
      </c>
      <c r="AH1440" s="212">
        <v>0</v>
      </c>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outlineLevel="3" x14ac:dyDescent="0.2">
      <c r="A1441" s="219"/>
      <c r="B1441" s="220"/>
      <c r="C1441" s="252" t="s">
        <v>1701</v>
      </c>
      <c r="D1441" s="223"/>
      <c r="E1441" s="224">
        <v>6.92</v>
      </c>
      <c r="F1441" s="222"/>
      <c r="G1441" s="222"/>
      <c r="H1441" s="222"/>
      <c r="I1441" s="222"/>
      <c r="J1441" s="222"/>
      <c r="K1441" s="222"/>
      <c r="L1441" s="222"/>
      <c r="M1441" s="222"/>
      <c r="N1441" s="221"/>
      <c r="O1441" s="221"/>
      <c r="P1441" s="221"/>
      <c r="Q1441" s="221"/>
      <c r="R1441" s="222"/>
      <c r="S1441" s="222"/>
      <c r="T1441" s="222"/>
      <c r="U1441" s="222"/>
      <c r="V1441" s="222"/>
      <c r="W1441" s="222"/>
      <c r="X1441" s="222"/>
      <c r="Y1441" s="222"/>
      <c r="Z1441" s="212"/>
      <c r="AA1441" s="212"/>
      <c r="AB1441" s="212"/>
      <c r="AC1441" s="212"/>
      <c r="AD1441" s="212"/>
      <c r="AE1441" s="212"/>
      <c r="AF1441" s="212"/>
      <c r="AG1441" s="212" t="s">
        <v>276</v>
      </c>
      <c r="AH1441" s="212">
        <v>0</v>
      </c>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3" x14ac:dyDescent="0.2">
      <c r="A1442" s="219"/>
      <c r="B1442" s="220"/>
      <c r="C1442" s="252" t="s">
        <v>1702</v>
      </c>
      <c r="D1442" s="223"/>
      <c r="E1442" s="224">
        <v>-1.8</v>
      </c>
      <c r="F1442" s="222"/>
      <c r="G1442" s="222"/>
      <c r="H1442" s="222"/>
      <c r="I1442" s="222"/>
      <c r="J1442" s="222"/>
      <c r="K1442" s="222"/>
      <c r="L1442" s="222"/>
      <c r="M1442" s="222"/>
      <c r="N1442" s="221"/>
      <c r="O1442" s="221"/>
      <c r="P1442" s="221"/>
      <c r="Q1442" s="221"/>
      <c r="R1442" s="222"/>
      <c r="S1442" s="222"/>
      <c r="T1442" s="222"/>
      <c r="U1442" s="222"/>
      <c r="V1442" s="222"/>
      <c r="W1442" s="222"/>
      <c r="X1442" s="222"/>
      <c r="Y1442" s="222"/>
      <c r="Z1442" s="212"/>
      <c r="AA1442" s="212"/>
      <c r="AB1442" s="212"/>
      <c r="AC1442" s="212"/>
      <c r="AD1442" s="212"/>
      <c r="AE1442" s="212"/>
      <c r="AF1442" s="212"/>
      <c r="AG1442" s="212" t="s">
        <v>276</v>
      </c>
      <c r="AH1442" s="212">
        <v>0</v>
      </c>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3" x14ac:dyDescent="0.2">
      <c r="A1443" s="219"/>
      <c r="B1443" s="220"/>
      <c r="C1443" s="252" t="s">
        <v>1703</v>
      </c>
      <c r="D1443" s="223"/>
      <c r="E1443" s="224">
        <v>9.42</v>
      </c>
      <c r="F1443" s="222"/>
      <c r="G1443" s="222"/>
      <c r="H1443" s="222"/>
      <c r="I1443" s="222"/>
      <c r="J1443" s="222"/>
      <c r="K1443" s="222"/>
      <c r="L1443" s="222"/>
      <c r="M1443" s="222"/>
      <c r="N1443" s="221"/>
      <c r="O1443" s="221"/>
      <c r="P1443" s="221"/>
      <c r="Q1443" s="221"/>
      <c r="R1443" s="222"/>
      <c r="S1443" s="222"/>
      <c r="T1443" s="222"/>
      <c r="U1443" s="222"/>
      <c r="V1443" s="222"/>
      <c r="W1443" s="222"/>
      <c r="X1443" s="222"/>
      <c r="Y1443" s="222"/>
      <c r="Z1443" s="212"/>
      <c r="AA1443" s="212"/>
      <c r="AB1443" s="212"/>
      <c r="AC1443" s="212"/>
      <c r="AD1443" s="212"/>
      <c r="AE1443" s="212"/>
      <c r="AF1443" s="212"/>
      <c r="AG1443" s="212" t="s">
        <v>276</v>
      </c>
      <c r="AH1443" s="212">
        <v>0</v>
      </c>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3" x14ac:dyDescent="0.2">
      <c r="A1444" s="219"/>
      <c r="B1444" s="220"/>
      <c r="C1444" s="252" t="s">
        <v>1704</v>
      </c>
      <c r="D1444" s="223"/>
      <c r="E1444" s="224">
        <v>-2.41</v>
      </c>
      <c r="F1444" s="222"/>
      <c r="G1444" s="222"/>
      <c r="H1444" s="222"/>
      <c r="I1444" s="222"/>
      <c r="J1444" s="222"/>
      <c r="K1444" s="222"/>
      <c r="L1444" s="222"/>
      <c r="M1444" s="222"/>
      <c r="N1444" s="221"/>
      <c r="O1444" s="221"/>
      <c r="P1444" s="221"/>
      <c r="Q1444" s="221"/>
      <c r="R1444" s="222"/>
      <c r="S1444" s="222"/>
      <c r="T1444" s="222"/>
      <c r="U1444" s="222"/>
      <c r="V1444" s="222"/>
      <c r="W1444" s="222"/>
      <c r="X1444" s="222"/>
      <c r="Y1444" s="222"/>
      <c r="Z1444" s="212"/>
      <c r="AA1444" s="212"/>
      <c r="AB1444" s="212"/>
      <c r="AC1444" s="212"/>
      <c r="AD1444" s="212"/>
      <c r="AE1444" s="212"/>
      <c r="AF1444" s="212"/>
      <c r="AG1444" s="212" t="s">
        <v>276</v>
      </c>
      <c r="AH1444" s="212">
        <v>0</v>
      </c>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outlineLevel="3" x14ac:dyDescent="0.2">
      <c r="A1445" s="219"/>
      <c r="B1445" s="220"/>
      <c r="C1445" s="252" t="s">
        <v>1705</v>
      </c>
      <c r="D1445" s="223"/>
      <c r="E1445" s="224">
        <v>19.71</v>
      </c>
      <c r="F1445" s="222"/>
      <c r="G1445" s="222"/>
      <c r="H1445" s="222"/>
      <c r="I1445" s="222"/>
      <c r="J1445" s="222"/>
      <c r="K1445" s="222"/>
      <c r="L1445" s="222"/>
      <c r="M1445" s="222"/>
      <c r="N1445" s="221"/>
      <c r="O1445" s="221"/>
      <c r="P1445" s="221"/>
      <c r="Q1445" s="221"/>
      <c r="R1445" s="222"/>
      <c r="S1445" s="222"/>
      <c r="T1445" s="222"/>
      <c r="U1445" s="222"/>
      <c r="V1445" s="222"/>
      <c r="W1445" s="222"/>
      <c r="X1445" s="222"/>
      <c r="Y1445" s="222"/>
      <c r="Z1445" s="212"/>
      <c r="AA1445" s="212"/>
      <c r="AB1445" s="212"/>
      <c r="AC1445" s="212"/>
      <c r="AD1445" s="212"/>
      <c r="AE1445" s="212"/>
      <c r="AF1445" s="212"/>
      <c r="AG1445" s="212" t="s">
        <v>276</v>
      </c>
      <c r="AH1445" s="212">
        <v>0</v>
      </c>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outlineLevel="3" x14ac:dyDescent="0.2">
      <c r="A1446" s="219"/>
      <c r="B1446" s="220"/>
      <c r="C1446" s="252" t="s">
        <v>1706</v>
      </c>
      <c r="D1446" s="223"/>
      <c r="E1446" s="224">
        <v>23.15</v>
      </c>
      <c r="F1446" s="222"/>
      <c r="G1446" s="222"/>
      <c r="H1446" s="222"/>
      <c r="I1446" s="222"/>
      <c r="J1446" s="222"/>
      <c r="K1446" s="222"/>
      <c r="L1446" s="222"/>
      <c r="M1446" s="222"/>
      <c r="N1446" s="221"/>
      <c r="O1446" s="221"/>
      <c r="P1446" s="221"/>
      <c r="Q1446" s="221"/>
      <c r="R1446" s="222"/>
      <c r="S1446" s="222"/>
      <c r="T1446" s="222"/>
      <c r="U1446" s="222"/>
      <c r="V1446" s="222"/>
      <c r="W1446" s="222"/>
      <c r="X1446" s="222"/>
      <c r="Y1446" s="222"/>
      <c r="Z1446" s="212"/>
      <c r="AA1446" s="212"/>
      <c r="AB1446" s="212"/>
      <c r="AC1446" s="212"/>
      <c r="AD1446" s="212"/>
      <c r="AE1446" s="212"/>
      <c r="AF1446" s="212"/>
      <c r="AG1446" s="212" t="s">
        <v>276</v>
      </c>
      <c r="AH1446" s="212">
        <v>0</v>
      </c>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3" x14ac:dyDescent="0.2">
      <c r="A1447" s="219"/>
      <c r="B1447" s="220"/>
      <c r="C1447" s="252" t="s">
        <v>1707</v>
      </c>
      <c r="D1447" s="223"/>
      <c r="E1447" s="224">
        <v>-1.2</v>
      </c>
      <c r="F1447" s="222"/>
      <c r="G1447" s="222"/>
      <c r="H1447" s="222"/>
      <c r="I1447" s="222"/>
      <c r="J1447" s="222"/>
      <c r="K1447" s="222"/>
      <c r="L1447" s="222"/>
      <c r="M1447" s="222"/>
      <c r="N1447" s="221"/>
      <c r="O1447" s="221"/>
      <c r="P1447" s="221"/>
      <c r="Q1447" s="221"/>
      <c r="R1447" s="222"/>
      <c r="S1447" s="222"/>
      <c r="T1447" s="222"/>
      <c r="U1447" s="222"/>
      <c r="V1447" s="222"/>
      <c r="W1447" s="222"/>
      <c r="X1447" s="222"/>
      <c r="Y1447" s="222"/>
      <c r="Z1447" s="212"/>
      <c r="AA1447" s="212"/>
      <c r="AB1447" s="212"/>
      <c r="AC1447" s="212"/>
      <c r="AD1447" s="212"/>
      <c r="AE1447" s="212"/>
      <c r="AF1447" s="212"/>
      <c r="AG1447" s="212" t="s">
        <v>276</v>
      </c>
      <c r="AH1447" s="212">
        <v>0</v>
      </c>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3" x14ac:dyDescent="0.2">
      <c r="A1448" s="219"/>
      <c r="B1448" s="220"/>
      <c r="C1448" s="252" t="s">
        <v>1708</v>
      </c>
      <c r="D1448" s="223"/>
      <c r="E1448" s="224">
        <v>26.14</v>
      </c>
      <c r="F1448" s="222"/>
      <c r="G1448" s="222"/>
      <c r="H1448" s="222"/>
      <c r="I1448" s="222"/>
      <c r="J1448" s="222"/>
      <c r="K1448" s="222"/>
      <c r="L1448" s="222"/>
      <c r="M1448" s="222"/>
      <c r="N1448" s="221"/>
      <c r="O1448" s="221"/>
      <c r="P1448" s="221"/>
      <c r="Q1448" s="221"/>
      <c r="R1448" s="222"/>
      <c r="S1448" s="222"/>
      <c r="T1448" s="222"/>
      <c r="U1448" s="222"/>
      <c r="V1448" s="222"/>
      <c r="W1448" s="222"/>
      <c r="X1448" s="222"/>
      <c r="Y1448" s="222"/>
      <c r="Z1448" s="212"/>
      <c r="AA1448" s="212"/>
      <c r="AB1448" s="212"/>
      <c r="AC1448" s="212"/>
      <c r="AD1448" s="212"/>
      <c r="AE1448" s="212"/>
      <c r="AF1448" s="212"/>
      <c r="AG1448" s="212" t="s">
        <v>276</v>
      </c>
      <c r="AH1448" s="212">
        <v>0</v>
      </c>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outlineLevel="3" x14ac:dyDescent="0.2">
      <c r="A1449" s="219"/>
      <c r="B1449" s="220"/>
      <c r="C1449" s="252" t="s">
        <v>1709</v>
      </c>
      <c r="D1449" s="223"/>
      <c r="E1449" s="224">
        <v>1.8</v>
      </c>
      <c r="F1449" s="222"/>
      <c r="G1449" s="222"/>
      <c r="H1449" s="222"/>
      <c r="I1449" s="222"/>
      <c r="J1449" s="222"/>
      <c r="K1449" s="222"/>
      <c r="L1449" s="222"/>
      <c r="M1449" s="222"/>
      <c r="N1449" s="221"/>
      <c r="O1449" s="221"/>
      <c r="P1449" s="221"/>
      <c r="Q1449" s="221"/>
      <c r="R1449" s="222"/>
      <c r="S1449" s="222"/>
      <c r="T1449" s="222"/>
      <c r="U1449" s="222"/>
      <c r="V1449" s="222"/>
      <c r="W1449" s="222"/>
      <c r="X1449" s="222"/>
      <c r="Y1449" s="222"/>
      <c r="Z1449" s="212"/>
      <c r="AA1449" s="212"/>
      <c r="AB1449" s="212"/>
      <c r="AC1449" s="212"/>
      <c r="AD1449" s="212"/>
      <c r="AE1449" s="212"/>
      <c r="AF1449" s="212"/>
      <c r="AG1449" s="212" t="s">
        <v>276</v>
      </c>
      <c r="AH1449" s="212">
        <v>0</v>
      </c>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3" x14ac:dyDescent="0.2">
      <c r="A1450" s="219"/>
      <c r="B1450" s="220"/>
      <c r="C1450" s="252" t="s">
        <v>1710</v>
      </c>
      <c r="D1450" s="223"/>
      <c r="E1450" s="224">
        <v>17.920000000000002</v>
      </c>
      <c r="F1450" s="222"/>
      <c r="G1450" s="222"/>
      <c r="H1450" s="222"/>
      <c r="I1450" s="222"/>
      <c r="J1450" s="222"/>
      <c r="K1450" s="222"/>
      <c r="L1450" s="222"/>
      <c r="M1450" s="222"/>
      <c r="N1450" s="221"/>
      <c r="O1450" s="221"/>
      <c r="P1450" s="221"/>
      <c r="Q1450" s="221"/>
      <c r="R1450" s="222"/>
      <c r="S1450" s="222"/>
      <c r="T1450" s="222"/>
      <c r="U1450" s="222"/>
      <c r="V1450" s="222"/>
      <c r="W1450" s="222"/>
      <c r="X1450" s="222"/>
      <c r="Y1450" s="222"/>
      <c r="Z1450" s="212"/>
      <c r="AA1450" s="212"/>
      <c r="AB1450" s="212"/>
      <c r="AC1450" s="212"/>
      <c r="AD1450" s="212"/>
      <c r="AE1450" s="212"/>
      <c r="AF1450" s="212"/>
      <c r="AG1450" s="212" t="s">
        <v>276</v>
      </c>
      <c r="AH1450" s="212">
        <v>0</v>
      </c>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outlineLevel="3" x14ac:dyDescent="0.2">
      <c r="A1451" s="219"/>
      <c r="B1451" s="220"/>
      <c r="C1451" s="252" t="s">
        <v>1711</v>
      </c>
      <c r="D1451" s="223"/>
      <c r="E1451" s="224">
        <v>-3.26</v>
      </c>
      <c r="F1451" s="222"/>
      <c r="G1451" s="222"/>
      <c r="H1451" s="222"/>
      <c r="I1451" s="222"/>
      <c r="J1451" s="222"/>
      <c r="K1451" s="222"/>
      <c r="L1451" s="222"/>
      <c r="M1451" s="222"/>
      <c r="N1451" s="221"/>
      <c r="O1451" s="221"/>
      <c r="P1451" s="221"/>
      <c r="Q1451" s="221"/>
      <c r="R1451" s="222"/>
      <c r="S1451" s="222"/>
      <c r="T1451" s="222"/>
      <c r="U1451" s="222"/>
      <c r="V1451" s="222"/>
      <c r="W1451" s="222"/>
      <c r="X1451" s="222"/>
      <c r="Y1451" s="222"/>
      <c r="Z1451" s="212"/>
      <c r="AA1451" s="212"/>
      <c r="AB1451" s="212"/>
      <c r="AC1451" s="212"/>
      <c r="AD1451" s="212"/>
      <c r="AE1451" s="212"/>
      <c r="AF1451" s="212"/>
      <c r="AG1451" s="212" t="s">
        <v>276</v>
      </c>
      <c r="AH1451" s="212">
        <v>0</v>
      </c>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3" x14ac:dyDescent="0.2">
      <c r="A1452" s="219"/>
      <c r="B1452" s="220"/>
      <c r="C1452" s="252" t="s">
        <v>514</v>
      </c>
      <c r="D1452" s="223"/>
      <c r="E1452" s="224"/>
      <c r="F1452" s="222"/>
      <c r="G1452" s="222"/>
      <c r="H1452" s="222"/>
      <c r="I1452" s="222"/>
      <c r="J1452" s="222"/>
      <c r="K1452" s="222"/>
      <c r="L1452" s="222"/>
      <c r="M1452" s="222"/>
      <c r="N1452" s="221"/>
      <c r="O1452" s="221"/>
      <c r="P1452" s="221"/>
      <c r="Q1452" s="221"/>
      <c r="R1452" s="222"/>
      <c r="S1452" s="222"/>
      <c r="T1452" s="222"/>
      <c r="U1452" s="222"/>
      <c r="V1452" s="222"/>
      <c r="W1452" s="222"/>
      <c r="X1452" s="222"/>
      <c r="Y1452" s="222"/>
      <c r="Z1452" s="212"/>
      <c r="AA1452" s="212"/>
      <c r="AB1452" s="212"/>
      <c r="AC1452" s="212"/>
      <c r="AD1452" s="212"/>
      <c r="AE1452" s="212"/>
      <c r="AF1452" s="212"/>
      <c r="AG1452" s="212" t="s">
        <v>276</v>
      </c>
      <c r="AH1452" s="212">
        <v>0</v>
      </c>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3" x14ac:dyDescent="0.2">
      <c r="A1453" s="219"/>
      <c r="B1453" s="220"/>
      <c r="C1453" s="252" t="s">
        <v>1712</v>
      </c>
      <c r="D1453" s="223"/>
      <c r="E1453" s="224">
        <v>28.24</v>
      </c>
      <c r="F1453" s="222"/>
      <c r="G1453" s="222"/>
      <c r="H1453" s="222"/>
      <c r="I1453" s="222"/>
      <c r="J1453" s="222"/>
      <c r="K1453" s="222"/>
      <c r="L1453" s="222"/>
      <c r="M1453" s="222"/>
      <c r="N1453" s="221"/>
      <c r="O1453" s="221"/>
      <c r="P1453" s="221"/>
      <c r="Q1453" s="221"/>
      <c r="R1453" s="222"/>
      <c r="S1453" s="222"/>
      <c r="T1453" s="222"/>
      <c r="U1453" s="222"/>
      <c r="V1453" s="222"/>
      <c r="W1453" s="222"/>
      <c r="X1453" s="222"/>
      <c r="Y1453" s="222"/>
      <c r="Z1453" s="212"/>
      <c r="AA1453" s="212"/>
      <c r="AB1453" s="212"/>
      <c r="AC1453" s="212"/>
      <c r="AD1453" s="212"/>
      <c r="AE1453" s="212"/>
      <c r="AF1453" s="212"/>
      <c r="AG1453" s="212" t="s">
        <v>276</v>
      </c>
      <c r="AH1453" s="212">
        <v>0</v>
      </c>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3" x14ac:dyDescent="0.2">
      <c r="A1454" s="219"/>
      <c r="B1454" s="220"/>
      <c r="C1454" s="252" t="s">
        <v>1713</v>
      </c>
      <c r="D1454" s="223"/>
      <c r="E1454" s="224">
        <v>-8.0399999999999991</v>
      </c>
      <c r="F1454" s="222"/>
      <c r="G1454" s="222"/>
      <c r="H1454" s="222"/>
      <c r="I1454" s="222"/>
      <c r="J1454" s="222"/>
      <c r="K1454" s="222"/>
      <c r="L1454" s="222"/>
      <c r="M1454" s="222"/>
      <c r="N1454" s="221"/>
      <c r="O1454" s="221"/>
      <c r="P1454" s="221"/>
      <c r="Q1454" s="221"/>
      <c r="R1454" s="222"/>
      <c r="S1454" s="222"/>
      <c r="T1454" s="222"/>
      <c r="U1454" s="222"/>
      <c r="V1454" s="222"/>
      <c r="W1454" s="222"/>
      <c r="X1454" s="222"/>
      <c r="Y1454" s="222"/>
      <c r="Z1454" s="212"/>
      <c r="AA1454" s="212"/>
      <c r="AB1454" s="212"/>
      <c r="AC1454" s="212"/>
      <c r="AD1454" s="212"/>
      <c r="AE1454" s="212"/>
      <c r="AF1454" s="212"/>
      <c r="AG1454" s="212" t="s">
        <v>276</v>
      </c>
      <c r="AH1454" s="212">
        <v>0</v>
      </c>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3" x14ac:dyDescent="0.2">
      <c r="A1455" s="219"/>
      <c r="B1455" s="220"/>
      <c r="C1455" s="252" t="s">
        <v>1714</v>
      </c>
      <c r="D1455" s="223"/>
      <c r="E1455" s="224">
        <v>14.36</v>
      </c>
      <c r="F1455" s="222"/>
      <c r="G1455" s="222"/>
      <c r="H1455" s="222"/>
      <c r="I1455" s="222"/>
      <c r="J1455" s="222"/>
      <c r="K1455" s="222"/>
      <c r="L1455" s="222"/>
      <c r="M1455" s="222"/>
      <c r="N1455" s="221"/>
      <c r="O1455" s="221"/>
      <c r="P1455" s="221"/>
      <c r="Q1455" s="221"/>
      <c r="R1455" s="222"/>
      <c r="S1455" s="222"/>
      <c r="T1455" s="222"/>
      <c r="U1455" s="222"/>
      <c r="V1455" s="222"/>
      <c r="W1455" s="222"/>
      <c r="X1455" s="222"/>
      <c r="Y1455" s="222"/>
      <c r="Z1455" s="212"/>
      <c r="AA1455" s="212"/>
      <c r="AB1455" s="212"/>
      <c r="AC1455" s="212"/>
      <c r="AD1455" s="212"/>
      <c r="AE1455" s="212"/>
      <c r="AF1455" s="212"/>
      <c r="AG1455" s="212" t="s">
        <v>276</v>
      </c>
      <c r="AH1455" s="212">
        <v>0</v>
      </c>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3" x14ac:dyDescent="0.2">
      <c r="A1456" s="219"/>
      <c r="B1456" s="220"/>
      <c r="C1456" s="252" t="s">
        <v>1715</v>
      </c>
      <c r="D1456" s="223"/>
      <c r="E1456" s="224">
        <v>-2.2999999999999998</v>
      </c>
      <c r="F1456" s="222"/>
      <c r="G1456" s="222"/>
      <c r="H1456" s="222"/>
      <c r="I1456" s="222"/>
      <c r="J1456" s="222"/>
      <c r="K1456" s="222"/>
      <c r="L1456" s="222"/>
      <c r="M1456" s="222"/>
      <c r="N1456" s="221"/>
      <c r="O1456" s="221"/>
      <c r="P1456" s="221"/>
      <c r="Q1456" s="221"/>
      <c r="R1456" s="222"/>
      <c r="S1456" s="222"/>
      <c r="T1456" s="222"/>
      <c r="U1456" s="222"/>
      <c r="V1456" s="222"/>
      <c r="W1456" s="222"/>
      <c r="X1456" s="222"/>
      <c r="Y1456" s="222"/>
      <c r="Z1456" s="212"/>
      <c r="AA1456" s="212"/>
      <c r="AB1456" s="212"/>
      <c r="AC1456" s="212"/>
      <c r="AD1456" s="212"/>
      <c r="AE1456" s="212"/>
      <c r="AF1456" s="212"/>
      <c r="AG1456" s="212" t="s">
        <v>276</v>
      </c>
      <c r="AH1456" s="212">
        <v>0</v>
      </c>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3" x14ac:dyDescent="0.2">
      <c r="A1457" s="219"/>
      <c r="B1457" s="220"/>
      <c r="C1457" s="252" t="s">
        <v>1716</v>
      </c>
      <c r="D1457" s="223"/>
      <c r="E1457" s="224">
        <v>12.77</v>
      </c>
      <c r="F1457" s="222"/>
      <c r="G1457" s="222"/>
      <c r="H1457" s="222"/>
      <c r="I1457" s="222"/>
      <c r="J1457" s="222"/>
      <c r="K1457" s="222"/>
      <c r="L1457" s="222"/>
      <c r="M1457" s="222"/>
      <c r="N1457" s="221"/>
      <c r="O1457" s="221"/>
      <c r="P1457" s="221"/>
      <c r="Q1457" s="221"/>
      <c r="R1457" s="222"/>
      <c r="S1457" s="222"/>
      <c r="T1457" s="222"/>
      <c r="U1457" s="222"/>
      <c r="V1457" s="222"/>
      <c r="W1457" s="222"/>
      <c r="X1457" s="222"/>
      <c r="Y1457" s="222"/>
      <c r="Z1457" s="212"/>
      <c r="AA1457" s="212"/>
      <c r="AB1457" s="212"/>
      <c r="AC1457" s="212"/>
      <c r="AD1457" s="212"/>
      <c r="AE1457" s="212"/>
      <c r="AF1457" s="212"/>
      <c r="AG1457" s="212" t="s">
        <v>276</v>
      </c>
      <c r="AH1457" s="212">
        <v>0</v>
      </c>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1" x14ac:dyDescent="0.2">
      <c r="A1458" s="233">
        <v>314</v>
      </c>
      <c r="B1458" s="234" t="s">
        <v>1717</v>
      </c>
      <c r="C1458" s="250" t="s">
        <v>1718</v>
      </c>
      <c r="D1458" s="235" t="s">
        <v>317</v>
      </c>
      <c r="E1458" s="236">
        <v>475.99</v>
      </c>
      <c r="F1458" s="237"/>
      <c r="G1458" s="238">
        <f>ROUND(E1458*F1458,2)</f>
        <v>0</v>
      </c>
      <c r="H1458" s="237"/>
      <c r="I1458" s="238">
        <f>ROUND(E1458*H1458,2)</f>
        <v>0</v>
      </c>
      <c r="J1458" s="237"/>
      <c r="K1458" s="238">
        <f>ROUND(E1458*J1458,2)</f>
        <v>0</v>
      </c>
      <c r="L1458" s="238">
        <v>21</v>
      </c>
      <c r="M1458" s="238">
        <f>G1458*(1+L1458/100)</f>
        <v>0</v>
      </c>
      <c r="N1458" s="236">
        <v>5.7299999999999997E-2</v>
      </c>
      <c r="O1458" s="236">
        <f>ROUND(E1458*N1458,2)</f>
        <v>27.27</v>
      </c>
      <c r="P1458" s="236">
        <v>0</v>
      </c>
      <c r="Q1458" s="236">
        <f>ROUND(E1458*P1458,2)</f>
        <v>0</v>
      </c>
      <c r="R1458" s="238" t="s">
        <v>1683</v>
      </c>
      <c r="S1458" s="238" t="s">
        <v>264</v>
      </c>
      <c r="T1458" s="239" t="s">
        <v>319</v>
      </c>
      <c r="U1458" s="222">
        <v>1.5409999999999999</v>
      </c>
      <c r="V1458" s="222">
        <f>ROUND(E1458*U1458,2)</f>
        <v>733.5</v>
      </c>
      <c r="W1458" s="222"/>
      <c r="X1458" s="222" t="s">
        <v>320</v>
      </c>
      <c r="Y1458" s="222" t="s">
        <v>267</v>
      </c>
      <c r="Z1458" s="212"/>
      <c r="AA1458" s="212"/>
      <c r="AB1458" s="212"/>
      <c r="AC1458" s="212"/>
      <c r="AD1458" s="212"/>
      <c r="AE1458" s="212"/>
      <c r="AF1458" s="212"/>
      <c r="AG1458" s="212" t="s">
        <v>321</v>
      </c>
      <c r="AH1458" s="212"/>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2" x14ac:dyDescent="0.2">
      <c r="A1459" s="219"/>
      <c r="B1459" s="220"/>
      <c r="C1459" s="252" t="s">
        <v>1719</v>
      </c>
      <c r="D1459" s="223"/>
      <c r="E1459" s="224"/>
      <c r="F1459" s="222"/>
      <c r="G1459" s="222"/>
      <c r="H1459" s="222"/>
      <c r="I1459" s="222"/>
      <c r="J1459" s="222"/>
      <c r="K1459" s="222"/>
      <c r="L1459" s="222"/>
      <c r="M1459" s="222"/>
      <c r="N1459" s="221"/>
      <c r="O1459" s="221"/>
      <c r="P1459" s="221"/>
      <c r="Q1459" s="221"/>
      <c r="R1459" s="222"/>
      <c r="S1459" s="222"/>
      <c r="T1459" s="222"/>
      <c r="U1459" s="222"/>
      <c r="V1459" s="222"/>
      <c r="W1459" s="222"/>
      <c r="X1459" s="222"/>
      <c r="Y1459" s="222"/>
      <c r="Z1459" s="212"/>
      <c r="AA1459" s="212"/>
      <c r="AB1459" s="212"/>
      <c r="AC1459" s="212"/>
      <c r="AD1459" s="212"/>
      <c r="AE1459" s="212"/>
      <c r="AF1459" s="212"/>
      <c r="AG1459" s="212" t="s">
        <v>276</v>
      </c>
      <c r="AH1459" s="212">
        <v>0</v>
      </c>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3" x14ac:dyDescent="0.2">
      <c r="A1460" s="219"/>
      <c r="B1460" s="220"/>
      <c r="C1460" s="252" t="s">
        <v>828</v>
      </c>
      <c r="D1460" s="223"/>
      <c r="E1460" s="224">
        <v>42.23</v>
      </c>
      <c r="F1460" s="222"/>
      <c r="G1460" s="222"/>
      <c r="H1460" s="222"/>
      <c r="I1460" s="222"/>
      <c r="J1460" s="222"/>
      <c r="K1460" s="222"/>
      <c r="L1460" s="222"/>
      <c r="M1460" s="222"/>
      <c r="N1460" s="221"/>
      <c r="O1460" s="221"/>
      <c r="P1460" s="221"/>
      <c r="Q1460" s="221"/>
      <c r="R1460" s="222"/>
      <c r="S1460" s="222"/>
      <c r="T1460" s="222"/>
      <c r="U1460" s="222"/>
      <c r="V1460" s="222"/>
      <c r="W1460" s="222"/>
      <c r="X1460" s="222"/>
      <c r="Y1460" s="222"/>
      <c r="Z1460" s="212"/>
      <c r="AA1460" s="212"/>
      <c r="AB1460" s="212"/>
      <c r="AC1460" s="212"/>
      <c r="AD1460" s="212"/>
      <c r="AE1460" s="212"/>
      <c r="AF1460" s="212"/>
      <c r="AG1460" s="212" t="s">
        <v>276</v>
      </c>
      <c r="AH1460" s="212">
        <v>0</v>
      </c>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outlineLevel="3" x14ac:dyDescent="0.2">
      <c r="A1461" s="219"/>
      <c r="B1461" s="220"/>
      <c r="C1461" s="252" t="s">
        <v>633</v>
      </c>
      <c r="D1461" s="223"/>
      <c r="E1461" s="224">
        <v>4.22</v>
      </c>
      <c r="F1461" s="222"/>
      <c r="G1461" s="222"/>
      <c r="H1461" s="222"/>
      <c r="I1461" s="222"/>
      <c r="J1461" s="222"/>
      <c r="K1461" s="222"/>
      <c r="L1461" s="222"/>
      <c r="M1461" s="222"/>
      <c r="N1461" s="221"/>
      <c r="O1461" s="221"/>
      <c r="P1461" s="221"/>
      <c r="Q1461" s="221"/>
      <c r="R1461" s="222"/>
      <c r="S1461" s="222"/>
      <c r="T1461" s="222"/>
      <c r="U1461" s="222"/>
      <c r="V1461" s="222"/>
      <c r="W1461" s="222"/>
      <c r="X1461" s="222"/>
      <c r="Y1461" s="222"/>
      <c r="Z1461" s="212"/>
      <c r="AA1461" s="212"/>
      <c r="AB1461" s="212"/>
      <c r="AC1461" s="212"/>
      <c r="AD1461" s="212"/>
      <c r="AE1461" s="212"/>
      <c r="AF1461" s="212"/>
      <c r="AG1461" s="212" t="s">
        <v>276</v>
      </c>
      <c r="AH1461" s="212">
        <v>0</v>
      </c>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3" x14ac:dyDescent="0.2">
      <c r="A1462" s="219"/>
      <c r="B1462" s="220"/>
      <c r="C1462" s="252" t="s">
        <v>829</v>
      </c>
      <c r="D1462" s="223"/>
      <c r="E1462" s="224">
        <v>71.760000000000005</v>
      </c>
      <c r="F1462" s="222"/>
      <c r="G1462" s="222"/>
      <c r="H1462" s="222"/>
      <c r="I1462" s="222"/>
      <c r="J1462" s="222"/>
      <c r="K1462" s="222"/>
      <c r="L1462" s="222"/>
      <c r="M1462" s="222"/>
      <c r="N1462" s="221"/>
      <c r="O1462" s="221"/>
      <c r="P1462" s="221"/>
      <c r="Q1462" s="221"/>
      <c r="R1462" s="222"/>
      <c r="S1462" s="222"/>
      <c r="T1462" s="222"/>
      <c r="U1462" s="222"/>
      <c r="V1462" s="222"/>
      <c r="W1462" s="222"/>
      <c r="X1462" s="222"/>
      <c r="Y1462" s="222"/>
      <c r="Z1462" s="212"/>
      <c r="AA1462" s="212"/>
      <c r="AB1462" s="212"/>
      <c r="AC1462" s="212"/>
      <c r="AD1462" s="212"/>
      <c r="AE1462" s="212"/>
      <c r="AF1462" s="212"/>
      <c r="AG1462" s="212" t="s">
        <v>276</v>
      </c>
      <c r="AH1462" s="212">
        <v>0</v>
      </c>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3" x14ac:dyDescent="0.2">
      <c r="A1463" s="219"/>
      <c r="B1463" s="220"/>
      <c r="C1463" s="252" t="s">
        <v>893</v>
      </c>
      <c r="D1463" s="223"/>
      <c r="E1463" s="224">
        <v>37.78</v>
      </c>
      <c r="F1463" s="222"/>
      <c r="G1463" s="222"/>
      <c r="H1463" s="222"/>
      <c r="I1463" s="222"/>
      <c r="J1463" s="222"/>
      <c r="K1463" s="222"/>
      <c r="L1463" s="222"/>
      <c r="M1463" s="222"/>
      <c r="N1463" s="221"/>
      <c r="O1463" s="221"/>
      <c r="P1463" s="221"/>
      <c r="Q1463" s="221"/>
      <c r="R1463" s="222"/>
      <c r="S1463" s="222"/>
      <c r="T1463" s="222"/>
      <c r="U1463" s="222"/>
      <c r="V1463" s="222"/>
      <c r="W1463" s="222"/>
      <c r="X1463" s="222"/>
      <c r="Y1463" s="222"/>
      <c r="Z1463" s="212"/>
      <c r="AA1463" s="212"/>
      <c r="AB1463" s="212"/>
      <c r="AC1463" s="212"/>
      <c r="AD1463" s="212"/>
      <c r="AE1463" s="212"/>
      <c r="AF1463" s="212"/>
      <c r="AG1463" s="212" t="s">
        <v>276</v>
      </c>
      <c r="AH1463" s="212">
        <v>0</v>
      </c>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outlineLevel="3" x14ac:dyDescent="0.2">
      <c r="A1464" s="219"/>
      <c r="B1464" s="220"/>
      <c r="C1464" s="252" t="s">
        <v>634</v>
      </c>
      <c r="D1464" s="223"/>
      <c r="E1464" s="224">
        <v>107.32</v>
      </c>
      <c r="F1464" s="222"/>
      <c r="G1464" s="222"/>
      <c r="H1464" s="222"/>
      <c r="I1464" s="222"/>
      <c r="J1464" s="222"/>
      <c r="K1464" s="222"/>
      <c r="L1464" s="222"/>
      <c r="M1464" s="222"/>
      <c r="N1464" s="221"/>
      <c r="O1464" s="221"/>
      <c r="P1464" s="221"/>
      <c r="Q1464" s="221"/>
      <c r="R1464" s="222"/>
      <c r="S1464" s="222"/>
      <c r="T1464" s="222"/>
      <c r="U1464" s="222"/>
      <c r="V1464" s="222"/>
      <c r="W1464" s="222"/>
      <c r="X1464" s="222"/>
      <c r="Y1464" s="222"/>
      <c r="Z1464" s="212"/>
      <c r="AA1464" s="212"/>
      <c r="AB1464" s="212"/>
      <c r="AC1464" s="212"/>
      <c r="AD1464" s="212"/>
      <c r="AE1464" s="212"/>
      <c r="AF1464" s="212"/>
      <c r="AG1464" s="212" t="s">
        <v>276</v>
      </c>
      <c r="AH1464" s="212">
        <v>0</v>
      </c>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3" x14ac:dyDescent="0.2">
      <c r="A1465" s="219"/>
      <c r="B1465" s="220"/>
      <c r="C1465" s="252" t="s">
        <v>636</v>
      </c>
      <c r="D1465" s="223"/>
      <c r="E1465" s="224">
        <v>3.22</v>
      </c>
      <c r="F1465" s="222"/>
      <c r="G1465" s="222"/>
      <c r="H1465" s="222"/>
      <c r="I1465" s="222"/>
      <c r="J1465" s="222"/>
      <c r="K1465" s="222"/>
      <c r="L1465" s="222"/>
      <c r="M1465" s="222"/>
      <c r="N1465" s="221"/>
      <c r="O1465" s="221"/>
      <c r="P1465" s="221"/>
      <c r="Q1465" s="221"/>
      <c r="R1465" s="222"/>
      <c r="S1465" s="222"/>
      <c r="T1465" s="222"/>
      <c r="U1465" s="222"/>
      <c r="V1465" s="222"/>
      <c r="W1465" s="222"/>
      <c r="X1465" s="222"/>
      <c r="Y1465" s="222"/>
      <c r="Z1465" s="212"/>
      <c r="AA1465" s="212"/>
      <c r="AB1465" s="212"/>
      <c r="AC1465" s="212"/>
      <c r="AD1465" s="212"/>
      <c r="AE1465" s="212"/>
      <c r="AF1465" s="212"/>
      <c r="AG1465" s="212" t="s">
        <v>276</v>
      </c>
      <c r="AH1465" s="212">
        <v>0</v>
      </c>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outlineLevel="3" x14ac:dyDescent="0.2">
      <c r="A1466" s="219"/>
      <c r="B1466" s="220"/>
      <c r="C1466" s="252" t="s">
        <v>830</v>
      </c>
      <c r="D1466" s="223"/>
      <c r="E1466" s="224">
        <v>5.52</v>
      </c>
      <c r="F1466" s="222"/>
      <c r="G1466" s="222"/>
      <c r="H1466" s="222"/>
      <c r="I1466" s="222"/>
      <c r="J1466" s="222"/>
      <c r="K1466" s="222"/>
      <c r="L1466" s="222"/>
      <c r="M1466" s="222"/>
      <c r="N1466" s="221"/>
      <c r="O1466" s="221"/>
      <c r="P1466" s="221"/>
      <c r="Q1466" s="221"/>
      <c r="R1466" s="222"/>
      <c r="S1466" s="222"/>
      <c r="T1466" s="222"/>
      <c r="U1466" s="222"/>
      <c r="V1466" s="222"/>
      <c r="W1466" s="222"/>
      <c r="X1466" s="222"/>
      <c r="Y1466" s="222"/>
      <c r="Z1466" s="212"/>
      <c r="AA1466" s="212"/>
      <c r="AB1466" s="212"/>
      <c r="AC1466" s="212"/>
      <c r="AD1466" s="212"/>
      <c r="AE1466" s="212"/>
      <c r="AF1466" s="212"/>
      <c r="AG1466" s="212" t="s">
        <v>276</v>
      </c>
      <c r="AH1466" s="212">
        <v>0</v>
      </c>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outlineLevel="3" x14ac:dyDescent="0.2">
      <c r="A1467" s="219"/>
      <c r="B1467" s="220"/>
      <c r="C1467" s="252" t="s">
        <v>831</v>
      </c>
      <c r="D1467" s="223"/>
      <c r="E1467" s="224">
        <v>5.4</v>
      </c>
      <c r="F1467" s="222"/>
      <c r="G1467" s="222"/>
      <c r="H1467" s="222"/>
      <c r="I1467" s="222"/>
      <c r="J1467" s="222"/>
      <c r="K1467" s="222"/>
      <c r="L1467" s="222"/>
      <c r="M1467" s="222"/>
      <c r="N1467" s="221"/>
      <c r="O1467" s="221"/>
      <c r="P1467" s="221"/>
      <c r="Q1467" s="221"/>
      <c r="R1467" s="222"/>
      <c r="S1467" s="222"/>
      <c r="T1467" s="222"/>
      <c r="U1467" s="222"/>
      <c r="V1467" s="222"/>
      <c r="W1467" s="222"/>
      <c r="X1467" s="222"/>
      <c r="Y1467" s="222"/>
      <c r="Z1467" s="212"/>
      <c r="AA1467" s="212"/>
      <c r="AB1467" s="212"/>
      <c r="AC1467" s="212"/>
      <c r="AD1467" s="212"/>
      <c r="AE1467" s="212"/>
      <c r="AF1467" s="212"/>
      <c r="AG1467" s="212" t="s">
        <v>276</v>
      </c>
      <c r="AH1467" s="212">
        <v>0</v>
      </c>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outlineLevel="3" x14ac:dyDescent="0.2">
      <c r="A1468" s="219"/>
      <c r="B1468" s="220"/>
      <c r="C1468" s="252" t="s">
        <v>832</v>
      </c>
      <c r="D1468" s="223"/>
      <c r="E1468" s="224">
        <v>9.11</v>
      </c>
      <c r="F1468" s="222"/>
      <c r="G1468" s="222"/>
      <c r="H1468" s="222"/>
      <c r="I1468" s="222"/>
      <c r="J1468" s="222"/>
      <c r="K1468" s="222"/>
      <c r="L1468" s="222"/>
      <c r="M1468" s="222"/>
      <c r="N1468" s="221"/>
      <c r="O1468" s="221"/>
      <c r="P1468" s="221"/>
      <c r="Q1468" s="221"/>
      <c r="R1468" s="222"/>
      <c r="S1468" s="222"/>
      <c r="T1468" s="222"/>
      <c r="U1468" s="222"/>
      <c r="V1468" s="222"/>
      <c r="W1468" s="222"/>
      <c r="X1468" s="222"/>
      <c r="Y1468" s="222"/>
      <c r="Z1468" s="212"/>
      <c r="AA1468" s="212"/>
      <c r="AB1468" s="212"/>
      <c r="AC1468" s="212"/>
      <c r="AD1468" s="212"/>
      <c r="AE1468" s="212"/>
      <c r="AF1468" s="212"/>
      <c r="AG1468" s="212" t="s">
        <v>276</v>
      </c>
      <c r="AH1468" s="212">
        <v>0</v>
      </c>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outlineLevel="3" x14ac:dyDescent="0.2">
      <c r="A1469" s="219"/>
      <c r="B1469" s="220"/>
      <c r="C1469" s="252" t="s">
        <v>833</v>
      </c>
      <c r="D1469" s="223"/>
      <c r="E1469" s="224">
        <v>10.81</v>
      </c>
      <c r="F1469" s="222"/>
      <c r="G1469" s="222"/>
      <c r="H1469" s="222"/>
      <c r="I1469" s="222"/>
      <c r="J1469" s="222"/>
      <c r="K1469" s="222"/>
      <c r="L1469" s="222"/>
      <c r="M1469" s="222"/>
      <c r="N1469" s="221"/>
      <c r="O1469" s="221"/>
      <c r="P1469" s="221"/>
      <c r="Q1469" s="221"/>
      <c r="R1469" s="222"/>
      <c r="S1469" s="222"/>
      <c r="T1469" s="222"/>
      <c r="U1469" s="222"/>
      <c r="V1469" s="222"/>
      <c r="W1469" s="222"/>
      <c r="X1469" s="222"/>
      <c r="Y1469" s="222"/>
      <c r="Z1469" s="212"/>
      <c r="AA1469" s="212"/>
      <c r="AB1469" s="212"/>
      <c r="AC1469" s="212"/>
      <c r="AD1469" s="212"/>
      <c r="AE1469" s="212"/>
      <c r="AF1469" s="212"/>
      <c r="AG1469" s="212" t="s">
        <v>276</v>
      </c>
      <c r="AH1469" s="212">
        <v>0</v>
      </c>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outlineLevel="3" x14ac:dyDescent="0.2">
      <c r="A1470" s="219"/>
      <c r="B1470" s="220"/>
      <c r="C1470" s="252" t="s">
        <v>834</v>
      </c>
      <c r="D1470" s="223"/>
      <c r="E1470" s="224">
        <v>36.35</v>
      </c>
      <c r="F1470" s="222"/>
      <c r="G1470" s="222"/>
      <c r="H1470" s="222"/>
      <c r="I1470" s="222"/>
      <c r="J1470" s="222"/>
      <c r="K1470" s="222"/>
      <c r="L1470" s="222"/>
      <c r="M1470" s="222"/>
      <c r="N1470" s="221"/>
      <c r="O1470" s="221"/>
      <c r="P1470" s="221"/>
      <c r="Q1470" s="221"/>
      <c r="R1470" s="222"/>
      <c r="S1470" s="222"/>
      <c r="T1470" s="222"/>
      <c r="U1470" s="222"/>
      <c r="V1470" s="222"/>
      <c r="W1470" s="222"/>
      <c r="X1470" s="222"/>
      <c r="Y1470" s="222"/>
      <c r="Z1470" s="212"/>
      <c r="AA1470" s="212"/>
      <c r="AB1470" s="212"/>
      <c r="AC1470" s="212"/>
      <c r="AD1470" s="212"/>
      <c r="AE1470" s="212"/>
      <c r="AF1470" s="212"/>
      <c r="AG1470" s="212" t="s">
        <v>276</v>
      </c>
      <c r="AH1470" s="212">
        <v>0</v>
      </c>
      <c r="AI1470" s="212"/>
      <c r="AJ1470" s="212"/>
      <c r="AK1470" s="212"/>
      <c r="AL1470" s="21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row>
    <row r="1471" spans="1:60" outlineLevel="3" x14ac:dyDescent="0.2">
      <c r="A1471" s="219"/>
      <c r="B1471" s="220"/>
      <c r="C1471" s="252" t="s">
        <v>835</v>
      </c>
      <c r="D1471" s="223"/>
      <c r="E1471" s="224">
        <v>21</v>
      </c>
      <c r="F1471" s="222"/>
      <c r="G1471" s="222"/>
      <c r="H1471" s="222"/>
      <c r="I1471" s="222"/>
      <c r="J1471" s="222"/>
      <c r="K1471" s="222"/>
      <c r="L1471" s="222"/>
      <c r="M1471" s="222"/>
      <c r="N1471" s="221"/>
      <c r="O1471" s="221"/>
      <c r="P1471" s="221"/>
      <c r="Q1471" s="221"/>
      <c r="R1471" s="222"/>
      <c r="S1471" s="222"/>
      <c r="T1471" s="222"/>
      <c r="U1471" s="222"/>
      <c r="V1471" s="222"/>
      <c r="W1471" s="222"/>
      <c r="X1471" s="222"/>
      <c r="Y1471" s="222"/>
      <c r="Z1471" s="212"/>
      <c r="AA1471" s="212"/>
      <c r="AB1471" s="212"/>
      <c r="AC1471" s="212"/>
      <c r="AD1471" s="212"/>
      <c r="AE1471" s="212"/>
      <c r="AF1471" s="212"/>
      <c r="AG1471" s="212" t="s">
        <v>276</v>
      </c>
      <c r="AH1471" s="212">
        <v>0</v>
      </c>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outlineLevel="3" x14ac:dyDescent="0.2">
      <c r="A1472" s="219"/>
      <c r="B1472" s="220"/>
      <c r="C1472" s="252" t="s">
        <v>585</v>
      </c>
      <c r="D1472" s="223"/>
      <c r="E1472" s="224">
        <v>41.56</v>
      </c>
      <c r="F1472" s="222"/>
      <c r="G1472" s="222"/>
      <c r="H1472" s="222"/>
      <c r="I1472" s="222"/>
      <c r="J1472" s="222"/>
      <c r="K1472" s="222"/>
      <c r="L1472" s="222"/>
      <c r="M1472" s="222"/>
      <c r="N1472" s="221"/>
      <c r="O1472" s="221"/>
      <c r="P1472" s="221"/>
      <c r="Q1472" s="221"/>
      <c r="R1472" s="222"/>
      <c r="S1472" s="222"/>
      <c r="T1472" s="222"/>
      <c r="U1472" s="222"/>
      <c r="V1472" s="222"/>
      <c r="W1472" s="222"/>
      <c r="X1472" s="222"/>
      <c r="Y1472" s="222"/>
      <c r="Z1472" s="212"/>
      <c r="AA1472" s="212"/>
      <c r="AB1472" s="212"/>
      <c r="AC1472" s="212"/>
      <c r="AD1472" s="212"/>
      <c r="AE1472" s="212"/>
      <c r="AF1472" s="212"/>
      <c r="AG1472" s="212" t="s">
        <v>276</v>
      </c>
      <c r="AH1472" s="212">
        <v>0</v>
      </c>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outlineLevel="3" x14ac:dyDescent="0.2">
      <c r="A1473" s="219"/>
      <c r="B1473" s="220"/>
      <c r="C1473" s="252" t="s">
        <v>895</v>
      </c>
      <c r="D1473" s="223"/>
      <c r="E1473" s="224">
        <v>19.29</v>
      </c>
      <c r="F1473" s="222"/>
      <c r="G1473" s="222"/>
      <c r="H1473" s="222"/>
      <c r="I1473" s="222"/>
      <c r="J1473" s="222"/>
      <c r="K1473" s="222"/>
      <c r="L1473" s="222"/>
      <c r="M1473" s="222"/>
      <c r="N1473" s="221"/>
      <c r="O1473" s="221"/>
      <c r="P1473" s="221"/>
      <c r="Q1473" s="221"/>
      <c r="R1473" s="222"/>
      <c r="S1473" s="222"/>
      <c r="T1473" s="222"/>
      <c r="U1473" s="222"/>
      <c r="V1473" s="222"/>
      <c r="W1473" s="222"/>
      <c r="X1473" s="222"/>
      <c r="Y1473" s="222"/>
      <c r="Z1473" s="212"/>
      <c r="AA1473" s="212"/>
      <c r="AB1473" s="212"/>
      <c r="AC1473" s="212"/>
      <c r="AD1473" s="212"/>
      <c r="AE1473" s="212"/>
      <c r="AF1473" s="212"/>
      <c r="AG1473" s="212" t="s">
        <v>276</v>
      </c>
      <c r="AH1473" s="212">
        <v>0</v>
      </c>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outlineLevel="3" x14ac:dyDescent="0.2">
      <c r="A1474" s="219"/>
      <c r="B1474" s="220"/>
      <c r="C1474" s="252" t="s">
        <v>514</v>
      </c>
      <c r="D1474" s="223"/>
      <c r="E1474" s="224"/>
      <c r="F1474" s="222"/>
      <c r="G1474" s="222"/>
      <c r="H1474" s="222"/>
      <c r="I1474" s="222"/>
      <c r="J1474" s="222"/>
      <c r="K1474" s="222"/>
      <c r="L1474" s="222"/>
      <c r="M1474" s="222"/>
      <c r="N1474" s="221"/>
      <c r="O1474" s="221"/>
      <c r="P1474" s="221"/>
      <c r="Q1474" s="221"/>
      <c r="R1474" s="222"/>
      <c r="S1474" s="222"/>
      <c r="T1474" s="222"/>
      <c r="U1474" s="222"/>
      <c r="V1474" s="222"/>
      <c r="W1474" s="222"/>
      <c r="X1474" s="222"/>
      <c r="Y1474" s="222"/>
      <c r="Z1474" s="212"/>
      <c r="AA1474" s="212"/>
      <c r="AB1474" s="212"/>
      <c r="AC1474" s="212"/>
      <c r="AD1474" s="212"/>
      <c r="AE1474" s="212"/>
      <c r="AF1474" s="212"/>
      <c r="AG1474" s="212" t="s">
        <v>276</v>
      </c>
      <c r="AH1474" s="212">
        <v>0</v>
      </c>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row>
    <row r="1475" spans="1:60" outlineLevel="3" x14ac:dyDescent="0.2">
      <c r="A1475" s="219"/>
      <c r="B1475" s="220"/>
      <c r="C1475" s="252" t="s">
        <v>639</v>
      </c>
      <c r="D1475" s="223"/>
      <c r="E1475" s="224">
        <v>48.26</v>
      </c>
      <c r="F1475" s="222"/>
      <c r="G1475" s="222"/>
      <c r="H1475" s="222"/>
      <c r="I1475" s="222"/>
      <c r="J1475" s="222"/>
      <c r="K1475" s="222"/>
      <c r="L1475" s="222"/>
      <c r="M1475" s="222"/>
      <c r="N1475" s="221"/>
      <c r="O1475" s="221"/>
      <c r="P1475" s="221"/>
      <c r="Q1475" s="221"/>
      <c r="R1475" s="222"/>
      <c r="S1475" s="222"/>
      <c r="T1475" s="222"/>
      <c r="U1475" s="222"/>
      <c r="V1475" s="222"/>
      <c r="W1475" s="222"/>
      <c r="X1475" s="222"/>
      <c r="Y1475" s="222"/>
      <c r="Z1475" s="212"/>
      <c r="AA1475" s="212"/>
      <c r="AB1475" s="212"/>
      <c r="AC1475" s="212"/>
      <c r="AD1475" s="212"/>
      <c r="AE1475" s="212"/>
      <c r="AF1475" s="212"/>
      <c r="AG1475" s="212" t="s">
        <v>276</v>
      </c>
      <c r="AH1475" s="212">
        <v>0</v>
      </c>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outlineLevel="3" x14ac:dyDescent="0.2">
      <c r="A1476" s="219"/>
      <c r="B1476" s="220"/>
      <c r="C1476" s="252" t="s">
        <v>640</v>
      </c>
      <c r="D1476" s="223"/>
      <c r="E1476" s="224">
        <v>10.51</v>
      </c>
      <c r="F1476" s="222"/>
      <c r="G1476" s="222"/>
      <c r="H1476" s="222"/>
      <c r="I1476" s="222"/>
      <c r="J1476" s="222"/>
      <c r="K1476" s="222"/>
      <c r="L1476" s="222"/>
      <c r="M1476" s="222"/>
      <c r="N1476" s="221"/>
      <c r="O1476" s="221"/>
      <c r="P1476" s="221"/>
      <c r="Q1476" s="221"/>
      <c r="R1476" s="222"/>
      <c r="S1476" s="222"/>
      <c r="T1476" s="222"/>
      <c r="U1476" s="222"/>
      <c r="V1476" s="222"/>
      <c r="W1476" s="222"/>
      <c r="X1476" s="222"/>
      <c r="Y1476" s="222"/>
      <c r="Z1476" s="212"/>
      <c r="AA1476" s="212"/>
      <c r="AB1476" s="212"/>
      <c r="AC1476" s="212"/>
      <c r="AD1476" s="212"/>
      <c r="AE1476" s="212"/>
      <c r="AF1476" s="212"/>
      <c r="AG1476" s="212" t="s">
        <v>276</v>
      </c>
      <c r="AH1476" s="212">
        <v>0</v>
      </c>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outlineLevel="3" x14ac:dyDescent="0.2">
      <c r="A1477" s="219"/>
      <c r="B1477" s="220"/>
      <c r="C1477" s="252" t="s">
        <v>838</v>
      </c>
      <c r="D1477" s="223"/>
      <c r="E1477" s="224">
        <v>11.8</v>
      </c>
      <c r="F1477" s="222"/>
      <c r="G1477" s="222"/>
      <c r="H1477" s="222"/>
      <c r="I1477" s="222"/>
      <c r="J1477" s="222"/>
      <c r="K1477" s="222"/>
      <c r="L1477" s="222"/>
      <c r="M1477" s="222"/>
      <c r="N1477" s="221"/>
      <c r="O1477" s="221"/>
      <c r="P1477" s="221"/>
      <c r="Q1477" s="221"/>
      <c r="R1477" s="222"/>
      <c r="S1477" s="222"/>
      <c r="T1477" s="222"/>
      <c r="U1477" s="222"/>
      <c r="V1477" s="222"/>
      <c r="W1477" s="222"/>
      <c r="X1477" s="222"/>
      <c r="Y1477" s="222"/>
      <c r="Z1477" s="212"/>
      <c r="AA1477" s="212"/>
      <c r="AB1477" s="212"/>
      <c r="AC1477" s="212"/>
      <c r="AD1477" s="212"/>
      <c r="AE1477" s="212"/>
      <c r="AF1477" s="212"/>
      <c r="AG1477" s="212" t="s">
        <v>276</v>
      </c>
      <c r="AH1477" s="212">
        <v>0</v>
      </c>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outlineLevel="3" x14ac:dyDescent="0.2">
      <c r="A1478" s="219"/>
      <c r="B1478" s="220"/>
      <c r="C1478" s="252" t="s">
        <v>1720</v>
      </c>
      <c r="D1478" s="223"/>
      <c r="E1478" s="224">
        <v>-10.15</v>
      </c>
      <c r="F1478" s="222"/>
      <c r="G1478" s="222"/>
      <c r="H1478" s="222"/>
      <c r="I1478" s="222"/>
      <c r="J1478" s="222"/>
      <c r="K1478" s="222"/>
      <c r="L1478" s="222"/>
      <c r="M1478" s="222"/>
      <c r="N1478" s="221"/>
      <c r="O1478" s="221"/>
      <c r="P1478" s="221"/>
      <c r="Q1478" s="221"/>
      <c r="R1478" s="222"/>
      <c r="S1478" s="222"/>
      <c r="T1478" s="222"/>
      <c r="U1478" s="222"/>
      <c r="V1478" s="222"/>
      <c r="W1478" s="222"/>
      <c r="X1478" s="222"/>
      <c r="Y1478" s="222"/>
      <c r="Z1478" s="212"/>
      <c r="AA1478" s="212"/>
      <c r="AB1478" s="212"/>
      <c r="AC1478" s="212"/>
      <c r="AD1478" s="212"/>
      <c r="AE1478" s="212"/>
      <c r="AF1478" s="212"/>
      <c r="AG1478" s="212" t="s">
        <v>276</v>
      </c>
      <c r="AH1478" s="212">
        <v>0</v>
      </c>
      <c r="AI1478" s="212"/>
      <c r="AJ1478" s="212"/>
      <c r="AK1478" s="212"/>
      <c r="AL1478" s="212"/>
      <c r="AM1478" s="212"/>
      <c r="AN1478" s="212"/>
      <c r="AO1478" s="212"/>
      <c r="AP1478" s="212"/>
      <c r="AQ1478" s="212"/>
      <c r="AR1478" s="212"/>
      <c r="AS1478" s="212"/>
      <c r="AT1478" s="212"/>
      <c r="AU1478" s="212"/>
      <c r="AV1478" s="212"/>
      <c r="AW1478" s="212"/>
      <c r="AX1478" s="212"/>
      <c r="AY1478" s="212"/>
      <c r="AZ1478" s="212"/>
      <c r="BA1478" s="212"/>
      <c r="BB1478" s="212"/>
      <c r="BC1478" s="212"/>
      <c r="BD1478" s="212"/>
      <c r="BE1478" s="212"/>
      <c r="BF1478" s="212"/>
      <c r="BG1478" s="212"/>
      <c r="BH1478" s="212"/>
    </row>
    <row r="1479" spans="1:60" ht="22.5" outlineLevel="1" x14ac:dyDescent="0.2">
      <c r="A1479" s="233">
        <v>315</v>
      </c>
      <c r="B1479" s="234" t="s">
        <v>1721</v>
      </c>
      <c r="C1479" s="250" t="s">
        <v>1722</v>
      </c>
      <c r="D1479" s="235" t="s">
        <v>317</v>
      </c>
      <c r="E1479" s="236">
        <v>107.32</v>
      </c>
      <c r="F1479" s="237"/>
      <c r="G1479" s="238">
        <f>ROUND(E1479*F1479,2)</f>
        <v>0</v>
      </c>
      <c r="H1479" s="237"/>
      <c r="I1479" s="238">
        <f>ROUND(E1479*H1479,2)</f>
        <v>0</v>
      </c>
      <c r="J1479" s="237"/>
      <c r="K1479" s="238">
        <f>ROUND(E1479*J1479,2)</f>
        <v>0</v>
      </c>
      <c r="L1479" s="238">
        <v>21</v>
      </c>
      <c r="M1479" s="238">
        <f>G1479*(1+L1479/100)</f>
        <v>0</v>
      </c>
      <c r="N1479" s="236">
        <v>0</v>
      </c>
      <c r="O1479" s="236">
        <f>ROUND(E1479*N1479,2)</f>
        <v>0</v>
      </c>
      <c r="P1479" s="236">
        <v>0</v>
      </c>
      <c r="Q1479" s="236">
        <f>ROUND(E1479*P1479,2)</f>
        <v>0</v>
      </c>
      <c r="R1479" s="238"/>
      <c r="S1479" s="238" t="s">
        <v>288</v>
      </c>
      <c r="T1479" s="239" t="s">
        <v>413</v>
      </c>
      <c r="U1479" s="222">
        <v>0.26400000000000001</v>
      </c>
      <c r="V1479" s="222">
        <f>ROUND(E1479*U1479,2)</f>
        <v>28.33</v>
      </c>
      <c r="W1479" s="222"/>
      <c r="X1479" s="222" t="s">
        <v>320</v>
      </c>
      <c r="Y1479" s="222" t="s">
        <v>267</v>
      </c>
      <c r="Z1479" s="212"/>
      <c r="AA1479" s="212"/>
      <c r="AB1479" s="212"/>
      <c r="AC1479" s="212"/>
      <c r="AD1479" s="212"/>
      <c r="AE1479" s="212"/>
      <c r="AF1479" s="212"/>
      <c r="AG1479" s="212" t="s">
        <v>321</v>
      </c>
      <c r="AH1479" s="212"/>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outlineLevel="2" x14ac:dyDescent="0.2">
      <c r="A1480" s="219"/>
      <c r="B1480" s="220"/>
      <c r="C1480" s="252" t="s">
        <v>634</v>
      </c>
      <c r="D1480" s="223"/>
      <c r="E1480" s="224">
        <v>107.32</v>
      </c>
      <c r="F1480" s="222"/>
      <c r="G1480" s="222"/>
      <c r="H1480" s="222"/>
      <c r="I1480" s="222"/>
      <c r="J1480" s="222"/>
      <c r="K1480" s="222"/>
      <c r="L1480" s="222"/>
      <c r="M1480" s="222"/>
      <c r="N1480" s="221"/>
      <c r="O1480" s="221"/>
      <c r="P1480" s="221"/>
      <c r="Q1480" s="221"/>
      <c r="R1480" s="222"/>
      <c r="S1480" s="222"/>
      <c r="T1480" s="222"/>
      <c r="U1480" s="222"/>
      <c r="V1480" s="222"/>
      <c r="W1480" s="222"/>
      <c r="X1480" s="222"/>
      <c r="Y1480" s="222"/>
      <c r="Z1480" s="212"/>
      <c r="AA1480" s="212"/>
      <c r="AB1480" s="212"/>
      <c r="AC1480" s="212"/>
      <c r="AD1480" s="212"/>
      <c r="AE1480" s="212"/>
      <c r="AF1480" s="212"/>
      <c r="AG1480" s="212" t="s">
        <v>276</v>
      </c>
      <c r="AH1480" s="212">
        <v>0</v>
      </c>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1" x14ac:dyDescent="0.2">
      <c r="A1481" s="233">
        <v>316</v>
      </c>
      <c r="B1481" s="234" t="s">
        <v>1723</v>
      </c>
      <c r="C1481" s="250" t="s">
        <v>1724</v>
      </c>
      <c r="D1481" s="235" t="s">
        <v>397</v>
      </c>
      <c r="E1481" s="236">
        <v>31.10651</v>
      </c>
      <c r="F1481" s="237"/>
      <c r="G1481" s="238">
        <f>ROUND(E1481*F1481,2)</f>
        <v>0</v>
      </c>
      <c r="H1481" s="237"/>
      <c r="I1481" s="238">
        <f>ROUND(E1481*H1481,2)</f>
        <v>0</v>
      </c>
      <c r="J1481" s="237"/>
      <c r="K1481" s="238">
        <f>ROUND(E1481*J1481,2)</f>
        <v>0</v>
      </c>
      <c r="L1481" s="238">
        <v>21</v>
      </c>
      <c r="M1481" s="238">
        <f>G1481*(1+L1481/100)</f>
        <v>0</v>
      </c>
      <c r="N1481" s="236">
        <v>0</v>
      </c>
      <c r="O1481" s="236">
        <f>ROUND(E1481*N1481,2)</f>
        <v>0</v>
      </c>
      <c r="P1481" s="236">
        <v>0</v>
      </c>
      <c r="Q1481" s="236">
        <f>ROUND(E1481*P1481,2)</f>
        <v>0</v>
      </c>
      <c r="R1481" s="238" t="s">
        <v>1683</v>
      </c>
      <c r="S1481" s="238" t="s">
        <v>264</v>
      </c>
      <c r="T1481" s="239" t="s">
        <v>319</v>
      </c>
      <c r="U1481" s="222">
        <v>1.321</v>
      </c>
      <c r="V1481" s="222">
        <f>ROUND(E1481*U1481,2)</f>
        <v>41.09</v>
      </c>
      <c r="W1481" s="222"/>
      <c r="X1481" s="222" t="s">
        <v>1138</v>
      </c>
      <c r="Y1481" s="222" t="s">
        <v>267</v>
      </c>
      <c r="Z1481" s="212"/>
      <c r="AA1481" s="212"/>
      <c r="AB1481" s="212"/>
      <c r="AC1481" s="212"/>
      <c r="AD1481" s="212"/>
      <c r="AE1481" s="212"/>
      <c r="AF1481" s="212"/>
      <c r="AG1481" s="212" t="s">
        <v>1139</v>
      </c>
      <c r="AH1481" s="212"/>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outlineLevel="2" x14ac:dyDescent="0.2">
      <c r="A1482" s="219"/>
      <c r="B1482" s="220"/>
      <c r="C1482" s="261" t="s">
        <v>1253</v>
      </c>
      <c r="D1482" s="259"/>
      <c r="E1482" s="259"/>
      <c r="F1482" s="259"/>
      <c r="G1482" s="259"/>
      <c r="H1482" s="222"/>
      <c r="I1482" s="222"/>
      <c r="J1482" s="222"/>
      <c r="K1482" s="222"/>
      <c r="L1482" s="222"/>
      <c r="M1482" s="222"/>
      <c r="N1482" s="221"/>
      <c r="O1482" s="221"/>
      <c r="P1482" s="221"/>
      <c r="Q1482" s="221"/>
      <c r="R1482" s="222"/>
      <c r="S1482" s="222"/>
      <c r="T1482" s="222"/>
      <c r="U1482" s="222"/>
      <c r="V1482" s="222"/>
      <c r="W1482" s="222"/>
      <c r="X1482" s="222"/>
      <c r="Y1482" s="222"/>
      <c r="Z1482" s="212"/>
      <c r="AA1482" s="212"/>
      <c r="AB1482" s="212"/>
      <c r="AC1482" s="212"/>
      <c r="AD1482" s="212"/>
      <c r="AE1482" s="212"/>
      <c r="AF1482" s="212"/>
      <c r="AG1482" s="212" t="s">
        <v>323</v>
      </c>
      <c r="AH1482" s="212"/>
      <c r="AI1482" s="212"/>
      <c r="AJ1482" s="212"/>
      <c r="AK1482" s="212"/>
      <c r="AL1482" s="212"/>
      <c r="AM1482" s="212"/>
      <c r="AN1482" s="212"/>
      <c r="AO1482" s="212"/>
      <c r="AP1482" s="212"/>
      <c r="AQ1482" s="212"/>
      <c r="AR1482" s="212"/>
      <c r="AS1482" s="212"/>
      <c r="AT1482" s="212"/>
      <c r="AU1482" s="212"/>
      <c r="AV1482" s="212"/>
      <c r="AW1482" s="212"/>
      <c r="AX1482" s="212"/>
      <c r="AY1482" s="212"/>
      <c r="AZ1482" s="212"/>
      <c r="BA1482" s="212"/>
      <c r="BB1482" s="212"/>
      <c r="BC1482" s="212"/>
      <c r="BD1482" s="212"/>
      <c r="BE1482" s="212"/>
      <c r="BF1482" s="212"/>
      <c r="BG1482" s="212"/>
      <c r="BH1482" s="212"/>
    </row>
    <row r="1483" spans="1:60" outlineLevel="2" x14ac:dyDescent="0.2">
      <c r="A1483" s="219"/>
      <c r="B1483" s="220"/>
      <c r="C1483" s="252" t="s">
        <v>1141</v>
      </c>
      <c r="D1483" s="223"/>
      <c r="E1483" s="224"/>
      <c r="F1483" s="222"/>
      <c r="G1483" s="222"/>
      <c r="H1483" s="222"/>
      <c r="I1483" s="222"/>
      <c r="J1483" s="222"/>
      <c r="K1483" s="222"/>
      <c r="L1483" s="222"/>
      <c r="M1483" s="222"/>
      <c r="N1483" s="221"/>
      <c r="O1483" s="221"/>
      <c r="P1483" s="221"/>
      <c r="Q1483" s="221"/>
      <c r="R1483" s="222"/>
      <c r="S1483" s="222"/>
      <c r="T1483" s="222"/>
      <c r="U1483" s="222"/>
      <c r="V1483" s="222"/>
      <c r="W1483" s="222"/>
      <c r="X1483" s="222"/>
      <c r="Y1483" s="222"/>
      <c r="Z1483" s="212"/>
      <c r="AA1483" s="212"/>
      <c r="AB1483" s="212"/>
      <c r="AC1483" s="212"/>
      <c r="AD1483" s="212"/>
      <c r="AE1483" s="212"/>
      <c r="AF1483" s="212"/>
      <c r="AG1483" s="212" t="s">
        <v>276</v>
      </c>
      <c r="AH1483" s="212">
        <v>0</v>
      </c>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row>
    <row r="1484" spans="1:60" outlineLevel="3" x14ac:dyDescent="0.2">
      <c r="A1484" s="219"/>
      <c r="B1484" s="220"/>
      <c r="C1484" s="252" t="s">
        <v>1725</v>
      </c>
      <c r="D1484" s="223"/>
      <c r="E1484" s="224"/>
      <c r="F1484" s="222"/>
      <c r="G1484" s="222"/>
      <c r="H1484" s="222"/>
      <c r="I1484" s="222"/>
      <c r="J1484" s="222"/>
      <c r="K1484" s="222"/>
      <c r="L1484" s="222"/>
      <c r="M1484" s="222"/>
      <c r="N1484" s="221"/>
      <c r="O1484" s="221"/>
      <c r="P1484" s="221"/>
      <c r="Q1484" s="221"/>
      <c r="R1484" s="222"/>
      <c r="S1484" s="222"/>
      <c r="T1484" s="222"/>
      <c r="U1484" s="222"/>
      <c r="V1484" s="222"/>
      <c r="W1484" s="222"/>
      <c r="X1484" s="222"/>
      <c r="Y1484" s="222"/>
      <c r="Z1484" s="212"/>
      <c r="AA1484" s="212"/>
      <c r="AB1484" s="212"/>
      <c r="AC1484" s="212"/>
      <c r="AD1484" s="212"/>
      <c r="AE1484" s="212"/>
      <c r="AF1484" s="212"/>
      <c r="AG1484" s="212" t="s">
        <v>276</v>
      </c>
      <c r="AH1484" s="212">
        <v>0</v>
      </c>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outlineLevel="3" x14ac:dyDescent="0.2">
      <c r="A1485" s="219"/>
      <c r="B1485" s="220"/>
      <c r="C1485" s="252" t="s">
        <v>1726</v>
      </c>
      <c r="D1485" s="223"/>
      <c r="E1485" s="224">
        <v>31.10651</v>
      </c>
      <c r="F1485" s="222"/>
      <c r="G1485" s="222"/>
      <c r="H1485" s="222"/>
      <c r="I1485" s="222"/>
      <c r="J1485" s="222"/>
      <c r="K1485" s="222"/>
      <c r="L1485" s="222"/>
      <c r="M1485" s="222"/>
      <c r="N1485" s="221"/>
      <c r="O1485" s="221"/>
      <c r="P1485" s="221"/>
      <c r="Q1485" s="221"/>
      <c r="R1485" s="222"/>
      <c r="S1485" s="222"/>
      <c r="T1485" s="222"/>
      <c r="U1485" s="222"/>
      <c r="V1485" s="222"/>
      <c r="W1485" s="222"/>
      <c r="X1485" s="222"/>
      <c r="Y1485" s="222"/>
      <c r="Z1485" s="212"/>
      <c r="AA1485" s="212"/>
      <c r="AB1485" s="212"/>
      <c r="AC1485" s="212"/>
      <c r="AD1485" s="212"/>
      <c r="AE1485" s="212"/>
      <c r="AF1485" s="212"/>
      <c r="AG1485" s="212" t="s">
        <v>276</v>
      </c>
      <c r="AH1485" s="212">
        <v>0</v>
      </c>
      <c r="AI1485" s="212"/>
      <c r="AJ1485" s="212"/>
      <c r="AK1485" s="212"/>
      <c r="AL1485" s="212"/>
      <c r="AM1485" s="212"/>
      <c r="AN1485" s="212"/>
      <c r="AO1485" s="212"/>
      <c r="AP1485" s="212"/>
      <c r="AQ1485" s="212"/>
      <c r="AR1485" s="212"/>
      <c r="AS1485" s="212"/>
      <c r="AT1485" s="212"/>
      <c r="AU1485" s="212"/>
      <c r="AV1485" s="212"/>
      <c r="AW1485" s="212"/>
      <c r="AX1485" s="212"/>
      <c r="AY1485" s="212"/>
      <c r="AZ1485" s="212"/>
      <c r="BA1485" s="212"/>
      <c r="BB1485" s="212"/>
      <c r="BC1485" s="212"/>
      <c r="BD1485" s="212"/>
      <c r="BE1485" s="212"/>
      <c r="BF1485" s="212"/>
      <c r="BG1485" s="212"/>
      <c r="BH1485" s="212"/>
    </row>
    <row r="1486" spans="1:60" x14ac:dyDescent="0.2">
      <c r="A1486" s="226" t="s">
        <v>259</v>
      </c>
      <c r="B1486" s="227" t="s">
        <v>194</v>
      </c>
      <c r="C1486" s="249" t="s">
        <v>195</v>
      </c>
      <c r="D1486" s="228"/>
      <c r="E1486" s="229"/>
      <c r="F1486" s="230"/>
      <c r="G1486" s="230">
        <f>SUMIF(AG1487:AG1503,"&lt;&gt;NOR",G1487:G1503)</f>
        <v>0</v>
      </c>
      <c r="H1486" s="230"/>
      <c r="I1486" s="230">
        <f>SUM(I1487:I1503)</f>
        <v>0</v>
      </c>
      <c r="J1486" s="230"/>
      <c r="K1486" s="230">
        <f>SUM(K1487:K1503)</f>
        <v>0</v>
      </c>
      <c r="L1486" s="230"/>
      <c r="M1486" s="230">
        <f>SUM(M1487:M1503)</f>
        <v>0</v>
      </c>
      <c r="N1486" s="229"/>
      <c r="O1486" s="229">
        <f>SUM(O1487:O1503)</f>
        <v>1.79</v>
      </c>
      <c r="P1486" s="229"/>
      <c r="Q1486" s="229">
        <f>SUM(Q1487:Q1503)</f>
        <v>0</v>
      </c>
      <c r="R1486" s="230"/>
      <c r="S1486" s="230"/>
      <c r="T1486" s="231"/>
      <c r="U1486" s="225"/>
      <c r="V1486" s="225">
        <f>SUM(V1487:V1503)</f>
        <v>163.41</v>
      </c>
      <c r="W1486" s="225"/>
      <c r="X1486" s="225"/>
      <c r="Y1486" s="225"/>
      <c r="AG1486" t="s">
        <v>260</v>
      </c>
    </row>
    <row r="1487" spans="1:60" ht="22.5" outlineLevel="1" x14ac:dyDescent="0.2">
      <c r="A1487" s="233">
        <v>317</v>
      </c>
      <c r="B1487" s="234" t="s">
        <v>1727</v>
      </c>
      <c r="C1487" s="250" t="s">
        <v>1728</v>
      </c>
      <c r="D1487" s="235" t="s">
        <v>317</v>
      </c>
      <c r="E1487" s="236">
        <v>188.05</v>
      </c>
      <c r="F1487" s="237"/>
      <c r="G1487" s="238">
        <f>ROUND(E1487*F1487,2)</f>
        <v>0</v>
      </c>
      <c r="H1487" s="237"/>
      <c r="I1487" s="238">
        <f>ROUND(E1487*H1487,2)</f>
        <v>0</v>
      </c>
      <c r="J1487" s="237"/>
      <c r="K1487" s="238">
        <f>ROUND(E1487*J1487,2)</f>
        <v>0</v>
      </c>
      <c r="L1487" s="238">
        <v>21</v>
      </c>
      <c r="M1487" s="238">
        <f>G1487*(1+L1487/100)</f>
        <v>0</v>
      </c>
      <c r="N1487" s="236">
        <v>0</v>
      </c>
      <c r="O1487" s="236">
        <f>ROUND(E1487*N1487,2)</f>
        <v>0</v>
      </c>
      <c r="P1487" s="236">
        <v>0</v>
      </c>
      <c r="Q1487" s="236">
        <f>ROUND(E1487*P1487,2)</f>
        <v>0</v>
      </c>
      <c r="R1487" s="238" t="s">
        <v>1729</v>
      </c>
      <c r="S1487" s="238" t="s">
        <v>264</v>
      </c>
      <c r="T1487" s="239" t="s">
        <v>319</v>
      </c>
      <c r="U1487" s="222">
        <v>1.6E-2</v>
      </c>
      <c r="V1487" s="222">
        <f>ROUND(E1487*U1487,2)</f>
        <v>3.01</v>
      </c>
      <c r="W1487" s="222"/>
      <c r="X1487" s="222" t="s">
        <v>320</v>
      </c>
      <c r="Y1487" s="222" t="s">
        <v>267</v>
      </c>
      <c r="Z1487" s="212"/>
      <c r="AA1487" s="212"/>
      <c r="AB1487" s="212"/>
      <c r="AC1487" s="212"/>
      <c r="AD1487" s="212"/>
      <c r="AE1487" s="212"/>
      <c r="AF1487" s="212"/>
      <c r="AG1487" s="212" t="s">
        <v>321</v>
      </c>
      <c r="AH1487" s="212"/>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row>
    <row r="1488" spans="1:60" outlineLevel="2" x14ac:dyDescent="0.2">
      <c r="A1488" s="219"/>
      <c r="B1488" s="220"/>
      <c r="C1488" s="252" t="s">
        <v>1730</v>
      </c>
      <c r="D1488" s="223"/>
      <c r="E1488" s="224">
        <v>188.05</v>
      </c>
      <c r="F1488" s="222"/>
      <c r="G1488" s="222"/>
      <c r="H1488" s="222"/>
      <c r="I1488" s="222"/>
      <c r="J1488" s="222"/>
      <c r="K1488" s="222"/>
      <c r="L1488" s="222"/>
      <c r="M1488" s="222"/>
      <c r="N1488" s="221"/>
      <c r="O1488" s="221"/>
      <c r="P1488" s="221"/>
      <c r="Q1488" s="221"/>
      <c r="R1488" s="222"/>
      <c r="S1488" s="222"/>
      <c r="T1488" s="222"/>
      <c r="U1488" s="222"/>
      <c r="V1488" s="222"/>
      <c r="W1488" s="222"/>
      <c r="X1488" s="222"/>
      <c r="Y1488" s="222"/>
      <c r="Z1488" s="212"/>
      <c r="AA1488" s="212"/>
      <c r="AB1488" s="212"/>
      <c r="AC1488" s="212"/>
      <c r="AD1488" s="212"/>
      <c r="AE1488" s="212"/>
      <c r="AF1488" s="212"/>
      <c r="AG1488" s="212" t="s">
        <v>276</v>
      </c>
      <c r="AH1488" s="212">
        <v>5</v>
      </c>
      <c r="AI1488" s="212"/>
      <c r="AJ1488" s="212"/>
      <c r="AK1488" s="212"/>
      <c r="AL1488" s="21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row>
    <row r="1489" spans="1:60" ht="22.5" outlineLevel="1" x14ac:dyDescent="0.2">
      <c r="A1489" s="233">
        <v>318</v>
      </c>
      <c r="B1489" s="234" t="s">
        <v>1731</v>
      </c>
      <c r="C1489" s="250" t="s">
        <v>1732</v>
      </c>
      <c r="D1489" s="235" t="s">
        <v>317</v>
      </c>
      <c r="E1489" s="236">
        <v>188.05</v>
      </c>
      <c r="F1489" s="237"/>
      <c r="G1489" s="238">
        <f>ROUND(E1489*F1489,2)</f>
        <v>0</v>
      </c>
      <c r="H1489" s="237"/>
      <c r="I1489" s="238">
        <f>ROUND(E1489*H1489,2)</f>
        <v>0</v>
      </c>
      <c r="J1489" s="237"/>
      <c r="K1489" s="238">
        <f>ROUND(E1489*J1489,2)</f>
        <v>0</v>
      </c>
      <c r="L1489" s="238">
        <v>21</v>
      </c>
      <c r="M1489" s="238">
        <f>G1489*(1+L1489/100)</f>
        <v>0</v>
      </c>
      <c r="N1489" s="236">
        <v>0</v>
      </c>
      <c r="O1489" s="236">
        <f>ROUND(E1489*N1489,2)</f>
        <v>0</v>
      </c>
      <c r="P1489" s="236">
        <v>0</v>
      </c>
      <c r="Q1489" s="236">
        <f>ROUND(E1489*P1489,2)</f>
        <v>0</v>
      </c>
      <c r="R1489" s="238" t="s">
        <v>1729</v>
      </c>
      <c r="S1489" s="238" t="s">
        <v>264</v>
      </c>
      <c r="T1489" s="239" t="s">
        <v>319</v>
      </c>
      <c r="U1489" s="222">
        <v>0.55000000000000004</v>
      </c>
      <c r="V1489" s="222">
        <f>ROUND(E1489*U1489,2)</f>
        <v>103.43</v>
      </c>
      <c r="W1489" s="222"/>
      <c r="X1489" s="222" t="s">
        <v>320</v>
      </c>
      <c r="Y1489" s="222" t="s">
        <v>267</v>
      </c>
      <c r="Z1489" s="212"/>
      <c r="AA1489" s="212"/>
      <c r="AB1489" s="212"/>
      <c r="AC1489" s="212"/>
      <c r="AD1489" s="212"/>
      <c r="AE1489" s="212"/>
      <c r="AF1489" s="212"/>
      <c r="AG1489" s="212" t="s">
        <v>321</v>
      </c>
      <c r="AH1489" s="212"/>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row>
    <row r="1490" spans="1:60" outlineLevel="2" x14ac:dyDescent="0.2">
      <c r="A1490" s="219"/>
      <c r="B1490" s="220"/>
      <c r="C1490" s="251" t="s">
        <v>1733</v>
      </c>
      <c r="D1490" s="241"/>
      <c r="E1490" s="241"/>
      <c r="F1490" s="241"/>
      <c r="G1490" s="241"/>
      <c r="H1490" s="222"/>
      <c r="I1490" s="222"/>
      <c r="J1490" s="222"/>
      <c r="K1490" s="222"/>
      <c r="L1490" s="222"/>
      <c r="M1490" s="222"/>
      <c r="N1490" s="221"/>
      <c r="O1490" s="221"/>
      <c r="P1490" s="221"/>
      <c r="Q1490" s="221"/>
      <c r="R1490" s="222"/>
      <c r="S1490" s="222"/>
      <c r="T1490" s="222"/>
      <c r="U1490" s="222"/>
      <c r="V1490" s="222"/>
      <c r="W1490" s="222"/>
      <c r="X1490" s="222"/>
      <c r="Y1490" s="222"/>
      <c r="Z1490" s="212"/>
      <c r="AA1490" s="212"/>
      <c r="AB1490" s="212"/>
      <c r="AC1490" s="212"/>
      <c r="AD1490" s="212"/>
      <c r="AE1490" s="212"/>
      <c r="AF1490" s="212"/>
      <c r="AG1490" s="212" t="s">
        <v>270</v>
      </c>
      <c r="AH1490" s="212"/>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row>
    <row r="1491" spans="1:60" outlineLevel="2" x14ac:dyDescent="0.2">
      <c r="A1491" s="219"/>
      <c r="B1491" s="220"/>
      <c r="C1491" s="252" t="s">
        <v>514</v>
      </c>
      <c r="D1491" s="223"/>
      <c r="E1491" s="224"/>
      <c r="F1491" s="222"/>
      <c r="G1491" s="222"/>
      <c r="H1491" s="222"/>
      <c r="I1491" s="222"/>
      <c r="J1491" s="222"/>
      <c r="K1491" s="222"/>
      <c r="L1491" s="222"/>
      <c r="M1491" s="222"/>
      <c r="N1491" s="221"/>
      <c r="O1491" s="221"/>
      <c r="P1491" s="221"/>
      <c r="Q1491" s="221"/>
      <c r="R1491" s="222"/>
      <c r="S1491" s="222"/>
      <c r="T1491" s="222"/>
      <c r="U1491" s="222"/>
      <c r="V1491" s="222"/>
      <c r="W1491" s="222"/>
      <c r="X1491" s="222"/>
      <c r="Y1491" s="222"/>
      <c r="Z1491" s="212"/>
      <c r="AA1491" s="212"/>
      <c r="AB1491" s="212"/>
      <c r="AC1491" s="212"/>
      <c r="AD1491" s="212"/>
      <c r="AE1491" s="212"/>
      <c r="AF1491" s="212"/>
      <c r="AG1491" s="212" t="s">
        <v>276</v>
      </c>
      <c r="AH1491" s="212">
        <v>0</v>
      </c>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row>
    <row r="1492" spans="1:60" outlineLevel="3" x14ac:dyDescent="0.2">
      <c r="A1492" s="219"/>
      <c r="B1492" s="220"/>
      <c r="C1492" s="252" t="s">
        <v>836</v>
      </c>
      <c r="D1492" s="223"/>
      <c r="E1492" s="224">
        <v>144.38999999999999</v>
      </c>
      <c r="F1492" s="222"/>
      <c r="G1492" s="222"/>
      <c r="H1492" s="222"/>
      <c r="I1492" s="222"/>
      <c r="J1492" s="222"/>
      <c r="K1492" s="222"/>
      <c r="L1492" s="222"/>
      <c r="M1492" s="222"/>
      <c r="N1492" s="221"/>
      <c r="O1492" s="221"/>
      <c r="P1492" s="221"/>
      <c r="Q1492" s="221"/>
      <c r="R1492" s="222"/>
      <c r="S1492" s="222"/>
      <c r="T1492" s="222"/>
      <c r="U1492" s="222"/>
      <c r="V1492" s="222"/>
      <c r="W1492" s="222"/>
      <c r="X1492" s="222"/>
      <c r="Y1492" s="222"/>
      <c r="Z1492" s="212"/>
      <c r="AA1492" s="212"/>
      <c r="AB1492" s="212"/>
      <c r="AC1492" s="212"/>
      <c r="AD1492" s="212"/>
      <c r="AE1492" s="212"/>
      <c r="AF1492" s="212"/>
      <c r="AG1492" s="212" t="s">
        <v>276</v>
      </c>
      <c r="AH1492" s="212">
        <v>0</v>
      </c>
      <c r="AI1492" s="212"/>
      <c r="AJ1492" s="212"/>
      <c r="AK1492" s="212"/>
      <c r="AL1492" s="212"/>
      <c r="AM1492" s="212"/>
      <c r="AN1492" s="212"/>
      <c r="AO1492" s="212"/>
      <c r="AP1492" s="212"/>
      <c r="AQ1492" s="212"/>
      <c r="AR1492" s="212"/>
      <c r="AS1492" s="212"/>
      <c r="AT1492" s="212"/>
      <c r="AU1492" s="212"/>
      <c r="AV1492" s="212"/>
      <c r="AW1492" s="212"/>
      <c r="AX1492" s="212"/>
      <c r="AY1492" s="212"/>
      <c r="AZ1492" s="212"/>
      <c r="BA1492" s="212"/>
      <c r="BB1492" s="212"/>
      <c r="BC1492" s="212"/>
      <c r="BD1492" s="212"/>
      <c r="BE1492" s="212"/>
      <c r="BF1492" s="212"/>
      <c r="BG1492" s="212"/>
      <c r="BH1492" s="212"/>
    </row>
    <row r="1493" spans="1:60" outlineLevel="3" x14ac:dyDescent="0.2">
      <c r="A1493" s="219"/>
      <c r="B1493" s="220"/>
      <c r="C1493" s="252" t="s">
        <v>837</v>
      </c>
      <c r="D1493" s="223"/>
      <c r="E1493" s="224">
        <v>43.66</v>
      </c>
      <c r="F1493" s="222"/>
      <c r="G1493" s="222"/>
      <c r="H1493" s="222"/>
      <c r="I1493" s="222"/>
      <c r="J1493" s="222"/>
      <c r="K1493" s="222"/>
      <c r="L1493" s="222"/>
      <c r="M1493" s="222"/>
      <c r="N1493" s="221"/>
      <c r="O1493" s="221"/>
      <c r="P1493" s="221"/>
      <c r="Q1493" s="221"/>
      <c r="R1493" s="222"/>
      <c r="S1493" s="222"/>
      <c r="T1493" s="222"/>
      <c r="U1493" s="222"/>
      <c r="V1493" s="222"/>
      <c r="W1493" s="222"/>
      <c r="X1493" s="222"/>
      <c r="Y1493" s="222"/>
      <c r="Z1493" s="212"/>
      <c r="AA1493" s="212"/>
      <c r="AB1493" s="212"/>
      <c r="AC1493" s="212"/>
      <c r="AD1493" s="212"/>
      <c r="AE1493" s="212"/>
      <c r="AF1493" s="212"/>
      <c r="AG1493" s="212" t="s">
        <v>276</v>
      </c>
      <c r="AH1493" s="212">
        <v>0</v>
      </c>
      <c r="AI1493" s="212"/>
      <c r="AJ1493" s="212"/>
      <c r="AK1493" s="212"/>
      <c r="AL1493" s="212"/>
      <c r="AM1493" s="212"/>
      <c r="AN1493" s="212"/>
      <c r="AO1493" s="212"/>
      <c r="AP1493" s="212"/>
      <c r="AQ1493" s="212"/>
      <c r="AR1493" s="212"/>
      <c r="AS1493" s="212"/>
      <c r="AT1493" s="212"/>
      <c r="AU1493" s="212"/>
      <c r="AV1493" s="212"/>
      <c r="AW1493" s="212"/>
      <c r="AX1493" s="212"/>
      <c r="AY1493" s="212"/>
      <c r="AZ1493" s="212"/>
      <c r="BA1493" s="212"/>
      <c r="BB1493" s="212"/>
      <c r="BC1493" s="212"/>
      <c r="BD1493" s="212"/>
      <c r="BE1493" s="212"/>
      <c r="BF1493" s="212"/>
      <c r="BG1493" s="212"/>
      <c r="BH1493" s="212"/>
    </row>
    <row r="1494" spans="1:60" outlineLevel="1" x14ac:dyDescent="0.2">
      <c r="A1494" s="233">
        <v>319</v>
      </c>
      <c r="B1494" s="234" t="s">
        <v>1734</v>
      </c>
      <c r="C1494" s="250" t="s">
        <v>1735</v>
      </c>
      <c r="D1494" s="235" t="s">
        <v>317</v>
      </c>
      <c r="E1494" s="236">
        <v>188.05</v>
      </c>
      <c r="F1494" s="237"/>
      <c r="G1494" s="238">
        <f>ROUND(E1494*F1494,2)</f>
        <v>0</v>
      </c>
      <c r="H1494" s="237"/>
      <c r="I1494" s="238">
        <f>ROUND(E1494*H1494,2)</f>
        <v>0</v>
      </c>
      <c r="J1494" s="237"/>
      <c r="K1494" s="238">
        <f>ROUND(E1494*J1494,2)</f>
        <v>0</v>
      </c>
      <c r="L1494" s="238">
        <v>21</v>
      </c>
      <c r="M1494" s="238">
        <f>G1494*(1+L1494/100)</f>
        <v>0</v>
      </c>
      <c r="N1494" s="236">
        <v>1.25E-3</v>
      </c>
      <c r="O1494" s="236">
        <f>ROUND(E1494*N1494,2)</f>
        <v>0.24</v>
      </c>
      <c r="P1494" s="236">
        <v>0</v>
      </c>
      <c r="Q1494" s="236">
        <f>ROUND(E1494*P1494,2)</f>
        <v>0</v>
      </c>
      <c r="R1494" s="238" t="s">
        <v>1729</v>
      </c>
      <c r="S1494" s="238" t="s">
        <v>264</v>
      </c>
      <c r="T1494" s="239" t="s">
        <v>319</v>
      </c>
      <c r="U1494" s="222">
        <v>0.28000000000000003</v>
      </c>
      <c r="V1494" s="222">
        <f>ROUND(E1494*U1494,2)</f>
        <v>52.65</v>
      </c>
      <c r="W1494" s="222"/>
      <c r="X1494" s="222" t="s">
        <v>320</v>
      </c>
      <c r="Y1494" s="222" t="s">
        <v>267</v>
      </c>
      <c r="Z1494" s="212"/>
      <c r="AA1494" s="212"/>
      <c r="AB1494" s="212"/>
      <c r="AC1494" s="212"/>
      <c r="AD1494" s="212"/>
      <c r="AE1494" s="212"/>
      <c r="AF1494" s="212"/>
      <c r="AG1494" s="212" t="s">
        <v>321</v>
      </c>
      <c r="AH1494" s="212"/>
      <c r="AI1494" s="212"/>
      <c r="AJ1494" s="212"/>
      <c r="AK1494" s="212"/>
      <c r="AL1494" s="212"/>
      <c r="AM1494" s="212"/>
      <c r="AN1494" s="212"/>
      <c r="AO1494" s="212"/>
      <c r="AP1494" s="212"/>
      <c r="AQ1494" s="212"/>
      <c r="AR1494" s="212"/>
      <c r="AS1494" s="212"/>
      <c r="AT1494" s="212"/>
      <c r="AU1494" s="212"/>
      <c r="AV1494" s="212"/>
      <c r="AW1494" s="212"/>
      <c r="AX1494" s="212"/>
      <c r="AY1494" s="212"/>
      <c r="AZ1494" s="212"/>
      <c r="BA1494" s="212"/>
      <c r="BB1494" s="212"/>
      <c r="BC1494" s="212"/>
      <c r="BD1494" s="212"/>
      <c r="BE1494" s="212"/>
      <c r="BF1494" s="212"/>
      <c r="BG1494" s="212"/>
      <c r="BH1494" s="212"/>
    </row>
    <row r="1495" spans="1:60" outlineLevel="2" x14ac:dyDescent="0.2">
      <c r="A1495" s="219"/>
      <c r="B1495" s="220"/>
      <c r="C1495" s="252" t="s">
        <v>1730</v>
      </c>
      <c r="D1495" s="223"/>
      <c r="E1495" s="224">
        <v>188.05</v>
      </c>
      <c r="F1495" s="222"/>
      <c r="G1495" s="222"/>
      <c r="H1495" s="222"/>
      <c r="I1495" s="222"/>
      <c r="J1495" s="222"/>
      <c r="K1495" s="222"/>
      <c r="L1495" s="222"/>
      <c r="M1495" s="222"/>
      <c r="N1495" s="221"/>
      <c r="O1495" s="221"/>
      <c r="P1495" s="221"/>
      <c r="Q1495" s="221"/>
      <c r="R1495" s="222"/>
      <c r="S1495" s="222"/>
      <c r="T1495" s="222"/>
      <c r="U1495" s="222"/>
      <c r="V1495" s="222"/>
      <c r="W1495" s="222"/>
      <c r="X1495" s="222"/>
      <c r="Y1495" s="222"/>
      <c r="Z1495" s="212"/>
      <c r="AA1495" s="212"/>
      <c r="AB1495" s="212"/>
      <c r="AC1495" s="212"/>
      <c r="AD1495" s="212"/>
      <c r="AE1495" s="212"/>
      <c r="AF1495" s="212"/>
      <c r="AG1495" s="212" t="s">
        <v>276</v>
      </c>
      <c r="AH1495" s="212">
        <v>5</v>
      </c>
      <c r="AI1495" s="212"/>
      <c r="AJ1495" s="212"/>
      <c r="AK1495" s="212"/>
      <c r="AL1495" s="21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row>
    <row r="1496" spans="1:60" outlineLevel="1" x14ac:dyDescent="0.2">
      <c r="A1496" s="233">
        <v>320</v>
      </c>
      <c r="B1496" s="234" t="s">
        <v>1736</v>
      </c>
      <c r="C1496" s="250" t="s">
        <v>1737</v>
      </c>
      <c r="D1496" s="235" t="s">
        <v>317</v>
      </c>
      <c r="E1496" s="236">
        <v>193.69149999999999</v>
      </c>
      <c r="F1496" s="237"/>
      <c r="G1496" s="238">
        <f>ROUND(E1496*F1496,2)</f>
        <v>0</v>
      </c>
      <c r="H1496" s="237"/>
      <c r="I1496" s="238">
        <f>ROUND(E1496*H1496,2)</f>
        <v>0</v>
      </c>
      <c r="J1496" s="237"/>
      <c r="K1496" s="238">
        <f>ROUND(E1496*J1496,2)</f>
        <v>0</v>
      </c>
      <c r="L1496" s="238">
        <v>21</v>
      </c>
      <c r="M1496" s="238">
        <f>G1496*(1+L1496/100)</f>
        <v>0</v>
      </c>
      <c r="N1496" s="236">
        <v>8.0000000000000002E-3</v>
      </c>
      <c r="O1496" s="236">
        <f>ROUND(E1496*N1496,2)</f>
        <v>1.55</v>
      </c>
      <c r="P1496" s="236">
        <v>0</v>
      </c>
      <c r="Q1496" s="236">
        <f>ROUND(E1496*P1496,2)</f>
        <v>0</v>
      </c>
      <c r="R1496" s="238"/>
      <c r="S1496" s="238" t="s">
        <v>288</v>
      </c>
      <c r="T1496" s="239" t="s">
        <v>265</v>
      </c>
      <c r="U1496" s="222">
        <v>0</v>
      </c>
      <c r="V1496" s="222">
        <f>ROUND(E1496*U1496,2)</f>
        <v>0</v>
      </c>
      <c r="W1496" s="222"/>
      <c r="X1496" s="222" t="s">
        <v>547</v>
      </c>
      <c r="Y1496" s="222" t="s">
        <v>267</v>
      </c>
      <c r="Z1496" s="212"/>
      <c r="AA1496" s="212"/>
      <c r="AB1496" s="212"/>
      <c r="AC1496" s="212"/>
      <c r="AD1496" s="212"/>
      <c r="AE1496" s="212"/>
      <c r="AF1496" s="212"/>
      <c r="AG1496" s="212" t="s">
        <v>548</v>
      </c>
      <c r="AH1496" s="212"/>
      <c r="AI1496" s="212"/>
      <c r="AJ1496" s="212"/>
      <c r="AK1496" s="212"/>
      <c r="AL1496" s="21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row>
    <row r="1497" spans="1:60" outlineLevel="2" x14ac:dyDescent="0.2">
      <c r="A1497" s="219"/>
      <c r="B1497" s="220"/>
      <c r="C1497" s="252" t="s">
        <v>1730</v>
      </c>
      <c r="D1497" s="223"/>
      <c r="E1497" s="224">
        <v>188.05</v>
      </c>
      <c r="F1497" s="222"/>
      <c r="G1497" s="222"/>
      <c r="H1497" s="222"/>
      <c r="I1497" s="222"/>
      <c r="J1497" s="222"/>
      <c r="K1497" s="222"/>
      <c r="L1497" s="222"/>
      <c r="M1497" s="222"/>
      <c r="N1497" s="221"/>
      <c r="O1497" s="221"/>
      <c r="P1497" s="221"/>
      <c r="Q1497" s="221"/>
      <c r="R1497" s="222"/>
      <c r="S1497" s="222"/>
      <c r="T1497" s="222"/>
      <c r="U1497" s="222"/>
      <c r="V1497" s="222"/>
      <c r="W1497" s="222"/>
      <c r="X1497" s="222"/>
      <c r="Y1497" s="222"/>
      <c r="Z1497" s="212"/>
      <c r="AA1497" s="212"/>
      <c r="AB1497" s="212"/>
      <c r="AC1497" s="212"/>
      <c r="AD1497" s="212"/>
      <c r="AE1497" s="212"/>
      <c r="AF1497" s="212"/>
      <c r="AG1497" s="212" t="s">
        <v>276</v>
      </c>
      <c r="AH1497" s="212">
        <v>5</v>
      </c>
      <c r="AI1497" s="212"/>
      <c r="AJ1497" s="212"/>
      <c r="AK1497" s="212"/>
      <c r="AL1497" s="21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row>
    <row r="1498" spans="1:60" outlineLevel="3" x14ac:dyDescent="0.2">
      <c r="A1498" s="219"/>
      <c r="B1498" s="220"/>
      <c r="C1498" s="262" t="s">
        <v>1307</v>
      </c>
      <c r="D1498" s="257"/>
      <c r="E1498" s="258">
        <v>5.6414999999999997</v>
      </c>
      <c r="F1498" s="222"/>
      <c r="G1498" s="222"/>
      <c r="H1498" s="222"/>
      <c r="I1498" s="222"/>
      <c r="J1498" s="222"/>
      <c r="K1498" s="222"/>
      <c r="L1498" s="222"/>
      <c r="M1498" s="222"/>
      <c r="N1498" s="221"/>
      <c r="O1498" s="221"/>
      <c r="P1498" s="221"/>
      <c r="Q1498" s="221"/>
      <c r="R1498" s="222"/>
      <c r="S1498" s="222"/>
      <c r="T1498" s="222"/>
      <c r="U1498" s="222"/>
      <c r="V1498" s="222"/>
      <c r="W1498" s="222"/>
      <c r="X1498" s="222"/>
      <c r="Y1498" s="222"/>
      <c r="Z1498" s="212"/>
      <c r="AA1498" s="212"/>
      <c r="AB1498" s="212"/>
      <c r="AC1498" s="212"/>
      <c r="AD1498" s="212"/>
      <c r="AE1498" s="212"/>
      <c r="AF1498" s="212"/>
      <c r="AG1498" s="212" t="s">
        <v>276</v>
      </c>
      <c r="AH1498" s="212">
        <v>4</v>
      </c>
      <c r="AI1498" s="212"/>
      <c r="AJ1498" s="212"/>
      <c r="AK1498" s="212"/>
      <c r="AL1498" s="21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row>
    <row r="1499" spans="1:60" outlineLevel="1" x14ac:dyDescent="0.2">
      <c r="A1499" s="233">
        <v>321</v>
      </c>
      <c r="B1499" s="234" t="s">
        <v>1738</v>
      </c>
      <c r="C1499" s="250" t="s">
        <v>1739</v>
      </c>
      <c r="D1499" s="235" t="s">
        <v>397</v>
      </c>
      <c r="E1499" s="236">
        <v>1.7845899999999999</v>
      </c>
      <c r="F1499" s="237"/>
      <c r="G1499" s="238">
        <f>ROUND(E1499*F1499,2)</f>
        <v>0</v>
      </c>
      <c r="H1499" s="237"/>
      <c r="I1499" s="238">
        <f>ROUND(E1499*H1499,2)</f>
        <v>0</v>
      </c>
      <c r="J1499" s="237"/>
      <c r="K1499" s="238">
        <f>ROUND(E1499*J1499,2)</f>
        <v>0</v>
      </c>
      <c r="L1499" s="238">
        <v>21</v>
      </c>
      <c r="M1499" s="238">
        <f>G1499*(1+L1499/100)</f>
        <v>0</v>
      </c>
      <c r="N1499" s="236">
        <v>0</v>
      </c>
      <c r="O1499" s="236">
        <f>ROUND(E1499*N1499,2)</f>
        <v>0</v>
      </c>
      <c r="P1499" s="236">
        <v>0</v>
      </c>
      <c r="Q1499" s="236">
        <f>ROUND(E1499*P1499,2)</f>
        <v>0</v>
      </c>
      <c r="R1499" s="238" t="s">
        <v>1729</v>
      </c>
      <c r="S1499" s="238" t="s">
        <v>264</v>
      </c>
      <c r="T1499" s="239" t="s">
        <v>319</v>
      </c>
      <c r="U1499" s="222">
        <v>2.42</v>
      </c>
      <c r="V1499" s="222">
        <f>ROUND(E1499*U1499,2)</f>
        <v>4.32</v>
      </c>
      <c r="W1499" s="222"/>
      <c r="X1499" s="222" t="s">
        <v>1138</v>
      </c>
      <c r="Y1499" s="222" t="s">
        <v>267</v>
      </c>
      <c r="Z1499" s="212"/>
      <c r="AA1499" s="212"/>
      <c r="AB1499" s="212"/>
      <c r="AC1499" s="212"/>
      <c r="AD1499" s="212"/>
      <c r="AE1499" s="212"/>
      <c r="AF1499" s="212"/>
      <c r="AG1499" s="212" t="s">
        <v>1139</v>
      </c>
      <c r="AH1499" s="212"/>
      <c r="AI1499" s="212"/>
      <c r="AJ1499" s="212"/>
      <c r="AK1499" s="212"/>
      <c r="AL1499" s="21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row>
    <row r="1500" spans="1:60" outlineLevel="2" x14ac:dyDescent="0.2">
      <c r="A1500" s="219"/>
      <c r="B1500" s="220"/>
      <c r="C1500" s="261" t="s">
        <v>1253</v>
      </c>
      <c r="D1500" s="259"/>
      <c r="E1500" s="259"/>
      <c r="F1500" s="259"/>
      <c r="G1500" s="259"/>
      <c r="H1500" s="222"/>
      <c r="I1500" s="222"/>
      <c r="J1500" s="222"/>
      <c r="K1500" s="222"/>
      <c r="L1500" s="222"/>
      <c r="M1500" s="222"/>
      <c r="N1500" s="221"/>
      <c r="O1500" s="221"/>
      <c r="P1500" s="221"/>
      <c r="Q1500" s="221"/>
      <c r="R1500" s="222"/>
      <c r="S1500" s="222"/>
      <c r="T1500" s="222"/>
      <c r="U1500" s="222"/>
      <c r="V1500" s="222"/>
      <c r="W1500" s="222"/>
      <c r="X1500" s="222"/>
      <c r="Y1500" s="222"/>
      <c r="Z1500" s="212"/>
      <c r="AA1500" s="212"/>
      <c r="AB1500" s="212"/>
      <c r="AC1500" s="212"/>
      <c r="AD1500" s="212"/>
      <c r="AE1500" s="212"/>
      <c r="AF1500" s="212"/>
      <c r="AG1500" s="212" t="s">
        <v>323</v>
      </c>
      <c r="AH1500" s="212"/>
      <c r="AI1500" s="212"/>
      <c r="AJ1500" s="212"/>
      <c r="AK1500" s="212"/>
      <c r="AL1500" s="21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row>
    <row r="1501" spans="1:60" outlineLevel="2" x14ac:dyDescent="0.2">
      <c r="A1501" s="219"/>
      <c r="B1501" s="220"/>
      <c r="C1501" s="252" t="s">
        <v>1141</v>
      </c>
      <c r="D1501" s="223"/>
      <c r="E1501" s="224"/>
      <c r="F1501" s="222"/>
      <c r="G1501" s="222"/>
      <c r="H1501" s="222"/>
      <c r="I1501" s="222"/>
      <c r="J1501" s="222"/>
      <c r="K1501" s="222"/>
      <c r="L1501" s="222"/>
      <c r="M1501" s="222"/>
      <c r="N1501" s="221"/>
      <c r="O1501" s="221"/>
      <c r="P1501" s="221"/>
      <c r="Q1501" s="221"/>
      <c r="R1501" s="222"/>
      <c r="S1501" s="222"/>
      <c r="T1501" s="222"/>
      <c r="U1501" s="222"/>
      <c r="V1501" s="222"/>
      <c r="W1501" s="222"/>
      <c r="X1501" s="222"/>
      <c r="Y1501" s="222"/>
      <c r="Z1501" s="212"/>
      <c r="AA1501" s="212"/>
      <c r="AB1501" s="212"/>
      <c r="AC1501" s="212"/>
      <c r="AD1501" s="212"/>
      <c r="AE1501" s="212"/>
      <c r="AF1501" s="212"/>
      <c r="AG1501" s="212" t="s">
        <v>276</v>
      </c>
      <c r="AH1501" s="212">
        <v>0</v>
      </c>
      <c r="AI1501" s="212"/>
      <c r="AJ1501" s="212"/>
      <c r="AK1501" s="212"/>
      <c r="AL1501" s="212"/>
      <c r="AM1501" s="212"/>
      <c r="AN1501" s="212"/>
      <c r="AO1501" s="212"/>
      <c r="AP1501" s="212"/>
      <c r="AQ1501" s="212"/>
      <c r="AR1501" s="212"/>
      <c r="AS1501" s="212"/>
      <c r="AT1501" s="212"/>
      <c r="AU1501" s="212"/>
      <c r="AV1501" s="212"/>
      <c r="AW1501" s="212"/>
      <c r="AX1501" s="212"/>
      <c r="AY1501" s="212"/>
      <c r="AZ1501" s="212"/>
      <c r="BA1501" s="212"/>
      <c r="BB1501" s="212"/>
      <c r="BC1501" s="212"/>
      <c r="BD1501" s="212"/>
      <c r="BE1501" s="212"/>
      <c r="BF1501" s="212"/>
      <c r="BG1501" s="212"/>
      <c r="BH1501" s="212"/>
    </row>
    <row r="1502" spans="1:60" outlineLevel="3" x14ac:dyDescent="0.2">
      <c r="A1502" s="219"/>
      <c r="B1502" s="220"/>
      <c r="C1502" s="252" t="s">
        <v>1740</v>
      </c>
      <c r="D1502" s="223"/>
      <c r="E1502" s="224"/>
      <c r="F1502" s="222"/>
      <c r="G1502" s="222"/>
      <c r="H1502" s="222"/>
      <c r="I1502" s="222"/>
      <c r="J1502" s="222"/>
      <c r="K1502" s="222"/>
      <c r="L1502" s="222"/>
      <c r="M1502" s="222"/>
      <c r="N1502" s="221"/>
      <c r="O1502" s="221"/>
      <c r="P1502" s="221"/>
      <c r="Q1502" s="221"/>
      <c r="R1502" s="222"/>
      <c r="S1502" s="222"/>
      <c r="T1502" s="222"/>
      <c r="U1502" s="222"/>
      <c r="V1502" s="222"/>
      <c r="W1502" s="222"/>
      <c r="X1502" s="222"/>
      <c r="Y1502" s="222"/>
      <c r="Z1502" s="212"/>
      <c r="AA1502" s="212"/>
      <c r="AB1502" s="212"/>
      <c r="AC1502" s="212"/>
      <c r="AD1502" s="212"/>
      <c r="AE1502" s="212"/>
      <c r="AF1502" s="212"/>
      <c r="AG1502" s="212" t="s">
        <v>276</v>
      </c>
      <c r="AH1502" s="212">
        <v>0</v>
      </c>
      <c r="AI1502" s="212"/>
      <c r="AJ1502" s="212"/>
      <c r="AK1502" s="212"/>
      <c r="AL1502" s="212"/>
      <c r="AM1502" s="212"/>
      <c r="AN1502" s="212"/>
      <c r="AO1502" s="212"/>
      <c r="AP1502" s="212"/>
      <c r="AQ1502" s="212"/>
      <c r="AR1502" s="212"/>
      <c r="AS1502" s="212"/>
      <c r="AT1502" s="212"/>
      <c r="AU1502" s="212"/>
      <c r="AV1502" s="212"/>
      <c r="AW1502" s="212"/>
      <c r="AX1502" s="212"/>
      <c r="AY1502" s="212"/>
      <c r="AZ1502" s="212"/>
      <c r="BA1502" s="212"/>
      <c r="BB1502" s="212"/>
      <c r="BC1502" s="212"/>
      <c r="BD1502" s="212"/>
      <c r="BE1502" s="212"/>
      <c r="BF1502" s="212"/>
      <c r="BG1502" s="212"/>
      <c r="BH1502" s="212"/>
    </row>
    <row r="1503" spans="1:60" outlineLevel="3" x14ac:dyDescent="0.2">
      <c r="A1503" s="219"/>
      <c r="B1503" s="220"/>
      <c r="C1503" s="252" t="s">
        <v>1741</v>
      </c>
      <c r="D1503" s="223"/>
      <c r="E1503" s="224">
        <v>1.7845899999999999</v>
      </c>
      <c r="F1503" s="222"/>
      <c r="G1503" s="222"/>
      <c r="H1503" s="222"/>
      <c r="I1503" s="222"/>
      <c r="J1503" s="222"/>
      <c r="K1503" s="222"/>
      <c r="L1503" s="222"/>
      <c r="M1503" s="222"/>
      <c r="N1503" s="221"/>
      <c r="O1503" s="221"/>
      <c r="P1503" s="221"/>
      <c r="Q1503" s="221"/>
      <c r="R1503" s="222"/>
      <c r="S1503" s="222"/>
      <c r="T1503" s="222"/>
      <c r="U1503" s="222"/>
      <c r="V1503" s="222"/>
      <c r="W1503" s="222"/>
      <c r="X1503" s="222"/>
      <c r="Y1503" s="222"/>
      <c r="Z1503" s="212"/>
      <c r="AA1503" s="212"/>
      <c r="AB1503" s="212"/>
      <c r="AC1503" s="212"/>
      <c r="AD1503" s="212"/>
      <c r="AE1503" s="212"/>
      <c r="AF1503" s="212"/>
      <c r="AG1503" s="212" t="s">
        <v>276</v>
      </c>
      <c r="AH1503" s="212">
        <v>0</v>
      </c>
      <c r="AI1503" s="212"/>
      <c r="AJ1503" s="212"/>
      <c r="AK1503" s="212"/>
      <c r="AL1503" s="212"/>
      <c r="AM1503" s="212"/>
      <c r="AN1503" s="212"/>
      <c r="AO1503" s="212"/>
      <c r="AP1503" s="212"/>
      <c r="AQ1503" s="212"/>
      <c r="AR1503" s="212"/>
      <c r="AS1503" s="212"/>
      <c r="AT1503" s="212"/>
      <c r="AU1503" s="212"/>
      <c r="AV1503" s="212"/>
      <c r="AW1503" s="212"/>
      <c r="AX1503" s="212"/>
      <c r="AY1503" s="212"/>
      <c r="AZ1503" s="212"/>
      <c r="BA1503" s="212"/>
      <c r="BB1503" s="212"/>
      <c r="BC1503" s="212"/>
      <c r="BD1503" s="212"/>
      <c r="BE1503" s="212"/>
      <c r="BF1503" s="212"/>
      <c r="BG1503" s="212"/>
      <c r="BH1503" s="212"/>
    </row>
    <row r="1504" spans="1:60" x14ac:dyDescent="0.2">
      <c r="A1504" s="226" t="s">
        <v>259</v>
      </c>
      <c r="B1504" s="227" t="s">
        <v>196</v>
      </c>
      <c r="C1504" s="249" t="s">
        <v>197</v>
      </c>
      <c r="D1504" s="228"/>
      <c r="E1504" s="229"/>
      <c r="F1504" s="230"/>
      <c r="G1504" s="230">
        <f>SUMIF(AG1505:AG1520,"&lt;&gt;NOR",G1505:G1520)</f>
        <v>0</v>
      </c>
      <c r="H1504" s="230"/>
      <c r="I1504" s="230">
        <f>SUM(I1505:I1520)</f>
        <v>0</v>
      </c>
      <c r="J1504" s="230"/>
      <c r="K1504" s="230">
        <f>SUM(K1505:K1520)</f>
        <v>0</v>
      </c>
      <c r="L1504" s="230"/>
      <c r="M1504" s="230">
        <f>SUM(M1505:M1520)</f>
        <v>0</v>
      </c>
      <c r="N1504" s="229"/>
      <c r="O1504" s="229">
        <f>SUM(O1505:O1520)</f>
        <v>0.19</v>
      </c>
      <c r="P1504" s="229"/>
      <c r="Q1504" s="229">
        <f>SUM(Q1505:Q1520)</f>
        <v>0.26</v>
      </c>
      <c r="R1504" s="230"/>
      <c r="S1504" s="230"/>
      <c r="T1504" s="231"/>
      <c r="U1504" s="225"/>
      <c r="V1504" s="225">
        <f>SUM(V1505:V1520)</f>
        <v>7.05</v>
      </c>
      <c r="W1504" s="225"/>
      <c r="X1504" s="225"/>
      <c r="Y1504" s="225"/>
      <c r="AG1504" t="s">
        <v>260</v>
      </c>
    </row>
    <row r="1505" spans="1:60" outlineLevel="1" x14ac:dyDescent="0.2">
      <c r="A1505" s="233">
        <v>322</v>
      </c>
      <c r="B1505" s="234" t="s">
        <v>1742</v>
      </c>
      <c r="C1505" s="250" t="s">
        <v>1743</v>
      </c>
      <c r="D1505" s="235" t="s">
        <v>317</v>
      </c>
      <c r="E1505" s="236">
        <v>259.16000000000003</v>
      </c>
      <c r="F1505" s="237"/>
      <c r="G1505" s="238">
        <f>ROUND(E1505*F1505,2)</f>
        <v>0</v>
      </c>
      <c r="H1505" s="237"/>
      <c r="I1505" s="238">
        <f>ROUND(E1505*H1505,2)</f>
        <v>0</v>
      </c>
      <c r="J1505" s="237"/>
      <c r="K1505" s="238">
        <f>ROUND(E1505*J1505,2)</f>
        <v>0</v>
      </c>
      <c r="L1505" s="238">
        <v>21</v>
      </c>
      <c r="M1505" s="238">
        <f>G1505*(1+L1505/100)</f>
        <v>0</v>
      </c>
      <c r="N1505" s="236">
        <v>0</v>
      </c>
      <c r="O1505" s="236">
        <f>ROUND(E1505*N1505,2)</f>
        <v>0</v>
      </c>
      <c r="P1505" s="236">
        <v>1E-3</v>
      </c>
      <c r="Q1505" s="236">
        <f>ROUND(E1505*P1505,2)</f>
        <v>0.26</v>
      </c>
      <c r="R1505" s="238" t="s">
        <v>1729</v>
      </c>
      <c r="S1505" s="238" t="s">
        <v>264</v>
      </c>
      <c r="T1505" s="239" t="s">
        <v>319</v>
      </c>
      <c r="U1505" s="222">
        <v>0.01</v>
      </c>
      <c r="V1505" s="222">
        <f>ROUND(E1505*U1505,2)</f>
        <v>2.59</v>
      </c>
      <c r="W1505" s="222"/>
      <c r="X1505" s="222" t="s">
        <v>320</v>
      </c>
      <c r="Y1505" s="222" t="s">
        <v>267</v>
      </c>
      <c r="Z1505" s="212"/>
      <c r="AA1505" s="212"/>
      <c r="AB1505" s="212"/>
      <c r="AC1505" s="212"/>
      <c r="AD1505" s="212"/>
      <c r="AE1505" s="212"/>
      <c r="AF1505" s="212"/>
      <c r="AG1505" s="212" t="s">
        <v>321</v>
      </c>
      <c r="AH1505" s="212"/>
      <c r="AI1505" s="212"/>
      <c r="AJ1505" s="212"/>
      <c r="AK1505" s="212"/>
      <c r="AL1505" s="212"/>
      <c r="AM1505" s="212"/>
      <c r="AN1505" s="212"/>
      <c r="AO1505" s="212"/>
      <c r="AP1505" s="212"/>
      <c r="AQ1505" s="212"/>
      <c r="AR1505" s="212"/>
      <c r="AS1505" s="212"/>
      <c r="AT1505" s="212"/>
      <c r="AU1505" s="212"/>
      <c r="AV1505" s="212"/>
      <c r="AW1505" s="212"/>
      <c r="AX1505" s="212"/>
      <c r="AY1505" s="212"/>
      <c r="AZ1505" s="212"/>
      <c r="BA1505" s="212"/>
      <c r="BB1505" s="212"/>
      <c r="BC1505" s="212"/>
      <c r="BD1505" s="212"/>
      <c r="BE1505" s="212"/>
      <c r="BF1505" s="212"/>
      <c r="BG1505" s="212"/>
      <c r="BH1505" s="212"/>
    </row>
    <row r="1506" spans="1:60" outlineLevel="2" x14ac:dyDescent="0.2">
      <c r="A1506" s="219"/>
      <c r="B1506" s="220"/>
      <c r="C1506" s="252" t="s">
        <v>1744</v>
      </c>
      <c r="D1506" s="223"/>
      <c r="E1506" s="224"/>
      <c r="F1506" s="222"/>
      <c r="G1506" s="222"/>
      <c r="H1506" s="222"/>
      <c r="I1506" s="222"/>
      <c r="J1506" s="222"/>
      <c r="K1506" s="222"/>
      <c r="L1506" s="222"/>
      <c r="M1506" s="222"/>
      <c r="N1506" s="221"/>
      <c r="O1506" s="221"/>
      <c r="P1506" s="221"/>
      <c r="Q1506" s="221"/>
      <c r="R1506" s="222"/>
      <c r="S1506" s="222"/>
      <c r="T1506" s="222"/>
      <c r="U1506" s="222"/>
      <c r="V1506" s="222"/>
      <c r="W1506" s="222"/>
      <c r="X1506" s="222"/>
      <c r="Y1506" s="222"/>
      <c r="Z1506" s="212"/>
      <c r="AA1506" s="212"/>
      <c r="AB1506" s="212"/>
      <c r="AC1506" s="212"/>
      <c r="AD1506" s="212"/>
      <c r="AE1506" s="212"/>
      <c r="AF1506" s="212"/>
      <c r="AG1506" s="212" t="s">
        <v>276</v>
      </c>
      <c r="AH1506" s="212">
        <v>0</v>
      </c>
      <c r="AI1506" s="212"/>
      <c r="AJ1506" s="212"/>
      <c r="AK1506" s="212"/>
      <c r="AL1506" s="212"/>
      <c r="AM1506" s="212"/>
      <c r="AN1506" s="212"/>
      <c r="AO1506" s="212"/>
      <c r="AP1506" s="212"/>
      <c r="AQ1506" s="212"/>
      <c r="AR1506" s="212"/>
      <c r="AS1506" s="212"/>
      <c r="AT1506" s="212"/>
      <c r="AU1506" s="212"/>
      <c r="AV1506" s="212"/>
      <c r="AW1506" s="212"/>
      <c r="AX1506" s="212"/>
      <c r="AY1506" s="212"/>
      <c r="AZ1506" s="212"/>
      <c r="BA1506" s="212"/>
      <c r="BB1506" s="212"/>
      <c r="BC1506" s="212"/>
      <c r="BD1506" s="212"/>
      <c r="BE1506" s="212"/>
      <c r="BF1506" s="212"/>
      <c r="BG1506" s="212"/>
      <c r="BH1506" s="212"/>
    </row>
    <row r="1507" spans="1:60" outlineLevel="3" x14ac:dyDescent="0.2">
      <c r="A1507" s="219"/>
      <c r="B1507" s="220"/>
      <c r="C1507" s="252" t="s">
        <v>1263</v>
      </c>
      <c r="D1507" s="223"/>
      <c r="E1507" s="224">
        <v>74.97</v>
      </c>
      <c r="F1507" s="222"/>
      <c r="G1507" s="222"/>
      <c r="H1507" s="222"/>
      <c r="I1507" s="222"/>
      <c r="J1507" s="222"/>
      <c r="K1507" s="222"/>
      <c r="L1507" s="222"/>
      <c r="M1507" s="222"/>
      <c r="N1507" s="221"/>
      <c r="O1507" s="221"/>
      <c r="P1507" s="221"/>
      <c r="Q1507" s="221"/>
      <c r="R1507" s="222"/>
      <c r="S1507" s="222"/>
      <c r="T1507" s="222"/>
      <c r="U1507" s="222"/>
      <c r="V1507" s="222"/>
      <c r="W1507" s="222"/>
      <c r="X1507" s="222"/>
      <c r="Y1507" s="222"/>
      <c r="Z1507" s="212"/>
      <c r="AA1507" s="212"/>
      <c r="AB1507" s="212"/>
      <c r="AC1507" s="212"/>
      <c r="AD1507" s="212"/>
      <c r="AE1507" s="212"/>
      <c r="AF1507" s="212"/>
      <c r="AG1507" s="212" t="s">
        <v>276</v>
      </c>
      <c r="AH1507" s="212">
        <v>0</v>
      </c>
      <c r="AI1507" s="212"/>
      <c r="AJ1507" s="212"/>
      <c r="AK1507" s="212"/>
      <c r="AL1507" s="212"/>
      <c r="AM1507" s="212"/>
      <c r="AN1507" s="212"/>
      <c r="AO1507" s="212"/>
      <c r="AP1507" s="212"/>
      <c r="AQ1507" s="212"/>
      <c r="AR1507" s="212"/>
      <c r="AS1507" s="212"/>
      <c r="AT1507" s="212"/>
      <c r="AU1507" s="212"/>
      <c r="AV1507" s="212"/>
      <c r="AW1507" s="212"/>
      <c r="AX1507" s="212"/>
      <c r="AY1507" s="212"/>
      <c r="AZ1507" s="212"/>
      <c r="BA1507" s="212"/>
      <c r="BB1507" s="212"/>
      <c r="BC1507" s="212"/>
      <c r="BD1507" s="212"/>
      <c r="BE1507" s="212"/>
      <c r="BF1507" s="212"/>
      <c r="BG1507" s="212"/>
      <c r="BH1507" s="212"/>
    </row>
    <row r="1508" spans="1:60" outlineLevel="3" x14ac:dyDescent="0.2">
      <c r="A1508" s="219"/>
      <c r="B1508" s="220"/>
      <c r="C1508" s="252" t="s">
        <v>1264</v>
      </c>
      <c r="D1508" s="223"/>
      <c r="E1508" s="224">
        <v>142</v>
      </c>
      <c r="F1508" s="222"/>
      <c r="G1508" s="222"/>
      <c r="H1508" s="222"/>
      <c r="I1508" s="222"/>
      <c r="J1508" s="222"/>
      <c r="K1508" s="222"/>
      <c r="L1508" s="222"/>
      <c r="M1508" s="222"/>
      <c r="N1508" s="221"/>
      <c r="O1508" s="221"/>
      <c r="P1508" s="221"/>
      <c r="Q1508" s="221"/>
      <c r="R1508" s="222"/>
      <c r="S1508" s="222"/>
      <c r="T1508" s="222"/>
      <c r="U1508" s="222"/>
      <c r="V1508" s="222"/>
      <c r="W1508" s="222"/>
      <c r="X1508" s="222"/>
      <c r="Y1508" s="222"/>
      <c r="Z1508" s="212"/>
      <c r="AA1508" s="212"/>
      <c r="AB1508" s="212"/>
      <c r="AC1508" s="212"/>
      <c r="AD1508" s="212"/>
      <c r="AE1508" s="212"/>
      <c r="AF1508" s="212"/>
      <c r="AG1508" s="212" t="s">
        <v>276</v>
      </c>
      <c r="AH1508" s="212">
        <v>0</v>
      </c>
      <c r="AI1508" s="212"/>
      <c r="AJ1508" s="212"/>
      <c r="AK1508" s="212"/>
      <c r="AL1508" s="212"/>
      <c r="AM1508" s="212"/>
      <c r="AN1508" s="212"/>
      <c r="AO1508" s="212"/>
      <c r="AP1508" s="212"/>
      <c r="AQ1508" s="212"/>
      <c r="AR1508" s="212"/>
      <c r="AS1508" s="212"/>
      <c r="AT1508" s="212"/>
      <c r="AU1508" s="212"/>
      <c r="AV1508" s="212"/>
      <c r="AW1508" s="212"/>
      <c r="AX1508" s="212"/>
      <c r="AY1508" s="212"/>
      <c r="AZ1508" s="212"/>
      <c r="BA1508" s="212"/>
      <c r="BB1508" s="212"/>
      <c r="BC1508" s="212"/>
      <c r="BD1508" s="212"/>
      <c r="BE1508" s="212"/>
      <c r="BF1508" s="212"/>
      <c r="BG1508" s="212"/>
      <c r="BH1508" s="212"/>
    </row>
    <row r="1509" spans="1:60" outlineLevel="3" x14ac:dyDescent="0.2">
      <c r="A1509" s="219"/>
      <c r="B1509" s="220"/>
      <c r="C1509" s="252" t="s">
        <v>1265</v>
      </c>
      <c r="D1509" s="223"/>
      <c r="E1509" s="224">
        <v>42.19</v>
      </c>
      <c r="F1509" s="222"/>
      <c r="G1509" s="222"/>
      <c r="H1509" s="222"/>
      <c r="I1509" s="222"/>
      <c r="J1509" s="222"/>
      <c r="K1509" s="222"/>
      <c r="L1509" s="222"/>
      <c r="M1509" s="222"/>
      <c r="N1509" s="221"/>
      <c r="O1509" s="221"/>
      <c r="P1509" s="221"/>
      <c r="Q1509" s="221"/>
      <c r="R1509" s="222"/>
      <c r="S1509" s="222"/>
      <c r="T1509" s="222"/>
      <c r="U1509" s="222"/>
      <c r="V1509" s="222"/>
      <c r="W1509" s="222"/>
      <c r="X1509" s="222"/>
      <c r="Y1509" s="222"/>
      <c r="Z1509" s="212"/>
      <c r="AA1509" s="212"/>
      <c r="AB1509" s="212"/>
      <c r="AC1509" s="212"/>
      <c r="AD1509" s="212"/>
      <c r="AE1509" s="212"/>
      <c r="AF1509" s="212"/>
      <c r="AG1509" s="212" t="s">
        <v>276</v>
      </c>
      <c r="AH1509" s="212">
        <v>0</v>
      </c>
      <c r="AI1509" s="212"/>
      <c r="AJ1509" s="212"/>
      <c r="AK1509" s="212"/>
      <c r="AL1509" s="212"/>
      <c r="AM1509" s="212"/>
      <c r="AN1509" s="212"/>
      <c r="AO1509" s="212"/>
      <c r="AP1509" s="212"/>
      <c r="AQ1509" s="212"/>
      <c r="AR1509" s="212"/>
      <c r="AS1509" s="212"/>
      <c r="AT1509" s="212"/>
      <c r="AU1509" s="212"/>
      <c r="AV1509" s="212"/>
      <c r="AW1509" s="212"/>
      <c r="AX1509" s="212"/>
      <c r="AY1509" s="212"/>
      <c r="AZ1509" s="212"/>
      <c r="BA1509" s="212"/>
      <c r="BB1509" s="212"/>
      <c r="BC1509" s="212"/>
      <c r="BD1509" s="212"/>
      <c r="BE1509" s="212"/>
      <c r="BF1509" s="212"/>
      <c r="BG1509" s="212"/>
      <c r="BH1509" s="212"/>
    </row>
    <row r="1510" spans="1:60" ht="22.5" outlineLevel="1" x14ac:dyDescent="0.2">
      <c r="A1510" s="233">
        <v>323</v>
      </c>
      <c r="B1510" s="234" t="s">
        <v>1745</v>
      </c>
      <c r="C1510" s="250" t="s">
        <v>1746</v>
      </c>
      <c r="D1510" s="235" t="s">
        <v>317</v>
      </c>
      <c r="E1510" s="236">
        <v>10.17</v>
      </c>
      <c r="F1510" s="237"/>
      <c r="G1510" s="238">
        <f>ROUND(E1510*F1510,2)</f>
        <v>0</v>
      </c>
      <c r="H1510" s="237"/>
      <c r="I1510" s="238">
        <f>ROUND(E1510*H1510,2)</f>
        <v>0</v>
      </c>
      <c r="J1510" s="237"/>
      <c r="K1510" s="238">
        <f>ROUND(E1510*J1510,2)</f>
        <v>0</v>
      </c>
      <c r="L1510" s="238">
        <v>21</v>
      </c>
      <c r="M1510" s="238">
        <f>G1510*(1+L1510/100)</f>
        <v>0</v>
      </c>
      <c r="N1510" s="236">
        <v>1.7999999999999999E-2</v>
      </c>
      <c r="O1510" s="236">
        <f>ROUND(E1510*N1510,2)</f>
        <v>0.18</v>
      </c>
      <c r="P1510" s="236">
        <v>0</v>
      </c>
      <c r="Q1510" s="236">
        <f>ROUND(E1510*P1510,2)</f>
        <v>0</v>
      </c>
      <c r="R1510" s="238" t="s">
        <v>1729</v>
      </c>
      <c r="S1510" s="238" t="s">
        <v>264</v>
      </c>
      <c r="T1510" s="239" t="s">
        <v>319</v>
      </c>
      <c r="U1510" s="222">
        <v>0.05</v>
      </c>
      <c r="V1510" s="222">
        <f>ROUND(E1510*U1510,2)</f>
        <v>0.51</v>
      </c>
      <c r="W1510" s="222"/>
      <c r="X1510" s="222" t="s">
        <v>320</v>
      </c>
      <c r="Y1510" s="222" t="s">
        <v>267</v>
      </c>
      <c r="Z1510" s="212"/>
      <c r="AA1510" s="212"/>
      <c r="AB1510" s="212"/>
      <c r="AC1510" s="212"/>
      <c r="AD1510" s="212"/>
      <c r="AE1510" s="212"/>
      <c r="AF1510" s="212"/>
      <c r="AG1510" s="212" t="s">
        <v>321</v>
      </c>
      <c r="AH1510" s="212"/>
      <c r="AI1510" s="212"/>
      <c r="AJ1510" s="212"/>
      <c r="AK1510" s="212"/>
      <c r="AL1510" s="212"/>
      <c r="AM1510" s="212"/>
      <c r="AN1510" s="212"/>
      <c r="AO1510" s="212"/>
      <c r="AP1510" s="212"/>
      <c r="AQ1510" s="212"/>
      <c r="AR1510" s="212"/>
      <c r="AS1510" s="212"/>
      <c r="AT1510" s="212"/>
      <c r="AU1510" s="212"/>
      <c r="AV1510" s="212"/>
      <c r="AW1510" s="212"/>
      <c r="AX1510" s="212"/>
      <c r="AY1510" s="212"/>
      <c r="AZ1510" s="212"/>
      <c r="BA1510" s="212"/>
      <c r="BB1510" s="212"/>
      <c r="BC1510" s="212"/>
      <c r="BD1510" s="212"/>
      <c r="BE1510" s="212"/>
      <c r="BF1510" s="212"/>
      <c r="BG1510" s="212"/>
      <c r="BH1510" s="212"/>
    </row>
    <row r="1511" spans="1:60" outlineLevel="2" x14ac:dyDescent="0.2">
      <c r="A1511" s="219"/>
      <c r="B1511" s="220"/>
      <c r="C1511" s="252" t="s">
        <v>1747</v>
      </c>
      <c r="D1511" s="223"/>
      <c r="E1511" s="224">
        <v>7.17</v>
      </c>
      <c r="F1511" s="222"/>
      <c r="G1511" s="222"/>
      <c r="H1511" s="222"/>
      <c r="I1511" s="222"/>
      <c r="J1511" s="222"/>
      <c r="K1511" s="222"/>
      <c r="L1511" s="222"/>
      <c r="M1511" s="222"/>
      <c r="N1511" s="221"/>
      <c r="O1511" s="221"/>
      <c r="P1511" s="221"/>
      <c r="Q1511" s="221"/>
      <c r="R1511" s="222"/>
      <c r="S1511" s="222"/>
      <c r="T1511" s="222"/>
      <c r="U1511" s="222"/>
      <c r="V1511" s="222"/>
      <c r="W1511" s="222"/>
      <c r="X1511" s="222"/>
      <c r="Y1511" s="222"/>
      <c r="Z1511" s="212"/>
      <c r="AA1511" s="212"/>
      <c r="AB1511" s="212"/>
      <c r="AC1511" s="212"/>
      <c r="AD1511" s="212"/>
      <c r="AE1511" s="212"/>
      <c r="AF1511" s="212"/>
      <c r="AG1511" s="212" t="s">
        <v>276</v>
      </c>
      <c r="AH1511" s="212">
        <v>0</v>
      </c>
      <c r="AI1511" s="212"/>
      <c r="AJ1511" s="212"/>
      <c r="AK1511" s="212"/>
      <c r="AL1511" s="212"/>
      <c r="AM1511" s="212"/>
      <c r="AN1511" s="212"/>
      <c r="AO1511" s="212"/>
      <c r="AP1511" s="212"/>
      <c r="AQ1511" s="212"/>
      <c r="AR1511" s="212"/>
      <c r="AS1511" s="212"/>
      <c r="AT1511" s="212"/>
      <c r="AU1511" s="212"/>
      <c r="AV1511" s="212"/>
      <c r="AW1511" s="212"/>
      <c r="AX1511" s="212"/>
      <c r="AY1511" s="212"/>
      <c r="AZ1511" s="212"/>
      <c r="BA1511" s="212"/>
      <c r="BB1511" s="212"/>
      <c r="BC1511" s="212"/>
      <c r="BD1511" s="212"/>
      <c r="BE1511" s="212"/>
      <c r="BF1511" s="212"/>
      <c r="BG1511" s="212"/>
      <c r="BH1511" s="212"/>
    </row>
    <row r="1512" spans="1:60" outlineLevel="3" x14ac:dyDescent="0.2">
      <c r="A1512" s="219"/>
      <c r="B1512" s="220"/>
      <c r="C1512" s="252" t="s">
        <v>1748</v>
      </c>
      <c r="D1512" s="223"/>
      <c r="E1512" s="224">
        <v>3</v>
      </c>
      <c r="F1512" s="222"/>
      <c r="G1512" s="222"/>
      <c r="H1512" s="222"/>
      <c r="I1512" s="222"/>
      <c r="J1512" s="222"/>
      <c r="K1512" s="222"/>
      <c r="L1512" s="222"/>
      <c r="M1512" s="222"/>
      <c r="N1512" s="221"/>
      <c r="O1512" s="221"/>
      <c r="P1512" s="221"/>
      <c r="Q1512" s="221"/>
      <c r="R1512" s="222"/>
      <c r="S1512" s="222"/>
      <c r="T1512" s="222"/>
      <c r="U1512" s="222"/>
      <c r="V1512" s="222"/>
      <c r="W1512" s="222"/>
      <c r="X1512" s="222"/>
      <c r="Y1512" s="222"/>
      <c r="Z1512" s="212"/>
      <c r="AA1512" s="212"/>
      <c r="AB1512" s="212"/>
      <c r="AC1512" s="212"/>
      <c r="AD1512" s="212"/>
      <c r="AE1512" s="212"/>
      <c r="AF1512" s="212"/>
      <c r="AG1512" s="212" t="s">
        <v>276</v>
      </c>
      <c r="AH1512" s="212">
        <v>0</v>
      </c>
      <c r="AI1512" s="212"/>
      <c r="AJ1512" s="212"/>
      <c r="AK1512" s="212"/>
      <c r="AL1512" s="212"/>
      <c r="AM1512" s="212"/>
      <c r="AN1512" s="212"/>
      <c r="AO1512" s="212"/>
      <c r="AP1512" s="212"/>
      <c r="AQ1512" s="212"/>
      <c r="AR1512" s="212"/>
      <c r="AS1512" s="212"/>
      <c r="AT1512" s="212"/>
      <c r="AU1512" s="212"/>
      <c r="AV1512" s="212"/>
      <c r="AW1512" s="212"/>
      <c r="AX1512" s="212"/>
      <c r="AY1512" s="212"/>
      <c r="AZ1512" s="212"/>
      <c r="BA1512" s="212"/>
      <c r="BB1512" s="212"/>
      <c r="BC1512" s="212"/>
      <c r="BD1512" s="212"/>
      <c r="BE1512" s="212"/>
      <c r="BF1512" s="212"/>
      <c r="BG1512" s="212"/>
      <c r="BH1512" s="212"/>
    </row>
    <row r="1513" spans="1:60" outlineLevel="1" x14ac:dyDescent="0.2">
      <c r="A1513" s="233">
        <v>324</v>
      </c>
      <c r="B1513" s="234" t="s">
        <v>1749</v>
      </c>
      <c r="C1513" s="250" t="s">
        <v>1750</v>
      </c>
      <c r="D1513" s="235" t="s">
        <v>1354</v>
      </c>
      <c r="E1513" s="236">
        <v>18.7</v>
      </c>
      <c r="F1513" s="237"/>
      <c r="G1513" s="238">
        <f>ROUND(E1513*F1513,2)</f>
        <v>0</v>
      </c>
      <c r="H1513" s="237"/>
      <c r="I1513" s="238">
        <f>ROUND(E1513*H1513,2)</f>
        <v>0</v>
      </c>
      <c r="J1513" s="237"/>
      <c r="K1513" s="238">
        <f>ROUND(E1513*J1513,2)</f>
        <v>0</v>
      </c>
      <c r="L1513" s="238">
        <v>21</v>
      </c>
      <c r="M1513" s="238">
        <f>G1513*(1+L1513/100)</f>
        <v>0</v>
      </c>
      <c r="N1513" s="236">
        <v>5.2999999999999998E-4</v>
      </c>
      <c r="O1513" s="236">
        <f>ROUND(E1513*N1513,2)</f>
        <v>0.01</v>
      </c>
      <c r="P1513" s="236">
        <v>0</v>
      </c>
      <c r="Q1513" s="236">
        <f>ROUND(E1513*P1513,2)</f>
        <v>0</v>
      </c>
      <c r="R1513" s="238" t="s">
        <v>1729</v>
      </c>
      <c r="S1513" s="238" t="s">
        <v>264</v>
      </c>
      <c r="T1513" s="239" t="s">
        <v>319</v>
      </c>
      <c r="U1513" s="222">
        <v>0.2</v>
      </c>
      <c r="V1513" s="222">
        <f>ROUND(E1513*U1513,2)</f>
        <v>3.74</v>
      </c>
      <c r="W1513" s="222"/>
      <c r="X1513" s="222" t="s">
        <v>320</v>
      </c>
      <c r="Y1513" s="222" t="s">
        <v>267</v>
      </c>
      <c r="Z1513" s="212"/>
      <c r="AA1513" s="212"/>
      <c r="AB1513" s="212"/>
      <c r="AC1513" s="212"/>
      <c r="AD1513" s="212"/>
      <c r="AE1513" s="212"/>
      <c r="AF1513" s="212"/>
      <c r="AG1513" s="212" t="s">
        <v>321</v>
      </c>
      <c r="AH1513" s="212"/>
      <c r="AI1513" s="212"/>
      <c r="AJ1513" s="212"/>
      <c r="AK1513" s="212"/>
      <c r="AL1513" s="212"/>
      <c r="AM1513" s="212"/>
      <c r="AN1513" s="212"/>
      <c r="AO1513" s="212"/>
      <c r="AP1513" s="212"/>
      <c r="AQ1513" s="212"/>
      <c r="AR1513" s="212"/>
      <c r="AS1513" s="212"/>
      <c r="AT1513" s="212"/>
      <c r="AU1513" s="212"/>
      <c r="AV1513" s="212"/>
      <c r="AW1513" s="212"/>
      <c r="AX1513" s="212"/>
      <c r="AY1513" s="212"/>
      <c r="AZ1513" s="212"/>
      <c r="BA1513" s="212"/>
      <c r="BB1513" s="212"/>
      <c r="BC1513" s="212"/>
      <c r="BD1513" s="212"/>
      <c r="BE1513" s="212"/>
      <c r="BF1513" s="212"/>
      <c r="BG1513" s="212"/>
      <c r="BH1513" s="212"/>
    </row>
    <row r="1514" spans="1:60" outlineLevel="2" x14ac:dyDescent="0.2">
      <c r="A1514" s="219"/>
      <c r="B1514" s="220"/>
      <c r="C1514" s="252" t="s">
        <v>1751</v>
      </c>
      <c r="D1514" s="223"/>
      <c r="E1514" s="224">
        <v>11.75</v>
      </c>
      <c r="F1514" s="222"/>
      <c r="G1514" s="222"/>
      <c r="H1514" s="222"/>
      <c r="I1514" s="222"/>
      <c r="J1514" s="222"/>
      <c r="K1514" s="222"/>
      <c r="L1514" s="222"/>
      <c r="M1514" s="222"/>
      <c r="N1514" s="221"/>
      <c r="O1514" s="221"/>
      <c r="P1514" s="221"/>
      <c r="Q1514" s="221"/>
      <c r="R1514" s="222"/>
      <c r="S1514" s="222"/>
      <c r="T1514" s="222"/>
      <c r="U1514" s="222"/>
      <c r="V1514" s="222"/>
      <c r="W1514" s="222"/>
      <c r="X1514" s="222"/>
      <c r="Y1514" s="222"/>
      <c r="Z1514" s="212"/>
      <c r="AA1514" s="212"/>
      <c r="AB1514" s="212"/>
      <c r="AC1514" s="212"/>
      <c r="AD1514" s="212"/>
      <c r="AE1514" s="212"/>
      <c r="AF1514" s="212"/>
      <c r="AG1514" s="212" t="s">
        <v>276</v>
      </c>
      <c r="AH1514" s="212">
        <v>0</v>
      </c>
      <c r="AI1514" s="212"/>
      <c r="AJ1514" s="212"/>
      <c r="AK1514" s="212"/>
      <c r="AL1514" s="212"/>
      <c r="AM1514" s="212"/>
      <c r="AN1514" s="212"/>
      <c r="AO1514" s="212"/>
      <c r="AP1514" s="212"/>
      <c r="AQ1514" s="212"/>
      <c r="AR1514" s="212"/>
      <c r="AS1514" s="212"/>
      <c r="AT1514" s="212"/>
      <c r="AU1514" s="212"/>
      <c r="AV1514" s="212"/>
      <c r="AW1514" s="212"/>
      <c r="AX1514" s="212"/>
      <c r="AY1514" s="212"/>
      <c r="AZ1514" s="212"/>
      <c r="BA1514" s="212"/>
      <c r="BB1514" s="212"/>
      <c r="BC1514" s="212"/>
      <c r="BD1514" s="212"/>
      <c r="BE1514" s="212"/>
      <c r="BF1514" s="212"/>
      <c r="BG1514" s="212"/>
      <c r="BH1514" s="212"/>
    </row>
    <row r="1515" spans="1:60" outlineLevel="3" x14ac:dyDescent="0.2">
      <c r="A1515" s="219"/>
      <c r="B1515" s="220"/>
      <c r="C1515" s="252" t="s">
        <v>1752</v>
      </c>
      <c r="D1515" s="223"/>
      <c r="E1515" s="224">
        <v>6.95</v>
      </c>
      <c r="F1515" s="222"/>
      <c r="G1515" s="222"/>
      <c r="H1515" s="222"/>
      <c r="I1515" s="222"/>
      <c r="J1515" s="222"/>
      <c r="K1515" s="222"/>
      <c r="L1515" s="222"/>
      <c r="M1515" s="222"/>
      <c r="N1515" s="221"/>
      <c r="O1515" s="221"/>
      <c r="P1515" s="221"/>
      <c r="Q1515" s="221"/>
      <c r="R1515" s="222"/>
      <c r="S1515" s="222"/>
      <c r="T1515" s="222"/>
      <c r="U1515" s="222"/>
      <c r="V1515" s="222"/>
      <c r="W1515" s="222"/>
      <c r="X1515" s="222"/>
      <c r="Y1515" s="222"/>
      <c r="Z1515" s="212"/>
      <c r="AA1515" s="212"/>
      <c r="AB1515" s="212"/>
      <c r="AC1515" s="212"/>
      <c r="AD1515" s="212"/>
      <c r="AE1515" s="212"/>
      <c r="AF1515" s="212"/>
      <c r="AG1515" s="212" t="s">
        <v>276</v>
      </c>
      <c r="AH1515" s="212">
        <v>0</v>
      </c>
      <c r="AI1515" s="212"/>
      <c r="AJ1515" s="212"/>
      <c r="AK1515" s="212"/>
      <c r="AL1515" s="212"/>
      <c r="AM1515" s="212"/>
      <c r="AN1515" s="212"/>
      <c r="AO1515" s="212"/>
      <c r="AP1515" s="212"/>
      <c r="AQ1515" s="212"/>
      <c r="AR1515" s="212"/>
      <c r="AS1515" s="212"/>
      <c r="AT1515" s="212"/>
      <c r="AU1515" s="212"/>
      <c r="AV1515" s="212"/>
      <c r="AW1515" s="212"/>
      <c r="AX1515" s="212"/>
      <c r="AY1515" s="212"/>
      <c r="AZ1515" s="212"/>
      <c r="BA1515" s="212"/>
      <c r="BB1515" s="212"/>
      <c r="BC1515" s="212"/>
      <c r="BD1515" s="212"/>
      <c r="BE1515" s="212"/>
      <c r="BF1515" s="212"/>
      <c r="BG1515" s="212"/>
      <c r="BH1515" s="212"/>
    </row>
    <row r="1516" spans="1:60" outlineLevel="1" x14ac:dyDescent="0.2">
      <c r="A1516" s="233">
        <v>325</v>
      </c>
      <c r="B1516" s="234" t="s">
        <v>1753</v>
      </c>
      <c r="C1516" s="250" t="s">
        <v>1754</v>
      </c>
      <c r="D1516" s="235" t="s">
        <v>397</v>
      </c>
      <c r="E1516" s="236">
        <v>0.19297</v>
      </c>
      <c r="F1516" s="237"/>
      <c r="G1516" s="238">
        <f>ROUND(E1516*F1516,2)</f>
        <v>0</v>
      </c>
      <c r="H1516" s="237"/>
      <c r="I1516" s="238">
        <f>ROUND(E1516*H1516,2)</f>
        <v>0</v>
      </c>
      <c r="J1516" s="237"/>
      <c r="K1516" s="238">
        <f>ROUND(E1516*J1516,2)</f>
        <v>0</v>
      </c>
      <c r="L1516" s="238">
        <v>21</v>
      </c>
      <c r="M1516" s="238">
        <f>G1516*(1+L1516/100)</f>
        <v>0</v>
      </c>
      <c r="N1516" s="236">
        <v>0</v>
      </c>
      <c r="O1516" s="236">
        <f>ROUND(E1516*N1516,2)</f>
        <v>0</v>
      </c>
      <c r="P1516" s="236">
        <v>0</v>
      </c>
      <c r="Q1516" s="236">
        <f>ROUND(E1516*P1516,2)</f>
        <v>0</v>
      </c>
      <c r="R1516" s="238" t="s">
        <v>1729</v>
      </c>
      <c r="S1516" s="238" t="s">
        <v>264</v>
      </c>
      <c r="T1516" s="239" t="s">
        <v>319</v>
      </c>
      <c r="U1516" s="222">
        <v>1.1020000000000001</v>
      </c>
      <c r="V1516" s="222">
        <f>ROUND(E1516*U1516,2)</f>
        <v>0.21</v>
      </c>
      <c r="W1516" s="222"/>
      <c r="X1516" s="222" t="s">
        <v>1138</v>
      </c>
      <c r="Y1516" s="222" t="s">
        <v>267</v>
      </c>
      <c r="Z1516" s="212"/>
      <c r="AA1516" s="212"/>
      <c r="AB1516" s="212"/>
      <c r="AC1516" s="212"/>
      <c r="AD1516" s="212"/>
      <c r="AE1516" s="212"/>
      <c r="AF1516" s="212"/>
      <c r="AG1516" s="212" t="s">
        <v>1139</v>
      </c>
      <c r="AH1516" s="212"/>
      <c r="AI1516" s="212"/>
      <c r="AJ1516" s="212"/>
      <c r="AK1516" s="212"/>
      <c r="AL1516" s="212"/>
      <c r="AM1516" s="212"/>
      <c r="AN1516" s="212"/>
      <c r="AO1516" s="212"/>
      <c r="AP1516" s="212"/>
      <c r="AQ1516" s="212"/>
      <c r="AR1516" s="212"/>
      <c r="AS1516" s="212"/>
      <c r="AT1516" s="212"/>
      <c r="AU1516" s="212"/>
      <c r="AV1516" s="212"/>
      <c r="AW1516" s="212"/>
      <c r="AX1516" s="212"/>
      <c r="AY1516" s="212"/>
      <c r="AZ1516" s="212"/>
      <c r="BA1516" s="212"/>
      <c r="BB1516" s="212"/>
      <c r="BC1516" s="212"/>
      <c r="BD1516" s="212"/>
      <c r="BE1516" s="212"/>
      <c r="BF1516" s="212"/>
      <c r="BG1516" s="212"/>
      <c r="BH1516" s="212"/>
    </row>
    <row r="1517" spans="1:60" outlineLevel="2" x14ac:dyDescent="0.2">
      <c r="A1517" s="219"/>
      <c r="B1517" s="220"/>
      <c r="C1517" s="261" t="s">
        <v>1390</v>
      </c>
      <c r="D1517" s="259"/>
      <c r="E1517" s="259"/>
      <c r="F1517" s="259"/>
      <c r="G1517" s="259"/>
      <c r="H1517" s="222"/>
      <c r="I1517" s="222"/>
      <c r="J1517" s="222"/>
      <c r="K1517" s="222"/>
      <c r="L1517" s="222"/>
      <c r="M1517" s="222"/>
      <c r="N1517" s="221"/>
      <c r="O1517" s="221"/>
      <c r="P1517" s="221"/>
      <c r="Q1517" s="221"/>
      <c r="R1517" s="222"/>
      <c r="S1517" s="222"/>
      <c r="T1517" s="222"/>
      <c r="U1517" s="222"/>
      <c r="V1517" s="222"/>
      <c r="W1517" s="222"/>
      <c r="X1517" s="222"/>
      <c r="Y1517" s="222"/>
      <c r="Z1517" s="212"/>
      <c r="AA1517" s="212"/>
      <c r="AB1517" s="212"/>
      <c r="AC1517" s="212"/>
      <c r="AD1517" s="212"/>
      <c r="AE1517" s="212"/>
      <c r="AF1517" s="212"/>
      <c r="AG1517" s="212" t="s">
        <v>323</v>
      </c>
      <c r="AH1517" s="212"/>
      <c r="AI1517" s="212"/>
      <c r="AJ1517" s="212"/>
      <c r="AK1517" s="212"/>
      <c r="AL1517" s="212"/>
      <c r="AM1517" s="212"/>
      <c r="AN1517" s="212"/>
      <c r="AO1517" s="212"/>
      <c r="AP1517" s="212"/>
      <c r="AQ1517" s="212"/>
      <c r="AR1517" s="212"/>
      <c r="AS1517" s="212"/>
      <c r="AT1517" s="212"/>
      <c r="AU1517" s="212"/>
      <c r="AV1517" s="212"/>
      <c r="AW1517" s="212"/>
      <c r="AX1517" s="212"/>
      <c r="AY1517" s="212"/>
      <c r="AZ1517" s="212"/>
      <c r="BA1517" s="212"/>
      <c r="BB1517" s="212"/>
      <c r="BC1517" s="212"/>
      <c r="BD1517" s="212"/>
      <c r="BE1517" s="212"/>
      <c r="BF1517" s="212"/>
      <c r="BG1517" s="212"/>
      <c r="BH1517" s="212"/>
    </row>
    <row r="1518" spans="1:60" outlineLevel="2" x14ac:dyDescent="0.2">
      <c r="A1518" s="219"/>
      <c r="B1518" s="220"/>
      <c r="C1518" s="252" t="s">
        <v>1141</v>
      </c>
      <c r="D1518" s="223"/>
      <c r="E1518" s="224"/>
      <c r="F1518" s="222"/>
      <c r="G1518" s="222"/>
      <c r="H1518" s="222"/>
      <c r="I1518" s="222"/>
      <c r="J1518" s="222"/>
      <c r="K1518" s="222"/>
      <c r="L1518" s="222"/>
      <c r="M1518" s="222"/>
      <c r="N1518" s="221"/>
      <c r="O1518" s="221"/>
      <c r="P1518" s="221"/>
      <c r="Q1518" s="221"/>
      <c r="R1518" s="222"/>
      <c r="S1518" s="222"/>
      <c r="T1518" s="222"/>
      <c r="U1518" s="222"/>
      <c r="V1518" s="222"/>
      <c r="W1518" s="222"/>
      <c r="X1518" s="222"/>
      <c r="Y1518" s="222"/>
      <c r="Z1518" s="212"/>
      <c r="AA1518" s="212"/>
      <c r="AB1518" s="212"/>
      <c r="AC1518" s="212"/>
      <c r="AD1518" s="212"/>
      <c r="AE1518" s="212"/>
      <c r="AF1518" s="212"/>
      <c r="AG1518" s="212" t="s">
        <v>276</v>
      </c>
      <c r="AH1518" s="212">
        <v>0</v>
      </c>
      <c r="AI1518" s="212"/>
      <c r="AJ1518" s="212"/>
      <c r="AK1518" s="212"/>
      <c r="AL1518" s="212"/>
      <c r="AM1518" s="212"/>
      <c r="AN1518" s="212"/>
      <c r="AO1518" s="212"/>
      <c r="AP1518" s="212"/>
      <c r="AQ1518" s="212"/>
      <c r="AR1518" s="212"/>
      <c r="AS1518" s="212"/>
      <c r="AT1518" s="212"/>
      <c r="AU1518" s="212"/>
      <c r="AV1518" s="212"/>
      <c r="AW1518" s="212"/>
      <c r="AX1518" s="212"/>
      <c r="AY1518" s="212"/>
      <c r="AZ1518" s="212"/>
      <c r="BA1518" s="212"/>
      <c r="BB1518" s="212"/>
      <c r="BC1518" s="212"/>
      <c r="BD1518" s="212"/>
      <c r="BE1518" s="212"/>
      <c r="BF1518" s="212"/>
      <c r="BG1518" s="212"/>
      <c r="BH1518" s="212"/>
    </row>
    <row r="1519" spans="1:60" outlineLevel="3" x14ac:dyDescent="0.2">
      <c r="A1519" s="219"/>
      <c r="B1519" s="220"/>
      <c r="C1519" s="252" t="s">
        <v>1755</v>
      </c>
      <c r="D1519" s="223"/>
      <c r="E1519" s="224"/>
      <c r="F1519" s="222"/>
      <c r="G1519" s="222"/>
      <c r="H1519" s="222"/>
      <c r="I1519" s="222"/>
      <c r="J1519" s="222"/>
      <c r="K1519" s="222"/>
      <c r="L1519" s="222"/>
      <c r="M1519" s="222"/>
      <c r="N1519" s="221"/>
      <c r="O1519" s="221"/>
      <c r="P1519" s="221"/>
      <c r="Q1519" s="221"/>
      <c r="R1519" s="222"/>
      <c r="S1519" s="222"/>
      <c r="T1519" s="222"/>
      <c r="U1519" s="222"/>
      <c r="V1519" s="222"/>
      <c r="W1519" s="222"/>
      <c r="X1519" s="222"/>
      <c r="Y1519" s="222"/>
      <c r="Z1519" s="212"/>
      <c r="AA1519" s="212"/>
      <c r="AB1519" s="212"/>
      <c r="AC1519" s="212"/>
      <c r="AD1519" s="212"/>
      <c r="AE1519" s="212"/>
      <c r="AF1519" s="212"/>
      <c r="AG1519" s="212" t="s">
        <v>276</v>
      </c>
      <c r="AH1519" s="212">
        <v>0</v>
      </c>
      <c r="AI1519" s="212"/>
      <c r="AJ1519" s="212"/>
      <c r="AK1519" s="212"/>
      <c r="AL1519" s="212"/>
      <c r="AM1519" s="212"/>
      <c r="AN1519" s="212"/>
      <c r="AO1519" s="212"/>
      <c r="AP1519" s="212"/>
      <c r="AQ1519" s="212"/>
      <c r="AR1519" s="212"/>
      <c r="AS1519" s="212"/>
      <c r="AT1519" s="212"/>
      <c r="AU1519" s="212"/>
      <c r="AV1519" s="212"/>
      <c r="AW1519" s="212"/>
      <c r="AX1519" s="212"/>
      <c r="AY1519" s="212"/>
      <c r="AZ1519" s="212"/>
      <c r="BA1519" s="212"/>
      <c r="BB1519" s="212"/>
      <c r="BC1519" s="212"/>
      <c r="BD1519" s="212"/>
      <c r="BE1519" s="212"/>
      <c r="BF1519" s="212"/>
      <c r="BG1519" s="212"/>
      <c r="BH1519" s="212"/>
    </row>
    <row r="1520" spans="1:60" outlineLevel="3" x14ac:dyDescent="0.2">
      <c r="A1520" s="219"/>
      <c r="B1520" s="220"/>
      <c r="C1520" s="252" t="s">
        <v>1756</v>
      </c>
      <c r="D1520" s="223"/>
      <c r="E1520" s="224">
        <v>0.19297</v>
      </c>
      <c r="F1520" s="222"/>
      <c r="G1520" s="222"/>
      <c r="H1520" s="222"/>
      <c r="I1520" s="222"/>
      <c r="J1520" s="222"/>
      <c r="K1520" s="222"/>
      <c r="L1520" s="222"/>
      <c r="M1520" s="222"/>
      <c r="N1520" s="221"/>
      <c r="O1520" s="221"/>
      <c r="P1520" s="221"/>
      <c r="Q1520" s="221"/>
      <c r="R1520" s="222"/>
      <c r="S1520" s="222"/>
      <c r="T1520" s="222"/>
      <c r="U1520" s="222"/>
      <c r="V1520" s="222"/>
      <c r="W1520" s="222"/>
      <c r="X1520" s="222"/>
      <c r="Y1520" s="222"/>
      <c r="Z1520" s="212"/>
      <c r="AA1520" s="212"/>
      <c r="AB1520" s="212"/>
      <c r="AC1520" s="212"/>
      <c r="AD1520" s="212"/>
      <c r="AE1520" s="212"/>
      <c r="AF1520" s="212"/>
      <c r="AG1520" s="212" t="s">
        <v>276</v>
      </c>
      <c r="AH1520" s="212">
        <v>0</v>
      </c>
      <c r="AI1520" s="212"/>
      <c r="AJ1520" s="212"/>
      <c r="AK1520" s="212"/>
      <c r="AL1520" s="212"/>
      <c r="AM1520" s="212"/>
      <c r="AN1520" s="212"/>
      <c r="AO1520" s="212"/>
      <c r="AP1520" s="212"/>
      <c r="AQ1520" s="212"/>
      <c r="AR1520" s="212"/>
      <c r="AS1520" s="212"/>
      <c r="AT1520" s="212"/>
      <c r="AU1520" s="212"/>
      <c r="AV1520" s="212"/>
      <c r="AW1520" s="212"/>
      <c r="AX1520" s="212"/>
      <c r="AY1520" s="212"/>
      <c r="AZ1520" s="212"/>
      <c r="BA1520" s="212"/>
      <c r="BB1520" s="212"/>
      <c r="BC1520" s="212"/>
      <c r="BD1520" s="212"/>
      <c r="BE1520" s="212"/>
      <c r="BF1520" s="212"/>
      <c r="BG1520" s="212"/>
      <c r="BH1520" s="212"/>
    </row>
    <row r="1521" spans="1:60" x14ac:dyDescent="0.2">
      <c r="A1521" s="226" t="s">
        <v>259</v>
      </c>
      <c r="B1521" s="227" t="s">
        <v>198</v>
      </c>
      <c r="C1521" s="249" t="s">
        <v>199</v>
      </c>
      <c r="D1521" s="228"/>
      <c r="E1521" s="229"/>
      <c r="F1521" s="230"/>
      <c r="G1521" s="230">
        <f>SUMIF(AG1522:AG1562,"&lt;&gt;NOR",G1522:G1562)</f>
        <v>0</v>
      </c>
      <c r="H1521" s="230"/>
      <c r="I1521" s="230">
        <f>SUM(I1522:I1562)</f>
        <v>0</v>
      </c>
      <c r="J1521" s="230"/>
      <c r="K1521" s="230">
        <f>SUM(K1522:K1562)</f>
        <v>0</v>
      </c>
      <c r="L1521" s="230"/>
      <c r="M1521" s="230">
        <f>SUM(M1522:M1562)</f>
        <v>0</v>
      </c>
      <c r="N1521" s="229"/>
      <c r="O1521" s="229">
        <f>SUM(O1522:O1562)</f>
        <v>1.3900000000000001</v>
      </c>
      <c r="P1521" s="229"/>
      <c r="Q1521" s="229">
        <f>SUM(Q1522:Q1562)</f>
        <v>0</v>
      </c>
      <c r="R1521" s="230"/>
      <c r="S1521" s="230"/>
      <c r="T1521" s="231"/>
      <c r="U1521" s="225"/>
      <c r="V1521" s="225">
        <f>SUM(V1522:V1562)</f>
        <v>180.94</v>
      </c>
      <c r="W1521" s="225"/>
      <c r="X1521" s="225"/>
      <c r="Y1521" s="225"/>
      <c r="AG1521" t="s">
        <v>260</v>
      </c>
    </row>
    <row r="1522" spans="1:60" outlineLevel="1" x14ac:dyDescent="0.2">
      <c r="A1522" s="233">
        <v>326</v>
      </c>
      <c r="B1522" s="234" t="s">
        <v>1757</v>
      </c>
      <c r="C1522" s="250" t="s">
        <v>1758</v>
      </c>
      <c r="D1522" s="235" t="s">
        <v>650</v>
      </c>
      <c r="E1522" s="236">
        <v>69</v>
      </c>
      <c r="F1522" s="237"/>
      <c r="G1522" s="238">
        <f>ROUND(E1522*F1522,2)</f>
        <v>0</v>
      </c>
      <c r="H1522" s="237"/>
      <c r="I1522" s="238">
        <f>ROUND(E1522*H1522,2)</f>
        <v>0</v>
      </c>
      <c r="J1522" s="237"/>
      <c r="K1522" s="238">
        <f>ROUND(E1522*J1522,2)</f>
        <v>0</v>
      </c>
      <c r="L1522" s="238">
        <v>21</v>
      </c>
      <c r="M1522" s="238">
        <f>G1522*(1+L1522/100)</f>
        <v>0</v>
      </c>
      <c r="N1522" s="236">
        <v>4.0000000000000003E-5</v>
      </c>
      <c r="O1522" s="236">
        <f>ROUND(E1522*N1522,2)</f>
        <v>0</v>
      </c>
      <c r="P1522" s="236">
        <v>0</v>
      </c>
      <c r="Q1522" s="236">
        <f>ROUND(E1522*P1522,2)</f>
        <v>0</v>
      </c>
      <c r="R1522" s="238" t="s">
        <v>1759</v>
      </c>
      <c r="S1522" s="238" t="s">
        <v>264</v>
      </c>
      <c r="T1522" s="239" t="s">
        <v>319</v>
      </c>
      <c r="U1522" s="222">
        <v>7.0000000000000007E-2</v>
      </c>
      <c r="V1522" s="222">
        <f>ROUND(E1522*U1522,2)</f>
        <v>4.83</v>
      </c>
      <c r="W1522" s="222"/>
      <c r="X1522" s="222" t="s">
        <v>320</v>
      </c>
      <c r="Y1522" s="222" t="s">
        <v>267</v>
      </c>
      <c r="Z1522" s="212"/>
      <c r="AA1522" s="212"/>
      <c r="AB1522" s="212"/>
      <c r="AC1522" s="212"/>
      <c r="AD1522" s="212"/>
      <c r="AE1522" s="212"/>
      <c r="AF1522" s="212"/>
      <c r="AG1522" s="212" t="s">
        <v>321</v>
      </c>
      <c r="AH1522" s="212"/>
      <c r="AI1522" s="212"/>
      <c r="AJ1522" s="212"/>
      <c r="AK1522" s="212"/>
      <c r="AL1522" s="212"/>
      <c r="AM1522" s="212"/>
      <c r="AN1522" s="212"/>
      <c r="AO1522" s="212"/>
      <c r="AP1522" s="212"/>
      <c r="AQ1522" s="212"/>
      <c r="AR1522" s="212"/>
      <c r="AS1522" s="212"/>
      <c r="AT1522" s="212"/>
      <c r="AU1522" s="212"/>
      <c r="AV1522" s="212"/>
      <c r="AW1522" s="212"/>
      <c r="AX1522" s="212"/>
      <c r="AY1522" s="212"/>
      <c r="AZ1522" s="212"/>
      <c r="BA1522" s="212"/>
      <c r="BB1522" s="212"/>
      <c r="BC1522" s="212"/>
      <c r="BD1522" s="212"/>
      <c r="BE1522" s="212"/>
      <c r="BF1522" s="212"/>
      <c r="BG1522" s="212"/>
      <c r="BH1522" s="212"/>
    </row>
    <row r="1523" spans="1:60" outlineLevel="2" x14ac:dyDescent="0.2">
      <c r="A1523" s="219"/>
      <c r="B1523" s="220"/>
      <c r="C1523" s="251" t="s">
        <v>1760</v>
      </c>
      <c r="D1523" s="241"/>
      <c r="E1523" s="241"/>
      <c r="F1523" s="241"/>
      <c r="G1523" s="241"/>
      <c r="H1523" s="222"/>
      <c r="I1523" s="222"/>
      <c r="J1523" s="222"/>
      <c r="K1523" s="222"/>
      <c r="L1523" s="222"/>
      <c r="M1523" s="222"/>
      <c r="N1523" s="221"/>
      <c r="O1523" s="221"/>
      <c r="P1523" s="221"/>
      <c r="Q1523" s="221"/>
      <c r="R1523" s="222"/>
      <c r="S1523" s="222"/>
      <c r="T1523" s="222"/>
      <c r="U1523" s="222"/>
      <c r="V1523" s="222"/>
      <c r="W1523" s="222"/>
      <c r="X1523" s="222"/>
      <c r="Y1523" s="222"/>
      <c r="Z1523" s="212"/>
      <c r="AA1523" s="212"/>
      <c r="AB1523" s="212"/>
      <c r="AC1523" s="212"/>
      <c r="AD1523" s="212"/>
      <c r="AE1523" s="212"/>
      <c r="AF1523" s="212"/>
      <c r="AG1523" s="212" t="s">
        <v>270</v>
      </c>
      <c r="AH1523" s="212"/>
      <c r="AI1523" s="212"/>
      <c r="AJ1523" s="212"/>
      <c r="AK1523" s="212"/>
      <c r="AL1523" s="212"/>
      <c r="AM1523" s="212"/>
      <c r="AN1523" s="212"/>
      <c r="AO1523" s="212"/>
      <c r="AP1523" s="212"/>
      <c r="AQ1523" s="212"/>
      <c r="AR1523" s="212"/>
      <c r="AS1523" s="212"/>
      <c r="AT1523" s="212"/>
      <c r="AU1523" s="212"/>
      <c r="AV1523" s="212"/>
      <c r="AW1523" s="212"/>
      <c r="AX1523" s="212"/>
      <c r="AY1523" s="212"/>
      <c r="AZ1523" s="212"/>
      <c r="BA1523" s="212"/>
      <c r="BB1523" s="212"/>
      <c r="BC1523" s="212"/>
      <c r="BD1523" s="212"/>
      <c r="BE1523" s="212"/>
      <c r="BF1523" s="212"/>
      <c r="BG1523" s="212"/>
      <c r="BH1523" s="212"/>
    </row>
    <row r="1524" spans="1:60" outlineLevel="2" x14ac:dyDescent="0.2">
      <c r="A1524" s="219"/>
      <c r="B1524" s="220"/>
      <c r="C1524" s="252" t="s">
        <v>1761</v>
      </c>
      <c r="D1524" s="223"/>
      <c r="E1524" s="224"/>
      <c r="F1524" s="222"/>
      <c r="G1524" s="222"/>
      <c r="H1524" s="222"/>
      <c r="I1524" s="222"/>
      <c r="J1524" s="222"/>
      <c r="K1524" s="222"/>
      <c r="L1524" s="222"/>
      <c r="M1524" s="222"/>
      <c r="N1524" s="221"/>
      <c r="O1524" s="221"/>
      <c r="P1524" s="221"/>
      <c r="Q1524" s="221"/>
      <c r="R1524" s="222"/>
      <c r="S1524" s="222"/>
      <c r="T1524" s="222"/>
      <c r="U1524" s="222"/>
      <c r="V1524" s="222"/>
      <c r="W1524" s="222"/>
      <c r="X1524" s="222"/>
      <c r="Y1524" s="222"/>
      <c r="Z1524" s="212"/>
      <c r="AA1524" s="212"/>
      <c r="AB1524" s="212"/>
      <c r="AC1524" s="212"/>
      <c r="AD1524" s="212"/>
      <c r="AE1524" s="212"/>
      <c r="AF1524" s="212"/>
      <c r="AG1524" s="212" t="s">
        <v>276</v>
      </c>
      <c r="AH1524" s="212">
        <v>0</v>
      </c>
      <c r="AI1524" s="212"/>
      <c r="AJ1524" s="212"/>
      <c r="AK1524" s="212"/>
      <c r="AL1524" s="212"/>
      <c r="AM1524" s="212"/>
      <c r="AN1524" s="212"/>
      <c r="AO1524" s="212"/>
      <c r="AP1524" s="212"/>
      <c r="AQ1524" s="212"/>
      <c r="AR1524" s="212"/>
      <c r="AS1524" s="212"/>
      <c r="AT1524" s="212"/>
      <c r="AU1524" s="212"/>
      <c r="AV1524" s="212"/>
      <c r="AW1524" s="212"/>
      <c r="AX1524" s="212"/>
      <c r="AY1524" s="212"/>
      <c r="AZ1524" s="212"/>
      <c r="BA1524" s="212"/>
      <c r="BB1524" s="212"/>
      <c r="BC1524" s="212"/>
      <c r="BD1524" s="212"/>
      <c r="BE1524" s="212"/>
      <c r="BF1524" s="212"/>
      <c r="BG1524" s="212"/>
      <c r="BH1524" s="212"/>
    </row>
    <row r="1525" spans="1:60" outlineLevel="3" x14ac:dyDescent="0.2">
      <c r="A1525" s="219"/>
      <c r="B1525" s="220"/>
      <c r="C1525" s="252" t="s">
        <v>505</v>
      </c>
      <c r="D1525" s="223"/>
      <c r="E1525" s="224"/>
      <c r="F1525" s="222"/>
      <c r="G1525" s="222"/>
      <c r="H1525" s="222"/>
      <c r="I1525" s="222"/>
      <c r="J1525" s="222"/>
      <c r="K1525" s="222"/>
      <c r="L1525" s="222"/>
      <c r="M1525" s="222"/>
      <c r="N1525" s="221"/>
      <c r="O1525" s="221"/>
      <c r="P1525" s="221"/>
      <c r="Q1525" s="221"/>
      <c r="R1525" s="222"/>
      <c r="S1525" s="222"/>
      <c r="T1525" s="222"/>
      <c r="U1525" s="222"/>
      <c r="V1525" s="222"/>
      <c r="W1525" s="222"/>
      <c r="X1525" s="222"/>
      <c r="Y1525" s="222"/>
      <c r="Z1525" s="212"/>
      <c r="AA1525" s="212"/>
      <c r="AB1525" s="212"/>
      <c r="AC1525" s="212"/>
      <c r="AD1525" s="212"/>
      <c r="AE1525" s="212"/>
      <c r="AF1525" s="212"/>
      <c r="AG1525" s="212" t="s">
        <v>276</v>
      </c>
      <c r="AH1525" s="212">
        <v>0</v>
      </c>
      <c r="AI1525" s="212"/>
      <c r="AJ1525" s="212"/>
      <c r="AK1525" s="212"/>
      <c r="AL1525" s="212"/>
      <c r="AM1525" s="212"/>
      <c r="AN1525" s="212"/>
      <c r="AO1525" s="212"/>
      <c r="AP1525" s="212"/>
      <c r="AQ1525" s="212"/>
      <c r="AR1525" s="212"/>
      <c r="AS1525" s="212"/>
      <c r="AT1525" s="212"/>
      <c r="AU1525" s="212"/>
      <c r="AV1525" s="212"/>
      <c r="AW1525" s="212"/>
      <c r="AX1525" s="212"/>
      <c r="AY1525" s="212"/>
      <c r="AZ1525" s="212"/>
      <c r="BA1525" s="212"/>
      <c r="BB1525" s="212"/>
      <c r="BC1525" s="212"/>
      <c r="BD1525" s="212"/>
      <c r="BE1525" s="212"/>
      <c r="BF1525" s="212"/>
      <c r="BG1525" s="212"/>
      <c r="BH1525" s="212"/>
    </row>
    <row r="1526" spans="1:60" outlineLevel="3" x14ac:dyDescent="0.2">
      <c r="A1526" s="219"/>
      <c r="B1526" s="220"/>
      <c r="C1526" s="252" t="s">
        <v>1762</v>
      </c>
      <c r="D1526" s="223"/>
      <c r="E1526" s="224">
        <v>12</v>
      </c>
      <c r="F1526" s="222"/>
      <c r="G1526" s="222"/>
      <c r="H1526" s="222"/>
      <c r="I1526" s="222"/>
      <c r="J1526" s="222"/>
      <c r="K1526" s="222"/>
      <c r="L1526" s="222"/>
      <c r="M1526" s="222"/>
      <c r="N1526" s="221"/>
      <c r="O1526" s="221"/>
      <c r="P1526" s="221"/>
      <c r="Q1526" s="221"/>
      <c r="R1526" s="222"/>
      <c r="S1526" s="222"/>
      <c r="T1526" s="222"/>
      <c r="U1526" s="222"/>
      <c r="V1526" s="222"/>
      <c r="W1526" s="222"/>
      <c r="X1526" s="222"/>
      <c r="Y1526" s="222"/>
      <c r="Z1526" s="212"/>
      <c r="AA1526" s="212"/>
      <c r="AB1526" s="212"/>
      <c r="AC1526" s="212"/>
      <c r="AD1526" s="212"/>
      <c r="AE1526" s="212"/>
      <c r="AF1526" s="212"/>
      <c r="AG1526" s="212" t="s">
        <v>276</v>
      </c>
      <c r="AH1526" s="212">
        <v>0</v>
      </c>
      <c r="AI1526" s="212"/>
      <c r="AJ1526" s="212"/>
      <c r="AK1526" s="212"/>
      <c r="AL1526" s="212"/>
      <c r="AM1526" s="212"/>
      <c r="AN1526" s="212"/>
      <c r="AO1526" s="212"/>
      <c r="AP1526" s="212"/>
      <c r="AQ1526" s="212"/>
      <c r="AR1526" s="212"/>
      <c r="AS1526" s="212"/>
      <c r="AT1526" s="212"/>
      <c r="AU1526" s="212"/>
      <c r="AV1526" s="212"/>
      <c r="AW1526" s="212"/>
      <c r="AX1526" s="212"/>
      <c r="AY1526" s="212"/>
      <c r="AZ1526" s="212"/>
      <c r="BA1526" s="212"/>
      <c r="BB1526" s="212"/>
      <c r="BC1526" s="212"/>
      <c r="BD1526" s="212"/>
      <c r="BE1526" s="212"/>
      <c r="BF1526" s="212"/>
      <c r="BG1526" s="212"/>
      <c r="BH1526" s="212"/>
    </row>
    <row r="1527" spans="1:60" outlineLevel="3" x14ac:dyDescent="0.2">
      <c r="A1527" s="219"/>
      <c r="B1527" s="220"/>
      <c r="C1527" s="252" t="s">
        <v>1763</v>
      </c>
      <c r="D1527" s="223"/>
      <c r="E1527" s="224">
        <v>24</v>
      </c>
      <c r="F1527" s="222"/>
      <c r="G1527" s="222"/>
      <c r="H1527" s="222"/>
      <c r="I1527" s="222"/>
      <c r="J1527" s="222"/>
      <c r="K1527" s="222"/>
      <c r="L1527" s="222"/>
      <c r="M1527" s="222"/>
      <c r="N1527" s="221"/>
      <c r="O1527" s="221"/>
      <c r="P1527" s="221"/>
      <c r="Q1527" s="221"/>
      <c r="R1527" s="222"/>
      <c r="S1527" s="222"/>
      <c r="T1527" s="222"/>
      <c r="U1527" s="222"/>
      <c r="V1527" s="222"/>
      <c r="W1527" s="222"/>
      <c r="X1527" s="222"/>
      <c r="Y1527" s="222"/>
      <c r="Z1527" s="212"/>
      <c r="AA1527" s="212"/>
      <c r="AB1527" s="212"/>
      <c r="AC1527" s="212"/>
      <c r="AD1527" s="212"/>
      <c r="AE1527" s="212"/>
      <c r="AF1527" s="212"/>
      <c r="AG1527" s="212" t="s">
        <v>276</v>
      </c>
      <c r="AH1527" s="212">
        <v>0</v>
      </c>
      <c r="AI1527" s="212"/>
      <c r="AJ1527" s="212"/>
      <c r="AK1527" s="212"/>
      <c r="AL1527" s="212"/>
      <c r="AM1527" s="212"/>
      <c r="AN1527" s="212"/>
      <c r="AO1527" s="212"/>
      <c r="AP1527" s="212"/>
      <c r="AQ1527" s="212"/>
      <c r="AR1527" s="212"/>
      <c r="AS1527" s="212"/>
      <c r="AT1527" s="212"/>
      <c r="AU1527" s="212"/>
      <c r="AV1527" s="212"/>
      <c r="AW1527" s="212"/>
      <c r="AX1527" s="212"/>
      <c r="AY1527" s="212"/>
      <c r="AZ1527" s="212"/>
      <c r="BA1527" s="212"/>
      <c r="BB1527" s="212"/>
      <c r="BC1527" s="212"/>
      <c r="BD1527" s="212"/>
      <c r="BE1527" s="212"/>
      <c r="BF1527" s="212"/>
      <c r="BG1527" s="212"/>
      <c r="BH1527" s="212"/>
    </row>
    <row r="1528" spans="1:60" outlineLevel="3" x14ac:dyDescent="0.2">
      <c r="A1528" s="219"/>
      <c r="B1528" s="220"/>
      <c r="C1528" s="252" t="s">
        <v>1764</v>
      </c>
      <c r="D1528" s="223"/>
      <c r="E1528" s="224">
        <v>24</v>
      </c>
      <c r="F1528" s="222"/>
      <c r="G1528" s="222"/>
      <c r="H1528" s="222"/>
      <c r="I1528" s="222"/>
      <c r="J1528" s="222"/>
      <c r="K1528" s="222"/>
      <c r="L1528" s="222"/>
      <c r="M1528" s="222"/>
      <c r="N1528" s="221"/>
      <c r="O1528" s="221"/>
      <c r="P1528" s="221"/>
      <c r="Q1528" s="221"/>
      <c r="R1528" s="222"/>
      <c r="S1528" s="222"/>
      <c r="T1528" s="222"/>
      <c r="U1528" s="222"/>
      <c r="V1528" s="222"/>
      <c r="W1528" s="222"/>
      <c r="X1528" s="222"/>
      <c r="Y1528" s="222"/>
      <c r="Z1528" s="212"/>
      <c r="AA1528" s="212"/>
      <c r="AB1528" s="212"/>
      <c r="AC1528" s="212"/>
      <c r="AD1528" s="212"/>
      <c r="AE1528" s="212"/>
      <c r="AF1528" s="212"/>
      <c r="AG1528" s="212" t="s">
        <v>276</v>
      </c>
      <c r="AH1528" s="212">
        <v>0</v>
      </c>
      <c r="AI1528" s="212"/>
      <c r="AJ1528" s="212"/>
      <c r="AK1528" s="212"/>
      <c r="AL1528" s="212"/>
      <c r="AM1528" s="212"/>
      <c r="AN1528" s="212"/>
      <c r="AO1528" s="212"/>
      <c r="AP1528" s="212"/>
      <c r="AQ1528" s="212"/>
      <c r="AR1528" s="212"/>
      <c r="AS1528" s="212"/>
      <c r="AT1528" s="212"/>
      <c r="AU1528" s="212"/>
      <c r="AV1528" s="212"/>
      <c r="AW1528" s="212"/>
      <c r="AX1528" s="212"/>
      <c r="AY1528" s="212"/>
      <c r="AZ1528" s="212"/>
      <c r="BA1528" s="212"/>
      <c r="BB1528" s="212"/>
      <c r="BC1528" s="212"/>
      <c r="BD1528" s="212"/>
      <c r="BE1528" s="212"/>
      <c r="BF1528" s="212"/>
      <c r="BG1528" s="212"/>
      <c r="BH1528" s="212"/>
    </row>
    <row r="1529" spans="1:60" outlineLevel="3" x14ac:dyDescent="0.2">
      <c r="A1529" s="219"/>
      <c r="B1529" s="220"/>
      <c r="C1529" s="252" t="s">
        <v>514</v>
      </c>
      <c r="D1529" s="223"/>
      <c r="E1529" s="224"/>
      <c r="F1529" s="222"/>
      <c r="G1529" s="222"/>
      <c r="H1529" s="222"/>
      <c r="I1529" s="222"/>
      <c r="J1529" s="222"/>
      <c r="K1529" s="222"/>
      <c r="L1529" s="222"/>
      <c r="M1529" s="222"/>
      <c r="N1529" s="221"/>
      <c r="O1529" s="221"/>
      <c r="P1529" s="221"/>
      <c r="Q1529" s="221"/>
      <c r="R1529" s="222"/>
      <c r="S1529" s="222"/>
      <c r="T1529" s="222"/>
      <c r="U1529" s="222"/>
      <c r="V1529" s="222"/>
      <c r="W1529" s="222"/>
      <c r="X1529" s="222"/>
      <c r="Y1529" s="222"/>
      <c r="Z1529" s="212"/>
      <c r="AA1529" s="212"/>
      <c r="AB1529" s="212"/>
      <c r="AC1529" s="212"/>
      <c r="AD1529" s="212"/>
      <c r="AE1529" s="212"/>
      <c r="AF1529" s="212"/>
      <c r="AG1529" s="212" t="s">
        <v>276</v>
      </c>
      <c r="AH1529" s="212">
        <v>0</v>
      </c>
      <c r="AI1529" s="212"/>
      <c r="AJ1529" s="212"/>
      <c r="AK1529" s="212"/>
      <c r="AL1529" s="212"/>
      <c r="AM1529" s="212"/>
      <c r="AN1529" s="212"/>
      <c r="AO1529" s="212"/>
      <c r="AP1529" s="212"/>
      <c r="AQ1529" s="212"/>
      <c r="AR1529" s="212"/>
      <c r="AS1529" s="212"/>
      <c r="AT1529" s="212"/>
      <c r="AU1529" s="212"/>
      <c r="AV1529" s="212"/>
      <c r="AW1529" s="212"/>
      <c r="AX1529" s="212"/>
      <c r="AY1529" s="212"/>
      <c r="AZ1529" s="212"/>
      <c r="BA1529" s="212"/>
      <c r="BB1529" s="212"/>
      <c r="BC1529" s="212"/>
      <c r="BD1529" s="212"/>
      <c r="BE1529" s="212"/>
      <c r="BF1529" s="212"/>
      <c r="BG1529" s="212"/>
      <c r="BH1529" s="212"/>
    </row>
    <row r="1530" spans="1:60" outlineLevel="3" x14ac:dyDescent="0.2">
      <c r="A1530" s="219"/>
      <c r="B1530" s="220"/>
      <c r="C1530" s="252" t="s">
        <v>1765</v>
      </c>
      <c r="D1530" s="223"/>
      <c r="E1530" s="224">
        <v>9</v>
      </c>
      <c r="F1530" s="222"/>
      <c r="G1530" s="222"/>
      <c r="H1530" s="222"/>
      <c r="I1530" s="222"/>
      <c r="J1530" s="222"/>
      <c r="K1530" s="222"/>
      <c r="L1530" s="222"/>
      <c r="M1530" s="222"/>
      <c r="N1530" s="221"/>
      <c r="O1530" s="221"/>
      <c r="P1530" s="221"/>
      <c r="Q1530" s="221"/>
      <c r="R1530" s="222"/>
      <c r="S1530" s="222"/>
      <c r="T1530" s="222"/>
      <c r="U1530" s="222"/>
      <c r="V1530" s="222"/>
      <c r="W1530" s="222"/>
      <c r="X1530" s="222"/>
      <c r="Y1530" s="222"/>
      <c r="Z1530" s="212"/>
      <c r="AA1530" s="212"/>
      <c r="AB1530" s="212"/>
      <c r="AC1530" s="212"/>
      <c r="AD1530" s="212"/>
      <c r="AE1530" s="212"/>
      <c r="AF1530" s="212"/>
      <c r="AG1530" s="212" t="s">
        <v>276</v>
      </c>
      <c r="AH1530" s="212">
        <v>0</v>
      </c>
      <c r="AI1530" s="212"/>
      <c r="AJ1530" s="212"/>
      <c r="AK1530" s="212"/>
      <c r="AL1530" s="212"/>
      <c r="AM1530" s="212"/>
      <c r="AN1530" s="212"/>
      <c r="AO1530" s="212"/>
      <c r="AP1530" s="212"/>
      <c r="AQ1530" s="212"/>
      <c r="AR1530" s="212"/>
      <c r="AS1530" s="212"/>
      <c r="AT1530" s="212"/>
      <c r="AU1530" s="212"/>
      <c r="AV1530" s="212"/>
      <c r="AW1530" s="212"/>
      <c r="AX1530" s="212"/>
      <c r="AY1530" s="212"/>
      <c r="AZ1530" s="212"/>
      <c r="BA1530" s="212"/>
      <c r="BB1530" s="212"/>
      <c r="BC1530" s="212"/>
      <c r="BD1530" s="212"/>
      <c r="BE1530" s="212"/>
      <c r="BF1530" s="212"/>
      <c r="BG1530" s="212"/>
      <c r="BH1530" s="212"/>
    </row>
    <row r="1531" spans="1:60" ht="33.75" outlineLevel="1" x14ac:dyDescent="0.2">
      <c r="A1531" s="233">
        <v>327</v>
      </c>
      <c r="B1531" s="234" t="s">
        <v>1766</v>
      </c>
      <c r="C1531" s="250" t="s">
        <v>1767</v>
      </c>
      <c r="D1531" s="235" t="s">
        <v>317</v>
      </c>
      <c r="E1531" s="236">
        <v>90.844999999999999</v>
      </c>
      <c r="F1531" s="237"/>
      <c r="G1531" s="238">
        <f>ROUND(E1531*F1531,2)</f>
        <v>0</v>
      </c>
      <c r="H1531" s="237"/>
      <c r="I1531" s="238">
        <f>ROUND(E1531*H1531,2)</f>
        <v>0</v>
      </c>
      <c r="J1531" s="237"/>
      <c r="K1531" s="238">
        <f>ROUND(E1531*J1531,2)</f>
        <v>0</v>
      </c>
      <c r="L1531" s="238">
        <v>21</v>
      </c>
      <c r="M1531" s="238">
        <f>G1531*(1+L1531/100)</f>
        <v>0</v>
      </c>
      <c r="N1531" s="236">
        <v>2.1000000000000001E-4</v>
      </c>
      <c r="O1531" s="236">
        <f>ROUND(E1531*N1531,2)</f>
        <v>0.02</v>
      </c>
      <c r="P1531" s="236">
        <v>0</v>
      </c>
      <c r="Q1531" s="236">
        <f>ROUND(E1531*P1531,2)</f>
        <v>0</v>
      </c>
      <c r="R1531" s="238" t="s">
        <v>1759</v>
      </c>
      <c r="S1531" s="238" t="s">
        <v>264</v>
      </c>
      <c r="T1531" s="239" t="s">
        <v>319</v>
      </c>
      <c r="U1531" s="222">
        <v>0.05</v>
      </c>
      <c r="V1531" s="222">
        <f>ROUND(E1531*U1531,2)</f>
        <v>4.54</v>
      </c>
      <c r="W1531" s="222"/>
      <c r="X1531" s="222" t="s">
        <v>320</v>
      </c>
      <c r="Y1531" s="222" t="s">
        <v>267</v>
      </c>
      <c r="Z1531" s="212"/>
      <c r="AA1531" s="212"/>
      <c r="AB1531" s="212"/>
      <c r="AC1531" s="212"/>
      <c r="AD1531" s="212"/>
      <c r="AE1531" s="212"/>
      <c r="AF1531" s="212"/>
      <c r="AG1531" s="212" t="s">
        <v>321</v>
      </c>
      <c r="AH1531" s="212"/>
      <c r="AI1531" s="212"/>
      <c r="AJ1531" s="212"/>
      <c r="AK1531" s="212"/>
      <c r="AL1531" s="212"/>
      <c r="AM1531" s="212"/>
      <c r="AN1531" s="212"/>
      <c r="AO1531" s="212"/>
      <c r="AP1531" s="212"/>
      <c r="AQ1531" s="212"/>
      <c r="AR1531" s="212"/>
      <c r="AS1531" s="212"/>
      <c r="AT1531" s="212"/>
      <c r="AU1531" s="212"/>
      <c r="AV1531" s="212"/>
      <c r="AW1531" s="212"/>
      <c r="AX1531" s="212"/>
      <c r="AY1531" s="212"/>
      <c r="AZ1531" s="212"/>
      <c r="BA1531" s="212"/>
      <c r="BB1531" s="212"/>
      <c r="BC1531" s="212"/>
      <c r="BD1531" s="212"/>
      <c r="BE1531" s="212"/>
      <c r="BF1531" s="212"/>
      <c r="BG1531" s="212"/>
      <c r="BH1531" s="212"/>
    </row>
    <row r="1532" spans="1:60" outlineLevel="2" x14ac:dyDescent="0.2">
      <c r="A1532" s="219"/>
      <c r="B1532" s="220"/>
      <c r="C1532" s="251" t="s">
        <v>1768</v>
      </c>
      <c r="D1532" s="241"/>
      <c r="E1532" s="241"/>
      <c r="F1532" s="241"/>
      <c r="G1532" s="241"/>
      <c r="H1532" s="222"/>
      <c r="I1532" s="222"/>
      <c r="J1532" s="222"/>
      <c r="K1532" s="222"/>
      <c r="L1532" s="222"/>
      <c r="M1532" s="222"/>
      <c r="N1532" s="221"/>
      <c r="O1532" s="221"/>
      <c r="P1532" s="221"/>
      <c r="Q1532" s="221"/>
      <c r="R1532" s="222"/>
      <c r="S1532" s="222"/>
      <c r="T1532" s="222"/>
      <c r="U1532" s="222"/>
      <c r="V1532" s="222"/>
      <c r="W1532" s="222"/>
      <c r="X1532" s="222"/>
      <c r="Y1532" s="222"/>
      <c r="Z1532" s="212"/>
      <c r="AA1532" s="212"/>
      <c r="AB1532" s="212"/>
      <c r="AC1532" s="212"/>
      <c r="AD1532" s="212"/>
      <c r="AE1532" s="212"/>
      <c r="AF1532" s="212"/>
      <c r="AG1532" s="212" t="s">
        <v>270</v>
      </c>
      <c r="AH1532" s="212"/>
      <c r="AI1532" s="212"/>
      <c r="AJ1532" s="212"/>
      <c r="AK1532" s="212"/>
      <c r="AL1532" s="212"/>
      <c r="AM1532" s="212"/>
      <c r="AN1532" s="212"/>
      <c r="AO1532" s="212"/>
      <c r="AP1532" s="212"/>
      <c r="AQ1532" s="212"/>
      <c r="AR1532" s="212"/>
      <c r="AS1532" s="212"/>
      <c r="AT1532" s="212"/>
      <c r="AU1532" s="212"/>
      <c r="AV1532" s="212"/>
      <c r="AW1532" s="212"/>
      <c r="AX1532" s="212"/>
      <c r="AY1532" s="212"/>
      <c r="AZ1532" s="212"/>
      <c r="BA1532" s="212"/>
      <c r="BB1532" s="212"/>
      <c r="BC1532" s="212"/>
      <c r="BD1532" s="212"/>
      <c r="BE1532" s="212"/>
      <c r="BF1532" s="212"/>
      <c r="BG1532" s="212"/>
      <c r="BH1532" s="212"/>
    </row>
    <row r="1533" spans="1:60" outlineLevel="2" x14ac:dyDescent="0.2">
      <c r="A1533" s="219"/>
      <c r="B1533" s="220"/>
      <c r="C1533" s="252" t="s">
        <v>1769</v>
      </c>
      <c r="D1533" s="223"/>
      <c r="E1533" s="224">
        <v>90.844999999999999</v>
      </c>
      <c r="F1533" s="222"/>
      <c r="G1533" s="222"/>
      <c r="H1533" s="222"/>
      <c r="I1533" s="222"/>
      <c r="J1533" s="222"/>
      <c r="K1533" s="222"/>
      <c r="L1533" s="222"/>
      <c r="M1533" s="222"/>
      <c r="N1533" s="221"/>
      <c r="O1533" s="221"/>
      <c r="P1533" s="221"/>
      <c r="Q1533" s="221"/>
      <c r="R1533" s="222"/>
      <c r="S1533" s="222"/>
      <c r="T1533" s="222"/>
      <c r="U1533" s="222"/>
      <c r="V1533" s="222"/>
      <c r="W1533" s="222"/>
      <c r="X1533" s="222"/>
      <c r="Y1533" s="222"/>
      <c r="Z1533" s="212"/>
      <c r="AA1533" s="212"/>
      <c r="AB1533" s="212"/>
      <c r="AC1533" s="212"/>
      <c r="AD1533" s="212"/>
      <c r="AE1533" s="212"/>
      <c r="AF1533" s="212"/>
      <c r="AG1533" s="212" t="s">
        <v>276</v>
      </c>
      <c r="AH1533" s="212">
        <v>5</v>
      </c>
      <c r="AI1533" s="212"/>
      <c r="AJ1533" s="212"/>
      <c r="AK1533" s="212"/>
      <c r="AL1533" s="212"/>
      <c r="AM1533" s="212"/>
      <c r="AN1533" s="212"/>
      <c r="AO1533" s="212"/>
      <c r="AP1533" s="212"/>
      <c r="AQ1533" s="212"/>
      <c r="AR1533" s="212"/>
      <c r="AS1533" s="212"/>
      <c r="AT1533" s="212"/>
      <c r="AU1533" s="212"/>
      <c r="AV1533" s="212"/>
      <c r="AW1533" s="212"/>
      <c r="AX1533" s="212"/>
      <c r="AY1533" s="212"/>
      <c r="AZ1533" s="212"/>
      <c r="BA1533" s="212"/>
      <c r="BB1533" s="212"/>
      <c r="BC1533" s="212"/>
      <c r="BD1533" s="212"/>
      <c r="BE1533" s="212"/>
      <c r="BF1533" s="212"/>
      <c r="BG1533" s="212"/>
      <c r="BH1533" s="212"/>
    </row>
    <row r="1534" spans="1:60" ht="22.5" outlineLevel="1" x14ac:dyDescent="0.2">
      <c r="A1534" s="233">
        <v>328</v>
      </c>
      <c r="B1534" s="234" t="s">
        <v>1770</v>
      </c>
      <c r="C1534" s="250" t="s">
        <v>1771</v>
      </c>
      <c r="D1534" s="235" t="s">
        <v>317</v>
      </c>
      <c r="E1534" s="236">
        <v>90.844999999999999</v>
      </c>
      <c r="F1534" s="237"/>
      <c r="G1534" s="238">
        <f>ROUND(E1534*F1534,2)</f>
        <v>0</v>
      </c>
      <c r="H1534" s="237"/>
      <c r="I1534" s="238">
        <f>ROUND(E1534*H1534,2)</f>
        <v>0</v>
      </c>
      <c r="J1534" s="237"/>
      <c r="K1534" s="238">
        <f>ROUND(E1534*J1534,2)</f>
        <v>0</v>
      </c>
      <c r="L1534" s="238">
        <v>21</v>
      </c>
      <c r="M1534" s="238">
        <f>G1534*(1+L1534/100)</f>
        <v>0</v>
      </c>
      <c r="N1534" s="236">
        <v>3.5599999999999998E-3</v>
      </c>
      <c r="O1534" s="236">
        <f>ROUND(E1534*N1534,2)</f>
        <v>0.32</v>
      </c>
      <c r="P1534" s="236">
        <v>0</v>
      </c>
      <c r="Q1534" s="236">
        <f>ROUND(E1534*P1534,2)</f>
        <v>0</v>
      </c>
      <c r="R1534" s="238" t="s">
        <v>1759</v>
      </c>
      <c r="S1534" s="238" t="s">
        <v>413</v>
      </c>
      <c r="T1534" s="239" t="s">
        <v>1772</v>
      </c>
      <c r="U1534" s="222">
        <v>1.8640000000000001</v>
      </c>
      <c r="V1534" s="222">
        <f>ROUND(E1534*U1534,2)</f>
        <v>169.34</v>
      </c>
      <c r="W1534" s="222"/>
      <c r="X1534" s="222" t="s">
        <v>320</v>
      </c>
      <c r="Y1534" s="222" t="s">
        <v>267</v>
      </c>
      <c r="Z1534" s="212"/>
      <c r="AA1534" s="212"/>
      <c r="AB1534" s="212"/>
      <c r="AC1534" s="212"/>
      <c r="AD1534" s="212"/>
      <c r="AE1534" s="212"/>
      <c r="AF1534" s="212"/>
      <c r="AG1534" s="212" t="s">
        <v>321</v>
      </c>
      <c r="AH1534" s="212"/>
      <c r="AI1534" s="212"/>
      <c r="AJ1534" s="212"/>
      <c r="AK1534" s="212"/>
      <c r="AL1534" s="212"/>
      <c r="AM1534" s="212"/>
      <c r="AN1534" s="212"/>
      <c r="AO1534" s="212"/>
      <c r="AP1534" s="212"/>
      <c r="AQ1534" s="212"/>
      <c r="AR1534" s="212"/>
      <c r="AS1534" s="212"/>
      <c r="AT1534" s="212"/>
      <c r="AU1534" s="212"/>
      <c r="AV1534" s="212"/>
      <c r="AW1534" s="212"/>
      <c r="AX1534" s="212"/>
      <c r="AY1534" s="212"/>
      <c r="AZ1534" s="212"/>
      <c r="BA1534" s="212"/>
      <c r="BB1534" s="212"/>
      <c r="BC1534" s="212"/>
      <c r="BD1534" s="212"/>
      <c r="BE1534" s="212"/>
      <c r="BF1534" s="212"/>
      <c r="BG1534" s="212"/>
      <c r="BH1534" s="212"/>
    </row>
    <row r="1535" spans="1:60" outlineLevel="2" x14ac:dyDescent="0.2">
      <c r="A1535" s="219"/>
      <c r="B1535" s="220"/>
      <c r="C1535" s="252" t="s">
        <v>505</v>
      </c>
      <c r="D1535" s="223"/>
      <c r="E1535" s="224"/>
      <c r="F1535" s="222"/>
      <c r="G1535" s="222"/>
      <c r="H1535" s="222"/>
      <c r="I1535" s="222"/>
      <c r="J1535" s="222"/>
      <c r="K1535" s="222"/>
      <c r="L1535" s="222"/>
      <c r="M1535" s="222"/>
      <c r="N1535" s="221"/>
      <c r="O1535" s="221"/>
      <c r="P1535" s="221"/>
      <c r="Q1535" s="221"/>
      <c r="R1535" s="222"/>
      <c r="S1535" s="222"/>
      <c r="T1535" s="222"/>
      <c r="U1535" s="222"/>
      <c r="V1535" s="222"/>
      <c r="W1535" s="222"/>
      <c r="X1535" s="222"/>
      <c r="Y1535" s="222"/>
      <c r="Z1535" s="212"/>
      <c r="AA1535" s="212"/>
      <c r="AB1535" s="212"/>
      <c r="AC1535" s="212"/>
      <c r="AD1535" s="212"/>
      <c r="AE1535" s="212"/>
      <c r="AF1535" s="212"/>
      <c r="AG1535" s="212" t="s">
        <v>276</v>
      </c>
      <c r="AH1535" s="212">
        <v>0</v>
      </c>
      <c r="AI1535" s="212"/>
      <c r="AJ1535" s="212"/>
      <c r="AK1535" s="212"/>
      <c r="AL1535" s="212"/>
      <c r="AM1535" s="212"/>
      <c r="AN1535" s="212"/>
      <c r="AO1535" s="212"/>
      <c r="AP1535" s="212"/>
      <c r="AQ1535" s="212"/>
      <c r="AR1535" s="212"/>
      <c r="AS1535" s="212"/>
      <c r="AT1535" s="212"/>
      <c r="AU1535" s="212"/>
      <c r="AV1535" s="212"/>
      <c r="AW1535" s="212"/>
      <c r="AX1535" s="212"/>
      <c r="AY1535" s="212"/>
      <c r="AZ1535" s="212"/>
      <c r="BA1535" s="212"/>
      <c r="BB1535" s="212"/>
      <c r="BC1535" s="212"/>
      <c r="BD1535" s="212"/>
      <c r="BE1535" s="212"/>
      <c r="BF1535" s="212"/>
      <c r="BG1535" s="212"/>
      <c r="BH1535" s="212"/>
    </row>
    <row r="1536" spans="1:60" outlineLevel="3" x14ac:dyDescent="0.2">
      <c r="A1536" s="219"/>
      <c r="B1536" s="220"/>
      <c r="C1536" s="252" t="s">
        <v>1773</v>
      </c>
      <c r="D1536" s="223"/>
      <c r="E1536" s="224">
        <v>19.16</v>
      </c>
      <c r="F1536" s="222"/>
      <c r="G1536" s="222"/>
      <c r="H1536" s="222"/>
      <c r="I1536" s="222"/>
      <c r="J1536" s="222"/>
      <c r="K1536" s="222"/>
      <c r="L1536" s="222"/>
      <c r="M1536" s="222"/>
      <c r="N1536" s="221"/>
      <c r="O1536" s="221"/>
      <c r="P1536" s="221"/>
      <c r="Q1536" s="221"/>
      <c r="R1536" s="222"/>
      <c r="S1536" s="222"/>
      <c r="T1536" s="222"/>
      <c r="U1536" s="222"/>
      <c r="V1536" s="222"/>
      <c r="W1536" s="222"/>
      <c r="X1536" s="222"/>
      <c r="Y1536" s="222"/>
      <c r="Z1536" s="212"/>
      <c r="AA1536" s="212"/>
      <c r="AB1536" s="212"/>
      <c r="AC1536" s="212"/>
      <c r="AD1536" s="212"/>
      <c r="AE1536" s="212"/>
      <c r="AF1536" s="212"/>
      <c r="AG1536" s="212" t="s">
        <v>276</v>
      </c>
      <c r="AH1536" s="212">
        <v>0</v>
      </c>
      <c r="AI1536" s="212"/>
      <c r="AJ1536" s="212"/>
      <c r="AK1536" s="212"/>
      <c r="AL1536" s="212"/>
      <c r="AM1536" s="212"/>
      <c r="AN1536" s="212"/>
      <c r="AO1536" s="212"/>
      <c r="AP1536" s="212"/>
      <c r="AQ1536" s="212"/>
      <c r="AR1536" s="212"/>
      <c r="AS1536" s="212"/>
      <c r="AT1536" s="212"/>
      <c r="AU1536" s="212"/>
      <c r="AV1536" s="212"/>
      <c r="AW1536" s="212"/>
      <c r="AX1536" s="212"/>
      <c r="AY1536" s="212"/>
      <c r="AZ1536" s="212"/>
      <c r="BA1536" s="212"/>
      <c r="BB1536" s="212"/>
      <c r="BC1536" s="212"/>
      <c r="BD1536" s="212"/>
      <c r="BE1536" s="212"/>
      <c r="BF1536" s="212"/>
      <c r="BG1536" s="212"/>
      <c r="BH1536" s="212"/>
    </row>
    <row r="1537" spans="1:60" outlineLevel="3" x14ac:dyDescent="0.2">
      <c r="A1537" s="219"/>
      <c r="B1537" s="220"/>
      <c r="C1537" s="252" t="s">
        <v>1113</v>
      </c>
      <c r="D1537" s="223"/>
      <c r="E1537" s="224">
        <v>-2</v>
      </c>
      <c r="F1537" s="222"/>
      <c r="G1537" s="222"/>
      <c r="H1537" s="222"/>
      <c r="I1537" s="222"/>
      <c r="J1537" s="222"/>
      <c r="K1537" s="222"/>
      <c r="L1537" s="222"/>
      <c r="M1537" s="222"/>
      <c r="N1537" s="221"/>
      <c r="O1537" s="221"/>
      <c r="P1537" s="221"/>
      <c r="Q1537" s="221"/>
      <c r="R1537" s="222"/>
      <c r="S1537" s="222"/>
      <c r="T1537" s="222"/>
      <c r="U1537" s="222"/>
      <c r="V1537" s="222"/>
      <c r="W1537" s="222"/>
      <c r="X1537" s="222"/>
      <c r="Y1537" s="222"/>
      <c r="Z1537" s="212"/>
      <c r="AA1537" s="212"/>
      <c r="AB1537" s="212"/>
      <c r="AC1537" s="212"/>
      <c r="AD1537" s="212"/>
      <c r="AE1537" s="212"/>
      <c r="AF1537" s="212"/>
      <c r="AG1537" s="212" t="s">
        <v>276</v>
      </c>
      <c r="AH1537" s="212">
        <v>0</v>
      </c>
      <c r="AI1537" s="212"/>
      <c r="AJ1537" s="212"/>
      <c r="AK1537" s="212"/>
      <c r="AL1537" s="212"/>
      <c r="AM1537" s="212"/>
      <c r="AN1537" s="212"/>
      <c r="AO1537" s="212"/>
      <c r="AP1537" s="212"/>
      <c r="AQ1537" s="212"/>
      <c r="AR1537" s="212"/>
      <c r="AS1537" s="212"/>
      <c r="AT1537" s="212"/>
      <c r="AU1537" s="212"/>
      <c r="AV1537" s="212"/>
      <c r="AW1537" s="212"/>
      <c r="AX1537" s="212"/>
      <c r="AY1537" s="212"/>
      <c r="AZ1537" s="212"/>
      <c r="BA1537" s="212"/>
      <c r="BB1537" s="212"/>
      <c r="BC1537" s="212"/>
      <c r="BD1537" s="212"/>
      <c r="BE1537" s="212"/>
      <c r="BF1537" s="212"/>
      <c r="BG1537" s="212"/>
      <c r="BH1537" s="212"/>
    </row>
    <row r="1538" spans="1:60" outlineLevel="3" x14ac:dyDescent="0.2">
      <c r="A1538" s="219"/>
      <c r="B1538" s="220"/>
      <c r="C1538" s="252" t="s">
        <v>1774</v>
      </c>
      <c r="D1538" s="223"/>
      <c r="E1538" s="224">
        <v>13.2</v>
      </c>
      <c r="F1538" s="222"/>
      <c r="G1538" s="222"/>
      <c r="H1538" s="222"/>
      <c r="I1538" s="222"/>
      <c r="J1538" s="222"/>
      <c r="K1538" s="222"/>
      <c r="L1538" s="222"/>
      <c r="M1538" s="222"/>
      <c r="N1538" s="221"/>
      <c r="O1538" s="221"/>
      <c r="P1538" s="221"/>
      <c r="Q1538" s="221"/>
      <c r="R1538" s="222"/>
      <c r="S1538" s="222"/>
      <c r="T1538" s="222"/>
      <c r="U1538" s="222"/>
      <c r="V1538" s="222"/>
      <c r="W1538" s="222"/>
      <c r="X1538" s="222"/>
      <c r="Y1538" s="222"/>
      <c r="Z1538" s="212"/>
      <c r="AA1538" s="212"/>
      <c r="AB1538" s="212"/>
      <c r="AC1538" s="212"/>
      <c r="AD1538" s="212"/>
      <c r="AE1538" s="212"/>
      <c r="AF1538" s="212"/>
      <c r="AG1538" s="212" t="s">
        <v>276</v>
      </c>
      <c r="AH1538" s="212">
        <v>0</v>
      </c>
      <c r="AI1538" s="212"/>
      <c r="AJ1538" s="212"/>
      <c r="AK1538" s="212"/>
      <c r="AL1538" s="212"/>
      <c r="AM1538" s="212"/>
      <c r="AN1538" s="212"/>
      <c r="AO1538" s="212"/>
      <c r="AP1538" s="212"/>
      <c r="AQ1538" s="212"/>
      <c r="AR1538" s="212"/>
      <c r="AS1538" s="212"/>
      <c r="AT1538" s="212"/>
      <c r="AU1538" s="212"/>
      <c r="AV1538" s="212"/>
      <c r="AW1538" s="212"/>
      <c r="AX1538" s="212"/>
      <c r="AY1538" s="212"/>
      <c r="AZ1538" s="212"/>
      <c r="BA1538" s="212"/>
      <c r="BB1538" s="212"/>
      <c r="BC1538" s="212"/>
      <c r="BD1538" s="212"/>
      <c r="BE1538" s="212"/>
      <c r="BF1538" s="212"/>
      <c r="BG1538" s="212"/>
      <c r="BH1538" s="212"/>
    </row>
    <row r="1539" spans="1:60" outlineLevel="3" x14ac:dyDescent="0.2">
      <c r="A1539" s="219"/>
      <c r="B1539" s="220"/>
      <c r="C1539" s="252" t="s">
        <v>1113</v>
      </c>
      <c r="D1539" s="223"/>
      <c r="E1539" s="224">
        <v>-2</v>
      </c>
      <c r="F1539" s="222"/>
      <c r="G1539" s="222"/>
      <c r="H1539" s="222"/>
      <c r="I1539" s="222"/>
      <c r="J1539" s="222"/>
      <c r="K1539" s="222"/>
      <c r="L1539" s="222"/>
      <c r="M1539" s="222"/>
      <c r="N1539" s="221"/>
      <c r="O1539" s="221"/>
      <c r="P1539" s="221"/>
      <c r="Q1539" s="221"/>
      <c r="R1539" s="222"/>
      <c r="S1539" s="222"/>
      <c r="T1539" s="222"/>
      <c r="U1539" s="222"/>
      <c r="V1539" s="222"/>
      <c r="W1539" s="222"/>
      <c r="X1539" s="222"/>
      <c r="Y1539" s="222"/>
      <c r="Z1539" s="212"/>
      <c r="AA1539" s="212"/>
      <c r="AB1539" s="212"/>
      <c r="AC1539" s="212"/>
      <c r="AD1539" s="212"/>
      <c r="AE1539" s="212"/>
      <c r="AF1539" s="212"/>
      <c r="AG1539" s="212" t="s">
        <v>276</v>
      </c>
      <c r="AH1539" s="212">
        <v>0</v>
      </c>
      <c r="AI1539" s="212"/>
      <c r="AJ1539" s="212"/>
      <c r="AK1539" s="212"/>
      <c r="AL1539" s="212"/>
      <c r="AM1539" s="212"/>
      <c r="AN1539" s="212"/>
      <c r="AO1539" s="212"/>
      <c r="AP1539" s="212"/>
      <c r="AQ1539" s="212"/>
      <c r="AR1539" s="212"/>
      <c r="AS1539" s="212"/>
      <c r="AT1539" s="212"/>
      <c r="AU1539" s="212"/>
      <c r="AV1539" s="212"/>
      <c r="AW1539" s="212"/>
      <c r="AX1539" s="212"/>
      <c r="AY1539" s="212"/>
      <c r="AZ1539" s="212"/>
      <c r="BA1539" s="212"/>
      <c r="BB1539" s="212"/>
      <c r="BC1539" s="212"/>
      <c r="BD1539" s="212"/>
      <c r="BE1539" s="212"/>
      <c r="BF1539" s="212"/>
      <c r="BG1539" s="212"/>
      <c r="BH1539" s="212"/>
    </row>
    <row r="1540" spans="1:60" outlineLevel="3" x14ac:dyDescent="0.2">
      <c r="A1540" s="219"/>
      <c r="B1540" s="220"/>
      <c r="C1540" s="252" t="s">
        <v>1775</v>
      </c>
      <c r="D1540" s="223"/>
      <c r="E1540" s="224">
        <v>-1.6</v>
      </c>
      <c r="F1540" s="222"/>
      <c r="G1540" s="222"/>
      <c r="H1540" s="222"/>
      <c r="I1540" s="222"/>
      <c r="J1540" s="222"/>
      <c r="K1540" s="222"/>
      <c r="L1540" s="222"/>
      <c r="M1540" s="222"/>
      <c r="N1540" s="221"/>
      <c r="O1540" s="221"/>
      <c r="P1540" s="221"/>
      <c r="Q1540" s="221"/>
      <c r="R1540" s="222"/>
      <c r="S1540" s="222"/>
      <c r="T1540" s="222"/>
      <c r="U1540" s="222"/>
      <c r="V1540" s="222"/>
      <c r="W1540" s="222"/>
      <c r="X1540" s="222"/>
      <c r="Y1540" s="222"/>
      <c r="Z1540" s="212"/>
      <c r="AA1540" s="212"/>
      <c r="AB1540" s="212"/>
      <c r="AC1540" s="212"/>
      <c r="AD1540" s="212"/>
      <c r="AE1540" s="212"/>
      <c r="AF1540" s="212"/>
      <c r="AG1540" s="212" t="s">
        <v>276</v>
      </c>
      <c r="AH1540" s="212">
        <v>0</v>
      </c>
      <c r="AI1540" s="212"/>
      <c r="AJ1540" s="212"/>
      <c r="AK1540" s="212"/>
      <c r="AL1540" s="212"/>
      <c r="AM1540" s="212"/>
      <c r="AN1540" s="212"/>
      <c r="AO1540" s="212"/>
      <c r="AP1540" s="212"/>
      <c r="AQ1540" s="212"/>
      <c r="AR1540" s="212"/>
      <c r="AS1540" s="212"/>
      <c r="AT1540" s="212"/>
      <c r="AU1540" s="212"/>
      <c r="AV1540" s="212"/>
      <c r="AW1540" s="212"/>
      <c r="AX1540" s="212"/>
      <c r="AY1540" s="212"/>
      <c r="AZ1540" s="212"/>
      <c r="BA1540" s="212"/>
      <c r="BB1540" s="212"/>
      <c r="BC1540" s="212"/>
      <c r="BD1540" s="212"/>
      <c r="BE1540" s="212"/>
      <c r="BF1540" s="212"/>
      <c r="BG1540" s="212"/>
      <c r="BH1540" s="212"/>
    </row>
    <row r="1541" spans="1:60" outlineLevel="3" x14ac:dyDescent="0.2">
      <c r="A1541" s="219"/>
      <c r="B1541" s="220"/>
      <c r="C1541" s="252" t="s">
        <v>1776</v>
      </c>
      <c r="D1541" s="223"/>
      <c r="E1541" s="224">
        <v>23.12</v>
      </c>
      <c r="F1541" s="222"/>
      <c r="G1541" s="222"/>
      <c r="H1541" s="222"/>
      <c r="I1541" s="222"/>
      <c r="J1541" s="222"/>
      <c r="K1541" s="222"/>
      <c r="L1541" s="222"/>
      <c r="M1541" s="222"/>
      <c r="N1541" s="221"/>
      <c r="O1541" s="221"/>
      <c r="P1541" s="221"/>
      <c r="Q1541" s="221"/>
      <c r="R1541" s="222"/>
      <c r="S1541" s="222"/>
      <c r="T1541" s="222"/>
      <c r="U1541" s="222"/>
      <c r="V1541" s="222"/>
      <c r="W1541" s="222"/>
      <c r="X1541" s="222"/>
      <c r="Y1541" s="222"/>
      <c r="Z1541" s="212"/>
      <c r="AA1541" s="212"/>
      <c r="AB1541" s="212"/>
      <c r="AC1541" s="212"/>
      <c r="AD1541" s="212"/>
      <c r="AE1541" s="212"/>
      <c r="AF1541" s="212"/>
      <c r="AG1541" s="212" t="s">
        <v>276</v>
      </c>
      <c r="AH1541" s="212">
        <v>0</v>
      </c>
      <c r="AI1541" s="212"/>
      <c r="AJ1541" s="212"/>
      <c r="AK1541" s="212"/>
      <c r="AL1541" s="212"/>
      <c r="AM1541" s="212"/>
      <c r="AN1541" s="212"/>
      <c r="AO1541" s="212"/>
      <c r="AP1541" s="212"/>
      <c r="AQ1541" s="212"/>
      <c r="AR1541" s="212"/>
      <c r="AS1541" s="212"/>
      <c r="AT1541" s="212"/>
      <c r="AU1541" s="212"/>
      <c r="AV1541" s="212"/>
      <c r="AW1541" s="212"/>
      <c r="AX1541" s="212"/>
      <c r="AY1541" s="212"/>
      <c r="AZ1541" s="212"/>
      <c r="BA1541" s="212"/>
      <c r="BB1541" s="212"/>
      <c r="BC1541" s="212"/>
      <c r="BD1541" s="212"/>
      <c r="BE1541" s="212"/>
      <c r="BF1541" s="212"/>
      <c r="BG1541" s="212"/>
      <c r="BH1541" s="212"/>
    </row>
    <row r="1542" spans="1:60" outlineLevel="3" x14ac:dyDescent="0.2">
      <c r="A1542" s="219"/>
      <c r="B1542" s="220"/>
      <c r="C1542" s="252" t="s">
        <v>1775</v>
      </c>
      <c r="D1542" s="223"/>
      <c r="E1542" s="224">
        <v>-1.6</v>
      </c>
      <c r="F1542" s="222"/>
      <c r="G1542" s="222"/>
      <c r="H1542" s="222"/>
      <c r="I1542" s="222"/>
      <c r="J1542" s="222"/>
      <c r="K1542" s="222"/>
      <c r="L1542" s="222"/>
      <c r="M1542" s="222"/>
      <c r="N1542" s="221"/>
      <c r="O1542" s="221"/>
      <c r="P1542" s="221"/>
      <c r="Q1542" s="221"/>
      <c r="R1542" s="222"/>
      <c r="S1542" s="222"/>
      <c r="T1542" s="222"/>
      <c r="U1542" s="222"/>
      <c r="V1542" s="222"/>
      <c r="W1542" s="222"/>
      <c r="X1542" s="222"/>
      <c r="Y1542" s="222"/>
      <c r="Z1542" s="212"/>
      <c r="AA1542" s="212"/>
      <c r="AB1542" s="212"/>
      <c r="AC1542" s="212"/>
      <c r="AD1542" s="212"/>
      <c r="AE1542" s="212"/>
      <c r="AF1542" s="212"/>
      <c r="AG1542" s="212" t="s">
        <v>276</v>
      </c>
      <c r="AH1542" s="212">
        <v>0</v>
      </c>
      <c r="AI1542" s="212"/>
      <c r="AJ1542" s="212"/>
      <c r="AK1542" s="212"/>
      <c r="AL1542" s="212"/>
      <c r="AM1542" s="212"/>
      <c r="AN1542" s="212"/>
      <c r="AO1542" s="212"/>
      <c r="AP1542" s="212"/>
      <c r="AQ1542" s="212"/>
      <c r="AR1542" s="212"/>
      <c r="AS1542" s="212"/>
      <c r="AT1542" s="212"/>
      <c r="AU1542" s="212"/>
      <c r="AV1542" s="212"/>
      <c r="AW1542" s="212"/>
      <c r="AX1542" s="212"/>
      <c r="AY1542" s="212"/>
      <c r="AZ1542" s="212"/>
      <c r="BA1542" s="212"/>
      <c r="BB1542" s="212"/>
      <c r="BC1542" s="212"/>
      <c r="BD1542" s="212"/>
      <c r="BE1542" s="212"/>
      <c r="BF1542" s="212"/>
      <c r="BG1542" s="212"/>
      <c r="BH1542" s="212"/>
    </row>
    <row r="1543" spans="1:60" outlineLevel="3" x14ac:dyDescent="0.2">
      <c r="A1543" s="219"/>
      <c r="B1543" s="220"/>
      <c r="C1543" s="252" t="s">
        <v>1777</v>
      </c>
      <c r="D1543" s="223"/>
      <c r="E1543" s="224">
        <v>0.71</v>
      </c>
      <c r="F1543" s="222"/>
      <c r="G1543" s="222"/>
      <c r="H1543" s="222"/>
      <c r="I1543" s="222"/>
      <c r="J1543" s="222"/>
      <c r="K1543" s="222"/>
      <c r="L1543" s="222"/>
      <c r="M1543" s="222"/>
      <c r="N1543" s="221"/>
      <c r="O1543" s="221"/>
      <c r="P1543" s="221"/>
      <c r="Q1543" s="221"/>
      <c r="R1543" s="222"/>
      <c r="S1543" s="222"/>
      <c r="T1543" s="222"/>
      <c r="U1543" s="222"/>
      <c r="V1543" s="222"/>
      <c r="W1543" s="222"/>
      <c r="X1543" s="222"/>
      <c r="Y1543" s="222"/>
      <c r="Z1543" s="212"/>
      <c r="AA1543" s="212"/>
      <c r="AB1543" s="212"/>
      <c r="AC1543" s="212"/>
      <c r="AD1543" s="212"/>
      <c r="AE1543" s="212"/>
      <c r="AF1543" s="212"/>
      <c r="AG1543" s="212" t="s">
        <v>276</v>
      </c>
      <c r="AH1543" s="212">
        <v>0</v>
      </c>
      <c r="AI1543" s="212"/>
      <c r="AJ1543" s="212"/>
      <c r="AK1543" s="212"/>
      <c r="AL1543" s="212"/>
      <c r="AM1543" s="212"/>
      <c r="AN1543" s="212"/>
      <c r="AO1543" s="212"/>
      <c r="AP1543" s="212"/>
      <c r="AQ1543" s="212"/>
      <c r="AR1543" s="212"/>
      <c r="AS1543" s="212"/>
      <c r="AT1543" s="212"/>
      <c r="AU1543" s="212"/>
      <c r="AV1543" s="212"/>
      <c r="AW1543" s="212"/>
      <c r="AX1543" s="212"/>
      <c r="AY1543" s="212"/>
      <c r="AZ1543" s="212"/>
      <c r="BA1543" s="212"/>
      <c r="BB1543" s="212"/>
      <c r="BC1543" s="212"/>
      <c r="BD1543" s="212"/>
      <c r="BE1543" s="212"/>
      <c r="BF1543" s="212"/>
      <c r="BG1543" s="212"/>
      <c r="BH1543" s="212"/>
    </row>
    <row r="1544" spans="1:60" outlineLevel="3" x14ac:dyDescent="0.2">
      <c r="A1544" s="219"/>
      <c r="B1544" s="220"/>
      <c r="C1544" s="252" t="s">
        <v>1778</v>
      </c>
      <c r="D1544" s="223"/>
      <c r="E1544" s="224">
        <v>13</v>
      </c>
      <c r="F1544" s="222"/>
      <c r="G1544" s="222"/>
      <c r="H1544" s="222"/>
      <c r="I1544" s="222"/>
      <c r="J1544" s="222"/>
      <c r="K1544" s="222"/>
      <c r="L1544" s="222"/>
      <c r="M1544" s="222"/>
      <c r="N1544" s="221"/>
      <c r="O1544" s="221"/>
      <c r="P1544" s="221"/>
      <c r="Q1544" s="221"/>
      <c r="R1544" s="222"/>
      <c r="S1544" s="222"/>
      <c r="T1544" s="222"/>
      <c r="U1544" s="222"/>
      <c r="V1544" s="222"/>
      <c r="W1544" s="222"/>
      <c r="X1544" s="222"/>
      <c r="Y1544" s="222"/>
      <c r="Z1544" s="212"/>
      <c r="AA1544" s="212"/>
      <c r="AB1544" s="212"/>
      <c r="AC1544" s="212"/>
      <c r="AD1544" s="212"/>
      <c r="AE1544" s="212"/>
      <c r="AF1544" s="212"/>
      <c r="AG1544" s="212" t="s">
        <v>276</v>
      </c>
      <c r="AH1544" s="212">
        <v>0</v>
      </c>
      <c r="AI1544" s="212"/>
      <c r="AJ1544" s="212"/>
      <c r="AK1544" s="212"/>
      <c r="AL1544" s="212"/>
      <c r="AM1544" s="212"/>
      <c r="AN1544" s="212"/>
      <c r="AO1544" s="212"/>
      <c r="AP1544" s="212"/>
      <c r="AQ1544" s="212"/>
      <c r="AR1544" s="212"/>
      <c r="AS1544" s="212"/>
      <c r="AT1544" s="212"/>
      <c r="AU1544" s="212"/>
      <c r="AV1544" s="212"/>
      <c r="AW1544" s="212"/>
      <c r="AX1544" s="212"/>
      <c r="AY1544" s="212"/>
      <c r="AZ1544" s="212"/>
      <c r="BA1544" s="212"/>
      <c r="BB1544" s="212"/>
      <c r="BC1544" s="212"/>
      <c r="BD1544" s="212"/>
      <c r="BE1544" s="212"/>
      <c r="BF1544" s="212"/>
      <c r="BG1544" s="212"/>
      <c r="BH1544" s="212"/>
    </row>
    <row r="1545" spans="1:60" outlineLevel="3" x14ac:dyDescent="0.2">
      <c r="A1545" s="219"/>
      <c r="B1545" s="220"/>
      <c r="C1545" s="252" t="s">
        <v>1113</v>
      </c>
      <c r="D1545" s="223"/>
      <c r="E1545" s="224">
        <v>-2</v>
      </c>
      <c r="F1545" s="222"/>
      <c r="G1545" s="222"/>
      <c r="H1545" s="222"/>
      <c r="I1545" s="222"/>
      <c r="J1545" s="222"/>
      <c r="K1545" s="222"/>
      <c r="L1545" s="222"/>
      <c r="M1545" s="222"/>
      <c r="N1545" s="221"/>
      <c r="O1545" s="221"/>
      <c r="P1545" s="221"/>
      <c r="Q1545" s="221"/>
      <c r="R1545" s="222"/>
      <c r="S1545" s="222"/>
      <c r="T1545" s="222"/>
      <c r="U1545" s="222"/>
      <c r="V1545" s="222"/>
      <c r="W1545" s="222"/>
      <c r="X1545" s="222"/>
      <c r="Y1545" s="222"/>
      <c r="Z1545" s="212"/>
      <c r="AA1545" s="212"/>
      <c r="AB1545" s="212"/>
      <c r="AC1545" s="212"/>
      <c r="AD1545" s="212"/>
      <c r="AE1545" s="212"/>
      <c r="AF1545" s="212"/>
      <c r="AG1545" s="212" t="s">
        <v>276</v>
      </c>
      <c r="AH1545" s="212">
        <v>0</v>
      </c>
      <c r="AI1545" s="212"/>
      <c r="AJ1545" s="212"/>
      <c r="AK1545" s="212"/>
      <c r="AL1545" s="212"/>
      <c r="AM1545" s="212"/>
      <c r="AN1545" s="212"/>
      <c r="AO1545" s="212"/>
      <c r="AP1545" s="212"/>
      <c r="AQ1545" s="212"/>
      <c r="AR1545" s="212"/>
      <c r="AS1545" s="212"/>
      <c r="AT1545" s="212"/>
      <c r="AU1545" s="212"/>
      <c r="AV1545" s="212"/>
      <c r="AW1545" s="212"/>
      <c r="AX1545" s="212"/>
      <c r="AY1545" s="212"/>
      <c r="AZ1545" s="212"/>
      <c r="BA1545" s="212"/>
      <c r="BB1545" s="212"/>
      <c r="BC1545" s="212"/>
      <c r="BD1545" s="212"/>
      <c r="BE1545" s="212"/>
      <c r="BF1545" s="212"/>
      <c r="BG1545" s="212"/>
      <c r="BH1545" s="212"/>
    </row>
    <row r="1546" spans="1:60" outlineLevel="3" x14ac:dyDescent="0.2">
      <c r="A1546" s="219"/>
      <c r="B1546" s="220"/>
      <c r="C1546" s="252" t="s">
        <v>1775</v>
      </c>
      <c r="D1546" s="223"/>
      <c r="E1546" s="224">
        <v>-1.6</v>
      </c>
      <c r="F1546" s="222"/>
      <c r="G1546" s="222"/>
      <c r="H1546" s="222"/>
      <c r="I1546" s="222"/>
      <c r="J1546" s="222"/>
      <c r="K1546" s="222"/>
      <c r="L1546" s="222"/>
      <c r="M1546" s="222"/>
      <c r="N1546" s="221"/>
      <c r="O1546" s="221"/>
      <c r="P1546" s="221"/>
      <c r="Q1546" s="221"/>
      <c r="R1546" s="222"/>
      <c r="S1546" s="222"/>
      <c r="T1546" s="222"/>
      <c r="U1546" s="222"/>
      <c r="V1546" s="222"/>
      <c r="W1546" s="222"/>
      <c r="X1546" s="222"/>
      <c r="Y1546" s="222"/>
      <c r="Z1546" s="212"/>
      <c r="AA1546" s="212"/>
      <c r="AB1546" s="212"/>
      <c r="AC1546" s="212"/>
      <c r="AD1546" s="212"/>
      <c r="AE1546" s="212"/>
      <c r="AF1546" s="212"/>
      <c r="AG1546" s="212" t="s">
        <v>276</v>
      </c>
      <c r="AH1546" s="212">
        <v>0</v>
      </c>
      <c r="AI1546" s="212"/>
      <c r="AJ1546" s="212"/>
      <c r="AK1546" s="212"/>
      <c r="AL1546" s="212"/>
      <c r="AM1546" s="212"/>
      <c r="AN1546" s="212"/>
      <c r="AO1546" s="212"/>
      <c r="AP1546" s="212"/>
      <c r="AQ1546" s="212"/>
      <c r="AR1546" s="212"/>
      <c r="AS1546" s="212"/>
      <c r="AT1546" s="212"/>
      <c r="AU1546" s="212"/>
      <c r="AV1546" s="212"/>
      <c r="AW1546" s="212"/>
      <c r="AX1546" s="212"/>
      <c r="AY1546" s="212"/>
      <c r="AZ1546" s="212"/>
      <c r="BA1546" s="212"/>
      <c r="BB1546" s="212"/>
      <c r="BC1546" s="212"/>
      <c r="BD1546" s="212"/>
      <c r="BE1546" s="212"/>
      <c r="BF1546" s="212"/>
      <c r="BG1546" s="212"/>
      <c r="BH1546" s="212"/>
    </row>
    <row r="1547" spans="1:60" outlineLevel="3" x14ac:dyDescent="0.2">
      <c r="A1547" s="219"/>
      <c r="B1547" s="220"/>
      <c r="C1547" s="252" t="s">
        <v>1779</v>
      </c>
      <c r="D1547" s="223"/>
      <c r="E1547" s="224">
        <v>22.68</v>
      </c>
      <c r="F1547" s="222"/>
      <c r="G1547" s="222"/>
      <c r="H1547" s="222"/>
      <c r="I1547" s="222"/>
      <c r="J1547" s="222"/>
      <c r="K1547" s="222"/>
      <c r="L1547" s="222"/>
      <c r="M1547" s="222"/>
      <c r="N1547" s="221"/>
      <c r="O1547" s="221"/>
      <c r="P1547" s="221"/>
      <c r="Q1547" s="221"/>
      <c r="R1547" s="222"/>
      <c r="S1547" s="222"/>
      <c r="T1547" s="222"/>
      <c r="U1547" s="222"/>
      <c r="V1547" s="222"/>
      <c r="W1547" s="222"/>
      <c r="X1547" s="222"/>
      <c r="Y1547" s="222"/>
      <c r="Z1547" s="212"/>
      <c r="AA1547" s="212"/>
      <c r="AB1547" s="212"/>
      <c r="AC1547" s="212"/>
      <c r="AD1547" s="212"/>
      <c r="AE1547" s="212"/>
      <c r="AF1547" s="212"/>
      <c r="AG1547" s="212" t="s">
        <v>276</v>
      </c>
      <c r="AH1547" s="212">
        <v>0</v>
      </c>
      <c r="AI1547" s="212"/>
      <c r="AJ1547" s="212"/>
      <c r="AK1547" s="212"/>
      <c r="AL1547" s="212"/>
      <c r="AM1547" s="212"/>
      <c r="AN1547" s="212"/>
      <c r="AO1547" s="212"/>
      <c r="AP1547" s="212"/>
      <c r="AQ1547" s="212"/>
      <c r="AR1547" s="212"/>
      <c r="AS1547" s="212"/>
      <c r="AT1547" s="212"/>
      <c r="AU1547" s="212"/>
      <c r="AV1547" s="212"/>
      <c r="AW1547" s="212"/>
      <c r="AX1547" s="212"/>
      <c r="AY1547" s="212"/>
      <c r="AZ1547" s="212"/>
      <c r="BA1547" s="212"/>
      <c r="BB1547" s="212"/>
      <c r="BC1547" s="212"/>
      <c r="BD1547" s="212"/>
      <c r="BE1547" s="212"/>
      <c r="BF1547" s="212"/>
      <c r="BG1547" s="212"/>
      <c r="BH1547" s="212"/>
    </row>
    <row r="1548" spans="1:60" outlineLevel="3" x14ac:dyDescent="0.2">
      <c r="A1548" s="219"/>
      <c r="B1548" s="220"/>
      <c r="C1548" s="252" t="s">
        <v>1775</v>
      </c>
      <c r="D1548" s="223"/>
      <c r="E1548" s="224">
        <v>-1.6</v>
      </c>
      <c r="F1548" s="222"/>
      <c r="G1548" s="222"/>
      <c r="H1548" s="222"/>
      <c r="I1548" s="222"/>
      <c r="J1548" s="222"/>
      <c r="K1548" s="222"/>
      <c r="L1548" s="222"/>
      <c r="M1548" s="222"/>
      <c r="N1548" s="221"/>
      <c r="O1548" s="221"/>
      <c r="P1548" s="221"/>
      <c r="Q1548" s="221"/>
      <c r="R1548" s="222"/>
      <c r="S1548" s="222"/>
      <c r="T1548" s="222"/>
      <c r="U1548" s="222"/>
      <c r="V1548" s="222"/>
      <c r="W1548" s="222"/>
      <c r="X1548" s="222"/>
      <c r="Y1548" s="222"/>
      <c r="Z1548" s="212"/>
      <c r="AA1548" s="212"/>
      <c r="AB1548" s="212"/>
      <c r="AC1548" s="212"/>
      <c r="AD1548" s="212"/>
      <c r="AE1548" s="212"/>
      <c r="AF1548" s="212"/>
      <c r="AG1548" s="212" t="s">
        <v>276</v>
      </c>
      <c r="AH1548" s="212">
        <v>0</v>
      </c>
      <c r="AI1548" s="212"/>
      <c r="AJ1548" s="212"/>
      <c r="AK1548" s="212"/>
      <c r="AL1548" s="212"/>
      <c r="AM1548" s="212"/>
      <c r="AN1548" s="212"/>
      <c r="AO1548" s="212"/>
      <c r="AP1548" s="212"/>
      <c r="AQ1548" s="212"/>
      <c r="AR1548" s="212"/>
      <c r="AS1548" s="212"/>
      <c r="AT1548" s="212"/>
      <c r="AU1548" s="212"/>
      <c r="AV1548" s="212"/>
      <c r="AW1548" s="212"/>
      <c r="AX1548" s="212"/>
      <c r="AY1548" s="212"/>
      <c r="AZ1548" s="212"/>
      <c r="BA1548" s="212"/>
      <c r="BB1548" s="212"/>
      <c r="BC1548" s="212"/>
      <c r="BD1548" s="212"/>
      <c r="BE1548" s="212"/>
      <c r="BF1548" s="212"/>
      <c r="BG1548" s="212"/>
      <c r="BH1548" s="212"/>
    </row>
    <row r="1549" spans="1:60" outlineLevel="3" x14ac:dyDescent="0.2">
      <c r="A1549" s="219"/>
      <c r="B1549" s="220"/>
      <c r="C1549" s="252" t="s">
        <v>1780</v>
      </c>
      <c r="D1549" s="223"/>
      <c r="E1549" s="224">
        <v>0.315</v>
      </c>
      <c r="F1549" s="222"/>
      <c r="G1549" s="222"/>
      <c r="H1549" s="222"/>
      <c r="I1549" s="222"/>
      <c r="J1549" s="222"/>
      <c r="K1549" s="222"/>
      <c r="L1549" s="222"/>
      <c r="M1549" s="222"/>
      <c r="N1549" s="221"/>
      <c r="O1549" s="221"/>
      <c r="P1549" s="221"/>
      <c r="Q1549" s="221"/>
      <c r="R1549" s="222"/>
      <c r="S1549" s="222"/>
      <c r="T1549" s="222"/>
      <c r="U1549" s="222"/>
      <c r="V1549" s="222"/>
      <c r="W1549" s="222"/>
      <c r="X1549" s="222"/>
      <c r="Y1549" s="222"/>
      <c r="Z1549" s="212"/>
      <c r="AA1549" s="212"/>
      <c r="AB1549" s="212"/>
      <c r="AC1549" s="212"/>
      <c r="AD1549" s="212"/>
      <c r="AE1549" s="212"/>
      <c r="AF1549" s="212"/>
      <c r="AG1549" s="212" t="s">
        <v>276</v>
      </c>
      <c r="AH1549" s="212">
        <v>0</v>
      </c>
      <c r="AI1549" s="212"/>
      <c r="AJ1549" s="212"/>
      <c r="AK1549" s="212"/>
      <c r="AL1549" s="212"/>
      <c r="AM1549" s="212"/>
      <c r="AN1549" s="212"/>
      <c r="AO1549" s="212"/>
      <c r="AP1549" s="212"/>
      <c r="AQ1549" s="212"/>
      <c r="AR1549" s="212"/>
      <c r="AS1549" s="212"/>
      <c r="AT1549" s="212"/>
      <c r="AU1549" s="212"/>
      <c r="AV1549" s="212"/>
      <c r="AW1549" s="212"/>
      <c r="AX1549" s="212"/>
      <c r="AY1549" s="212"/>
      <c r="AZ1549" s="212"/>
      <c r="BA1549" s="212"/>
      <c r="BB1549" s="212"/>
      <c r="BC1549" s="212"/>
      <c r="BD1549" s="212"/>
      <c r="BE1549" s="212"/>
      <c r="BF1549" s="212"/>
      <c r="BG1549" s="212"/>
      <c r="BH1549" s="212"/>
    </row>
    <row r="1550" spans="1:60" outlineLevel="3" x14ac:dyDescent="0.2">
      <c r="A1550" s="219"/>
      <c r="B1550" s="220"/>
      <c r="C1550" s="252" t="s">
        <v>514</v>
      </c>
      <c r="D1550" s="223"/>
      <c r="E1550" s="224"/>
      <c r="F1550" s="222"/>
      <c r="G1550" s="222"/>
      <c r="H1550" s="222"/>
      <c r="I1550" s="222"/>
      <c r="J1550" s="222"/>
      <c r="K1550" s="222"/>
      <c r="L1550" s="222"/>
      <c r="M1550" s="222"/>
      <c r="N1550" s="221"/>
      <c r="O1550" s="221"/>
      <c r="P1550" s="221"/>
      <c r="Q1550" s="221"/>
      <c r="R1550" s="222"/>
      <c r="S1550" s="222"/>
      <c r="T1550" s="222"/>
      <c r="U1550" s="222"/>
      <c r="V1550" s="222"/>
      <c r="W1550" s="222"/>
      <c r="X1550" s="222"/>
      <c r="Y1550" s="222"/>
      <c r="Z1550" s="212"/>
      <c r="AA1550" s="212"/>
      <c r="AB1550" s="212"/>
      <c r="AC1550" s="212"/>
      <c r="AD1550" s="212"/>
      <c r="AE1550" s="212"/>
      <c r="AF1550" s="212"/>
      <c r="AG1550" s="212" t="s">
        <v>276</v>
      </c>
      <c r="AH1550" s="212">
        <v>0</v>
      </c>
      <c r="AI1550" s="212"/>
      <c r="AJ1550" s="212"/>
      <c r="AK1550" s="212"/>
      <c r="AL1550" s="212"/>
      <c r="AM1550" s="212"/>
      <c r="AN1550" s="212"/>
      <c r="AO1550" s="212"/>
      <c r="AP1550" s="212"/>
      <c r="AQ1550" s="212"/>
      <c r="AR1550" s="212"/>
      <c r="AS1550" s="212"/>
      <c r="AT1550" s="212"/>
      <c r="AU1550" s="212"/>
      <c r="AV1550" s="212"/>
      <c r="AW1550" s="212"/>
      <c r="AX1550" s="212"/>
      <c r="AY1550" s="212"/>
      <c r="AZ1550" s="212"/>
      <c r="BA1550" s="212"/>
      <c r="BB1550" s="212"/>
      <c r="BC1550" s="212"/>
      <c r="BD1550" s="212"/>
      <c r="BE1550" s="212"/>
      <c r="BF1550" s="212"/>
      <c r="BG1550" s="212"/>
      <c r="BH1550" s="212"/>
    </row>
    <row r="1551" spans="1:60" outlineLevel="3" x14ac:dyDescent="0.2">
      <c r="A1551" s="219"/>
      <c r="B1551" s="220"/>
      <c r="C1551" s="252" t="s">
        <v>1781</v>
      </c>
      <c r="D1551" s="223"/>
      <c r="E1551" s="224">
        <v>11.06</v>
      </c>
      <c r="F1551" s="222"/>
      <c r="G1551" s="222"/>
      <c r="H1551" s="222"/>
      <c r="I1551" s="222"/>
      <c r="J1551" s="222"/>
      <c r="K1551" s="222"/>
      <c r="L1551" s="222"/>
      <c r="M1551" s="222"/>
      <c r="N1551" s="221"/>
      <c r="O1551" s="221"/>
      <c r="P1551" s="221"/>
      <c r="Q1551" s="221"/>
      <c r="R1551" s="222"/>
      <c r="S1551" s="222"/>
      <c r="T1551" s="222"/>
      <c r="U1551" s="222"/>
      <c r="V1551" s="222"/>
      <c r="W1551" s="222"/>
      <c r="X1551" s="222"/>
      <c r="Y1551" s="222"/>
      <c r="Z1551" s="212"/>
      <c r="AA1551" s="212"/>
      <c r="AB1551" s="212"/>
      <c r="AC1551" s="212"/>
      <c r="AD1551" s="212"/>
      <c r="AE1551" s="212"/>
      <c r="AF1551" s="212"/>
      <c r="AG1551" s="212" t="s">
        <v>276</v>
      </c>
      <c r="AH1551" s="212">
        <v>0</v>
      </c>
      <c r="AI1551" s="212"/>
      <c r="AJ1551" s="212"/>
      <c r="AK1551" s="212"/>
      <c r="AL1551" s="212"/>
      <c r="AM1551" s="212"/>
      <c r="AN1551" s="212"/>
      <c r="AO1551" s="212"/>
      <c r="AP1551" s="212"/>
      <c r="AQ1551" s="212"/>
      <c r="AR1551" s="212"/>
      <c r="AS1551" s="212"/>
      <c r="AT1551" s="212"/>
      <c r="AU1551" s="212"/>
      <c r="AV1551" s="212"/>
      <c r="AW1551" s="212"/>
      <c r="AX1551" s="212"/>
      <c r="AY1551" s="212"/>
      <c r="AZ1551" s="212"/>
      <c r="BA1551" s="212"/>
      <c r="BB1551" s="212"/>
      <c r="BC1551" s="212"/>
      <c r="BD1551" s="212"/>
      <c r="BE1551" s="212"/>
      <c r="BF1551" s="212"/>
      <c r="BG1551" s="212"/>
      <c r="BH1551" s="212"/>
    </row>
    <row r="1552" spans="1:60" outlineLevel="1" x14ac:dyDescent="0.2">
      <c r="A1552" s="233">
        <v>329</v>
      </c>
      <c r="B1552" s="234" t="s">
        <v>1782</v>
      </c>
      <c r="C1552" s="250" t="s">
        <v>1783</v>
      </c>
      <c r="D1552" s="235" t="s">
        <v>650</v>
      </c>
      <c r="E1552" s="236">
        <v>3.95</v>
      </c>
      <c r="F1552" s="237"/>
      <c r="G1552" s="238">
        <f>ROUND(E1552*F1552,2)</f>
        <v>0</v>
      </c>
      <c r="H1552" s="237"/>
      <c r="I1552" s="238">
        <f>ROUND(E1552*H1552,2)</f>
        <v>0</v>
      </c>
      <c r="J1552" s="237"/>
      <c r="K1552" s="238">
        <f>ROUND(E1552*J1552,2)</f>
        <v>0</v>
      </c>
      <c r="L1552" s="238">
        <v>21</v>
      </c>
      <c r="M1552" s="238">
        <f>G1552*(1+L1552/100)</f>
        <v>0</v>
      </c>
      <c r="N1552" s="236">
        <v>1.7000000000000001E-4</v>
      </c>
      <c r="O1552" s="236">
        <f>ROUND(E1552*N1552,2)</f>
        <v>0</v>
      </c>
      <c r="P1552" s="236">
        <v>0</v>
      </c>
      <c r="Q1552" s="236">
        <f>ROUND(E1552*P1552,2)</f>
        <v>0</v>
      </c>
      <c r="R1552" s="238" t="s">
        <v>1759</v>
      </c>
      <c r="S1552" s="238" t="s">
        <v>264</v>
      </c>
      <c r="T1552" s="239" t="s">
        <v>319</v>
      </c>
      <c r="U1552" s="222">
        <v>0.12</v>
      </c>
      <c r="V1552" s="222">
        <f>ROUND(E1552*U1552,2)</f>
        <v>0.47</v>
      </c>
      <c r="W1552" s="222"/>
      <c r="X1552" s="222" t="s">
        <v>320</v>
      </c>
      <c r="Y1552" s="222" t="s">
        <v>267</v>
      </c>
      <c r="Z1552" s="212"/>
      <c r="AA1552" s="212"/>
      <c r="AB1552" s="212"/>
      <c r="AC1552" s="212"/>
      <c r="AD1552" s="212"/>
      <c r="AE1552" s="212"/>
      <c r="AF1552" s="212"/>
      <c r="AG1552" s="212" t="s">
        <v>321</v>
      </c>
      <c r="AH1552" s="212"/>
      <c r="AI1552" s="212"/>
      <c r="AJ1552" s="212"/>
      <c r="AK1552" s="212"/>
      <c r="AL1552" s="212"/>
      <c r="AM1552" s="212"/>
      <c r="AN1552" s="212"/>
      <c r="AO1552" s="212"/>
      <c r="AP1552" s="212"/>
      <c r="AQ1552" s="212"/>
      <c r="AR1552" s="212"/>
      <c r="AS1552" s="212"/>
      <c r="AT1552" s="212"/>
      <c r="AU1552" s="212"/>
      <c r="AV1552" s="212"/>
      <c r="AW1552" s="212"/>
      <c r="AX1552" s="212"/>
      <c r="AY1552" s="212"/>
      <c r="AZ1552" s="212"/>
      <c r="BA1552" s="212"/>
      <c r="BB1552" s="212"/>
      <c r="BC1552" s="212"/>
      <c r="BD1552" s="212"/>
      <c r="BE1552" s="212"/>
      <c r="BF1552" s="212"/>
      <c r="BG1552" s="212"/>
      <c r="BH1552" s="212"/>
    </row>
    <row r="1553" spans="1:60" outlineLevel="2" x14ac:dyDescent="0.2">
      <c r="A1553" s="219"/>
      <c r="B1553" s="220"/>
      <c r="C1553" s="252" t="s">
        <v>505</v>
      </c>
      <c r="D1553" s="223"/>
      <c r="E1553" s="224"/>
      <c r="F1553" s="222"/>
      <c r="G1553" s="222"/>
      <c r="H1553" s="222"/>
      <c r="I1553" s="222"/>
      <c r="J1553" s="222"/>
      <c r="K1553" s="222"/>
      <c r="L1553" s="222"/>
      <c r="M1553" s="222"/>
      <c r="N1553" s="221"/>
      <c r="O1553" s="221"/>
      <c r="P1553" s="221"/>
      <c r="Q1553" s="221"/>
      <c r="R1553" s="222"/>
      <c r="S1553" s="222"/>
      <c r="T1553" s="222"/>
      <c r="U1553" s="222"/>
      <c r="V1553" s="222"/>
      <c r="W1553" s="222"/>
      <c r="X1553" s="222"/>
      <c r="Y1553" s="222"/>
      <c r="Z1553" s="212"/>
      <c r="AA1553" s="212"/>
      <c r="AB1553" s="212"/>
      <c r="AC1553" s="212"/>
      <c r="AD1553" s="212"/>
      <c r="AE1553" s="212"/>
      <c r="AF1553" s="212"/>
      <c r="AG1553" s="212" t="s">
        <v>276</v>
      </c>
      <c r="AH1553" s="212">
        <v>0</v>
      </c>
      <c r="AI1553" s="212"/>
      <c r="AJ1553" s="212"/>
      <c r="AK1553" s="212"/>
      <c r="AL1553" s="212"/>
      <c r="AM1553" s="212"/>
      <c r="AN1553" s="212"/>
      <c r="AO1553" s="212"/>
      <c r="AP1553" s="212"/>
      <c r="AQ1553" s="212"/>
      <c r="AR1553" s="212"/>
      <c r="AS1553" s="212"/>
      <c r="AT1553" s="212"/>
      <c r="AU1553" s="212"/>
      <c r="AV1553" s="212"/>
      <c r="AW1553" s="212"/>
      <c r="AX1553" s="212"/>
      <c r="AY1553" s="212"/>
      <c r="AZ1553" s="212"/>
      <c r="BA1553" s="212"/>
      <c r="BB1553" s="212"/>
      <c r="BC1553" s="212"/>
      <c r="BD1553" s="212"/>
      <c r="BE1553" s="212"/>
      <c r="BF1553" s="212"/>
      <c r="BG1553" s="212"/>
      <c r="BH1553" s="212"/>
    </row>
    <row r="1554" spans="1:60" outlineLevel="3" x14ac:dyDescent="0.2">
      <c r="A1554" s="219"/>
      <c r="B1554" s="220"/>
      <c r="C1554" s="252" t="s">
        <v>1784</v>
      </c>
      <c r="D1554" s="223"/>
      <c r="E1554" s="224">
        <v>1.83</v>
      </c>
      <c r="F1554" s="222"/>
      <c r="G1554" s="222"/>
      <c r="H1554" s="222"/>
      <c r="I1554" s="222"/>
      <c r="J1554" s="222"/>
      <c r="K1554" s="222"/>
      <c r="L1554" s="222"/>
      <c r="M1554" s="222"/>
      <c r="N1554" s="221"/>
      <c r="O1554" s="221"/>
      <c r="P1554" s="221"/>
      <c r="Q1554" s="221"/>
      <c r="R1554" s="222"/>
      <c r="S1554" s="222"/>
      <c r="T1554" s="222"/>
      <c r="U1554" s="222"/>
      <c r="V1554" s="222"/>
      <c r="W1554" s="222"/>
      <c r="X1554" s="222"/>
      <c r="Y1554" s="222"/>
      <c r="Z1554" s="212"/>
      <c r="AA1554" s="212"/>
      <c r="AB1554" s="212"/>
      <c r="AC1554" s="212"/>
      <c r="AD1554" s="212"/>
      <c r="AE1554" s="212"/>
      <c r="AF1554" s="212"/>
      <c r="AG1554" s="212" t="s">
        <v>276</v>
      </c>
      <c r="AH1554" s="212">
        <v>0</v>
      </c>
      <c r="AI1554" s="212"/>
      <c r="AJ1554" s="212"/>
      <c r="AK1554" s="212"/>
      <c r="AL1554" s="212"/>
      <c r="AM1554" s="212"/>
      <c r="AN1554" s="212"/>
      <c r="AO1554" s="212"/>
      <c r="AP1554" s="212"/>
      <c r="AQ1554" s="212"/>
      <c r="AR1554" s="212"/>
      <c r="AS1554" s="212"/>
      <c r="AT1554" s="212"/>
      <c r="AU1554" s="212"/>
      <c r="AV1554" s="212"/>
      <c r="AW1554" s="212"/>
      <c r="AX1554" s="212"/>
      <c r="AY1554" s="212"/>
      <c r="AZ1554" s="212"/>
      <c r="BA1554" s="212"/>
      <c r="BB1554" s="212"/>
      <c r="BC1554" s="212"/>
      <c r="BD1554" s="212"/>
      <c r="BE1554" s="212"/>
      <c r="BF1554" s="212"/>
      <c r="BG1554" s="212"/>
      <c r="BH1554" s="212"/>
    </row>
    <row r="1555" spans="1:60" outlineLevel="3" x14ac:dyDescent="0.2">
      <c r="A1555" s="219"/>
      <c r="B1555" s="220"/>
      <c r="C1555" s="252" t="s">
        <v>1785</v>
      </c>
      <c r="D1555" s="223"/>
      <c r="E1555" s="224">
        <v>2.12</v>
      </c>
      <c r="F1555" s="222"/>
      <c r="G1555" s="222"/>
      <c r="H1555" s="222"/>
      <c r="I1555" s="222"/>
      <c r="J1555" s="222"/>
      <c r="K1555" s="222"/>
      <c r="L1555" s="222"/>
      <c r="M1555" s="222"/>
      <c r="N1555" s="221"/>
      <c r="O1555" s="221"/>
      <c r="P1555" s="221"/>
      <c r="Q1555" s="221"/>
      <c r="R1555" s="222"/>
      <c r="S1555" s="222"/>
      <c r="T1555" s="222"/>
      <c r="U1555" s="222"/>
      <c r="V1555" s="222"/>
      <c r="W1555" s="222"/>
      <c r="X1555" s="222"/>
      <c r="Y1555" s="222"/>
      <c r="Z1555" s="212"/>
      <c r="AA1555" s="212"/>
      <c r="AB1555" s="212"/>
      <c r="AC1555" s="212"/>
      <c r="AD1555" s="212"/>
      <c r="AE1555" s="212"/>
      <c r="AF1555" s="212"/>
      <c r="AG1555" s="212" t="s">
        <v>276</v>
      </c>
      <c r="AH1555" s="212">
        <v>0</v>
      </c>
      <c r="AI1555" s="212"/>
      <c r="AJ1555" s="212"/>
      <c r="AK1555" s="212"/>
      <c r="AL1555" s="212"/>
      <c r="AM1555" s="212"/>
      <c r="AN1555" s="212"/>
      <c r="AO1555" s="212"/>
      <c r="AP1555" s="212"/>
      <c r="AQ1555" s="212"/>
      <c r="AR1555" s="212"/>
      <c r="AS1555" s="212"/>
      <c r="AT1555" s="212"/>
      <c r="AU1555" s="212"/>
      <c r="AV1555" s="212"/>
      <c r="AW1555" s="212"/>
      <c r="AX1555" s="212"/>
      <c r="AY1555" s="212"/>
      <c r="AZ1555" s="212"/>
      <c r="BA1555" s="212"/>
      <c r="BB1555" s="212"/>
      <c r="BC1555" s="212"/>
      <c r="BD1555" s="212"/>
      <c r="BE1555" s="212"/>
      <c r="BF1555" s="212"/>
      <c r="BG1555" s="212"/>
      <c r="BH1555" s="212"/>
    </row>
    <row r="1556" spans="1:60" outlineLevel="1" x14ac:dyDescent="0.2">
      <c r="A1556" s="233">
        <v>330</v>
      </c>
      <c r="B1556" s="234" t="s">
        <v>1786</v>
      </c>
      <c r="C1556" s="250" t="s">
        <v>1787</v>
      </c>
      <c r="D1556" s="235" t="s">
        <v>317</v>
      </c>
      <c r="E1556" s="236">
        <v>99.929500000000004</v>
      </c>
      <c r="F1556" s="237"/>
      <c r="G1556" s="238">
        <f>ROUND(E1556*F1556,2)</f>
        <v>0</v>
      </c>
      <c r="H1556" s="237"/>
      <c r="I1556" s="238">
        <f>ROUND(E1556*H1556,2)</f>
        <v>0</v>
      </c>
      <c r="J1556" s="237"/>
      <c r="K1556" s="238">
        <f>ROUND(E1556*J1556,2)</f>
        <v>0</v>
      </c>
      <c r="L1556" s="238">
        <v>21</v>
      </c>
      <c r="M1556" s="238">
        <f>G1556*(1+L1556/100)</f>
        <v>0</v>
      </c>
      <c r="N1556" s="236">
        <v>1.0500000000000001E-2</v>
      </c>
      <c r="O1556" s="236">
        <f>ROUND(E1556*N1556,2)</f>
        <v>1.05</v>
      </c>
      <c r="P1556" s="236">
        <v>0</v>
      </c>
      <c r="Q1556" s="236">
        <f>ROUND(E1556*P1556,2)</f>
        <v>0</v>
      </c>
      <c r="R1556" s="238"/>
      <c r="S1556" s="238" t="s">
        <v>288</v>
      </c>
      <c r="T1556" s="239" t="s">
        <v>265</v>
      </c>
      <c r="U1556" s="222">
        <v>0</v>
      </c>
      <c r="V1556" s="222">
        <f>ROUND(E1556*U1556,2)</f>
        <v>0</v>
      </c>
      <c r="W1556" s="222"/>
      <c r="X1556" s="222" t="s">
        <v>547</v>
      </c>
      <c r="Y1556" s="222" t="s">
        <v>267</v>
      </c>
      <c r="Z1556" s="212"/>
      <c r="AA1556" s="212"/>
      <c r="AB1556" s="212"/>
      <c r="AC1556" s="212"/>
      <c r="AD1556" s="212"/>
      <c r="AE1556" s="212"/>
      <c r="AF1556" s="212"/>
      <c r="AG1556" s="212" t="s">
        <v>548</v>
      </c>
      <c r="AH1556" s="212"/>
      <c r="AI1556" s="212"/>
      <c r="AJ1556" s="212"/>
      <c r="AK1556" s="212"/>
      <c r="AL1556" s="212"/>
      <c r="AM1556" s="212"/>
      <c r="AN1556" s="212"/>
      <c r="AO1556" s="212"/>
      <c r="AP1556" s="212"/>
      <c r="AQ1556" s="212"/>
      <c r="AR1556" s="212"/>
      <c r="AS1556" s="212"/>
      <c r="AT1556" s="212"/>
      <c r="AU1556" s="212"/>
      <c r="AV1556" s="212"/>
      <c r="AW1556" s="212"/>
      <c r="AX1556" s="212"/>
      <c r="AY1556" s="212"/>
      <c r="AZ1556" s="212"/>
      <c r="BA1556" s="212"/>
      <c r="BB1556" s="212"/>
      <c r="BC1556" s="212"/>
      <c r="BD1556" s="212"/>
      <c r="BE1556" s="212"/>
      <c r="BF1556" s="212"/>
      <c r="BG1556" s="212"/>
      <c r="BH1556" s="212"/>
    </row>
    <row r="1557" spans="1:60" outlineLevel="2" x14ac:dyDescent="0.2">
      <c r="A1557" s="219"/>
      <c r="B1557" s="220"/>
      <c r="C1557" s="252" t="s">
        <v>1769</v>
      </c>
      <c r="D1557" s="223"/>
      <c r="E1557" s="224">
        <v>90.844999999999999</v>
      </c>
      <c r="F1557" s="222"/>
      <c r="G1557" s="222"/>
      <c r="H1557" s="222"/>
      <c r="I1557" s="222"/>
      <c r="J1557" s="222"/>
      <c r="K1557" s="222"/>
      <c r="L1557" s="222"/>
      <c r="M1557" s="222"/>
      <c r="N1557" s="221"/>
      <c r="O1557" s="221"/>
      <c r="P1557" s="221"/>
      <c r="Q1557" s="221"/>
      <c r="R1557" s="222"/>
      <c r="S1557" s="222"/>
      <c r="T1557" s="222"/>
      <c r="U1557" s="222"/>
      <c r="V1557" s="222"/>
      <c r="W1557" s="222"/>
      <c r="X1557" s="222"/>
      <c r="Y1557" s="222"/>
      <c r="Z1557" s="212"/>
      <c r="AA1557" s="212"/>
      <c r="AB1557" s="212"/>
      <c r="AC1557" s="212"/>
      <c r="AD1557" s="212"/>
      <c r="AE1557" s="212"/>
      <c r="AF1557" s="212"/>
      <c r="AG1557" s="212" t="s">
        <v>276</v>
      </c>
      <c r="AH1557" s="212">
        <v>5</v>
      </c>
      <c r="AI1557" s="212"/>
      <c r="AJ1557" s="212"/>
      <c r="AK1557" s="212"/>
      <c r="AL1557" s="212"/>
      <c r="AM1557" s="212"/>
      <c r="AN1557" s="212"/>
      <c r="AO1557" s="212"/>
      <c r="AP1557" s="212"/>
      <c r="AQ1557" s="212"/>
      <c r="AR1557" s="212"/>
      <c r="AS1557" s="212"/>
      <c r="AT1557" s="212"/>
      <c r="AU1557" s="212"/>
      <c r="AV1557" s="212"/>
      <c r="AW1557" s="212"/>
      <c r="AX1557" s="212"/>
      <c r="AY1557" s="212"/>
      <c r="AZ1557" s="212"/>
      <c r="BA1557" s="212"/>
      <c r="BB1557" s="212"/>
      <c r="BC1557" s="212"/>
      <c r="BD1557" s="212"/>
      <c r="BE1557" s="212"/>
      <c r="BF1557" s="212"/>
      <c r="BG1557" s="212"/>
      <c r="BH1557" s="212"/>
    </row>
    <row r="1558" spans="1:60" outlineLevel="3" x14ac:dyDescent="0.2">
      <c r="A1558" s="219"/>
      <c r="B1558" s="220"/>
      <c r="C1558" s="262" t="s">
        <v>1471</v>
      </c>
      <c r="D1558" s="257"/>
      <c r="E1558" s="258">
        <v>9.0845000000000002</v>
      </c>
      <c r="F1558" s="222"/>
      <c r="G1558" s="222"/>
      <c r="H1558" s="222"/>
      <c r="I1558" s="222"/>
      <c r="J1558" s="222"/>
      <c r="K1558" s="222"/>
      <c r="L1558" s="222"/>
      <c r="M1558" s="222"/>
      <c r="N1558" s="221"/>
      <c r="O1558" s="221"/>
      <c r="P1558" s="221"/>
      <c r="Q1558" s="221"/>
      <c r="R1558" s="222"/>
      <c r="S1558" s="222"/>
      <c r="T1558" s="222"/>
      <c r="U1558" s="222"/>
      <c r="V1558" s="222"/>
      <c r="W1558" s="222"/>
      <c r="X1558" s="222"/>
      <c r="Y1558" s="222"/>
      <c r="Z1558" s="212"/>
      <c r="AA1558" s="212"/>
      <c r="AB1558" s="212"/>
      <c r="AC1558" s="212"/>
      <c r="AD1558" s="212"/>
      <c r="AE1558" s="212"/>
      <c r="AF1558" s="212"/>
      <c r="AG1558" s="212" t="s">
        <v>276</v>
      </c>
      <c r="AH1558" s="212">
        <v>4</v>
      </c>
      <c r="AI1558" s="212"/>
      <c r="AJ1558" s="212"/>
      <c r="AK1558" s="212"/>
      <c r="AL1558" s="212"/>
      <c r="AM1558" s="212"/>
      <c r="AN1558" s="212"/>
      <c r="AO1558" s="212"/>
      <c r="AP1558" s="212"/>
      <c r="AQ1558" s="212"/>
      <c r="AR1558" s="212"/>
      <c r="AS1558" s="212"/>
      <c r="AT1558" s="212"/>
      <c r="AU1558" s="212"/>
      <c r="AV1558" s="212"/>
      <c r="AW1558" s="212"/>
      <c r="AX1558" s="212"/>
      <c r="AY1558" s="212"/>
      <c r="AZ1558" s="212"/>
      <c r="BA1558" s="212"/>
      <c r="BB1558" s="212"/>
      <c r="BC1558" s="212"/>
      <c r="BD1558" s="212"/>
      <c r="BE1558" s="212"/>
      <c r="BF1558" s="212"/>
      <c r="BG1558" s="212"/>
      <c r="BH1558" s="212"/>
    </row>
    <row r="1559" spans="1:60" outlineLevel="1" x14ac:dyDescent="0.2">
      <c r="A1559" s="233">
        <v>331</v>
      </c>
      <c r="B1559" s="234" t="s">
        <v>1788</v>
      </c>
      <c r="C1559" s="250" t="s">
        <v>1789</v>
      </c>
      <c r="D1559" s="235" t="s">
        <v>397</v>
      </c>
      <c r="E1559" s="236">
        <v>1.3951800000000001</v>
      </c>
      <c r="F1559" s="237"/>
      <c r="G1559" s="238">
        <f>ROUND(E1559*F1559,2)</f>
        <v>0</v>
      </c>
      <c r="H1559" s="237"/>
      <c r="I1559" s="238">
        <f>ROUND(E1559*H1559,2)</f>
        <v>0</v>
      </c>
      <c r="J1559" s="237"/>
      <c r="K1559" s="238">
        <f>ROUND(E1559*J1559,2)</f>
        <v>0</v>
      </c>
      <c r="L1559" s="238">
        <v>21</v>
      </c>
      <c r="M1559" s="238">
        <f>G1559*(1+L1559/100)</f>
        <v>0</v>
      </c>
      <c r="N1559" s="236">
        <v>0</v>
      </c>
      <c r="O1559" s="236">
        <f>ROUND(E1559*N1559,2)</f>
        <v>0</v>
      </c>
      <c r="P1559" s="236">
        <v>0</v>
      </c>
      <c r="Q1559" s="236">
        <f>ROUND(E1559*P1559,2)</f>
        <v>0</v>
      </c>
      <c r="R1559" s="238" t="s">
        <v>1759</v>
      </c>
      <c r="S1559" s="238" t="s">
        <v>264</v>
      </c>
      <c r="T1559" s="239" t="s">
        <v>319</v>
      </c>
      <c r="U1559" s="222">
        <v>1.2649999999999999</v>
      </c>
      <c r="V1559" s="222">
        <f>ROUND(E1559*U1559,2)</f>
        <v>1.76</v>
      </c>
      <c r="W1559" s="222"/>
      <c r="X1559" s="222" t="s">
        <v>1138</v>
      </c>
      <c r="Y1559" s="222" t="s">
        <v>267</v>
      </c>
      <c r="Z1559" s="212"/>
      <c r="AA1559" s="212"/>
      <c r="AB1559" s="212"/>
      <c r="AC1559" s="212"/>
      <c r="AD1559" s="212"/>
      <c r="AE1559" s="212"/>
      <c r="AF1559" s="212"/>
      <c r="AG1559" s="212" t="s">
        <v>1139</v>
      </c>
      <c r="AH1559" s="212"/>
      <c r="AI1559" s="212"/>
      <c r="AJ1559" s="212"/>
      <c r="AK1559" s="212"/>
      <c r="AL1559" s="212"/>
      <c r="AM1559" s="212"/>
      <c r="AN1559" s="212"/>
      <c r="AO1559" s="212"/>
      <c r="AP1559" s="212"/>
      <c r="AQ1559" s="212"/>
      <c r="AR1559" s="212"/>
      <c r="AS1559" s="212"/>
      <c r="AT1559" s="212"/>
      <c r="AU1559" s="212"/>
      <c r="AV1559" s="212"/>
      <c r="AW1559" s="212"/>
      <c r="AX1559" s="212"/>
      <c r="AY1559" s="212"/>
      <c r="AZ1559" s="212"/>
      <c r="BA1559" s="212"/>
      <c r="BB1559" s="212"/>
      <c r="BC1559" s="212"/>
      <c r="BD1559" s="212"/>
      <c r="BE1559" s="212"/>
      <c r="BF1559" s="212"/>
      <c r="BG1559" s="212"/>
      <c r="BH1559" s="212"/>
    </row>
    <row r="1560" spans="1:60" outlineLevel="2" x14ac:dyDescent="0.2">
      <c r="A1560" s="219"/>
      <c r="B1560" s="220"/>
      <c r="C1560" s="252" t="s">
        <v>1141</v>
      </c>
      <c r="D1560" s="223"/>
      <c r="E1560" s="224"/>
      <c r="F1560" s="222"/>
      <c r="G1560" s="222"/>
      <c r="H1560" s="222"/>
      <c r="I1560" s="222"/>
      <c r="J1560" s="222"/>
      <c r="K1560" s="222"/>
      <c r="L1560" s="222"/>
      <c r="M1560" s="222"/>
      <c r="N1560" s="221"/>
      <c r="O1560" s="221"/>
      <c r="P1560" s="221"/>
      <c r="Q1560" s="221"/>
      <c r="R1560" s="222"/>
      <c r="S1560" s="222"/>
      <c r="T1560" s="222"/>
      <c r="U1560" s="222"/>
      <c r="V1560" s="222"/>
      <c r="W1560" s="222"/>
      <c r="X1560" s="222"/>
      <c r="Y1560" s="222"/>
      <c r="Z1560" s="212"/>
      <c r="AA1560" s="212"/>
      <c r="AB1560" s="212"/>
      <c r="AC1560" s="212"/>
      <c r="AD1560" s="212"/>
      <c r="AE1560" s="212"/>
      <c r="AF1560" s="212"/>
      <c r="AG1560" s="212" t="s">
        <v>276</v>
      </c>
      <c r="AH1560" s="212">
        <v>0</v>
      </c>
      <c r="AI1560" s="212"/>
      <c r="AJ1560" s="212"/>
      <c r="AK1560" s="212"/>
      <c r="AL1560" s="212"/>
      <c r="AM1560" s="212"/>
      <c r="AN1560" s="212"/>
      <c r="AO1560" s="212"/>
      <c r="AP1560" s="212"/>
      <c r="AQ1560" s="212"/>
      <c r="AR1560" s="212"/>
      <c r="AS1560" s="212"/>
      <c r="AT1560" s="212"/>
      <c r="AU1560" s="212"/>
      <c r="AV1560" s="212"/>
      <c r="AW1560" s="212"/>
      <c r="AX1560" s="212"/>
      <c r="AY1560" s="212"/>
      <c r="AZ1560" s="212"/>
      <c r="BA1560" s="212"/>
      <c r="BB1560" s="212"/>
      <c r="BC1560" s="212"/>
      <c r="BD1560" s="212"/>
      <c r="BE1560" s="212"/>
      <c r="BF1560" s="212"/>
      <c r="BG1560" s="212"/>
      <c r="BH1560" s="212"/>
    </row>
    <row r="1561" spans="1:60" outlineLevel="3" x14ac:dyDescent="0.2">
      <c r="A1561" s="219"/>
      <c r="B1561" s="220"/>
      <c r="C1561" s="252" t="s">
        <v>1790</v>
      </c>
      <c r="D1561" s="223"/>
      <c r="E1561" s="224"/>
      <c r="F1561" s="222"/>
      <c r="G1561" s="222"/>
      <c r="H1561" s="222"/>
      <c r="I1561" s="222"/>
      <c r="J1561" s="222"/>
      <c r="K1561" s="222"/>
      <c r="L1561" s="222"/>
      <c r="M1561" s="222"/>
      <c r="N1561" s="221"/>
      <c r="O1561" s="221"/>
      <c r="P1561" s="221"/>
      <c r="Q1561" s="221"/>
      <c r="R1561" s="222"/>
      <c r="S1561" s="222"/>
      <c r="T1561" s="222"/>
      <c r="U1561" s="222"/>
      <c r="V1561" s="222"/>
      <c r="W1561" s="222"/>
      <c r="X1561" s="222"/>
      <c r="Y1561" s="222"/>
      <c r="Z1561" s="212"/>
      <c r="AA1561" s="212"/>
      <c r="AB1561" s="212"/>
      <c r="AC1561" s="212"/>
      <c r="AD1561" s="212"/>
      <c r="AE1561" s="212"/>
      <c r="AF1561" s="212"/>
      <c r="AG1561" s="212" t="s">
        <v>276</v>
      </c>
      <c r="AH1561" s="212">
        <v>0</v>
      </c>
      <c r="AI1561" s="212"/>
      <c r="AJ1561" s="212"/>
      <c r="AK1561" s="212"/>
      <c r="AL1561" s="212"/>
      <c r="AM1561" s="212"/>
      <c r="AN1561" s="212"/>
      <c r="AO1561" s="212"/>
      <c r="AP1561" s="212"/>
      <c r="AQ1561" s="212"/>
      <c r="AR1561" s="212"/>
      <c r="AS1561" s="212"/>
      <c r="AT1561" s="212"/>
      <c r="AU1561" s="212"/>
      <c r="AV1561" s="212"/>
      <c r="AW1561" s="212"/>
      <c r="AX1561" s="212"/>
      <c r="AY1561" s="212"/>
      <c r="AZ1561" s="212"/>
      <c r="BA1561" s="212"/>
      <c r="BB1561" s="212"/>
      <c r="BC1561" s="212"/>
      <c r="BD1561" s="212"/>
      <c r="BE1561" s="212"/>
      <c r="BF1561" s="212"/>
      <c r="BG1561" s="212"/>
      <c r="BH1561" s="212"/>
    </row>
    <row r="1562" spans="1:60" outlineLevel="3" x14ac:dyDescent="0.2">
      <c r="A1562" s="219"/>
      <c r="B1562" s="220"/>
      <c r="C1562" s="252" t="s">
        <v>1791</v>
      </c>
      <c r="D1562" s="223"/>
      <c r="E1562" s="224">
        <v>1.3951800000000001</v>
      </c>
      <c r="F1562" s="222"/>
      <c r="G1562" s="222"/>
      <c r="H1562" s="222"/>
      <c r="I1562" s="222"/>
      <c r="J1562" s="222"/>
      <c r="K1562" s="222"/>
      <c r="L1562" s="222"/>
      <c r="M1562" s="222"/>
      <c r="N1562" s="221"/>
      <c r="O1562" s="221"/>
      <c r="P1562" s="221"/>
      <c r="Q1562" s="221"/>
      <c r="R1562" s="222"/>
      <c r="S1562" s="222"/>
      <c r="T1562" s="222"/>
      <c r="U1562" s="222"/>
      <c r="V1562" s="222"/>
      <c r="W1562" s="222"/>
      <c r="X1562" s="222"/>
      <c r="Y1562" s="222"/>
      <c r="Z1562" s="212"/>
      <c r="AA1562" s="212"/>
      <c r="AB1562" s="212"/>
      <c r="AC1562" s="212"/>
      <c r="AD1562" s="212"/>
      <c r="AE1562" s="212"/>
      <c r="AF1562" s="212"/>
      <c r="AG1562" s="212" t="s">
        <v>276</v>
      </c>
      <c r="AH1562" s="212">
        <v>0</v>
      </c>
      <c r="AI1562" s="212"/>
      <c r="AJ1562" s="212"/>
      <c r="AK1562" s="212"/>
      <c r="AL1562" s="212"/>
      <c r="AM1562" s="212"/>
      <c r="AN1562" s="212"/>
      <c r="AO1562" s="212"/>
      <c r="AP1562" s="212"/>
      <c r="AQ1562" s="212"/>
      <c r="AR1562" s="212"/>
      <c r="AS1562" s="212"/>
      <c r="AT1562" s="212"/>
      <c r="AU1562" s="212"/>
      <c r="AV1562" s="212"/>
      <c r="AW1562" s="212"/>
      <c r="AX1562" s="212"/>
      <c r="AY1562" s="212"/>
      <c r="AZ1562" s="212"/>
      <c r="BA1562" s="212"/>
      <c r="BB1562" s="212"/>
      <c r="BC1562" s="212"/>
      <c r="BD1562" s="212"/>
      <c r="BE1562" s="212"/>
      <c r="BF1562" s="212"/>
      <c r="BG1562" s="212"/>
      <c r="BH1562" s="212"/>
    </row>
    <row r="1563" spans="1:60" x14ac:dyDescent="0.2">
      <c r="A1563" s="226" t="s">
        <v>259</v>
      </c>
      <c r="B1563" s="227" t="s">
        <v>202</v>
      </c>
      <c r="C1563" s="249" t="s">
        <v>203</v>
      </c>
      <c r="D1563" s="228"/>
      <c r="E1563" s="229"/>
      <c r="F1563" s="230"/>
      <c r="G1563" s="230">
        <f>SUMIF(AG1564:AG1591,"&lt;&gt;NOR",G1564:G1591)</f>
        <v>0</v>
      </c>
      <c r="H1563" s="230"/>
      <c r="I1563" s="230">
        <f>SUM(I1564:I1591)</f>
        <v>0</v>
      </c>
      <c r="J1563" s="230"/>
      <c r="K1563" s="230">
        <f>SUM(K1564:K1591)</f>
        <v>0</v>
      </c>
      <c r="L1563" s="230"/>
      <c r="M1563" s="230">
        <f>SUM(M1564:M1591)</f>
        <v>0</v>
      </c>
      <c r="N1563" s="229"/>
      <c r="O1563" s="229">
        <f>SUM(O1564:O1591)</f>
        <v>0.05</v>
      </c>
      <c r="P1563" s="229"/>
      <c r="Q1563" s="229">
        <f>SUM(Q1564:Q1591)</f>
        <v>0</v>
      </c>
      <c r="R1563" s="230"/>
      <c r="S1563" s="230"/>
      <c r="T1563" s="231"/>
      <c r="U1563" s="225"/>
      <c r="V1563" s="225">
        <f>SUM(V1564:V1591)</f>
        <v>50.39</v>
      </c>
      <c r="W1563" s="225"/>
      <c r="X1563" s="225"/>
      <c r="Y1563" s="225"/>
      <c r="AG1563" t="s">
        <v>260</v>
      </c>
    </row>
    <row r="1564" spans="1:60" outlineLevel="1" x14ac:dyDescent="0.2">
      <c r="A1564" s="233">
        <v>332</v>
      </c>
      <c r="B1564" s="234" t="s">
        <v>1792</v>
      </c>
      <c r="C1564" s="250" t="s">
        <v>1793</v>
      </c>
      <c r="D1564" s="235" t="s">
        <v>317</v>
      </c>
      <c r="E1564" s="236">
        <v>30</v>
      </c>
      <c r="F1564" s="237"/>
      <c r="G1564" s="238">
        <f>ROUND(E1564*F1564,2)</f>
        <v>0</v>
      </c>
      <c r="H1564" s="237"/>
      <c r="I1564" s="238">
        <f>ROUND(E1564*H1564,2)</f>
        <v>0</v>
      </c>
      <c r="J1564" s="237"/>
      <c r="K1564" s="238">
        <f>ROUND(E1564*J1564,2)</f>
        <v>0</v>
      </c>
      <c r="L1564" s="238">
        <v>21</v>
      </c>
      <c r="M1564" s="238">
        <f>G1564*(1+L1564/100)</f>
        <v>0</v>
      </c>
      <c r="N1564" s="236">
        <v>2.7999999999999998E-4</v>
      </c>
      <c r="O1564" s="236">
        <f>ROUND(E1564*N1564,2)</f>
        <v>0.01</v>
      </c>
      <c r="P1564" s="236">
        <v>0</v>
      </c>
      <c r="Q1564" s="236">
        <f>ROUND(E1564*P1564,2)</f>
        <v>0</v>
      </c>
      <c r="R1564" s="238" t="s">
        <v>1794</v>
      </c>
      <c r="S1564" s="238" t="s">
        <v>264</v>
      </c>
      <c r="T1564" s="239" t="s">
        <v>319</v>
      </c>
      <c r="U1564" s="222">
        <v>0.307</v>
      </c>
      <c r="V1564" s="222">
        <f>ROUND(E1564*U1564,2)</f>
        <v>9.2100000000000009</v>
      </c>
      <c r="W1564" s="222"/>
      <c r="X1564" s="222" t="s">
        <v>320</v>
      </c>
      <c r="Y1564" s="222" t="s">
        <v>267</v>
      </c>
      <c r="Z1564" s="212"/>
      <c r="AA1564" s="212"/>
      <c r="AB1564" s="212"/>
      <c r="AC1564" s="212"/>
      <c r="AD1564" s="212"/>
      <c r="AE1564" s="212"/>
      <c r="AF1564" s="212"/>
      <c r="AG1564" s="212" t="s">
        <v>321</v>
      </c>
      <c r="AH1564" s="212"/>
      <c r="AI1564" s="212"/>
      <c r="AJ1564" s="212"/>
      <c r="AK1564" s="212"/>
      <c r="AL1564" s="212"/>
      <c r="AM1564" s="212"/>
      <c r="AN1564" s="212"/>
      <c r="AO1564" s="212"/>
      <c r="AP1564" s="212"/>
      <c r="AQ1564" s="212"/>
      <c r="AR1564" s="212"/>
      <c r="AS1564" s="212"/>
      <c r="AT1564" s="212"/>
      <c r="AU1564" s="212"/>
      <c r="AV1564" s="212"/>
      <c r="AW1564" s="212"/>
      <c r="AX1564" s="212"/>
      <c r="AY1564" s="212"/>
      <c r="AZ1564" s="212"/>
      <c r="BA1564" s="212"/>
      <c r="BB1564" s="212"/>
      <c r="BC1564" s="212"/>
      <c r="BD1564" s="212"/>
      <c r="BE1564" s="212"/>
      <c r="BF1564" s="212"/>
      <c r="BG1564" s="212"/>
      <c r="BH1564" s="212"/>
    </row>
    <row r="1565" spans="1:60" outlineLevel="2" x14ac:dyDescent="0.2">
      <c r="A1565" s="219"/>
      <c r="B1565" s="220"/>
      <c r="C1565" s="251" t="s">
        <v>1795</v>
      </c>
      <c r="D1565" s="241"/>
      <c r="E1565" s="241"/>
      <c r="F1565" s="241"/>
      <c r="G1565" s="241"/>
      <c r="H1565" s="222"/>
      <c r="I1565" s="222"/>
      <c r="J1565" s="222"/>
      <c r="K1565" s="222"/>
      <c r="L1565" s="222"/>
      <c r="M1565" s="222"/>
      <c r="N1565" s="221"/>
      <c r="O1565" s="221"/>
      <c r="P1565" s="221"/>
      <c r="Q1565" s="221"/>
      <c r="R1565" s="222"/>
      <c r="S1565" s="222"/>
      <c r="T1565" s="222"/>
      <c r="U1565" s="222"/>
      <c r="V1565" s="222"/>
      <c r="W1565" s="222"/>
      <c r="X1565" s="222"/>
      <c r="Y1565" s="222"/>
      <c r="Z1565" s="212"/>
      <c r="AA1565" s="212"/>
      <c r="AB1565" s="212"/>
      <c r="AC1565" s="212"/>
      <c r="AD1565" s="212"/>
      <c r="AE1565" s="212"/>
      <c r="AF1565" s="212"/>
      <c r="AG1565" s="212" t="s">
        <v>270</v>
      </c>
      <c r="AH1565" s="212"/>
      <c r="AI1565" s="212"/>
      <c r="AJ1565" s="212"/>
      <c r="AK1565" s="212"/>
      <c r="AL1565" s="212"/>
      <c r="AM1565" s="212"/>
      <c r="AN1565" s="212"/>
      <c r="AO1565" s="212"/>
      <c r="AP1565" s="212"/>
      <c r="AQ1565" s="212"/>
      <c r="AR1565" s="212"/>
      <c r="AS1565" s="212"/>
      <c r="AT1565" s="212"/>
      <c r="AU1565" s="212"/>
      <c r="AV1565" s="212"/>
      <c r="AW1565" s="212"/>
      <c r="AX1565" s="212"/>
      <c r="AY1565" s="212"/>
      <c r="AZ1565" s="212"/>
      <c r="BA1565" s="212"/>
      <c r="BB1565" s="212"/>
      <c r="BC1565" s="212"/>
      <c r="BD1565" s="212"/>
      <c r="BE1565" s="212"/>
      <c r="BF1565" s="212"/>
      <c r="BG1565" s="212"/>
      <c r="BH1565" s="212"/>
    </row>
    <row r="1566" spans="1:60" outlineLevel="2" x14ac:dyDescent="0.2">
      <c r="A1566" s="219"/>
      <c r="B1566" s="220"/>
      <c r="C1566" s="252" t="s">
        <v>1796</v>
      </c>
      <c r="D1566" s="223"/>
      <c r="E1566" s="224">
        <v>30</v>
      </c>
      <c r="F1566" s="222"/>
      <c r="G1566" s="222"/>
      <c r="H1566" s="222"/>
      <c r="I1566" s="222"/>
      <c r="J1566" s="222"/>
      <c r="K1566" s="222"/>
      <c r="L1566" s="222"/>
      <c r="M1566" s="222"/>
      <c r="N1566" s="221"/>
      <c r="O1566" s="221"/>
      <c r="P1566" s="221"/>
      <c r="Q1566" s="221"/>
      <c r="R1566" s="222"/>
      <c r="S1566" s="222"/>
      <c r="T1566" s="222"/>
      <c r="U1566" s="222"/>
      <c r="V1566" s="222"/>
      <c r="W1566" s="222"/>
      <c r="X1566" s="222"/>
      <c r="Y1566" s="222"/>
      <c r="Z1566" s="212"/>
      <c r="AA1566" s="212"/>
      <c r="AB1566" s="212"/>
      <c r="AC1566" s="212"/>
      <c r="AD1566" s="212"/>
      <c r="AE1566" s="212"/>
      <c r="AF1566" s="212"/>
      <c r="AG1566" s="212" t="s">
        <v>276</v>
      </c>
      <c r="AH1566" s="212">
        <v>0</v>
      </c>
      <c r="AI1566" s="212"/>
      <c r="AJ1566" s="212"/>
      <c r="AK1566" s="212"/>
      <c r="AL1566" s="212"/>
      <c r="AM1566" s="212"/>
      <c r="AN1566" s="212"/>
      <c r="AO1566" s="212"/>
      <c r="AP1566" s="212"/>
      <c r="AQ1566" s="212"/>
      <c r="AR1566" s="212"/>
      <c r="AS1566" s="212"/>
      <c r="AT1566" s="212"/>
      <c r="AU1566" s="212"/>
      <c r="AV1566" s="212"/>
      <c r="AW1566" s="212"/>
      <c r="AX1566" s="212"/>
      <c r="AY1566" s="212"/>
      <c r="AZ1566" s="212"/>
      <c r="BA1566" s="212"/>
      <c r="BB1566" s="212"/>
      <c r="BC1566" s="212"/>
      <c r="BD1566" s="212"/>
      <c r="BE1566" s="212"/>
      <c r="BF1566" s="212"/>
      <c r="BG1566" s="212"/>
      <c r="BH1566" s="212"/>
    </row>
    <row r="1567" spans="1:60" outlineLevel="1" x14ac:dyDescent="0.2">
      <c r="A1567" s="233">
        <v>333</v>
      </c>
      <c r="B1567" s="234" t="s">
        <v>1797</v>
      </c>
      <c r="C1567" s="250" t="s">
        <v>1798</v>
      </c>
      <c r="D1567" s="235" t="s">
        <v>317</v>
      </c>
      <c r="E1567" s="236">
        <v>0.77700000000000002</v>
      </c>
      <c r="F1567" s="237"/>
      <c r="G1567" s="238">
        <f>ROUND(E1567*F1567,2)</f>
        <v>0</v>
      </c>
      <c r="H1567" s="237"/>
      <c r="I1567" s="238">
        <f>ROUND(E1567*H1567,2)</f>
        <v>0</v>
      </c>
      <c r="J1567" s="237"/>
      <c r="K1567" s="238">
        <f>ROUND(E1567*J1567,2)</f>
        <v>0</v>
      </c>
      <c r="L1567" s="238">
        <v>21</v>
      </c>
      <c r="M1567" s="238">
        <f>G1567*(1+L1567/100)</f>
        <v>0</v>
      </c>
      <c r="N1567" s="236">
        <v>8.0000000000000007E-5</v>
      </c>
      <c r="O1567" s="236">
        <f>ROUND(E1567*N1567,2)</f>
        <v>0</v>
      </c>
      <c r="P1567" s="236">
        <v>0</v>
      </c>
      <c r="Q1567" s="236">
        <f>ROUND(E1567*P1567,2)</f>
        <v>0</v>
      </c>
      <c r="R1567" s="238" t="s">
        <v>1794</v>
      </c>
      <c r="S1567" s="238" t="s">
        <v>264</v>
      </c>
      <c r="T1567" s="239" t="s">
        <v>319</v>
      </c>
      <c r="U1567" s="222">
        <v>0.156</v>
      </c>
      <c r="V1567" s="222">
        <f>ROUND(E1567*U1567,2)</f>
        <v>0.12</v>
      </c>
      <c r="W1567" s="222"/>
      <c r="X1567" s="222" t="s">
        <v>320</v>
      </c>
      <c r="Y1567" s="222" t="s">
        <v>267</v>
      </c>
      <c r="Z1567" s="212"/>
      <c r="AA1567" s="212"/>
      <c r="AB1567" s="212"/>
      <c r="AC1567" s="212"/>
      <c r="AD1567" s="212"/>
      <c r="AE1567" s="212"/>
      <c r="AF1567" s="212"/>
      <c r="AG1567" s="212" t="s">
        <v>321</v>
      </c>
      <c r="AH1567" s="212"/>
      <c r="AI1567" s="212"/>
      <c r="AJ1567" s="212"/>
      <c r="AK1567" s="212"/>
      <c r="AL1567" s="212"/>
      <c r="AM1567" s="212"/>
      <c r="AN1567" s="212"/>
      <c r="AO1567" s="212"/>
      <c r="AP1567" s="212"/>
      <c r="AQ1567" s="212"/>
      <c r="AR1567" s="212"/>
      <c r="AS1567" s="212"/>
      <c r="AT1567" s="212"/>
      <c r="AU1567" s="212"/>
      <c r="AV1567" s="212"/>
      <c r="AW1567" s="212"/>
      <c r="AX1567" s="212"/>
      <c r="AY1567" s="212"/>
      <c r="AZ1567" s="212"/>
      <c r="BA1567" s="212"/>
      <c r="BB1567" s="212"/>
      <c r="BC1567" s="212"/>
      <c r="BD1567" s="212"/>
      <c r="BE1567" s="212"/>
      <c r="BF1567" s="212"/>
      <c r="BG1567" s="212"/>
      <c r="BH1567" s="212"/>
    </row>
    <row r="1568" spans="1:60" outlineLevel="2" x14ac:dyDescent="0.2">
      <c r="A1568" s="219"/>
      <c r="B1568" s="220"/>
      <c r="C1568" s="252" t="s">
        <v>1799</v>
      </c>
      <c r="D1568" s="223"/>
      <c r="E1568" s="224">
        <v>0.77700000000000002</v>
      </c>
      <c r="F1568" s="222"/>
      <c r="G1568" s="222"/>
      <c r="H1568" s="222"/>
      <c r="I1568" s="222"/>
      <c r="J1568" s="222"/>
      <c r="K1568" s="222"/>
      <c r="L1568" s="222"/>
      <c r="M1568" s="222"/>
      <c r="N1568" s="221"/>
      <c r="O1568" s="221"/>
      <c r="P1568" s="221"/>
      <c r="Q1568" s="221"/>
      <c r="R1568" s="222"/>
      <c r="S1568" s="222"/>
      <c r="T1568" s="222"/>
      <c r="U1568" s="222"/>
      <c r="V1568" s="222"/>
      <c r="W1568" s="222"/>
      <c r="X1568" s="222"/>
      <c r="Y1568" s="222"/>
      <c r="Z1568" s="212"/>
      <c r="AA1568" s="212"/>
      <c r="AB1568" s="212"/>
      <c r="AC1568" s="212"/>
      <c r="AD1568" s="212"/>
      <c r="AE1568" s="212"/>
      <c r="AF1568" s="212"/>
      <c r="AG1568" s="212" t="s">
        <v>276</v>
      </c>
      <c r="AH1568" s="212">
        <v>0</v>
      </c>
      <c r="AI1568" s="212"/>
      <c r="AJ1568" s="212"/>
      <c r="AK1568" s="212"/>
      <c r="AL1568" s="212"/>
      <c r="AM1568" s="212"/>
      <c r="AN1568" s="212"/>
      <c r="AO1568" s="212"/>
      <c r="AP1568" s="212"/>
      <c r="AQ1568" s="212"/>
      <c r="AR1568" s="212"/>
      <c r="AS1568" s="212"/>
      <c r="AT1568" s="212"/>
      <c r="AU1568" s="212"/>
      <c r="AV1568" s="212"/>
      <c r="AW1568" s="212"/>
      <c r="AX1568" s="212"/>
      <c r="AY1568" s="212"/>
      <c r="AZ1568" s="212"/>
      <c r="BA1568" s="212"/>
      <c r="BB1568" s="212"/>
      <c r="BC1568" s="212"/>
      <c r="BD1568" s="212"/>
      <c r="BE1568" s="212"/>
      <c r="BF1568" s="212"/>
      <c r="BG1568" s="212"/>
      <c r="BH1568" s="212"/>
    </row>
    <row r="1569" spans="1:60" ht="22.5" outlineLevel="1" x14ac:dyDescent="0.2">
      <c r="A1569" s="233">
        <v>334</v>
      </c>
      <c r="B1569" s="234" t="s">
        <v>1800</v>
      </c>
      <c r="C1569" s="250" t="s">
        <v>1801</v>
      </c>
      <c r="D1569" s="235" t="s">
        <v>317</v>
      </c>
      <c r="E1569" s="236">
        <v>28.5</v>
      </c>
      <c r="F1569" s="237"/>
      <c r="G1569" s="238">
        <f>ROUND(E1569*F1569,2)</f>
        <v>0</v>
      </c>
      <c r="H1569" s="237"/>
      <c r="I1569" s="238">
        <f>ROUND(E1569*H1569,2)</f>
        <v>0</v>
      </c>
      <c r="J1569" s="237"/>
      <c r="K1569" s="238">
        <f>ROUND(E1569*J1569,2)</f>
        <v>0</v>
      </c>
      <c r="L1569" s="238">
        <v>21</v>
      </c>
      <c r="M1569" s="238">
        <f>G1569*(1+L1569/100)</f>
        <v>0</v>
      </c>
      <c r="N1569" s="236">
        <v>1.0000000000000001E-5</v>
      </c>
      <c r="O1569" s="236">
        <f>ROUND(E1569*N1569,2)</f>
        <v>0</v>
      </c>
      <c r="P1569" s="236">
        <v>0</v>
      </c>
      <c r="Q1569" s="236">
        <f>ROUND(E1569*P1569,2)</f>
        <v>0</v>
      </c>
      <c r="R1569" s="238" t="s">
        <v>1794</v>
      </c>
      <c r="S1569" s="238" t="s">
        <v>264</v>
      </c>
      <c r="T1569" s="239" t="s">
        <v>413</v>
      </c>
      <c r="U1569" s="222">
        <v>3.3000000000000002E-2</v>
      </c>
      <c r="V1569" s="222">
        <f>ROUND(E1569*U1569,2)</f>
        <v>0.94</v>
      </c>
      <c r="W1569" s="222"/>
      <c r="X1569" s="222" t="s">
        <v>320</v>
      </c>
      <c r="Y1569" s="222" t="s">
        <v>267</v>
      </c>
      <c r="Z1569" s="212"/>
      <c r="AA1569" s="212"/>
      <c r="AB1569" s="212"/>
      <c r="AC1569" s="212"/>
      <c r="AD1569" s="212"/>
      <c r="AE1569" s="212"/>
      <c r="AF1569" s="212"/>
      <c r="AG1569" s="212" t="s">
        <v>321</v>
      </c>
      <c r="AH1569" s="212"/>
      <c r="AI1569" s="212"/>
      <c r="AJ1569" s="212"/>
      <c r="AK1569" s="212"/>
      <c r="AL1569" s="212"/>
      <c r="AM1569" s="212"/>
      <c r="AN1569" s="212"/>
      <c r="AO1569" s="212"/>
      <c r="AP1569" s="212"/>
      <c r="AQ1569" s="212"/>
      <c r="AR1569" s="212"/>
      <c r="AS1569" s="212"/>
      <c r="AT1569" s="212"/>
      <c r="AU1569" s="212"/>
      <c r="AV1569" s="212"/>
      <c r="AW1569" s="212"/>
      <c r="AX1569" s="212"/>
      <c r="AY1569" s="212"/>
      <c r="AZ1569" s="212"/>
      <c r="BA1569" s="212"/>
      <c r="BB1569" s="212"/>
      <c r="BC1569" s="212"/>
      <c r="BD1569" s="212"/>
      <c r="BE1569" s="212"/>
      <c r="BF1569" s="212"/>
      <c r="BG1569" s="212"/>
      <c r="BH1569" s="212"/>
    </row>
    <row r="1570" spans="1:60" outlineLevel="2" x14ac:dyDescent="0.2">
      <c r="A1570" s="219"/>
      <c r="B1570" s="220"/>
      <c r="C1570" s="252" t="s">
        <v>1802</v>
      </c>
      <c r="D1570" s="223"/>
      <c r="E1570" s="224">
        <v>28.5</v>
      </c>
      <c r="F1570" s="222"/>
      <c r="G1570" s="222"/>
      <c r="H1570" s="222"/>
      <c r="I1570" s="222"/>
      <c r="J1570" s="222"/>
      <c r="K1570" s="222"/>
      <c r="L1570" s="222"/>
      <c r="M1570" s="222"/>
      <c r="N1570" s="221"/>
      <c r="O1570" s="221"/>
      <c r="P1570" s="221"/>
      <c r="Q1570" s="221"/>
      <c r="R1570" s="222"/>
      <c r="S1570" s="222"/>
      <c r="T1570" s="222"/>
      <c r="U1570" s="222"/>
      <c r="V1570" s="222"/>
      <c r="W1570" s="222"/>
      <c r="X1570" s="222"/>
      <c r="Y1570" s="222"/>
      <c r="Z1570" s="212"/>
      <c r="AA1570" s="212"/>
      <c r="AB1570" s="212"/>
      <c r="AC1570" s="212"/>
      <c r="AD1570" s="212"/>
      <c r="AE1570" s="212"/>
      <c r="AF1570" s="212"/>
      <c r="AG1570" s="212" t="s">
        <v>276</v>
      </c>
      <c r="AH1570" s="212">
        <v>5</v>
      </c>
      <c r="AI1570" s="212"/>
      <c r="AJ1570" s="212"/>
      <c r="AK1570" s="212"/>
      <c r="AL1570" s="212"/>
      <c r="AM1570" s="212"/>
      <c r="AN1570" s="212"/>
      <c r="AO1570" s="212"/>
      <c r="AP1570" s="212"/>
      <c r="AQ1570" s="212"/>
      <c r="AR1570" s="212"/>
      <c r="AS1570" s="212"/>
      <c r="AT1570" s="212"/>
      <c r="AU1570" s="212"/>
      <c r="AV1570" s="212"/>
      <c r="AW1570" s="212"/>
      <c r="AX1570" s="212"/>
      <c r="AY1570" s="212"/>
      <c r="AZ1570" s="212"/>
      <c r="BA1570" s="212"/>
      <c r="BB1570" s="212"/>
      <c r="BC1570" s="212"/>
      <c r="BD1570" s="212"/>
      <c r="BE1570" s="212"/>
      <c r="BF1570" s="212"/>
      <c r="BG1570" s="212"/>
      <c r="BH1570" s="212"/>
    </row>
    <row r="1571" spans="1:60" ht="22.5" outlineLevel="1" x14ac:dyDescent="0.2">
      <c r="A1571" s="233">
        <v>335</v>
      </c>
      <c r="B1571" s="234" t="s">
        <v>1803</v>
      </c>
      <c r="C1571" s="250" t="s">
        <v>1804</v>
      </c>
      <c r="D1571" s="235" t="s">
        <v>317</v>
      </c>
      <c r="E1571" s="236">
        <v>28.5</v>
      </c>
      <c r="F1571" s="237"/>
      <c r="G1571" s="238">
        <f>ROUND(E1571*F1571,2)</f>
        <v>0</v>
      </c>
      <c r="H1571" s="237"/>
      <c r="I1571" s="238">
        <f>ROUND(E1571*H1571,2)</f>
        <v>0</v>
      </c>
      <c r="J1571" s="237"/>
      <c r="K1571" s="238">
        <f>ROUND(E1571*J1571,2)</f>
        <v>0</v>
      </c>
      <c r="L1571" s="238">
        <v>21</v>
      </c>
      <c r="M1571" s="238">
        <f>G1571*(1+L1571/100)</f>
        <v>0</v>
      </c>
      <c r="N1571" s="236">
        <v>6.2E-4</v>
      </c>
      <c r="O1571" s="236">
        <f>ROUND(E1571*N1571,2)</f>
        <v>0.02</v>
      </c>
      <c r="P1571" s="236">
        <v>0</v>
      </c>
      <c r="Q1571" s="236">
        <f>ROUND(E1571*P1571,2)</f>
        <v>0</v>
      </c>
      <c r="R1571" s="238" t="s">
        <v>1794</v>
      </c>
      <c r="S1571" s="238" t="s">
        <v>264</v>
      </c>
      <c r="T1571" s="239" t="s">
        <v>413</v>
      </c>
      <c r="U1571" s="222">
        <v>1.0029999999999999</v>
      </c>
      <c r="V1571" s="222">
        <f>ROUND(E1571*U1571,2)</f>
        <v>28.59</v>
      </c>
      <c r="W1571" s="222"/>
      <c r="X1571" s="222" t="s">
        <v>320</v>
      </c>
      <c r="Y1571" s="222" t="s">
        <v>267</v>
      </c>
      <c r="Z1571" s="212"/>
      <c r="AA1571" s="212"/>
      <c r="AB1571" s="212"/>
      <c r="AC1571" s="212"/>
      <c r="AD1571" s="212"/>
      <c r="AE1571" s="212"/>
      <c r="AF1571" s="212"/>
      <c r="AG1571" s="212" t="s">
        <v>321</v>
      </c>
      <c r="AH1571" s="212"/>
      <c r="AI1571" s="212"/>
      <c r="AJ1571" s="212"/>
      <c r="AK1571" s="212"/>
      <c r="AL1571" s="212"/>
      <c r="AM1571" s="212"/>
      <c r="AN1571" s="212"/>
      <c r="AO1571" s="212"/>
      <c r="AP1571" s="212"/>
      <c r="AQ1571" s="212"/>
      <c r="AR1571" s="212"/>
      <c r="AS1571" s="212"/>
      <c r="AT1571" s="212"/>
      <c r="AU1571" s="212"/>
      <c r="AV1571" s="212"/>
      <c r="AW1571" s="212"/>
      <c r="AX1571" s="212"/>
      <c r="AY1571" s="212"/>
      <c r="AZ1571" s="212"/>
      <c r="BA1571" s="212"/>
      <c r="BB1571" s="212"/>
      <c r="BC1571" s="212"/>
      <c r="BD1571" s="212"/>
      <c r="BE1571" s="212"/>
      <c r="BF1571" s="212"/>
      <c r="BG1571" s="212"/>
      <c r="BH1571" s="212"/>
    </row>
    <row r="1572" spans="1:60" ht="22.5" outlineLevel="2" x14ac:dyDescent="0.2">
      <c r="A1572" s="219"/>
      <c r="B1572" s="220"/>
      <c r="C1572" s="261" t="s">
        <v>1805</v>
      </c>
      <c r="D1572" s="259"/>
      <c r="E1572" s="259"/>
      <c r="F1572" s="259"/>
      <c r="G1572" s="259"/>
      <c r="H1572" s="222"/>
      <c r="I1572" s="222"/>
      <c r="J1572" s="222"/>
      <c r="K1572" s="222"/>
      <c r="L1572" s="222"/>
      <c r="M1572" s="222"/>
      <c r="N1572" s="221"/>
      <c r="O1572" s="221"/>
      <c r="P1572" s="221"/>
      <c r="Q1572" s="221"/>
      <c r="R1572" s="222"/>
      <c r="S1572" s="222"/>
      <c r="T1572" s="222"/>
      <c r="U1572" s="222"/>
      <c r="V1572" s="222"/>
      <c r="W1572" s="222"/>
      <c r="X1572" s="222"/>
      <c r="Y1572" s="222"/>
      <c r="Z1572" s="212"/>
      <c r="AA1572" s="212"/>
      <c r="AB1572" s="212"/>
      <c r="AC1572" s="212"/>
      <c r="AD1572" s="212"/>
      <c r="AE1572" s="212"/>
      <c r="AF1572" s="212"/>
      <c r="AG1572" s="212" t="s">
        <v>323</v>
      </c>
      <c r="AH1572" s="212"/>
      <c r="AI1572" s="212"/>
      <c r="AJ1572" s="212"/>
      <c r="AK1572" s="212"/>
      <c r="AL1572" s="212"/>
      <c r="AM1572" s="212"/>
      <c r="AN1572" s="212"/>
      <c r="AO1572" s="212"/>
      <c r="AP1572" s="212"/>
      <c r="AQ1572" s="212"/>
      <c r="AR1572" s="212"/>
      <c r="AS1572" s="212"/>
      <c r="AT1572" s="212"/>
      <c r="AU1572" s="212"/>
      <c r="AV1572" s="212"/>
      <c r="AW1572" s="212"/>
      <c r="AX1572" s="212"/>
      <c r="AY1572" s="212"/>
      <c r="AZ1572" s="212"/>
      <c r="BA1572" s="240" t="str">
        <f>C1572</f>
        <v>na vzduchu schnoucí dveří vícevýplňových (profilovaných) a žaluziových nebo oken dvoudílných tříkřídlových a vícekřídlových a oken třídílných a vícedílných nebo vestavěného nábytku.</v>
      </c>
      <c r="BB1572" s="212"/>
      <c r="BC1572" s="212"/>
      <c r="BD1572" s="212"/>
      <c r="BE1572" s="212"/>
      <c r="BF1572" s="212"/>
      <c r="BG1572" s="212"/>
      <c r="BH1572" s="212"/>
    </row>
    <row r="1573" spans="1:60" outlineLevel="2" x14ac:dyDescent="0.2">
      <c r="A1573" s="219"/>
      <c r="B1573" s="220"/>
      <c r="C1573" s="252" t="s">
        <v>1806</v>
      </c>
      <c r="D1573" s="223"/>
      <c r="E1573" s="224">
        <v>28.5</v>
      </c>
      <c r="F1573" s="222"/>
      <c r="G1573" s="222"/>
      <c r="H1573" s="222"/>
      <c r="I1573" s="222"/>
      <c r="J1573" s="222"/>
      <c r="K1573" s="222"/>
      <c r="L1573" s="222"/>
      <c r="M1573" s="222"/>
      <c r="N1573" s="221"/>
      <c r="O1573" s="221"/>
      <c r="P1573" s="221"/>
      <c r="Q1573" s="221"/>
      <c r="R1573" s="222"/>
      <c r="S1573" s="222"/>
      <c r="T1573" s="222"/>
      <c r="U1573" s="222"/>
      <c r="V1573" s="222"/>
      <c r="W1573" s="222"/>
      <c r="X1573" s="222"/>
      <c r="Y1573" s="222"/>
      <c r="Z1573" s="212"/>
      <c r="AA1573" s="212"/>
      <c r="AB1573" s="212"/>
      <c r="AC1573" s="212"/>
      <c r="AD1573" s="212"/>
      <c r="AE1573" s="212"/>
      <c r="AF1573" s="212"/>
      <c r="AG1573" s="212" t="s">
        <v>276</v>
      </c>
      <c r="AH1573" s="212">
        <v>0</v>
      </c>
      <c r="AI1573" s="212"/>
      <c r="AJ1573" s="212"/>
      <c r="AK1573" s="212"/>
      <c r="AL1573" s="212"/>
      <c r="AM1573" s="212"/>
      <c r="AN1573" s="212"/>
      <c r="AO1573" s="212"/>
      <c r="AP1573" s="212"/>
      <c r="AQ1573" s="212"/>
      <c r="AR1573" s="212"/>
      <c r="AS1573" s="212"/>
      <c r="AT1573" s="212"/>
      <c r="AU1573" s="212"/>
      <c r="AV1573" s="212"/>
      <c r="AW1573" s="212"/>
      <c r="AX1573" s="212"/>
      <c r="AY1573" s="212"/>
      <c r="AZ1573" s="212"/>
      <c r="BA1573" s="212"/>
      <c r="BB1573" s="212"/>
      <c r="BC1573" s="212"/>
      <c r="BD1573" s="212"/>
      <c r="BE1573" s="212"/>
      <c r="BF1573" s="212"/>
      <c r="BG1573" s="212"/>
      <c r="BH1573" s="212"/>
    </row>
    <row r="1574" spans="1:60" ht="22.5" outlineLevel="1" x14ac:dyDescent="0.2">
      <c r="A1574" s="233">
        <v>336</v>
      </c>
      <c r="B1574" s="234" t="s">
        <v>1807</v>
      </c>
      <c r="C1574" s="250" t="s">
        <v>1808</v>
      </c>
      <c r="D1574" s="235" t="s">
        <v>317</v>
      </c>
      <c r="E1574" s="236">
        <v>76.850399999999993</v>
      </c>
      <c r="F1574" s="237"/>
      <c r="G1574" s="238">
        <f>ROUND(E1574*F1574,2)</f>
        <v>0</v>
      </c>
      <c r="H1574" s="237"/>
      <c r="I1574" s="238">
        <f>ROUND(E1574*H1574,2)</f>
        <v>0</v>
      </c>
      <c r="J1574" s="237"/>
      <c r="K1574" s="238">
        <f>ROUND(E1574*J1574,2)</f>
        <v>0</v>
      </c>
      <c r="L1574" s="238">
        <v>21</v>
      </c>
      <c r="M1574" s="238">
        <f>G1574*(1+L1574/100)</f>
        <v>0</v>
      </c>
      <c r="N1574" s="236">
        <v>1.6000000000000001E-4</v>
      </c>
      <c r="O1574" s="236">
        <f>ROUND(E1574*N1574,2)</f>
        <v>0.01</v>
      </c>
      <c r="P1574" s="236">
        <v>0</v>
      </c>
      <c r="Q1574" s="236">
        <f>ROUND(E1574*P1574,2)</f>
        <v>0</v>
      </c>
      <c r="R1574" s="238" t="s">
        <v>1794</v>
      </c>
      <c r="S1574" s="238" t="s">
        <v>264</v>
      </c>
      <c r="T1574" s="239" t="s">
        <v>319</v>
      </c>
      <c r="U1574" s="222">
        <v>0.15</v>
      </c>
      <c r="V1574" s="222">
        <f>ROUND(E1574*U1574,2)</f>
        <v>11.53</v>
      </c>
      <c r="W1574" s="222"/>
      <c r="X1574" s="222" t="s">
        <v>320</v>
      </c>
      <c r="Y1574" s="222" t="s">
        <v>267</v>
      </c>
      <c r="Z1574" s="212"/>
      <c r="AA1574" s="212"/>
      <c r="AB1574" s="212"/>
      <c r="AC1574" s="212"/>
      <c r="AD1574" s="212"/>
      <c r="AE1574" s="212"/>
      <c r="AF1574" s="212"/>
      <c r="AG1574" s="212" t="s">
        <v>321</v>
      </c>
      <c r="AH1574" s="212"/>
      <c r="AI1574" s="212"/>
      <c r="AJ1574" s="212"/>
      <c r="AK1574" s="212"/>
      <c r="AL1574" s="212"/>
      <c r="AM1574" s="212"/>
      <c r="AN1574" s="212"/>
      <c r="AO1574" s="212"/>
      <c r="AP1574" s="212"/>
      <c r="AQ1574" s="212"/>
      <c r="AR1574" s="212"/>
      <c r="AS1574" s="212"/>
      <c r="AT1574" s="212"/>
      <c r="AU1574" s="212"/>
      <c r="AV1574" s="212"/>
      <c r="AW1574" s="212"/>
      <c r="AX1574" s="212"/>
      <c r="AY1574" s="212"/>
      <c r="AZ1574" s="212"/>
      <c r="BA1574" s="212"/>
      <c r="BB1574" s="212"/>
      <c r="BC1574" s="212"/>
      <c r="BD1574" s="212"/>
      <c r="BE1574" s="212"/>
      <c r="BF1574" s="212"/>
      <c r="BG1574" s="212"/>
      <c r="BH1574" s="212"/>
    </row>
    <row r="1575" spans="1:60" outlineLevel="2" x14ac:dyDescent="0.2">
      <c r="A1575" s="219"/>
      <c r="B1575" s="220"/>
      <c r="C1575" s="251" t="s">
        <v>1809</v>
      </c>
      <c r="D1575" s="241"/>
      <c r="E1575" s="241"/>
      <c r="F1575" s="241"/>
      <c r="G1575" s="241"/>
      <c r="H1575" s="222"/>
      <c r="I1575" s="222"/>
      <c r="J1575" s="222"/>
      <c r="K1575" s="222"/>
      <c r="L1575" s="222"/>
      <c r="M1575" s="222"/>
      <c r="N1575" s="221"/>
      <c r="O1575" s="221"/>
      <c r="P1575" s="221"/>
      <c r="Q1575" s="221"/>
      <c r="R1575" s="222"/>
      <c r="S1575" s="222"/>
      <c r="T1575" s="222"/>
      <c r="U1575" s="222"/>
      <c r="V1575" s="222"/>
      <c r="W1575" s="222"/>
      <c r="X1575" s="222"/>
      <c r="Y1575" s="222"/>
      <c r="Z1575" s="212"/>
      <c r="AA1575" s="212"/>
      <c r="AB1575" s="212"/>
      <c r="AC1575" s="212"/>
      <c r="AD1575" s="212"/>
      <c r="AE1575" s="212"/>
      <c r="AF1575" s="212"/>
      <c r="AG1575" s="212" t="s">
        <v>270</v>
      </c>
      <c r="AH1575" s="212"/>
      <c r="AI1575" s="212"/>
      <c r="AJ1575" s="212"/>
      <c r="AK1575" s="212"/>
      <c r="AL1575" s="212"/>
      <c r="AM1575" s="212"/>
      <c r="AN1575" s="212"/>
      <c r="AO1575" s="212"/>
      <c r="AP1575" s="212"/>
      <c r="AQ1575" s="212"/>
      <c r="AR1575" s="212"/>
      <c r="AS1575" s="212"/>
      <c r="AT1575" s="212"/>
      <c r="AU1575" s="212"/>
      <c r="AV1575" s="212"/>
      <c r="AW1575" s="212"/>
      <c r="AX1575" s="212"/>
      <c r="AY1575" s="212"/>
      <c r="AZ1575" s="212"/>
      <c r="BA1575" s="212"/>
      <c r="BB1575" s="212"/>
      <c r="BC1575" s="212"/>
      <c r="BD1575" s="212"/>
      <c r="BE1575" s="212"/>
      <c r="BF1575" s="212"/>
      <c r="BG1575" s="212"/>
      <c r="BH1575" s="212"/>
    </row>
    <row r="1576" spans="1:60" outlineLevel="2" x14ac:dyDescent="0.2">
      <c r="A1576" s="219"/>
      <c r="B1576" s="220"/>
      <c r="C1576" s="252" t="s">
        <v>1810</v>
      </c>
      <c r="D1576" s="223"/>
      <c r="E1576" s="224"/>
      <c r="F1576" s="222"/>
      <c r="G1576" s="222"/>
      <c r="H1576" s="222"/>
      <c r="I1576" s="222"/>
      <c r="J1576" s="222"/>
      <c r="K1576" s="222"/>
      <c r="L1576" s="222"/>
      <c r="M1576" s="222"/>
      <c r="N1576" s="221"/>
      <c r="O1576" s="221"/>
      <c r="P1576" s="221"/>
      <c r="Q1576" s="221"/>
      <c r="R1576" s="222"/>
      <c r="S1576" s="222"/>
      <c r="T1576" s="222"/>
      <c r="U1576" s="222"/>
      <c r="V1576" s="222"/>
      <c r="W1576" s="222"/>
      <c r="X1576" s="222"/>
      <c r="Y1576" s="222"/>
      <c r="Z1576" s="212"/>
      <c r="AA1576" s="212"/>
      <c r="AB1576" s="212"/>
      <c r="AC1576" s="212"/>
      <c r="AD1576" s="212"/>
      <c r="AE1576" s="212"/>
      <c r="AF1576" s="212"/>
      <c r="AG1576" s="212" t="s">
        <v>276</v>
      </c>
      <c r="AH1576" s="212">
        <v>0</v>
      </c>
      <c r="AI1576" s="212"/>
      <c r="AJ1576" s="212"/>
      <c r="AK1576" s="212"/>
      <c r="AL1576" s="212"/>
      <c r="AM1576" s="212"/>
      <c r="AN1576" s="212"/>
      <c r="AO1576" s="212"/>
      <c r="AP1576" s="212"/>
      <c r="AQ1576" s="212"/>
      <c r="AR1576" s="212"/>
      <c r="AS1576" s="212"/>
      <c r="AT1576" s="212"/>
      <c r="AU1576" s="212"/>
      <c r="AV1576" s="212"/>
      <c r="AW1576" s="212"/>
      <c r="AX1576" s="212"/>
      <c r="AY1576" s="212"/>
      <c r="AZ1576" s="212"/>
      <c r="BA1576" s="212"/>
      <c r="BB1576" s="212"/>
      <c r="BC1576" s="212"/>
      <c r="BD1576" s="212"/>
      <c r="BE1576" s="212"/>
      <c r="BF1576" s="212"/>
      <c r="BG1576" s="212"/>
      <c r="BH1576" s="212"/>
    </row>
    <row r="1577" spans="1:60" outlineLevel="3" x14ac:dyDescent="0.2">
      <c r="A1577" s="219"/>
      <c r="B1577" s="220"/>
      <c r="C1577" s="252" t="s">
        <v>1811</v>
      </c>
      <c r="D1577" s="223"/>
      <c r="E1577" s="224">
        <v>11.856</v>
      </c>
      <c r="F1577" s="222"/>
      <c r="G1577" s="222"/>
      <c r="H1577" s="222"/>
      <c r="I1577" s="222"/>
      <c r="J1577" s="222"/>
      <c r="K1577" s="222"/>
      <c r="L1577" s="222"/>
      <c r="M1577" s="222"/>
      <c r="N1577" s="221"/>
      <c r="O1577" s="221"/>
      <c r="P1577" s="221"/>
      <c r="Q1577" s="221"/>
      <c r="R1577" s="222"/>
      <c r="S1577" s="222"/>
      <c r="T1577" s="222"/>
      <c r="U1577" s="222"/>
      <c r="V1577" s="222"/>
      <c r="W1577" s="222"/>
      <c r="X1577" s="222"/>
      <c r="Y1577" s="222"/>
      <c r="Z1577" s="212"/>
      <c r="AA1577" s="212"/>
      <c r="AB1577" s="212"/>
      <c r="AC1577" s="212"/>
      <c r="AD1577" s="212"/>
      <c r="AE1577" s="212"/>
      <c r="AF1577" s="212"/>
      <c r="AG1577" s="212" t="s">
        <v>276</v>
      </c>
      <c r="AH1577" s="212">
        <v>0</v>
      </c>
      <c r="AI1577" s="212"/>
      <c r="AJ1577" s="212"/>
      <c r="AK1577" s="212"/>
      <c r="AL1577" s="212"/>
      <c r="AM1577" s="212"/>
      <c r="AN1577" s="212"/>
      <c r="AO1577" s="212"/>
      <c r="AP1577" s="212"/>
      <c r="AQ1577" s="212"/>
      <c r="AR1577" s="212"/>
      <c r="AS1577" s="212"/>
      <c r="AT1577" s="212"/>
      <c r="AU1577" s="212"/>
      <c r="AV1577" s="212"/>
      <c r="AW1577" s="212"/>
      <c r="AX1577" s="212"/>
      <c r="AY1577" s="212"/>
      <c r="AZ1577" s="212"/>
      <c r="BA1577" s="212"/>
      <c r="BB1577" s="212"/>
      <c r="BC1577" s="212"/>
      <c r="BD1577" s="212"/>
      <c r="BE1577" s="212"/>
      <c r="BF1577" s="212"/>
      <c r="BG1577" s="212"/>
      <c r="BH1577" s="212"/>
    </row>
    <row r="1578" spans="1:60" outlineLevel="3" x14ac:dyDescent="0.2">
      <c r="A1578" s="219"/>
      <c r="B1578" s="220"/>
      <c r="C1578" s="252" t="s">
        <v>1812</v>
      </c>
      <c r="D1578" s="223"/>
      <c r="E1578" s="224">
        <v>8.84</v>
      </c>
      <c r="F1578" s="222"/>
      <c r="G1578" s="222"/>
      <c r="H1578" s="222"/>
      <c r="I1578" s="222"/>
      <c r="J1578" s="222"/>
      <c r="K1578" s="222"/>
      <c r="L1578" s="222"/>
      <c r="M1578" s="222"/>
      <c r="N1578" s="221"/>
      <c r="O1578" s="221"/>
      <c r="P1578" s="221"/>
      <c r="Q1578" s="221"/>
      <c r="R1578" s="222"/>
      <c r="S1578" s="222"/>
      <c r="T1578" s="222"/>
      <c r="U1578" s="222"/>
      <c r="V1578" s="222"/>
      <c r="W1578" s="222"/>
      <c r="X1578" s="222"/>
      <c r="Y1578" s="222"/>
      <c r="Z1578" s="212"/>
      <c r="AA1578" s="212"/>
      <c r="AB1578" s="212"/>
      <c r="AC1578" s="212"/>
      <c r="AD1578" s="212"/>
      <c r="AE1578" s="212"/>
      <c r="AF1578" s="212"/>
      <c r="AG1578" s="212" t="s">
        <v>276</v>
      </c>
      <c r="AH1578" s="212">
        <v>0</v>
      </c>
      <c r="AI1578" s="212"/>
      <c r="AJ1578" s="212"/>
      <c r="AK1578" s="212"/>
      <c r="AL1578" s="212"/>
      <c r="AM1578" s="212"/>
      <c r="AN1578" s="212"/>
      <c r="AO1578" s="212"/>
      <c r="AP1578" s="212"/>
      <c r="AQ1578" s="212"/>
      <c r="AR1578" s="212"/>
      <c r="AS1578" s="212"/>
      <c r="AT1578" s="212"/>
      <c r="AU1578" s="212"/>
      <c r="AV1578" s="212"/>
      <c r="AW1578" s="212"/>
      <c r="AX1578" s="212"/>
      <c r="AY1578" s="212"/>
      <c r="AZ1578" s="212"/>
      <c r="BA1578" s="212"/>
      <c r="BB1578" s="212"/>
      <c r="BC1578" s="212"/>
      <c r="BD1578" s="212"/>
      <c r="BE1578" s="212"/>
      <c r="BF1578" s="212"/>
      <c r="BG1578" s="212"/>
      <c r="BH1578" s="212"/>
    </row>
    <row r="1579" spans="1:60" outlineLevel="3" x14ac:dyDescent="0.2">
      <c r="A1579" s="219"/>
      <c r="B1579" s="220"/>
      <c r="C1579" s="252" t="s">
        <v>1813</v>
      </c>
      <c r="D1579" s="223"/>
      <c r="E1579" s="224">
        <v>35</v>
      </c>
      <c r="F1579" s="222"/>
      <c r="G1579" s="222"/>
      <c r="H1579" s="222"/>
      <c r="I1579" s="222"/>
      <c r="J1579" s="222"/>
      <c r="K1579" s="222"/>
      <c r="L1579" s="222"/>
      <c r="M1579" s="222"/>
      <c r="N1579" s="221"/>
      <c r="O1579" s="221"/>
      <c r="P1579" s="221"/>
      <c r="Q1579" s="221"/>
      <c r="R1579" s="222"/>
      <c r="S1579" s="222"/>
      <c r="T1579" s="222"/>
      <c r="U1579" s="222"/>
      <c r="V1579" s="222"/>
      <c r="W1579" s="222"/>
      <c r="X1579" s="222"/>
      <c r="Y1579" s="222"/>
      <c r="Z1579" s="212"/>
      <c r="AA1579" s="212"/>
      <c r="AB1579" s="212"/>
      <c r="AC1579" s="212"/>
      <c r="AD1579" s="212"/>
      <c r="AE1579" s="212"/>
      <c r="AF1579" s="212"/>
      <c r="AG1579" s="212" t="s">
        <v>276</v>
      </c>
      <c r="AH1579" s="212">
        <v>0</v>
      </c>
      <c r="AI1579" s="212"/>
      <c r="AJ1579" s="212"/>
      <c r="AK1579" s="212"/>
      <c r="AL1579" s="212"/>
      <c r="AM1579" s="212"/>
      <c r="AN1579" s="212"/>
      <c r="AO1579" s="212"/>
      <c r="AP1579" s="212"/>
      <c r="AQ1579" s="212"/>
      <c r="AR1579" s="212"/>
      <c r="AS1579" s="212"/>
      <c r="AT1579" s="212"/>
      <c r="AU1579" s="212"/>
      <c r="AV1579" s="212"/>
      <c r="AW1579" s="212"/>
      <c r="AX1579" s="212"/>
      <c r="AY1579" s="212"/>
      <c r="AZ1579" s="212"/>
      <c r="BA1579" s="212"/>
      <c r="BB1579" s="212"/>
      <c r="BC1579" s="212"/>
      <c r="BD1579" s="212"/>
      <c r="BE1579" s="212"/>
      <c r="BF1579" s="212"/>
      <c r="BG1579" s="212"/>
      <c r="BH1579" s="212"/>
    </row>
    <row r="1580" spans="1:60" outlineLevel="3" x14ac:dyDescent="0.2">
      <c r="A1580" s="219"/>
      <c r="B1580" s="220"/>
      <c r="C1580" s="252" t="s">
        <v>1404</v>
      </c>
      <c r="D1580" s="223"/>
      <c r="E1580" s="224"/>
      <c r="F1580" s="222"/>
      <c r="G1580" s="222"/>
      <c r="H1580" s="222"/>
      <c r="I1580" s="222"/>
      <c r="J1580" s="222"/>
      <c r="K1580" s="222"/>
      <c r="L1580" s="222"/>
      <c r="M1580" s="222"/>
      <c r="N1580" s="221"/>
      <c r="O1580" s="221"/>
      <c r="P1580" s="221"/>
      <c r="Q1580" s="221"/>
      <c r="R1580" s="222"/>
      <c r="S1580" s="222"/>
      <c r="T1580" s="222"/>
      <c r="U1580" s="222"/>
      <c r="V1580" s="222"/>
      <c r="W1580" s="222"/>
      <c r="X1580" s="222"/>
      <c r="Y1580" s="222"/>
      <c r="Z1580" s="212"/>
      <c r="AA1580" s="212"/>
      <c r="AB1580" s="212"/>
      <c r="AC1580" s="212"/>
      <c r="AD1580" s="212"/>
      <c r="AE1580" s="212"/>
      <c r="AF1580" s="212"/>
      <c r="AG1580" s="212" t="s">
        <v>276</v>
      </c>
      <c r="AH1580" s="212">
        <v>0</v>
      </c>
      <c r="AI1580" s="212"/>
      <c r="AJ1580" s="212"/>
      <c r="AK1580" s="212"/>
      <c r="AL1580" s="212"/>
      <c r="AM1580" s="212"/>
      <c r="AN1580" s="212"/>
      <c r="AO1580" s="212"/>
      <c r="AP1580" s="212"/>
      <c r="AQ1580" s="212"/>
      <c r="AR1580" s="212"/>
      <c r="AS1580" s="212"/>
      <c r="AT1580" s="212"/>
      <c r="AU1580" s="212"/>
      <c r="AV1580" s="212"/>
      <c r="AW1580" s="212"/>
      <c r="AX1580" s="212"/>
      <c r="AY1580" s="212"/>
      <c r="AZ1580" s="212"/>
      <c r="BA1580" s="212"/>
      <c r="BB1580" s="212"/>
      <c r="BC1580" s="212"/>
      <c r="BD1580" s="212"/>
      <c r="BE1580" s="212"/>
      <c r="BF1580" s="212"/>
      <c r="BG1580" s="212"/>
      <c r="BH1580" s="212"/>
    </row>
    <row r="1581" spans="1:60" outlineLevel="3" x14ac:dyDescent="0.2">
      <c r="A1581" s="219"/>
      <c r="B1581" s="220"/>
      <c r="C1581" s="252" t="s">
        <v>1814</v>
      </c>
      <c r="D1581" s="223"/>
      <c r="E1581" s="224">
        <v>1.3695999999999999</v>
      </c>
      <c r="F1581" s="222"/>
      <c r="G1581" s="222"/>
      <c r="H1581" s="222"/>
      <c r="I1581" s="222"/>
      <c r="J1581" s="222"/>
      <c r="K1581" s="222"/>
      <c r="L1581" s="222"/>
      <c r="M1581" s="222"/>
      <c r="N1581" s="221"/>
      <c r="O1581" s="221"/>
      <c r="P1581" s="221"/>
      <c r="Q1581" s="221"/>
      <c r="R1581" s="222"/>
      <c r="S1581" s="222"/>
      <c r="T1581" s="222"/>
      <c r="U1581" s="222"/>
      <c r="V1581" s="222"/>
      <c r="W1581" s="222"/>
      <c r="X1581" s="222"/>
      <c r="Y1581" s="222"/>
      <c r="Z1581" s="212"/>
      <c r="AA1581" s="212"/>
      <c r="AB1581" s="212"/>
      <c r="AC1581" s="212"/>
      <c r="AD1581" s="212"/>
      <c r="AE1581" s="212"/>
      <c r="AF1581" s="212"/>
      <c r="AG1581" s="212" t="s">
        <v>276</v>
      </c>
      <c r="AH1581" s="212">
        <v>0</v>
      </c>
      <c r="AI1581" s="212"/>
      <c r="AJ1581" s="212"/>
      <c r="AK1581" s="212"/>
      <c r="AL1581" s="212"/>
      <c r="AM1581" s="212"/>
      <c r="AN1581" s="212"/>
      <c r="AO1581" s="212"/>
      <c r="AP1581" s="212"/>
      <c r="AQ1581" s="212"/>
      <c r="AR1581" s="212"/>
      <c r="AS1581" s="212"/>
      <c r="AT1581" s="212"/>
      <c r="AU1581" s="212"/>
      <c r="AV1581" s="212"/>
      <c r="AW1581" s="212"/>
      <c r="AX1581" s="212"/>
      <c r="AY1581" s="212"/>
      <c r="AZ1581" s="212"/>
      <c r="BA1581" s="212"/>
      <c r="BB1581" s="212"/>
      <c r="BC1581" s="212"/>
      <c r="BD1581" s="212"/>
      <c r="BE1581" s="212"/>
      <c r="BF1581" s="212"/>
      <c r="BG1581" s="212"/>
      <c r="BH1581" s="212"/>
    </row>
    <row r="1582" spans="1:60" outlineLevel="3" x14ac:dyDescent="0.2">
      <c r="A1582" s="219"/>
      <c r="B1582" s="220"/>
      <c r="C1582" s="252" t="s">
        <v>1815</v>
      </c>
      <c r="D1582" s="223"/>
      <c r="E1582" s="224">
        <v>1.3056000000000001</v>
      </c>
      <c r="F1582" s="222"/>
      <c r="G1582" s="222"/>
      <c r="H1582" s="222"/>
      <c r="I1582" s="222"/>
      <c r="J1582" s="222"/>
      <c r="K1582" s="222"/>
      <c r="L1582" s="222"/>
      <c r="M1582" s="222"/>
      <c r="N1582" s="221"/>
      <c r="O1582" s="221"/>
      <c r="P1582" s="221"/>
      <c r="Q1582" s="221"/>
      <c r="R1582" s="222"/>
      <c r="S1582" s="222"/>
      <c r="T1582" s="222"/>
      <c r="U1582" s="222"/>
      <c r="V1582" s="222"/>
      <c r="W1582" s="222"/>
      <c r="X1582" s="222"/>
      <c r="Y1582" s="222"/>
      <c r="Z1582" s="212"/>
      <c r="AA1582" s="212"/>
      <c r="AB1582" s="212"/>
      <c r="AC1582" s="212"/>
      <c r="AD1582" s="212"/>
      <c r="AE1582" s="212"/>
      <c r="AF1582" s="212"/>
      <c r="AG1582" s="212" t="s">
        <v>276</v>
      </c>
      <c r="AH1582" s="212">
        <v>0</v>
      </c>
      <c r="AI1582" s="212"/>
      <c r="AJ1582" s="212"/>
      <c r="AK1582" s="212"/>
      <c r="AL1582" s="212"/>
      <c r="AM1582" s="212"/>
      <c r="AN1582" s="212"/>
      <c r="AO1582" s="212"/>
      <c r="AP1582" s="212"/>
      <c r="AQ1582" s="212"/>
      <c r="AR1582" s="212"/>
      <c r="AS1582" s="212"/>
      <c r="AT1582" s="212"/>
      <c r="AU1582" s="212"/>
      <c r="AV1582" s="212"/>
      <c r="AW1582" s="212"/>
      <c r="AX1582" s="212"/>
      <c r="AY1582" s="212"/>
      <c r="AZ1582" s="212"/>
      <c r="BA1582" s="212"/>
      <c r="BB1582" s="212"/>
      <c r="BC1582" s="212"/>
      <c r="BD1582" s="212"/>
      <c r="BE1582" s="212"/>
      <c r="BF1582" s="212"/>
      <c r="BG1582" s="212"/>
      <c r="BH1582" s="212"/>
    </row>
    <row r="1583" spans="1:60" outlineLevel="3" x14ac:dyDescent="0.2">
      <c r="A1583" s="219"/>
      <c r="B1583" s="220"/>
      <c r="C1583" s="252" t="s">
        <v>1816</v>
      </c>
      <c r="D1583" s="223"/>
      <c r="E1583" s="224">
        <v>0.65280000000000005</v>
      </c>
      <c r="F1583" s="222"/>
      <c r="G1583" s="222"/>
      <c r="H1583" s="222"/>
      <c r="I1583" s="222"/>
      <c r="J1583" s="222"/>
      <c r="K1583" s="222"/>
      <c r="L1583" s="222"/>
      <c r="M1583" s="222"/>
      <c r="N1583" s="221"/>
      <c r="O1583" s="221"/>
      <c r="P1583" s="221"/>
      <c r="Q1583" s="221"/>
      <c r="R1583" s="222"/>
      <c r="S1583" s="222"/>
      <c r="T1583" s="222"/>
      <c r="U1583" s="222"/>
      <c r="V1583" s="222"/>
      <c r="W1583" s="222"/>
      <c r="X1583" s="222"/>
      <c r="Y1583" s="222"/>
      <c r="Z1583" s="212"/>
      <c r="AA1583" s="212"/>
      <c r="AB1583" s="212"/>
      <c r="AC1583" s="212"/>
      <c r="AD1583" s="212"/>
      <c r="AE1583" s="212"/>
      <c r="AF1583" s="212"/>
      <c r="AG1583" s="212" t="s">
        <v>276</v>
      </c>
      <c r="AH1583" s="212">
        <v>0</v>
      </c>
      <c r="AI1583" s="212"/>
      <c r="AJ1583" s="212"/>
      <c r="AK1583" s="212"/>
      <c r="AL1583" s="212"/>
      <c r="AM1583" s="212"/>
      <c r="AN1583" s="212"/>
      <c r="AO1583" s="212"/>
      <c r="AP1583" s="212"/>
      <c r="AQ1583" s="212"/>
      <c r="AR1583" s="212"/>
      <c r="AS1583" s="212"/>
      <c r="AT1583" s="212"/>
      <c r="AU1583" s="212"/>
      <c r="AV1583" s="212"/>
      <c r="AW1583" s="212"/>
      <c r="AX1583" s="212"/>
      <c r="AY1583" s="212"/>
      <c r="AZ1583" s="212"/>
      <c r="BA1583" s="212"/>
      <c r="BB1583" s="212"/>
      <c r="BC1583" s="212"/>
      <c r="BD1583" s="212"/>
      <c r="BE1583" s="212"/>
      <c r="BF1583" s="212"/>
      <c r="BG1583" s="212"/>
      <c r="BH1583" s="212"/>
    </row>
    <row r="1584" spans="1:60" outlineLevel="3" x14ac:dyDescent="0.2">
      <c r="A1584" s="219"/>
      <c r="B1584" s="220"/>
      <c r="C1584" s="252" t="s">
        <v>1817</v>
      </c>
      <c r="D1584" s="223"/>
      <c r="E1584" s="224">
        <v>0.62719999999999998</v>
      </c>
      <c r="F1584" s="222"/>
      <c r="G1584" s="222"/>
      <c r="H1584" s="222"/>
      <c r="I1584" s="222"/>
      <c r="J1584" s="222"/>
      <c r="K1584" s="222"/>
      <c r="L1584" s="222"/>
      <c r="M1584" s="222"/>
      <c r="N1584" s="221"/>
      <c r="O1584" s="221"/>
      <c r="P1584" s="221"/>
      <c r="Q1584" s="221"/>
      <c r="R1584" s="222"/>
      <c r="S1584" s="222"/>
      <c r="T1584" s="222"/>
      <c r="U1584" s="222"/>
      <c r="V1584" s="222"/>
      <c r="W1584" s="222"/>
      <c r="X1584" s="222"/>
      <c r="Y1584" s="222"/>
      <c r="Z1584" s="212"/>
      <c r="AA1584" s="212"/>
      <c r="AB1584" s="212"/>
      <c r="AC1584" s="212"/>
      <c r="AD1584" s="212"/>
      <c r="AE1584" s="212"/>
      <c r="AF1584" s="212"/>
      <c r="AG1584" s="212" t="s">
        <v>276</v>
      </c>
      <c r="AH1584" s="212">
        <v>0</v>
      </c>
      <c r="AI1584" s="212"/>
      <c r="AJ1584" s="212"/>
      <c r="AK1584" s="212"/>
      <c r="AL1584" s="212"/>
      <c r="AM1584" s="212"/>
      <c r="AN1584" s="212"/>
      <c r="AO1584" s="212"/>
      <c r="AP1584" s="212"/>
      <c r="AQ1584" s="212"/>
      <c r="AR1584" s="212"/>
      <c r="AS1584" s="212"/>
      <c r="AT1584" s="212"/>
      <c r="AU1584" s="212"/>
      <c r="AV1584" s="212"/>
      <c r="AW1584" s="212"/>
      <c r="AX1584" s="212"/>
      <c r="AY1584" s="212"/>
      <c r="AZ1584" s="212"/>
      <c r="BA1584" s="212"/>
      <c r="BB1584" s="212"/>
      <c r="BC1584" s="212"/>
      <c r="BD1584" s="212"/>
      <c r="BE1584" s="212"/>
      <c r="BF1584" s="212"/>
      <c r="BG1584" s="212"/>
      <c r="BH1584" s="212"/>
    </row>
    <row r="1585" spans="1:60" outlineLevel="3" x14ac:dyDescent="0.2">
      <c r="A1585" s="219"/>
      <c r="B1585" s="220"/>
      <c r="C1585" s="252" t="s">
        <v>1818</v>
      </c>
      <c r="D1585" s="223"/>
      <c r="E1585" s="224">
        <v>0.4128</v>
      </c>
      <c r="F1585" s="222"/>
      <c r="G1585" s="222"/>
      <c r="H1585" s="222"/>
      <c r="I1585" s="222"/>
      <c r="J1585" s="222"/>
      <c r="K1585" s="222"/>
      <c r="L1585" s="222"/>
      <c r="M1585" s="222"/>
      <c r="N1585" s="221"/>
      <c r="O1585" s="221"/>
      <c r="P1585" s="221"/>
      <c r="Q1585" s="221"/>
      <c r="R1585" s="222"/>
      <c r="S1585" s="222"/>
      <c r="T1585" s="222"/>
      <c r="U1585" s="222"/>
      <c r="V1585" s="222"/>
      <c r="W1585" s="222"/>
      <c r="X1585" s="222"/>
      <c r="Y1585" s="222"/>
      <c r="Z1585" s="212"/>
      <c r="AA1585" s="212"/>
      <c r="AB1585" s="212"/>
      <c r="AC1585" s="212"/>
      <c r="AD1585" s="212"/>
      <c r="AE1585" s="212"/>
      <c r="AF1585" s="212"/>
      <c r="AG1585" s="212" t="s">
        <v>276</v>
      </c>
      <c r="AH1585" s="212">
        <v>0</v>
      </c>
      <c r="AI1585" s="212"/>
      <c r="AJ1585" s="212"/>
      <c r="AK1585" s="212"/>
      <c r="AL1585" s="212"/>
      <c r="AM1585" s="212"/>
      <c r="AN1585" s="212"/>
      <c r="AO1585" s="212"/>
      <c r="AP1585" s="212"/>
      <c r="AQ1585" s="212"/>
      <c r="AR1585" s="212"/>
      <c r="AS1585" s="212"/>
      <c r="AT1585" s="212"/>
      <c r="AU1585" s="212"/>
      <c r="AV1585" s="212"/>
      <c r="AW1585" s="212"/>
      <c r="AX1585" s="212"/>
      <c r="AY1585" s="212"/>
      <c r="AZ1585" s="212"/>
      <c r="BA1585" s="212"/>
      <c r="BB1585" s="212"/>
      <c r="BC1585" s="212"/>
      <c r="BD1585" s="212"/>
      <c r="BE1585" s="212"/>
      <c r="BF1585" s="212"/>
      <c r="BG1585" s="212"/>
      <c r="BH1585" s="212"/>
    </row>
    <row r="1586" spans="1:60" outlineLevel="3" x14ac:dyDescent="0.2">
      <c r="A1586" s="219"/>
      <c r="B1586" s="220"/>
      <c r="C1586" s="252" t="s">
        <v>1819</v>
      </c>
      <c r="D1586" s="223"/>
      <c r="E1586" s="224">
        <v>5</v>
      </c>
      <c r="F1586" s="222"/>
      <c r="G1586" s="222"/>
      <c r="H1586" s="222"/>
      <c r="I1586" s="222"/>
      <c r="J1586" s="222"/>
      <c r="K1586" s="222"/>
      <c r="L1586" s="222"/>
      <c r="M1586" s="222"/>
      <c r="N1586" s="221"/>
      <c r="O1586" s="221"/>
      <c r="P1586" s="221"/>
      <c r="Q1586" s="221"/>
      <c r="R1586" s="222"/>
      <c r="S1586" s="222"/>
      <c r="T1586" s="222"/>
      <c r="U1586" s="222"/>
      <c r="V1586" s="222"/>
      <c r="W1586" s="222"/>
      <c r="X1586" s="222"/>
      <c r="Y1586" s="222"/>
      <c r="Z1586" s="212"/>
      <c r="AA1586" s="212"/>
      <c r="AB1586" s="212"/>
      <c r="AC1586" s="212"/>
      <c r="AD1586" s="212"/>
      <c r="AE1586" s="212"/>
      <c r="AF1586" s="212"/>
      <c r="AG1586" s="212" t="s">
        <v>276</v>
      </c>
      <c r="AH1586" s="212">
        <v>0</v>
      </c>
      <c r="AI1586" s="212"/>
      <c r="AJ1586" s="212"/>
      <c r="AK1586" s="212"/>
      <c r="AL1586" s="212"/>
      <c r="AM1586" s="212"/>
      <c r="AN1586" s="212"/>
      <c r="AO1586" s="212"/>
      <c r="AP1586" s="212"/>
      <c r="AQ1586" s="212"/>
      <c r="AR1586" s="212"/>
      <c r="AS1586" s="212"/>
      <c r="AT1586" s="212"/>
      <c r="AU1586" s="212"/>
      <c r="AV1586" s="212"/>
      <c r="AW1586" s="212"/>
      <c r="AX1586" s="212"/>
      <c r="AY1586" s="212"/>
      <c r="AZ1586" s="212"/>
      <c r="BA1586" s="212"/>
      <c r="BB1586" s="212"/>
      <c r="BC1586" s="212"/>
      <c r="BD1586" s="212"/>
      <c r="BE1586" s="212"/>
      <c r="BF1586" s="212"/>
      <c r="BG1586" s="212"/>
      <c r="BH1586" s="212"/>
    </row>
    <row r="1587" spans="1:60" outlineLevel="3" x14ac:dyDescent="0.2">
      <c r="A1587" s="219"/>
      <c r="B1587" s="220"/>
      <c r="C1587" s="252" t="s">
        <v>1820</v>
      </c>
      <c r="D1587" s="223"/>
      <c r="E1587" s="224">
        <v>4.8</v>
      </c>
      <c r="F1587" s="222"/>
      <c r="G1587" s="222"/>
      <c r="H1587" s="222"/>
      <c r="I1587" s="222"/>
      <c r="J1587" s="222"/>
      <c r="K1587" s="222"/>
      <c r="L1587" s="222"/>
      <c r="M1587" s="222"/>
      <c r="N1587" s="221"/>
      <c r="O1587" s="221"/>
      <c r="P1587" s="221"/>
      <c r="Q1587" s="221"/>
      <c r="R1587" s="222"/>
      <c r="S1587" s="222"/>
      <c r="T1587" s="222"/>
      <c r="U1587" s="222"/>
      <c r="V1587" s="222"/>
      <c r="W1587" s="222"/>
      <c r="X1587" s="222"/>
      <c r="Y1587" s="222"/>
      <c r="Z1587" s="212"/>
      <c r="AA1587" s="212"/>
      <c r="AB1587" s="212"/>
      <c r="AC1587" s="212"/>
      <c r="AD1587" s="212"/>
      <c r="AE1587" s="212"/>
      <c r="AF1587" s="212"/>
      <c r="AG1587" s="212" t="s">
        <v>276</v>
      </c>
      <c r="AH1587" s="212">
        <v>0</v>
      </c>
      <c r="AI1587" s="212"/>
      <c r="AJ1587" s="212"/>
      <c r="AK1587" s="212"/>
      <c r="AL1587" s="212"/>
      <c r="AM1587" s="212"/>
      <c r="AN1587" s="212"/>
      <c r="AO1587" s="212"/>
      <c r="AP1587" s="212"/>
      <c r="AQ1587" s="212"/>
      <c r="AR1587" s="212"/>
      <c r="AS1587" s="212"/>
      <c r="AT1587" s="212"/>
      <c r="AU1587" s="212"/>
      <c r="AV1587" s="212"/>
      <c r="AW1587" s="212"/>
      <c r="AX1587" s="212"/>
      <c r="AY1587" s="212"/>
      <c r="AZ1587" s="212"/>
      <c r="BA1587" s="212"/>
      <c r="BB1587" s="212"/>
      <c r="BC1587" s="212"/>
      <c r="BD1587" s="212"/>
      <c r="BE1587" s="212"/>
      <c r="BF1587" s="212"/>
      <c r="BG1587" s="212"/>
      <c r="BH1587" s="212"/>
    </row>
    <row r="1588" spans="1:60" outlineLevel="3" x14ac:dyDescent="0.2">
      <c r="A1588" s="219"/>
      <c r="B1588" s="220"/>
      <c r="C1588" s="262" t="s">
        <v>1821</v>
      </c>
      <c r="D1588" s="257"/>
      <c r="E1588" s="258">
        <v>6.9863999999999997</v>
      </c>
      <c r="F1588" s="222"/>
      <c r="G1588" s="222"/>
      <c r="H1588" s="222"/>
      <c r="I1588" s="222"/>
      <c r="J1588" s="222"/>
      <c r="K1588" s="222"/>
      <c r="L1588" s="222"/>
      <c r="M1588" s="222"/>
      <c r="N1588" s="221"/>
      <c r="O1588" s="221"/>
      <c r="P1588" s="221"/>
      <c r="Q1588" s="221"/>
      <c r="R1588" s="222"/>
      <c r="S1588" s="222"/>
      <c r="T1588" s="222"/>
      <c r="U1588" s="222"/>
      <c r="V1588" s="222"/>
      <c r="W1588" s="222"/>
      <c r="X1588" s="222"/>
      <c r="Y1588" s="222"/>
      <c r="Z1588" s="212"/>
      <c r="AA1588" s="212"/>
      <c r="AB1588" s="212"/>
      <c r="AC1588" s="212"/>
      <c r="AD1588" s="212"/>
      <c r="AE1588" s="212"/>
      <c r="AF1588" s="212"/>
      <c r="AG1588" s="212" t="s">
        <v>276</v>
      </c>
      <c r="AH1588" s="212">
        <v>4</v>
      </c>
      <c r="AI1588" s="212"/>
      <c r="AJ1588" s="212"/>
      <c r="AK1588" s="212"/>
      <c r="AL1588" s="212"/>
      <c r="AM1588" s="212"/>
      <c r="AN1588" s="212"/>
      <c r="AO1588" s="212"/>
      <c r="AP1588" s="212"/>
      <c r="AQ1588" s="212"/>
      <c r="AR1588" s="212"/>
      <c r="AS1588" s="212"/>
      <c r="AT1588" s="212"/>
      <c r="AU1588" s="212"/>
      <c r="AV1588" s="212"/>
      <c r="AW1588" s="212"/>
      <c r="AX1588" s="212"/>
      <c r="AY1588" s="212"/>
      <c r="AZ1588" s="212"/>
      <c r="BA1588" s="212"/>
      <c r="BB1588" s="212"/>
      <c r="BC1588" s="212"/>
      <c r="BD1588" s="212"/>
      <c r="BE1588" s="212"/>
      <c r="BF1588" s="212"/>
      <c r="BG1588" s="212"/>
      <c r="BH1588" s="212"/>
    </row>
    <row r="1589" spans="1:60" outlineLevel="1" x14ac:dyDescent="0.2">
      <c r="A1589" s="233">
        <v>337</v>
      </c>
      <c r="B1589" s="234" t="s">
        <v>1822</v>
      </c>
      <c r="C1589" s="250" t="s">
        <v>1823</v>
      </c>
      <c r="D1589" s="235" t="s">
        <v>453</v>
      </c>
      <c r="E1589" s="236">
        <v>1</v>
      </c>
      <c r="F1589" s="237"/>
      <c r="G1589" s="238">
        <f>ROUND(E1589*F1589,2)</f>
        <v>0</v>
      </c>
      <c r="H1589" s="237"/>
      <c r="I1589" s="238">
        <f>ROUND(E1589*H1589,2)</f>
        <v>0</v>
      </c>
      <c r="J1589" s="237"/>
      <c r="K1589" s="238">
        <f>ROUND(E1589*J1589,2)</f>
        <v>0</v>
      </c>
      <c r="L1589" s="238">
        <v>21</v>
      </c>
      <c r="M1589" s="238">
        <f>G1589*(1+L1589/100)</f>
        <v>0</v>
      </c>
      <c r="N1589" s="236">
        <v>5.0000000000000001E-3</v>
      </c>
      <c r="O1589" s="236">
        <f>ROUND(E1589*N1589,2)</f>
        <v>0.01</v>
      </c>
      <c r="P1589" s="236">
        <v>0</v>
      </c>
      <c r="Q1589" s="236">
        <f>ROUND(E1589*P1589,2)</f>
        <v>0</v>
      </c>
      <c r="R1589" s="238"/>
      <c r="S1589" s="238" t="s">
        <v>288</v>
      </c>
      <c r="T1589" s="239" t="s">
        <v>265</v>
      </c>
      <c r="U1589" s="222">
        <v>0</v>
      </c>
      <c r="V1589" s="222">
        <f>ROUND(E1589*U1589,2)</f>
        <v>0</v>
      </c>
      <c r="W1589" s="222"/>
      <c r="X1589" s="222" t="s">
        <v>320</v>
      </c>
      <c r="Y1589" s="222" t="s">
        <v>267</v>
      </c>
      <c r="Z1589" s="212"/>
      <c r="AA1589" s="212"/>
      <c r="AB1589" s="212"/>
      <c r="AC1589" s="212"/>
      <c r="AD1589" s="212"/>
      <c r="AE1589" s="212"/>
      <c r="AF1589" s="212"/>
      <c r="AG1589" s="212" t="s">
        <v>321</v>
      </c>
      <c r="AH1589" s="212"/>
      <c r="AI1589" s="212"/>
      <c r="AJ1589" s="212"/>
      <c r="AK1589" s="212"/>
      <c r="AL1589" s="212"/>
      <c r="AM1589" s="212"/>
      <c r="AN1589" s="212"/>
      <c r="AO1589" s="212"/>
      <c r="AP1589" s="212"/>
      <c r="AQ1589" s="212"/>
      <c r="AR1589" s="212"/>
      <c r="AS1589" s="212"/>
      <c r="AT1589" s="212"/>
      <c r="AU1589" s="212"/>
      <c r="AV1589" s="212"/>
      <c r="AW1589" s="212"/>
      <c r="AX1589" s="212"/>
      <c r="AY1589" s="212"/>
      <c r="AZ1589" s="212"/>
      <c r="BA1589" s="212"/>
      <c r="BB1589" s="212"/>
      <c r="BC1589" s="212"/>
      <c r="BD1589" s="212"/>
      <c r="BE1589" s="212"/>
      <c r="BF1589" s="212"/>
      <c r="BG1589" s="212"/>
      <c r="BH1589" s="212"/>
    </row>
    <row r="1590" spans="1:60" outlineLevel="2" x14ac:dyDescent="0.2">
      <c r="A1590" s="219"/>
      <c r="B1590" s="220"/>
      <c r="C1590" s="251" t="s">
        <v>1824</v>
      </c>
      <c r="D1590" s="241"/>
      <c r="E1590" s="241"/>
      <c r="F1590" s="241"/>
      <c r="G1590" s="241"/>
      <c r="H1590" s="222"/>
      <c r="I1590" s="222"/>
      <c r="J1590" s="222"/>
      <c r="K1590" s="222"/>
      <c r="L1590" s="222"/>
      <c r="M1590" s="222"/>
      <c r="N1590" s="221"/>
      <c r="O1590" s="221"/>
      <c r="P1590" s="221"/>
      <c r="Q1590" s="221"/>
      <c r="R1590" s="222"/>
      <c r="S1590" s="222"/>
      <c r="T1590" s="222"/>
      <c r="U1590" s="222"/>
      <c r="V1590" s="222"/>
      <c r="W1590" s="222"/>
      <c r="X1590" s="222"/>
      <c r="Y1590" s="222"/>
      <c r="Z1590" s="212"/>
      <c r="AA1590" s="212"/>
      <c r="AB1590" s="212"/>
      <c r="AC1590" s="212"/>
      <c r="AD1590" s="212"/>
      <c r="AE1590" s="212"/>
      <c r="AF1590" s="212"/>
      <c r="AG1590" s="212" t="s">
        <v>270</v>
      </c>
      <c r="AH1590" s="212"/>
      <c r="AI1590" s="212"/>
      <c r="AJ1590" s="212"/>
      <c r="AK1590" s="212"/>
      <c r="AL1590" s="212"/>
      <c r="AM1590" s="212"/>
      <c r="AN1590" s="212"/>
      <c r="AO1590" s="212"/>
      <c r="AP1590" s="212"/>
      <c r="AQ1590" s="212"/>
      <c r="AR1590" s="212"/>
      <c r="AS1590" s="212"/>
      <c r="AT1590" s="212"/>
      <c r="AU1590" s="212"/>
      <c r="AV1590" s="212"/>
      <c r="AW1590" s="212"/>
      <c r="AX1590" s="212"/>
      <c r="AY1590" s="212"/>
      <c r="AZ1590" s="212"/>
      <c r="BA1590" s="212"/>
      <c r="BB1590" s="212"/>
      <c r="BC1590" s="212"/>
      <c r="BD1590" s="212"/>
      <c r="BE1590" s="212"/>
      <c r="BF1590" s="212"/>
      <c r="BG1590" s="212"/>
      <c r="BH1590" s="212"/>
    </row>
    <row r="1591" spans="1:60" outlineLevel="3" x14ac:dyDescent="0.2">
      <c r="A1591" s="219"/>
      <c r="B1591" s="220"/>
      <c r="C1591" s="263" t="s">
        <v>1825</v>
      </c>
      <c r="D1591" s="260"/>
      <c r="E1591" s="260"/>
      <c r="F1591" s="260"/>
      <c r="G1591" s="260"/>
      <c r="H1591" s="222"/>
      <c r="I1591" s="222"/>
      <c r="J1591" s="222"/>
      <c r="K1591" s="222"/>
      <c r="L1591" s="222"/>
      <c r="M1591" s="222"/>
      <c r="N1591" s="221"/>
      <c r="O1591" s="221"/>
      <c r="P1591" s="221"/>
      <c r="Q1591" s="221"/>
      <c r="R1591" s="222"/>
      <c r="S1591" s="222"/>
      <c r="T1591" s="222"/>
      <c r="U1591" s="222"/>
      <c r="V1591" s="222"/>
      <c r="W1591" s="222"/>
      <c r="X1591" s="222"/>
      <c r="Y1591" s="222"/>
      <c r="Z1591" s="212"/>
      <c r="AA1591" s="212"/>
      <c r="AB1591" s="212"/>
      <c r="AC1591" s="212"/>
      <c r="AD1591" s="212"/>
      <c r="AE1591" s="212"/>
      <c r="AF1591" s="212"/>
      <c r="AG1591" s="212" t="s">
        <v>270</v>
      </c>
      <c r="AH1591" s="212"/>
      <c r="AI1591" s="212"/>
      <c r="AJ1591" s="212"/>
      <c r="AK1591" s="212"/>
      <c r="AL1591" s="212"/>
      <c r="AM1591" s="212"/>
      <c r="AN1591" s="212"/>
      <c r="AO1591" s="212"/>
      <c r="AP1591" s="212"/>
      <c r="AQ1591" s="212"/>
      <c r="AR1591" s="212"/>
      <c r="AS1591" s="212"/>
      <c r="AT1591" s="212"/>
      <c r="AU1591" s="212"/>
      <c r="AV1591" s="212"/>
      <c r="AW1591" s="212"/>
      <c r="AX1591" s="212"/>
      <c r="AY1591" s="212"/>
      <c r="AZ1591" s="212"/>
      <c r="BA1591" s="212"/>
      <c r="BB1591" s="212"/>
      <c r="BC1591" s="212"/>
      <c r="BD1591" s="212"/>
      <c r="BE1591" s="212"/>
      <c r="BF1591" s="212"/>
      <c r="BG1591" s="212"/>
      <c r="BH1591" s="212"/>
    </row>
    <row r="1592" spans="1:60" x14ac:dyDescent="0.2">
      <c r="A1592" s="226" t="s">
        <v>259</v>
      </c>
      <c r="B1592" s="227" t="s">
        <v>204</v>
      </c>
      <c r="C1592" s="249" t="s">
        <v>205</v>
      </c>
      <c r="D1592" s="228"/>
      <c r="E1592" s="229"/>
      <c r="F1592" s="230"/>
      <c r="G1592" s="230">
        <f>SUMIF(AG1593:AG1703,"&lt;&gt;NOR",G1593:G1703)</f>
        <v>0</v>
      </c>
      <c r="H1592" s="230"/>
      <c r="I1592" s="230">
        <f>SUM(I1593:I1703)</f>
        <v>0</v>
      </c>
      <c r="J1592" s="230"/>
      <c r="K1592" s="230">
        <f>SUM(K1593:K1703)</f>
        <v>0</v>
      </c>
      <c r="L1592" s="230"/>
      <c r="M1592" s="230">
        <f>SUM(M1593:M1703)</f>
        <v>0</v>
      </c>
      <c r="N1592" s="229"/>
      <c r="O1592" s="229">
        <f>SUM(O1593:O1703)</f>
        <v>0.82000000000000006</v>
      </c>
      <c r="P1592" s="229"/>
      <c r="Q1592" s="229">
        <f>SUM(Q1593:Q1703)</f>
        <v>1.36</v>
      </c>
      <c r="R1592" s="230"/>
      <c r="S1592" s="230"/>
      <c r="T1592" s="231"/>
      <c r="U1592" s="225"/>
      <c r="V1592" s="225">
        <f>SUM(V1593:V1703)</f>
        <v>518.72</v>
      </c>
      <c r="W1592" s="225"/>
      <c r="X1592" s="225"/>
      <c r="Y1592" s="225"/>
      <c r="AG1592" t="s">
        <v>260</v>
      </c>
    </row>
    <row r="1593" spans="1:60" outlineLevel="1" x14ac:dyDescent="0.2">
      <c r="A1593" s="233">
        <v>338</v>
      </c>
      <c r="B1593" s="234" t="s">
        <v>1826</v>
      </c>
      <c r="C1593" s="250" t="s">
        <v>1827</v>
      </c>
      <c r="D1593" s="235" t="s">
        <v>317</v>
      </c>
      <c r="E1593" s="236">
        <v>1515.5488</v>
      </c>
      <c r="F1593" s="237"/>
      <c r="G1593" s="238">
        <f>ROUND(E1593*F1593,2)</f>
        <v>0</v>
      </c>
      <c r="H1593" s="237"/>
      <c r="I1593" s="238">
        <f>ROUND(E1593*H1593,2)</f>
        <v>0</v>
      </c>
      <c r="J1593" s="237"/>
      <c r="K1593" s="238">
        <f>ROUND(E1593*J1593,2)</f>
        <v>0</v>
      </c>
      <c r="L1593" s="238">
        <v>21</v>
      </c>
      <c r="M1593" s="238">
        <f>G1593*(1+L1593/100)</f>
        <v>0</v>
      </c>
      <c r="N1593" s="236">
        <v>0</v>
      </c>
      <c r="O1593" s="236">
        <f>ROUND(E1593*N1593,2)</f>
        <v>0</v>
      </c>
      <c r="P1593" s="236">
        <v>8.9999999999999998E-4</v>
      </c>
      <c r="Q1593" s="236">
        <f>ROUND(E1593*P1593,2)</f>
        <v>1.36</v>
      </c>
      <c r="R1593" s="238" t="s">
        <v>1828</v>
      </c>
      <c r="S1593" s="238" t="s">
        <v>264</v>
      </c>
      <c r="T1593" s="239" t="s">
        <v>413</v>
      </c>
      <c r="U1593" s="222">
        <v>7.6679999999999998E-2</v>
      </c>
      <c r="V1593" s="222">
        <f>ROUND(E1593*U1593,2)</f>
        <v>116.21</v>
      </c>
      <c r="W1593" s="222"/>
      <c r="X1593" s="222" t="s">
        <v>320</v>
      </c>
      <c r="Y1593" s="222" t="s">
        <v>267</v>
      </c>
      <c r="Z1593" s="212"/>
      <c r="AA1593" s="212"/>
      <c r="AB1593" s="212"/>
      <c r="AC1593" s="212"/>
      <c r="AD1593" s="212"/>
      <c r="AE1593" s="212"/>
      <c r="AF1593" s="212"/>
      <c r="AG1593" s="212" t="s">
        <v>321</v>
      </c>
      <c r="AH1593" s="212"/>
      <c r="AI1593" s="212"/>
      <c r="AJ1593" s="212"/>
      <c r="AK1593" s="212"/>
      <c r="AL1593" s="212"/>
      <c r="AM1593" s="212"/>
      <c r="AN1593" s="212"/>
      <c r="AO1593" s="212"/>
      <c r="AP1593" s="212"/>
      <c r="AQ1593" s="212"/>
      <c r="AR1593" s="212"/>
      <c r="AS1593" s="212"/>
      <c r="AT1593" s="212"/>
      <c r="AU1593" s="212"/>
      <c r="AV1593" s="212"/>
      <c r="AW1593" s="212"/>
      <c r="AX1593" s="212"/>
      <c r="AY1593" s="212"/>
      <c r="AZ1593" s="212"/>
      <c r="BA1593" s="212"/>
      <c r="BB1593" s="212"/>
      <c r="BC1593" s="212"/>
      <c r="BD1593" s="212"/>
      <c r="BE1593" s="212"/>
      <c r="BF1593" s="212"/>
      <c r="BG1593" s="212"/>
      <c r="BH1593" s="212"/>
    </row>
    <row r="1594" spans="1:60" outlineLevel="2" x14ac:dyDescent="0.2">
      <c r="A1594" s="219"/>
      <c r="B1594" s="220"/>
      <c r="C1594" s="252" t="s">
        <v>1102</v>
      </c>
      <c r="D1594" s="223"/>
      <c r="E1594" s="224">
        <v>227.78</v>
      </c>
      <c r="F1594" s="222"/>
      <c r="G1594" s="222"/>
      <c r="H1594" s="222"/>
      <c r="I1594" s="222"/>
      <c r="J1594" s="222"/>
      <c r="K1594" s="222"/>
      <c r="L1594" s="222"/>
      <c r="M1594" s="222"/>
      <c r="N1594" s="221"/>
      <c r="O1594" s="221"/>
      <c r="P1594" s="221"/>
      <c r="Q1594" s="221"/>
      <c r="R1594" s="222"/>
      <c r="S1594" s="222"/>
      <c r="T1594" s="222"/>
      <c r="U1594" s="222"/>
      <c r="V1594" s="222"/>
      <c r="W1594" s="222"/>
      <c r="X1594" s="222"/>
      <c r="Y1594" s="222"/>
      <c r="Z1594" s="212"/>
      <c r="AA1594" s="212"/>
      <c r="AB1594" s="212"/>
      <c r="AC1594" s="212"/>
      <c r="AD1594" s="212"/>
      <c r="AE1594" s="212"/>
      <c r="AF1594" s="212"/>
      <c r="AG1594" s="212" t="s">
        <v>276</v>
      </c>
      <c r="AH1594" s="212">
        <v>5</v>
      </c>
      <c r="AI1594" s="212"/>
      <c r="AJ1594" s="212"/>
      <c r="AK1594" s="212"/>
      <c r="AL1594" s="212"/>
      <c r="AM1594" s="212"/>
      <c r="AN1594" s="212"/>
      <c r="AO1594" s="212"/>
      <c r="AP1594" s="212"/>
      <c r="AQ1594" s="212"/>
      <c r="AR1594" s="212"/>
      <c r="AS1594" s="212"/>
      <c r="AT1594" s="212"/>
      <c r="AU1594" s="212"/>
      <c r="AV1594" s="212"/>
      <c r="AW1594" s="212"/>
      <c r="AX1594" s="212"/>
      <c r="AY1594" s="212"/>
      <c r="AZ1594" s="212"/>
      <c r="BA1594" s="212"/>
      <c r="BB1594" s="212"/>
      <c r="BC1594" s="212"/>
      <c r="BD1594" s="212"/>
      <c r="BE1594" s="212"/>
      <c r="BF1594" s="212"/>
      <c r="BG1594" s="212"/>
      <c r="BH1594" s="212"/>
    </row>
    <row r="1595" spans="1:60" outlineLevel="3" x14ac:dyDescent="0.2">
      <c r="A1595" s="219"/>
      <c r="B1595" s="220"/>
      <c r="C1595" s="252" t="s">
        <v>1106</v>
      </c>
      <c r="D1595" s="223"/>
      <c r="E1595" s="224">
        <v>1287.7688000000001</v>
      </c>
      <c r="F1595" s="222"/>
      <c r="G1595" s="222"/>
      <c r="H1595" s="222"/>
      <c r="I1595" s="222"/>
      <c r="J1595" s="222"/>
      <c r="K1595" s="222"/>
      <c r="L1595" s="222"/>
      <c r="M1595" s="222"/>
      <c r="N1595" s="221"/>
      <c r="O1595" s="221"/>
      <c r="P1595" s="221"/>
      <c r="Q1595" s="221"/>
      <c r="R1595" s="222"/>
      <c r="S1595" s="222"/>
      <c r="T1595" s="222"/>
      <c r="U1595" s="222"/>
      <c r="V1595" s="222"/>
      <c r="W1595" s="222"/>
      <c r="X1595" s="222"/>
      <c r="Y1595" s="222"/>
      <c r="Z1595" s="212"/>
      <c r="AA1595" s="212"/>
      <c r="AB1595" s="212"/>
      <c r="AC1595" s="212"/>
      <c r="AD1595" s="212"/>
      <c r="AE1595" s="212"/>
      <c r="AF1595" s="212"/>
      <c r="AG1595" s="212" t="s">
        <v>276</v>
      </c>
      <c r="AH1595" s="212">
        <v>5</v>
      </c>
      <c r="AI1595" s="212"/>
      <c r="AJ1595" s="212"/>
      <c r="AK1595" s="212"/>
      <c r="AL1595" s="212"/>
      <c r="AM1595" s="212"/>
      <c r="AN1595" s="212"/>
      <c r="AO1595" s="212"/>
      <c r="AP1595" s="212"/>
      <c r="AQ1595" s="212"/>
      <c r="AR1595" s="212"/>
      <c r="AS1595" s="212"/>
      <c r="AT1595" s="212"/>
      <c r="AU1595" s="212"/>
      <c r="AV1595" s="212"/>
      <c r="AW1595" s="212"/>
      <c r="AX1595" s="212"/>
      <c r="AY1595" s="212"/>
      <c r="AZ1595" s="212"/>
      <c r="BA1595" s="212"/>
      <c r="BB1595" s="212"/>
      <c r="BC1595" s="212"/>
      <c r="BD1595" s="212"/>
      <c r="BE1595" s="212"/>
      <c r="BF1595" s="212"/>
      <c r="BG1595" s="212"/>
      <c r="BH1595" s="212"/>
    </row>
    <row r="1596" spans="1:60" ht="22.5" outlineLevel="1" x14ac:dyDescent="0.2">
      <c r="A1596" s="233">
        <v>339</v>
      </c>
      <c r="B1596" s="234" t="s">
        <v>1829</v>
      </c>
      <c r="C1596" s="250" t="s">
        <v>1830</v>
      </c>
      <c r="D1596" s="235" t="s">
        <v>317</v>
      </c>
      <c r="E1596" s="236">
        <v>2330.2157999999999</v>
      </c>
      <c r="F1596" s="237"/>
      <c r="G1596" s="238">
        <f>ROUND(E1596*F1596,2)</f>
        <v>0</v>
      </c>
      <c r="H1596" s="237"/>
      <c r="I1596" s="238">
        <f>ROUND(E1596*H1596,2)</f>
        <v>0</v>
      </c>
      <c r="J1596" s="237"/>
      <c r="K1596" s="238">
        <f>ROUND(E1596*J1596,2)</f>
        <v>0</v>
      </c>
      <c r="L1596" s="238">
        <v>21</v>
      </c>
      <c r="M1596" s="238">
        <f>G1596*(1+L1596/100)</f>
        <v>0</v>
      </c>
      <c r="N1596" s="236">
        <v>6.9999999999999994E-5</v>
      </c>
      <c r="O1596" s="236">
        <f>ROUND(E1596*N1596,2)</f>
        <v>0.16</v>
      </c>
      <c r="P1596" s="236">
        <v>0</v>
      </c>
      <c r="Q1596" s="236">
        <f>ROUND(E1596*P1596,2)</f>
        <v>0</v>
      </c>
      <c r="R1596" s="238" t="s">
        <v>1828</v>
      </c>
      <c r="S1596" s="238" t="s">
        <v>264</v>
      </c>
      <c r="T1596" s="239" t="s">
        <v>319</v>
      </c>
      <c r="U1596" s="222">
        <v>3.2480000000000002E-2</v>
      </c>
      <c r="V1596" s="222">
        <f>ROUND(E1596*U1596,2)</f>
        <v>75.69</v>
      </c>
      <c r="W1596" s="222"/>
      <c r="X1596" s="222" t="s">
        <v>320</v>
      </c>
      <c r="Y1596" s="222" t="s">
        <v>267</v>
      </c>
      <c r="Z1596" s="212"/>
      <c r="AA1596" s="212"/>
      <c r="AB1596" s="212"/>
      <c r="AC1596" s="212"/>
      <c r="AD1596" s="212"/>
      <c r="AE1596" s="212"/>
      <c r="AF1596" s="212"/>
      <c r="AG1596" s="212" t="s">
        <v>321</v>
      </c>
      <c r="AH1596" s="212"/>
      <c r="AI1596" s="212"/>
      <c r="AJ1596" s="212"/>
      <c r="AK1596" s="212"/>
      <c r="AL1596" s="212"/>
      <c r="AM1596" s="212"/>
      <c r="AN1596" s="212"/>
      <c r="AO1596" s="212"/>
      <c r="AP1596" s="212"/>
      <c r="AQ1596" s="212"/>
      <c r="AR1596" s="212"/>
      <c r="AS1596" s="212"/>
      <c r="AT1596" s="212"/>
      <c r="AU1596" s="212"/>
      <c r="AV1596" s="212"/>
      <c r="AW1596" s="212"/>
      <c r="AX1596" s="212"/>
      <c r="AY1596" s="212"/>
      <c r="AZ1596" s="212"/>
      <c r="BA1596" s="212"/>
      <c r="BB1596" s="212"/>
      <c r="BC1596" s="212"/>
      <c r="BD1596" s="212"/>
      <c r="BE1596" s="212"/>
      <c r="BF1596" s="212"/>
      <c r="BG1596" s="212"/>
      <c r="BH1596" s="212"/>
    </row>
    <row r="1597" spans="1:60" outlineLevel="2" x14ac:dyDescent="0.2">
      <c r="A1597" s="219"/>
      <c r="B1597" s="220"/>
      <c r="C1597" s="252" t="s">
        <v>1831</v>
      </c>
      <c r="D1597" s="223"/>
      <c r="E1597" s="224">
        <v>2330.2157999999999</v>
      </c>
      <c r="F1597" s="222"/>
      <c r="G1597" s="222"/>
      <c r="H1597" s="222"/>
      <c r="I1597" s="222"/>
      <c r="J1597" s="222"/>
      <c r="K1597" s="222"/>
      <c r="L1597" s="222"/>
      <c r="M1597" s="222"/>
      <c r="N1597" s="221"/>
      <c r="O1597" s="221"/>
      <c r="P1597" s="221"/>
      <c r="Q1597" s="221"/>
      <c r="R1597" s="222"/>
      <c r="S1597" s="222"/>
      <c r="T1597" s="222"/>
      <c r="U1597" s="222"/>
      <c r="V1597" s="222"/>
      <c r="W1597" s="222"/>
      <c r="X1597" s="222"/>
      <c r="Y1597" s="222"/>
      <c r="Z1597" s="212"/>
      <c r="AA1597" s="212"/>
      <c r="AB1597" s="212"/>
      <c r="AC1597" s="212"/>
      <c r="AD1597" s="212"/>
      <c r="AE1597" s="212"/>
      <c r="AF1597" s="212"/>
      <c r="AG1597" s="212" t="s">
        <v>276</v>
      </c>
      <c r="AH1597" s="212">
        <v>5</v>
      </c>
      <c r="AI1597" s="212"/>
      <c r="AJ1597" s="212"/>
      <c r="AK1597" s="212"/>
      <c r="AL1597" s="212"/>
      <c r="AM1597" s="212"/>
      <c r="AN1597" s="212"/>
      <c r="AO1597" s="212"/>
      <c r="AP1597" s="212"/>
      <c r="AQ1597" s="212"/>
      <c r="AR1597" s="212"/>
      <c r="AS1597" s="212"/>
      <c r="AT1597" s="212"/>
      <c r="AU1597" s="212"/>
      <c r="AV1597" s="212"/>
      <c r="AW1597" s="212"/>
      <c r="AX1597" s="212"/>
      <c r="AY1597" s="212"/>
      <c r="AZ1597" s="212"/>
      <c r="BA1597" s="212"/>
      <c r="BB1597" s="212"/>
      <c r="BC1597" s="212"/>
      <c r="BD1597" s="212"/>
      <c r="BE1597" s="212"/>
      <c r="BF1597" s="212"/>
      <c r="BG1597" s="212"/>
      <c r="BH1597" s="212"/>
    </row>
    <row r="1598" spans="1:60" outlineLevel="1" x14ac:dyDescent="0.2">
      <c r="A1598" s="233">
        <v>340</v>
      </c>
      <c r="B1598" s="234" t="s">
        <v>1832</v>
      </c>
      <c r="C1598" s="250" t="s">
        <v>1833</v>
      </c>
      <c r="D1598" s="235" t="s">
        <v>317</v>
      </c>
      <c r="E1598" s="236">
        <v>2330.2157999999999</v>
      </c>
      <c r="F1598" s="237"/>
      <c r="G1598" s="238">
        <f>ROUND(E1598*F1598,2)</f>
        <v>0</v>
      </c>
      <c r="H1598" s="237"/>
      <c r="I1598" s="238">
        <f>ROUND(E1598*H1598,2)</f>
        <v>0</v>
      </c>
      <c r="J1598" s="237"/>
      <c r="K1598" s="238">
        <f>ROUND(E1598*J1598,2)</f>
        <v>0</v>
      </c>
      <c r="L1598" s="238">
        <v>21</v>
      </c>
      <c r="M1598" s="238">
        <f>G1598*(1+L1598/100)</f>
        <v>0</v>
      </c>
      <c r="N1598" s="236">
        <v>1.4999999999999999E-4</v>
      </c>
      <c r="O1598" s="236">
        <f>ROUND(E1598*N1598,2)</f>
        <v>0.35</v>
      </c>
      <c r="P1598" s="236">
        <v>0</v>
      </c>
      <c r="Q1598" s="236">
        <f>ROUND(E1598*P1598,2)</f>
        <v>0</v>
      </c>
      <c r="R1598" s="238" t="s">
        <v>1828</v>
      </c>
      <c r="S1598" s="238" t="s">
        <v>264</v>
      </c>
      <c r="T1598" s="239" t="s">
        <v>319</v>
      </c>
      <c r="U1598" s="222">
        <v>0.10191</v>
      </c>
      <c r="V1598" s="222">
        <f>ROUND(E1598*U1598,2)</f>
        <v>237.47</v>
      </c>
      <c r="W1598" s="222"/>
      <c r="X1598" s="222" t="s">
        <v>320</v>
      </c>
      <c r="Y1598" s="222" t="s">
        <v>267</v>
      </c>
      <c r="Z1598" s="212"/>
      <c r="AA1598" s="212"/>
      <c r="AB1598" s="212"/>
      <c r="AC1598" s="212"/>
      <c r="AD1598" s="212"/>
      <c r="AE1598" s="212"/>
      <c r="AF1598" s="212"/>
      <c r="AG1598" s="212" t="s">
        <v>321</v>
      </c>
      <c r="AH1598" s="212"/>
      <c r="AI1598" s="212"/>
      <c r="AJ1598" s="212"/>
      <c r="AK1598" s="212"/>
      <c r="AL1598" s="212"/>
      <c r="AM1598" s="212"/>
      <c r="AN1598" s="212"/>
      <c r="AO1598" s="212"/>
      <c r="AP1598" s="212"/>
      <c r="AQ1598" s="212"/>
      <c r="AR1598" s="212"/>
      <c r="AS1598" s="212"/>
      <c r="AT1598" s="212"/>
      <c r="AU1598" s="212"/>
      <c r="AV1598" s="212"/>
      <c r="AW1598" s="212"/>
      <c r="AX1598" s="212"/>
      <c r="AY1598" s="212"/>
      <c r="AZ1598" s="212"/>
      <c r="BA1598" s="212"/>
      <c r="BB1598" s="212"/>
      <c r="BC1598" s="212"/>
      <c r="BD1598" s="212"/>
      <c r="BE1598" s="212"/>
      <c r="BF1598" s="212"/>
      <c r="BG1598" s="212"/>
      <c r="BH1598" s="212"/>
    </row>
    <row r="1599" spans="1:60" outlineLevel="2" x14ac:dyDescent="0.2">
      <c r="A1599" s="219"/>
      <c r="B1599" s="220"/>
      <c r="C1599" s="252" t="s">
        <v>505</v>
      </c>
      <c r="D1599" s="223"/>
      <c r="E1599" s="224"/>
      <c r="F1599" s="222"/>
      <c r="G1599" s="222"/>
      <c r="H1599" s="222"/>
      <c r="I1599" s="222"/>
      <c r="J1599" s="222"/>
      <c r="K1599" s="222"/>
      <c r="L1599" s="222"/>
      <c r="M1599" s="222"/>
      <c r="N1599" s="221"/>
      <c r="O1599" s="221"/>
      <c r="P1599" s="221"/>
      <c r="Q1599" s="221"/>
      <c r="R1599" s="222"/>
      <c r="S1599" s="222"/>
      <c r="T1599" s="222"/>
      <c r="U1599" s="222"/>
      <c r="V1599" s="222"/>
      <c r="W1599" s="222"/>
      <c r="X1599" s="222"/>
      <c r="Y1599" s="222"/>
      <c r="Z1599" s="212"/>
      <c r="AA1599" s="212"/>
      <c r="AB1599" s="212"/>
      <c r="AC1599" s="212"/>
      <c r="AD1599" s="212"/>
      <c r="AE1599" s="212"/>
      <c r="AF1599" s="212"/>
      <c r="AG1599" s="212" t="s">
        <v>276</v>
      </c>
      <c r="AH1599" s="212">
        <v>0</v>
      </c>
      <c r="AI1599" s="212"/>
      <c r="AJ1599" s="212"/>
      <c r="AK1599" s="212"/>
      <c r="AL1599" s="212"/>
      <c r="AM1599" s="212"/>
      <c r="AN1599" s="212"/>
      <c r="AO1599" s="212"/>
      <c r="AP1599" s="212"/>
      <c r="AQ1599" s="212"/>
      <c r="AR1599" s="212"/>
      <c r="AS1599" s="212"/>
      <c r="AT1599" s="212"/>
      <c r="AU1599" s="212"/>
      <c r="AV1599" s="212"/>
      <c r="AW1599" s="212"/>
      <c r="AX1599" s="212"/>
      <c r="AY1599" s="212"/>
      <c r="AZ1599" s="212"/>
      <c r="BA1599" s="212"/>
      <c r="BB1599" s="212"/>
      <c r="BC1599" s="212"/>
      <c r="BD1599" s="212"/>
      <c r="BE1599" s="212"/>
      <c r="BF1599" s="212"/>
      <c r="BG1599" s="212"/>
      <c r="BH1599" s="212"/>
    </row>
    <row r="1600" spans="1:60" outlineLevel="3" x14ac:dyDescent="0.2">
      <c r="A1600" s="219"/>
      <c r="B1600" s="220"/>
      <c r="C1600" s="252" t="s">
        <v>1834</v>
      </c>
      <c r="D1600" s="223"/>
      <c r="E1600" s="224">
        <v>31.745000000000001</v>
      </c>
      <c r="F1600" s="222"/>
      <c r="G1600" s="222"/>
      <c r="H1600" s="222"/>
      <c r="I1600" s="222"/>
      <c r="J1600" s="222"/>
      <c r="K1600" s="222"/>
      <c r="L1600" s="222"/>
      <c r="M1600" s="222"/>
      <c r="N1600" s="221"/>
      <c r="O1600" s="221"/>
      <c r="P1600" s="221"/>
      <c r="Q1600" s="221"/>
      <c r="R1600" s="222"/>
      <c r="S1600" s="222"/>
      <c r="T1600" s="222"/>
      <c r="U1600" s="222"/>
      <c r="V1600" s="222"/>
      <c r="W1600" s="222"/>
      <c r="X1600" s="222"/>
      <c r="Y1600" s="222"/>
      <c r="Z1600" s="212"/>
      <c r="AA1600" s="212"/>
      <c r="AB1600" s="212"/>
      <c r="AC1600" s="212"/>
      <c r="AD1600" s="212"/>
      <c r="AE1600" s="212"/>
      <c r="AF1600" s="212"/>
      <c r="AG1600" s="212" t="s">
        <v>276</v>
      </c>
      <c r="AH1600" s="212">
        <v>0</v>
      </c>
      <c r="AI1600" s="212"/>
      <c r="AJ1600" s="212"/>
      <c r="AK1600" s="212"/>
      <c r="AL1600" s="212"/>
      <c r="AM1600" s="212"/>
      <c r="AN1600" s="212"/>
      <c r="AO1600" s="212"/>
      <c r="AP1600" s="212"/>
      <c r="AQ1600" s="212"/>
      <c r="AR1600" s="212"/>
      <c r="AS1600" s="212"/>
      <c r="AT1600" s="212"/>
      <c r="AU1600" s="212"/>
      <c r="AV1600" s="212"/>
      <c r="AW1600" s="212"/>
      <c r="AX1600" s="212"/>
      <c r="AY1600" s="212"/>
      <c r="AZ1600" s="212"/>
      <c r="BA1600" s="212"/>
      <c r="BB1600" s="212"/>
      <c r="BC1600" s="212"/>
      <c r="BD1600" s="212"/>
      <c r="BE1600" s="212"/>
      <c r="BF1600" s="212"/>
      <c r="BG1600" s="212"/>
      <c r="BH1600" s="212"/>
    </row>
    <row r="1601" spans="1:60" outlineLevel="3" x14ac:dyDescent="0.2">
      <c r="A1601" s="219"/>
      <c r="B1601" s="220"/>
      <c r="C1601" s="252" t="s">
        <v>1835</v>
      </c>
      <c r="D1601" s="223"/>
      <c r="E1601" s="224">
        <v>27.610800000000001</v>
      </c>
      <c r="F1601" s="222"/>
      <c r="G1601" s="222"/>
      <c r="H1601" s="222"/>
      <c r="I1601" s="222"/>
      <c r="J1601" s="222"/>
      <c r="K1601" s="222"/>
      <c r="L1601" s="222"/>
      <c r="M1601" s="222"/>
      <c r="N1601" s="221"/>
      <c r="O1601" s="221"/>
      <c r="P1601" s="221"/>
      <c r="Q1601" s="221"/>
      <c r="R1601" s="222"/>
      <c r="S1601" s="222"/>
      <c r="T1601" s="222"/>
      <c r="U1601" s="222"/>
      <c r="V1601" s="222"/>
      <c r="W1601" s="222"/>
      <c r="X1601" s="222"/>
      <c r="Y1601" s="222"/>
      <c r="Z1601" s="212"/>
      <c r="AA1601" s="212"/>
      <c r="AB1601" s="212"/>
      <c r="AC1601" s="212"/>
      <c r="AD1601" s="212"/>
      <c r="AE1601" s="212"/>
      <c r="AF1601" s="212"/>
      <c r="AG1601" s="212" t="s">
        <v>276</v>
      </c>
      <c r="AH1601" s="212">
        <v>0</v>
      </c>
      <c r="AI1601" s="212"/>
      <c r="AJ1601" s="212"/>
      <c r="AK1601" s="212"/>
      <c r="AL1601" s="212"/>
      <c r="AM1601" s="212"/>
      <c r="AN1601" s="212"/>
      <c r="AO1601" s="212"/>
      <c r="AP1601" s="212"/>
      <c r="AQ1601" s="212"/>
      <c r="AR1601" s="212"/>
      <c r="AS1601" s="212"/>
      <c r="AT1601" s="212"/>
      <c r="AU1601" s="212"/>
      <c r="AV1601" s="212"/>
      <c r="AW1601" s="212"/>
      <c r="AX1601" s="212"/>
      <c r="AY1601" s="212"/>
      <c r="AZ1601" s="212"/>
      <c r="BA1601" s="212"/>
      <c r="BB1601" s="212"/>
      <c r="BC1601" s="212"/>
      <c r="BD1601" s="212"/>
      <c r="BE1601" s="212"/>
      <c r="BF1601" s="212"/>
      <c r="BG1601" s="212"/>
      <c r="BH1601" s="212"/>
    </row>
    <row r="1602" spans="1:60" outlineLevel="3" x14ac:dyDescent="0.2">
      <c r="A1602" s="219"/>
      <c r="B1602" s="220"/>
      <c r="C1602" s="252" t="s">
        <v>1836</v>
      </c>
      <c r="D1602" s="223"/>
      <c r="E1602" s="224">
        <v>54.442500000000003</v>
      </c>
      <c r="F1602" s="222"/>
      <c r="G1602" s="222"/>
      <c r="H1602" s="222"/>
      <c r="I1602" s="222"/>
      <c r="J1602" s="222"/>
      <c r="K1602" s="222"/>
      <c r="L1602" s="222"/>
      <c r="M1602" s="222"/>
      <c r="N1602" s="221"/>
      <c r="O1602" s="221"/>
      <c r="P1602" s="221"/>
      <c r="Q1602" s="221"/>
      <c r="R1602" s="222"/>
      <c r="S1602" s="222"/>
      <c r="T1602" s="222"/>
      <c r="U1602" s="222"/>
      <c r="V1602" s="222"/>
      <c r="W1602" s="222"/>
      <c r="X1602" s="222"/>
      <c r="Y1602" s="222"/>
      <c r="Z1602" s="212"/>
      <c r="AA1602" s="212"/>
      <c r="AB1602" s="212"/>
      <c r="AC1602" s="212"/>
      <c r="AD1602" s="212"/>
      <c r="AE1602" s="212"/>
      <c r="AF1602" s="212"/>
      <c r="AG1602" s="212" t="s">
        <v>276</v>
      </c>
      <c r="AH1602" s="212">
        <v>0</v>
      </c>
      <c r="AI1602" s="212"/>
      <c r="AJ1602" s="212"/>
      <c r="AK1602" s="212"/>
      <c r="AL1602" s="212"/>
      <c r="AM1602" s="212"/>
      <c r="AN1602" s="212"/>
      <c r="AO1602" s="212"/>
      <c r="AP1602" s="212"/>
      <c r="AQ1602" s="212"/>
      <c r="AR1602" s="212"/>
      <c r="AS1602" s="212"/>
      <c r="AT1602" s="212"/>
      <c r="AU1602" s="212"/>
      <c r="AV1602" s="212"/>
      <c r="AW1602" s="212"/>
      <c r="AX1602" s="212"/>
      <c r="AY1602" s="212"/>
      <c r="AZ1602" s="212"/>
      <c r="BA1602" s="212"/>
      <c r="BB1602" s="212"/>
      <c r="BC1602" s="212"/>
      <c r="BD1602" s="212"/>
      <c r="BE1602" s="212"/>
      <c r="BF1602" s="212"/>
      <c r="BG1602" s="212"/>
      <c r="BH1602" s="212"/>
    </row>
    <row r="1603" spans="1:60" outlineLevel="3" x14ac:dyDescent="0.2">
      <c r="A1603" s="219"/>
      <c r="B1603" s="220"/>
      <c r="C1603" s="252" t="s">
        <v>1837</v>
      </c>
      <c r="D1603" s="223"/>
      <c r="E1603" s="224">
        <v>125.86799999999999</v>
      </c>
      <c r="F1603" s="222"/>
      <c r="G1603" s="222"/>
      <c r="H1603" s="222"/>
      <c r="I1603" s="222"/>
      <c r="J1603" s="222"/>
      <c r="K1603" s="222"/>
      <c r="L1603" s="222"/>
      <c r="M1603" s="222"/>
      <c r="N1603" s="221"/>
      <c r="O1603" s="221"/>
      <c r="P1603" s="221"/>
      <c r="Q1603" s="221"/>
      <c r="R1603" s="222"/>
      <c r="S1603" s="222"/>
      <c r="T1603" s="222"/>
      <c r="U1603" s="222"/>
      <c r="V1603" s="222"/>
      <c r="W1603" s="222"/>
      <c r="X1603" s="222"/>
      <c r="Y1603" s="222"/>
      <c r="Z1603" s="212"/>
      <c r="AA1603" s="212"/>
      <c r="AB1603" s="212"/>
      <c r="AC1603" s="212"/>
      <c r="AD1603" s="212"/>
      <c r="AE1603" s="212"/>
      <c r="AF1603" s="212"/>
      <c r="AG1603" s="212" t="s">
        <v>276</v>
      </c>
      <c r="AH1603" s="212">
        <v>0</v>
      </c>
      <c r="AI1603" s="212"/>
      <c r="AJ1603" s="212"/>
      <c r="AK1603" s="212"/>
      <c r="AL1603" s="212"/>
      <c r="AM1603" s="212"/>
      <c r="AN1603" s="212"/>
      <c r="AO1603" s="212"/>
      <c r="AP1603" s="212"/>
      <c r="AQ1603" s="212"/>
      <c r="AR1603" s="212"/>
      <c r="AS1603" s="212"/>
      <c r="AT1603" s="212"/>
      <c r="AU1603" s="212"/>
      <c r="AV1603" s="212"/>
      <c r="AW1603" s="212"/>
      <c r="AX1603" s="212"/>
      <c r="AY1603" s="212"/>
      <c r="AZ1603" s="212"/>
      <c r="BA1603" s="212"/>
      <c r="BB1603" s="212"/>
      <c r="BC1603" s="212"/>
      <c r="BD1603" s="212"/>
      <c r="BE1603" s="212"/>
      <c r="BF1603" s="212"/>
      <c r="BG1603" s="212"/>
      <c r="BH1603" s="212"/>
    </row>
    <row r="1604" spans="1:60" outlineLevel="3" x14ac:dyDescent="0.2">
      <c r="A1604" s="219"/>
      <c r="B1604" s="220"/>
      <c r="C1604" s="252" t="s">
        <v>1838</v>
      </c>
      <c r="D1604" s="223"/>
      <c r="E1604" s="224">
        <v>88.166399999999996</v>
      </c>
      <c r="F1604" s="222"/>
      <c r="G1604" s="222"/>
      <c r="H1604" s="222"/>
      <c r="I1604" s="222"/>
      <c r="J1604" s="222"/>
      <c r="K1604" s="222"/>
      <c r="L1604" s="222"/>
      <c r="M1604" s="222"/>
      <c r="N1604" s="221"/>
      <c r="O1604" s="221"/>
      <c r="P1604" s="221"/>
      <c r="Q1604" s="221"/>
      <c r="R1604" s="222"/>
      <c r="S1604" s="222"/>
      <c r="T1604" s="222"/>
      <c r="U1604" s="222"/>
      <c r="V1604" s="222"/>
      <c r="W1604" s="222"/>
      <c r="X1604" s="222"/>
      <c r="Y1604" s="222"/>
      <c r="Z1604" s="212"/>
      <c r="AA1604" s="212"/>
      <c r="AB1604" s="212"/>
      <c r="AC1604" s="212"/>
      <c r="AD1604" s="212"/>
      <c r="AE1604" s="212"/>
      <c r="AF1604" s="212"/>
      <c r="AG1604" s="212" t="s">
        <v>276</v>
      </c>
      <c r="AH1604" s="212">
        <v>0</v>
      </c>
      <c r="AI1604" s="212"/>
      <c r="AJ1604" s="212"/>
      <c r="AK1604" s="212"/>
      <c r="AL1604" s="212"/>
      <c r="AM1604" s="212"/>
      <c r="AN1604" s="212"/>
      <c r="AO1604" s="212"/>
      <c r="AP1604" s="212"/>
      <c r="AQ1604" s="212"/>
      <c r="AR1604" s="212"/>
      <c r="AS1604" s="212"/>
      <c r="AT1604" s="212"/>
      <c r="AU1604" s="212"/>
      <c r="AV1604" s="212"/>
      <c r="AW1604" s="212"/>
      <c r="AX1604" s="212"/>
      <c r="AY1604" s="212"/>
      <c r="AZ1604" s="212"/>
      <c r="BA1604" s="212"/>
      <c r="BB1604" s="212"/>
      <c r="BC1604" s="212"/>
      <c r="BD1604" s="212"/>
      <c r="BE1604" s="212"/>
      <c r="BF1604" s="212"/>
      <c r="BG1604" s="212"/>
      <c r="BH1604" s="212"/>
    </row>
    <row r="1605" spans="1:60" outlineLevel="3" x14ac:dyDescent="0.2">
      <c r="A1605" s="219"/>
      <c r="B1605" s="220"/>
      <c r="C1605" s="252" t="s">
        <v>1839</v>
      </c>
      <c r="D1605" s="223"/>
      <c r="E1605" s="224">
        <v>148.24799999999999</v>
      </c>
      <c r="F1605" s="222"/>
      <c r="G1605" s="222"/>
      <c r="H1605" s="222"/>
      <c r="I1605" s="222"/>
      <c r="J1605" s="222"/>
      <c r="K1605" s="222"/>
      <c r="L1605" s="222"/>
      <c r="M1605" s="222"/>
      <c r="N1605" s="221"/>
      <c r="O1605" s="221"/>
      <c r="P1605" s="221"/>
      <c r="Q1605" s="221"/>
      <c r="R1605" s="222"/>
      <c r="S1605" s="222"/>
      <c r="T1605" s="222"/>
      <c r="U1605" s="222"/>
      <c r="V1605" s="222"/>
      <c r="W1605" s="222"/>
      <c r="X1605" s="222"/>
      <c r="Y1605" s="222"/>
      <c r="Z1605" s="212"/>
      <c r="AA1605" s="212"/>
      <c r="AB1605" s="212"/>
      <c r="AC1605" s="212"/>
      <c r="AD1605" s="212"/>
      <c r="AE1605" s="212"/>
      <c r="AF1605" s="212"/>
      <c r="AG1605" s="212" t="s">
        <v>276</v>
      </c>
      <c r="AH1605" s="212">
        <v>0</v>
      </c>
      <c r="AI1605" s="212"/>
      <c r="AJ1605" s="212"/>
      <c r="AK1605" s="212"/>
      <c r="AL1605" s="212"/>
      <c r="AM1605" s="212"/>
      <c r="AN1605" s="212"/>
      <c r="AO1605" s="212"/>
      <c r="AP1605" s="212"/>
      <c r="AQ1605" s="212"/>
      <c r="AR1605" s="212"/>
      <c r="AS1605" s="212"/>
      <c r="AT1605" s="212"/>
      <c r="AU1605" s="212"/>
      <c r="AV1605" s="212"/>
      <c r="AW1605" s="212"/>
      <c r="AX1605" s="212"/>
      <c r="AY1605" s="212"/>
      <c r="AZ1605" s="212"/>
      <c r="BA1605" s="212"/>
      <c r="BB1605" s="212"/>
      <c r="BC1605" s="212"/>
      <c r="BD1605" s="212"/>
      <c r="BE1605" s="212"/>
      <c r="BF1605" s="212"/>
      <c r="BG1605" s="212"/>
      <c r="BH1605" s="212"/>
    </row>
    <row r="1606" spans="1:60" outlineLevel="3" x14ac:dyDescent="0.2">
      <c r="A1606" s="219"/>
      <c r="B1606" s="220"/>
      <c r="C1606" s="252" t="s">
        <v>1840</v>
      </c>
      <c r="D1606" s="223"/>
      <c r="E1606" s="224">
        <v>32.08</v>
      </c>
      <c r="F1606" s="222"/>
      <c r="G1606" s="222"/>
      <c r="H1606" s="222"/>
      <c r="I1606" s="222"/>
      <c r="J1606" s="222"/>
      <c r="K1606" s="222"/>
      <c r="L1606" s="222"/>
      <c r="M1606" s="222"/>
      <c r="N1606" s="221"/>
      <c r="O1606" s="221"/>
      <c r="P1606" s="221"/>
      <c r="Q1606" s="221"/>
      <c r="R1606" s="222"/>
      <c r="S1606" s="222"/>
      <c r="T1606" s="222"/>
      <c r="U1606" s="222"/>
      <c r="V1606" s="222"/>
      <c r="W1606" s="222"/>
      <c r="X1606" s="222"/>
      <c r="Y1606" s="222"/>
      <c r="Z1606" s="212"/>
      <c r="AA1606" s="212"/>
      <c r="AB1606" s="212"/>
      <c r="AC1606" s="212"/>
      <c r="AD1606" s="212"/>
      <c r="AE1606" s="212"/>
      <c r="AF1606" s="212"/>
      <c r="AG1606" s="212" t="s">
        <v>276</v>
      </c>
      <c r="AH1606" s="212">
        <v>0</v>
      </c>
      <c r="AI1606" s="212"/>
      <c r="AJ1606" s="212"/>
      <c r="AK1606" s="212"/>
      <c r="AL1606" s="212"/>
      <c r="AM1606" s="212"/>
      <c r="AN1606" s="212"/>
      <c r="AO1606" s="212"/>
      <c r="AP1606" s="212"/>
      <c r="AQ1606" s="212"/>
      <c r="AR1606" s="212"/>
      <c r="AS1606" s="212"/>
      <c r="AT1606" s="212"/>
      <c r="AU1606" s="212"/>
      <c r="AV1606" s="212"/>
      <c r="AW1606" s="212"/>
      <c r="AX1606" s="212"/>
      <c r="AY1606" s="212"/>
      <c r="AZ1606" s="212"/>
      <c r="BA1606" s="212"/>
      <c r="BB1606" s="212"/>
      <c r="BC1606" s="212"/>
      <c r="BD1606" s="212"/>
      <c r="BE1606" s="212"/>
      <c r="BF1606" s="212"/>
      <c r="BG1606" s="212"/>
      <c r="BH1606" s="212"/>
    </row>
    <row r="1607" spans="1:60" outlineLevel="3" x14ac:dyDescent="0.2">
      <c r="A1607" s="219"/>
      <c r="B1607" s="220"/>
      <c r="C1607" s="252" t="s">
        <v>1841</v>
      </c>
      <c r="D1607" s="223"/>
      <c r="E1607" s="224">
        <v>17.646000000000001</v>
      </c>
      <c r="F1607" s="222"/>
      <c r="G1607" s="222"/>
      <c r="H1607" s="222"/>
      <c r="I1607" s="222"/>
      <c r="J1607" s="222"/>
      <c r="K1607" s="222"/>
      <c r="L1607" s="222"/>
      <c r="M1607" s="222"/>
      <c r="N1607" s="221"/>
      <c r="O1607" s="221"/>
      <c r="P1607" s="221"/>
      <c r="Q1607" s="221"/>
      <c r="R1607" s="222"/>
      <c r="S1607" s="222"/>
      <c r="T1607" s="222"/>
      <c r="U1607" s="222"/>
      <c r="V1607" s="222"/>
      <c r="W1607" s="222"/>
      <c r="X1607" s="222"/>
      <c r="Y1607" s="222"/>
      <c r="Z1607" s="212"/>
      <c r="AA1607" s="212"/>
      <c r="AB1607" s="212"/>
      <c r="AC1607" s="212"/>
      <c r="AD1607" s="212"/>
      <c r="AE1607" s="212"/>
      <c r="AF1607" s="212"/>
      <c r="AG1607" s="212" t="s">
        <v>276</v>
      </c>
      <c r="AH1607" s="212">
        <v>0</v>
      </c>
      <c r="AI1607" s="212"/>
      <c r="AJ1607" s="212"/>
      <c r="AK1607" s="212"/>
      <c r="AL1607" s="212"/>
      <c r="AM1607" s="212"/>
      <c r="AN1607" s="212"/>
      <c r="AO1607" s="212"/>
      <c r="AP1607" s="212"/>
      <c r="AQ1607" s="212"/>
      <c r="AR1607" s="212"/>
      <c r="AS1607" s="212"/>
      <c r="AT1607" s="212"/>
      <c r="AU1607" s="212"/>
      <c r="AV1607" s="212"/>
      <c r="AW1607" s="212"/>
      <c r="AX1607" s="212"/>
      <c r="AY1607" s="212"/>
      <c r="AZ1607" s="212"/>
      <c r="BA1607" s="212"/>
      <c r="BB1607" s="212"/>
      <c r="BC1607" s="212"/>
      <c r="BD1607" s="212"/>
      <c r="BE1607" s="212"/>
      <c r="BF1607" s="212"/>
      <c r="BG1607" s="212"/>
      <c r="BH1607" s="212"/>
    </row>
    <row r="1608" spans="1:60" outlineLevel="3" x14ac:dyDescent="0.2">
      <c r="A1608" s="219"/>
      <c r="B1608" s="220"/>
      <c r="C1608" s="252" t="s">
        <v>1842</v>
      </c>
      <c r="D1608" s="223"/>
      <c r="E1608" s="224">
        <v>28.26</v>
      </c>
      <c r="F1608" s="222"/>
      <c r="G1608" s="222"/>
      <c r="H1608" s="222"/>
      <c r="I1608" s="222"/>
      <c r="J1608" s="222"/>
      <c r="K1608" s="222"/>
      <c r="L1608" s="222"/>
      <c r="M1608" s="222"/>
      <c r="N1608" s="221"/>
      <c r="O1608" s="221"/>
      <c r="P1608" s="221"/>
      <c r="Q1608" s="221"/>
      <c r="R1608" s="222"/>
      <c r="S1608" s="222"/>
      <c r="T1608" s="222"/>
      <c r="U1608" s="222"/>
      <c r="V1608" s="222"/>
      <c r="W1608" s="222"/>
      <c r="X1608" s="222"/>
      <c r="Y1608" s="222"/>
      <c r="Z1608" s="212"/>
      <c r="AA1608" s="212"/>
      <c r="AB1608" s="212"/>
      <c r="AC1608" s="212"/>
      <c r="AD1608" s="212"/>
      <c r="AE1608" s="212"/>
      <c r="AF1608" s="212"/>
      <c r="AG1608" s="212" t="s">
        <v>276</v>
      </c>
      <c r="AH1608" s="212">
        <v>0</v>
      </c>
      <c r="AI1608" s="212"/>
      <c r="AJ1608" s="212"/>
      <c r="AK1608" s="212"/>
      <c r="AL1608" s="212"/>
      <c r="AM1608" s="212"/>
      <c r="AN1608" s="212"/>
      <c r="AO1608" s="212"/>
      <c r="AP1608" s="212"/>
      <c r="AQ1608" s="212"/>
      <c r="AR1608" s="212"/>
      <c r="AS1608" s="212"/>
      <c r="AT1608" s="212"/>
      <c r="AU1608" s="212"/>
      <c r="AV1608" s="212"/>
      <c r="AW1608" s="212"/>
      <c r="AX1608" s="212"/>
      <c r="AY1608" s="212"/>
      <c r="AZ1608" s="212"/>
      <c r="BA1608" s="212"/>
      <c r="BB1608" s="212"/>
      <c r="BC1608" s="212"/>
      <c r="BD1608" s="212"/>
      <c r="BE1608" s="212"/>
      <c r="BF1608" s="212"/>
      <c r="BG1608" s="212"/>
      <c r="BH1608" s="212"/>
    </row>
    <row r="1609" spans="1:60" outlineLevel="3" x14ac:dyDescent="0.2">
      <c r="A1609" s="219"/>
      <c r="B1609" s="220"/>
      <c r="C1609" s="252" t="s">
        <v>1843</v>
      </c>
      <c r="D1609" s="223"/>
      <c r="E1609" s="224">
        <v>96.641999999999996</v>
      </c>
      <c r="F1609" s="222"/>
      <c r="G1609" s="222"/>
      <c r="H1609" s="222"/>
      <c r="I1609" s="222"/>
      <c r="J1609" s="222"/>
      <c r="K1609" s="222"/>
      <c r="L1609" s="222"/>
      <c r="M1609" s="222"/>
      <c r="N1609" s="221"/>
      <c r="O1609" s="221"/>
      <c r="P1609" s="221"/>
      <c r="Q1609" s="221"/>
      <c r="R1609" s="222"/>
      <c r="S1609" s="222"/>
      <c r="T1609" s="222"/>
      <c r="U1609" s="222"/>
      <c r="V1609" s="222"/>
      <c r="W1609" s="222"/>
      <c r="X1609" s="222"/>
      <c r="Y1609" s="222"/>
      <c r="Z1609" s="212"/>
      <c r="AA1609" s="212"/>
      <c r="AB1609" s="212"/>
      <c r="AC1609" s="212"/>
      <c r="AD1609" s="212"/>
      <c r="AE1609" s="212"/>
      <c r="AF1609" s="212"/>
      <c r="AG1609" s="212" t="s">
        <v>276</v>
      </c>
      <c r="AH1609" s="212">
        <v>0</v>
      </c>
      <c r="AI1609" s="212"/>
      <c r="AJ1609" s="212"/>
      <c r="AK1609" s="212"/>
      <c r="AL1609" s="212"/>
      <c r="AM1609" s="212"/>
      <c r="AN1609" s="212"/>
      <c r="AO1609" s="212"/>
      <c r="AP1609" s="212"/>
      <c r="AQ1609" s="212"/>
      <c r="AR1609" s="212"/>
      <c r="AS1609" s="212"/>
      <c r="AT1609" s="212"/>
      <c r="AU1609" s="212"/>
      <c r="AV1609" s="212"/>
      <c r="AW1609" s="212"/>
      <c r="AX1609" s="212"/>
      <c r="AY1609" s="212"/>
      <c r="AZ1609" s="212"/>
      <c r="BA1609" s="212"/>
      <c r="BB1609" s="212"/>
      <c r="BC1609" s="212"/>
      <c r="BD1609" s="212"/>
      <c r="BE1609" s="212"/>
      <c r="BF1609" s="212"/>
      <c r="BG1609" s="212"/>
      <c r="BH1609" s="212"/>
    </row>
    <row r="1610" spans="1:60" outlineLevel="3" x14ac:dyDescent="0.2">
      <c r="A1610" s="219"/>
      <c r="B1610" s="220"/>
      <c r="C1610" s="252" t="s">
        <v>1844</v>
      </c>
      <c r="D1610" s="223"/>
      <c r="E1610" s="224">
        <v>67.709999999999994</v>
      </c>
      <c r="F1610" s="222"/>
      <c r="G1610" s="222"/>
      <c r="H1610" s="222"/>
      <c r="I1610" s="222"/>
      <c r="J1610" s="222"/>
      <c r="K1610" s="222"/>
      <c r="L1610" s="222"/>
      <c r="M1610" s="222"/>
      <c r="N1610" s="221"/>
      <c r="O1610" s="221"/>
      <c r="P1610" s="221"/>
      <c r="Q1610" s="221"/>
      <c r="R1610" s="222"/>
      <c r="S1610" s="222"/>
      <c r="T1610" s="222"/>
      <c r="U1610" s="222"/>
      <c r="V1610" s="222"/>
      <c r="W1610" s="222"/>
      <c r="X1610" s="222"/>
      <c r="Y1610" s="222"/>
      <c r="Z1610" s="212"/>
      <c r="AA1610" s="212"/>
      <c r="AB1610" s="212"/>
      <c r="AC1610" s="212"/>
      <c r="AD1610" s="212"/>
      <c r="AE1610" s="212"/>
      <c r="AF1610" s="212"/>
      <c r="AG1610" s="212" t="s">
        <v>276</v>
      </c>
      <c r="AH1610" s="212">
        <v>0</v>
      </c>
      <c r="AI1610" s="212"/>
      <c r="AJ1610" s="212"/>
      <c r="AK1610" s="212"/>
      <c r="AL1610" s="212"/>
      <c r="AM1610" s="212"/>
      <c r="AN1610" s="212"/>
      <c r="AO1610" s="212"/>
      <c r="AP1610" s="212"/>
      <c r="AQ1610" s="212"/>
      <c r="AR1610" s="212"/>
      <c r="AS1610" s="212"/>
      <c r="AT1610" s="212"/>
      <c r="AU1610" s="212"/>
      <c r="AV1610" s="212"/>
      <c r="AW1610" s="212"/>
      <c r="AX1610" s="212"/>
      <c r="AY1610" s="212"/>
      <c r="AZ1610" s="212"/>
      <c r="BA1610" s="212"/>
      <c r="BB1610" s="212"/>
      <c r="BC1610" s="212"/>
      <c r="BD1610" s="212"/>
      <c r="BE1610" s="212"/>
      <c r="BF1610" s="212"/>
      <c r="BG1610" s="212"/>
      <c r="BH1610" s="212"/>
    </row>
    <row r="1611" spans="1:60" outlineLevel="3" x14ac:dyDescent="0.2">
      <c r="A1611" s="219"/>
      <c r="B1611" s="220"/>
      <c r="C1611" s="252" t="s">
        <v>1845</v>
      </c>
      <c r="D1611" s="223"/>
      <c r="E1611" s="224">
        <v>79.665999999999997</v>
      </c>
      <c r="F1611" s="222"/>
      <c r="G1611" s="222"/>
      <c r="H1611" s="222"/>
      <c r="I1611" s="222"/>
      <c r="J1611" s="222"/>
      <c r="K1611" s="222"/>
      <c r="L1611" s="222"/>
      <c r="M1611" s="222"/>
      <c r="N1611" s="221"/>
      <c r="O1611" s="221"/>
      <c r="P1611" s="221"/>
      <c r="Q1611" s="221"/>
      <c r="R1611" s="222"/>
      <c r="S1611" s="222"/>
      <c r="T1611" s="222"/>
      <c r="U1611" s="222"/>
      <c r="V1611" s="222"/>
      <c r="W1611" s="222"/>
      <c r="X1611" s="222"/>
      <c r="Y1611" s="222"/>
      <c r="Z1611" s="212"/>
      <c r="AA1611" s="212"/>
      <c r="AB1611" s="212"/>
      <c r="AC1611" s="212"/>
      <c r="AD1611" s="212"/>
      <c r="AE1611" s="212"/>
      <c r="AF1611" s="212"/>
      <c r="AG1611" s="212" t="s">
        <v>276</v>
      </c>
      <c r="AH1611" s="212">
        <v>0</v>
      </c>
      <c r="AI1611" s="212"/>
      <c r="AJ1611" s="212"/>
      <c r="AK1611" s="212"/>
      <c r="AL1611" s="212"/>
      <c r="AM1611" s="212"/>
      <c r="AN1611" s="212"/>
      <c r="AO1611" s="212"/>
      <c r="AP1611" s="212"/>
      <c r="AQ1611" s="212"/>
      <c r="AR1611" s="212"/>
      <c r="AS1611" s="212"/>
      <c r="AT1611" s="212"/>
      <c r="AU1611" s="212"/>
      <c r="AV1611" s="212"/>
      <c r="AW1611" s="212"/>
      <c r="AX1611" s="212"/>
      <c r="AY1611" s="212"/>
      <c r="AZ1611" s="212"/>
      <c r="BA1611" s="212"/>
      <c r="BB1611" s="212"/>
      <c r="BC1611" s="212"/>
      <c r="BD1611" s="212"/>
      <c r="BE1611" s="212"/>
      <c r="BF1611" s="212"/>
      <c r="BG1611" s="212"/>
      <c r="BH1611" s="212"/>
    </row>
    <row r="1612" spans="1:60" outlineLevel="3" x14ac:dyDescent="0.2">
      <c r="A1612" s="219"/>
      <c r="B1612" s="220"/>
      <c r="C1612" s="252" t="s">
        <v>1846</v>
      </c>
      <c r="D1612" s="223"/>
      <c r="E1612" s="224">
        <v>74.948400000000007</v>
      </c>
      <c r="F1612" s="222"/>
      <c r="G1612" s="222"/>
      <c r="H1612" s="222"/>
      <c r="I1612" s="222"/>
      <c r="J1612" s="222"/>
      <c r="K1612" s="222"/>
      <c r="L1612" s="222"/>
      <c r="M1612" s="222"/>
      <c r="N1612" s="221"/>
      <c r="O1612" s="221"/>
      <c r="P1612" s="221"/>
      <c r="Q1612" s="221"/>
      <c r="R1612" s="222"/>
      <c r="S1612" s="222"/>
      <c r="T1612" s="222"/>
      <c r="U1612" s="222"/>
      <c r="V1612" s="222"/>
      <c r="W1612" s="222"/>
      <c r="X1612" s="222"/>
      <c r="Y1612" s="222"/>
      <c r="Z1612" s="212"/>
      <c r="AA1612" s="212"/>
      <c r="AB1612" s="212"/>
      <c r="AC1612" s="212"/>
      <c r="AD1612" s="212"/>
      <c r="AE1612" s="212"/>
      <c r="AF1612" s="212"/>
      <c r="AG1612" s="212" t="s">
        <v>276</v>
      </c>
      <c r="AH1612" s="212">
        <v>0</v>
      </c>
      <c r="AI1612" s="212"/>
      <c r="AJ1612" s="212"/>
      <c r="AK1612" s="212"/>
      <c r="AL1612" s="212"/>
      <c r="AM1612" s="212"/>
      <c r="AN1612" s="212"/>
      <c r="AO1612" s="212"/>
      <c r="AP1612" s="212"/>
      <c r="AQ1612" s="212"/>
      <c r="AR1612" s="212"/>
      <c r="AS1612" s="212"/>
      <c r="AT1612" s="212"/>
      <c r="AU1612" s="212"/>
      <c r="AV1612" s="212"/>
      <c r="AW1612" s="212"/>
      <c r="AX1612" s="212"/>
      <c r="AY1612" s="212"/>
      <c r="AZ1612" s="212"/>
      <c r="BA1612" s="212"/>
      <c r="BB1612" s="212"/>
      <c r="BC1612" s="212"/>
      <c r="BD1612" s="212"/>
      <c r="BE1612" s="212"/>
      <c r="BF1612" s="212"/>
      <c r="BG1612" s="212"/>
      <c r="BH1612" s="212"/>
    </row>
    <row r="1613" spans="1:60" outlineLevel="3" x14ac:dyDescent="0.2">
      <c r="A1613" s="219"/>
      <c r="B1613" s="220"/>
      <c r="C1613" s="252" t="s">
        <v>1847</v>
      </c>
      <c r="D1613" s="223"/>
      <c r="E1613" s="224">
        <v>29.5608</v>
      </c>
      <c r="F1613" s="222"/>
      <c r="G1613" s="222"/>
      <c r="H1613" s="222"/>
      <c r="I1613" s="222"/>
      <c r="J1613" s="222"/>
      <c r="K1613" s="222"/>
      <c r="L1613" s="222"/>
      <c r="M1613" s="222"/>
      <c r="N1613" s="221"/>
      <c r="O1613" s="221"/>
      <c r="P1613" s="221"/>
      <c r="Q1613" s="221"/>
      <c r="R1613" s="222"/>
      <c r="S1613" s="222"/>
      <c r="T1613" s="222"/>
      <c r="U1613" s="222"/>
      <c r="V1613" s="222"/>
      <c r="W1613" s="222"/>
      <c r="X1613" s="222"/>
      <c r="Y1613" s="222"/>
      <c r="Z1613" s="212"/>
      <c r="AA1613" s="212"/>
      <c r="AB1613" s="212"/>
      <c r="AC1613" s="212"/>
      <c r="AD1613" s="212"/>
      <c r="AE1613" s="212"/>
      <c r="AF1613" s="212"/>
      <c r="AG1613" s="212" t="s">
        <v>276</v>
      </c>
      <c r="AH1613" s="212">
        <v>0</v>
      </c>
      <c r="AI1613" s="212"/>
      <c r="AJ1613" s="212"/>
      <c r="AK1613" s="212"/>
      <c r="AL1613" s="212"/>
      <c r="AM1613" s="212"/>
      <c r="AN1613" s="212"/>
      <c r="AO1613" s="212"/>
      <c r="AP1613" s="212"/>
      <c r="AQ1613" s="212"/>
      <c r="AR1613" s="212"/>
      <c r="AS1613" s="212"/>
      <c r="AT1613" s="212"/>
      <c r="AU1613" s="212"/>
      <c r="AV1613" s="212"/>
      <c r="AW1613" s="212"/>
      <c r="AX1613" s="212"/>
      <c r="AY1613" s="212"/>
      <c r="AZ1613" s="212"/>
      <c r="BA1613" s="212"/>
      <c r="BB1613" s="212"/>
      <c r="BC1613" s="212"/>
      <c r="BD1613" s="212"/>
      <c r="BE1613" s="212"/>
      <c r="BF1613" s="212"/>
      <c r="BG1613" s="212"/>
      <c r="BH1613" s="212"/>
    </row>
    <row r="1614" spans="1:60" outlineLevel="3" x14ac:dyDescent="0.2">
      <c r="A1614" s="219"/>
      <c r="B1614" s="220"/>
      <c r="C1614" s="252" t="s">
        <v>1848</v>
      </c>
      <c r="D1614" s="223"/>
      <c r="E1614" s="224">
        <v>71.52</v>
      </c>
      <c r="F1614" s="222"/>
      <c r="G1614" s="222"/>
      <c r="H1614" s="222"/>
      <c r="I1614" s="222"/>
      <c r="J1614" s="222"/>
      <c r="K1614" s="222"/>
      <c r="L1614" s="222"/>
      <c r="M1614" s="222"/>
      <c r="N1614" s="221"/>
      <c r="O1614" s="221"/>
      <c r="P1614" s="221"/>
      <c r="Q1614" s="221"/>
      <c r="R1614" s="222"/>
      <c r="S1614" s="222"/>
      <c r="T1614" s="222"/>
      <c r="U1614" s="222"/>
      <c r="V1614" s="222"/>
      <c r="W1614" s="222"/>
      <c r="X1614" s="222"/>
      <c r="Y1614" s="222"/>
      <c r="Z1614" s="212"/>
      <c r="AA1614" s="212"/>
      <c r="AB1614" s="212"/>
      <c r="AC1614" s="212"/>
      <c r="AD1614" s="212"/>
      <c r="AE1614" s="212"/>
      <c r="AF1614" s="212"/>
      <c r="AG1614" s="212" t="s">
        <v>276</v>
      </c>
      <c r="AH1614" s="212">
        <v>0</v>
      </c>
      <c r="AI1614" s="212"/>
      <c r="AJ1614" s="212"/>
      <c r="AK1614" s="212"/>
      <c r="AL1614" s="212"/>
      <c r="AM1614" s="212"/>
      <c r="AN1614" s="212"/>
      <c r="AO1614" s="212"/>
      <c r="AP1614" s="212"/>
      <c r="AQ1614" s="212"/>
      <c r="AR1614" s="212"/>
      <c r="AS1614" s="212"/>
      <c r="AT1614" s="212"/>
      <c r="AU1614" s="212"/>
      <c r="AV1614" s="212"/>
      <c r="AW1614" s="212"/>
      <c r="AX1614" s="212"/>
      <c r="AY1614" s="212"/>
      <c r="AZ1614" s="212"/>
      <c r="BA1614" s="212"/>
      <c r="BB1614" s="212"/>
      <c r="BC1614" s="212"/>
      <c r="BD1614" s="212"/>
      <c r="BE1614" s="212"/>
      <c r="BF1614" s="212"/>
      <c r="BG1614" s="212"/>
      <c r="BH1614" s="212"/>
    </row>
    <row r="1615" spans="1:60" outlineLevel="3" x14ac:dyDescent="0.2">
      <c r="A1615" s="219"/>
      <c r="B1615" s="220"/>
      <c r="C1615" s="252" t="s">
        <v>514</v>
      </c>
      <c r="D1615" s="223"/>
      <c r="E1615" s="224"/>
      <c r="F1615" s="222"/>
      <c r="G1615" s="222"/>
      <c r="H1615" s="222"/>
      <c r="I1615" s="222"/>
      <c r="J1615" s="222"/>
      <c r="K1615" s="222"/>
      <c r="L1615" s="222"/>
      <c r="M1615" s="222"/>
      <c r="N1615" s="221"/>
      <c r="O1615" s="221"/>
      <c r="P1615" s="221"/>
      <c r="Q1615" s="221"/>
      <c r="R1615" s="222"/>
      <c r="S1615" s="222"/>
      <c r="T1615" s="222"/>
      <c r="U1615" s="222"/>
      <c r="V1615" s="222"/>
      <c r="W1615" s="222"/>
      <c r="X1615" s="222"/>
      <c r="Y1615" s="222"/>
      <c r="Z1615" s="212"/>
      <c r="AA1615" s="212"/>
      <c r="AB1615" s="212"/>
      <c r="AC1615" s="212"/>
      <c r="AD1615" s="212"/>
      <c r="AE1615" s="212"/>
      <c r="AF1615" s="212"/>
      <c r="AG1615" s="212" t="s">
        <v>276</v>
      </c>
      <c r="AH1615" s="212">
        <v>0</v>
      </c>
      <c r="AI1615" s="212"/>
      <c r="AJ1615" s="212"/>
      <c r="AK1615" s="212"/>
      <c r="AL1615" s="212"/>
      <c r="AM1615" s="212"/>
      <c r="AN1615" s="212"/>
      <c r="AO1615" s="212"/>
      <c r="AP1615" s="212"/>
      <c r="AQ1615" s="212"/>
      <c r="AR1615" s="212"/>
      <c r="AS1615" s="212"/>
      <c r="AT1615" s="212"/>
      <c r="AU1615" s="212"/>
      <c r="AV1615" s="212"/>
      <c r="AW1615" s="212"/>
      <c r="AX1615" s="212"/>
      <c r="AY1615" s="212"/>
      <c r="AZ1615" s="212"/>
      <c r="BA1615" s="212"/>
      <c r="BB1615" s="212"/>
      <c r="BC1615" s="212"/>
      <c r="BD1615" s="212"/>
      <c r="BE1615" s="212"/>
      <c r="BF1615" s="212"/>
      <c r="BG1615" s="212"/>
      <c r="BH1615" s="212"/>
    </row>
    <row r="1616" spans="1:60" outlineLevel="3" x14ac:dyDescent="0.2">
      <c r="A1616" s="219"/>
      <c r="B1616" s="220"/>
      <c r="C1616" s="252" t="s">
        <v>1849</v>
      </c>
      <c r="D1616" s="223"/>
      <c r="E1616" s="224">
        <v>92.442599999999999</v>
      </c>
      <c r="F1616" s="222"/>
      <c r="G1616" s="222"/>
      <c r="H1616" s="222"/>
      <c r="I1616" s="222"/>
      <c r="J1616" s="222"/>
      <c r="K1616" s="222"/>
      <c r="L1616" s="222"/>
      <c r="M1616" s="222"/>
      <c r="N1616" s="221"/>
      <c r="O1616" s="221"/>
      <c r="P1616" s="221"/>
      <c r="Q1616" s="221"/>
      <c r="R1616" s="222"/>
      <c r="S1616" s="222"/>
      <c r="T1616" s="222"/>
      <c r="U1616" s="222"/>
      <c r="V1616" s="222"/>
      <c r="W1616" s="222"/>
      <c r="X1616" s="222"/>
      <c r="Y1616" s="222"/>
      <c r="Z1616" s="212"/>
      <c r="AA1616" s="212"/>
      <c r="AB1616" s="212"/>
      <c r="AC1616" s="212"/>
      <c r="AD1616" s="212"/>
      <c r="AE1616" s="212"/>
      <c r="AF1616" s="212"/>
      <c r="AG1616" s="212" t="s">
        <v>276</v>
      </c>
      <c r="AH1616" s="212">
        <v>0</v>
      </c>
      <c r="AI1616" s="212"/>
      <c r="AJ1616" s="212"/>
      <c r="AK1616" s="212"/>
      <c r="AL1616" s="212"/>
      <c r="AM1616" s="212"/>
      <c r="AN1616" s="212"/>
      <c r="AO1616" s="212"/>
      <c r="AP1616" s="212"/>
      <c r="AQ1616" s="212"/>
      <c r="AR1616" s="212"/>
      <c r="AS1616" s="212"/>
      <c r="AT1616" s="212"/>
      <c r="AU1616" s="212"/>
      <c r="AV1616" s="212"/>
      <c r="AW1616" s="212"/>
      <c r="AX1616" s="212"/>
      <c r="AY1616" s="212"/>
      <c r="AZ1616" s="212"/>
      <c r="BA1616" s="212"/>
      <c r="BB1616" s="212"/>
      <c r="BC1616" s="212"/>
      <c r="BD1616" s="212"/>
      <c r="BE1616" s="212"/>
      <c r="BF1616" s="212"/>
      <c r="BG1616" s="212"/>
      <c r="BH1616" s="212"/>
    </row>
    <row r="1617" spans="1:60" outlineLevel="3" x14ac:dyDescent="0.2">
      <c r="A1617" s="219"/>
      <c r="B1617" s="220"/>
      <c r="C1617" s="252" t="s">
        <v>1850</v>
      </c>
      <c r="D1617" s="223"/>
      <c r="E1617" s="224">
        <v>189.81479999999999</v>
      </c>
      <c r="F1617" s="222"/>
      <c r="G1617" s="222"/>
      <c r="H1617" s="222"/>
      <c r="I1617" s="222"/>
      <c r="J1617" s="222"/>
      <c r="K1617" s="222"/>
      <c r="L1617" s="222"/>
      <c r="M1617" s="222"/>
      <c r="N1617" s="221"/>
      <c r="O1617" s="221"/>
      <c r="P1617" s="221"/>
      <c r="Q1617" s="221"/>
      <c r="R1617" s="222"/>
      <c r="S1617" s="222"/>
      <c r="T1617" s="222"/>
      <c r="U1617" s="222"/>
      <c r="V1617" s="222"/>
      <c r="W1617" s="222"/>
      <c r="X1617" s="222"/>
      <c r="Y1617" s="222"/>
      <c r="Z1617" s="212"/>
      <c r="AA1617" s="212"/>
      <c r="AB1617" s="212"/>
      <c r="AC1617" s="212"/>
      <c r="AD1617" s="212"/>
      <c r="AE1617" s="212"/>
      <c r="AF1617" s="212"/>
      <c r="AG1617" s="212" t="s">
        <v>276</v>
      </c>
      <c r="AH1617" s="212">
        <v>0</v>
      </c>
      <c r="AI1617" s="212"/>
      <c r="AJ1617" s="212"/>
      <c r="AK1617" s="212"/>
      <c r="AL1617" s="212"/>
      <c r="AM1617" s="212"/>
      <c r="AN1617" s="212"/>
      <c r="AO1617" s="212"/>
      <c r="AP1617" s="212"/>
      <c r="AQ1617" s="212"/>
      <c r="AR1617" s="212"/>
      <c r="AS1617" s="212"/>
      <c r="AT1617" s="212"/>
      <c r="AU1617" s="212"/>
      <c r="AV1617" s="212"/>
      <c r="AW1617" s="212"/>
      <c r="AX1617" s="212"/>
      <c r="AY1617" s="212"/>
      <c r="AZ1617" s="212"/>
      <c r="BA1617" s="212"/>
      <c r="BB1617" s="212"/>
      <c r="BC1617" s="212"/>
      <c r="BD1617" s="212"/>
      <c r="BE1617" s="212"/>
      <c r="BF1617" s="212"/>
      <c r="BG1617" s="212"/>
      <c r="BH1617" s="212"/>
    </row>
    <row r="1618" spans="1:60" outlineLevel="3" x14ac:dyDescent="0.2">
      <c r="A1618" s="219"/>
      <c r="B1618" s="220"/>
      <c r="C1618" s="252" t="s">
        <v>1851</v>
      </c>
      <c r="D1618" s="223"/>
      <c r="E1618" s="224">
        <v>89.364000000000004</v>
      </c>
      <c r="F1618" s="222"/>
      <c r="G1618" s="222"/>
      <c r="H1618" s="222"/>
      <c r="I1618" s="222"/>
      <c r="J1618" s="222"/>
      <c r="K1618" s="222"/>
      <c r="L1618" s="222"/>
      <c r="M1618" s="222"/>
      <c r="N1618" s="221"/>
      <c r="O1618" s="221"/>
      <c r="P1618" s="221"/>
      <c r="Q1618" s="221"/>
      <c r="R1618" s="222"/>
      <c r="S1618" s="222"/>
      <c r="T1618" s="222"/>
      <c r="U1618" s="222"/>
      <c r="V1618" s="222"/>
      <c r="W1618" s="222"/>
      <c r="X1618" s="222"/>
      <c r="Y1618" s="222"/>
      <c r="Z1618" s="212"/>
      <c r="AA1618" s="212"/>
      <c r="AB1618" s="212"/>
      <c r="AC1618" s="212"/>
      <c r="AD1618" s="212"/>
      <c r="AE1618" s="212"/>
      <c r="AF1618" s="212"/>
      <c r="AG1618" s="212" t="s">
        <v>276</v>
      </c>
      <c r="AH1618" s="212">
        <v>0</v>
      </c>
      <c r="AI1618" s="212"/>
      <c r="AJ1618" s="212"/>
      <c r="AK1618" s="212"/>
      <c r="AL1618" s="212"/>
      <c r="AM1618" s="212"/>
      <c r="AN1618" s="212"/>
      <c r="AO1618" s="212"/>
      <c r="AP1618" s="212"/>
      <c r="AQ1618" s="212"/>
      <c r="AR1618" s="212"/>
      <c r="AS1618" s="212"/>
      <c r="AT1618" s="212"/>
      <c r="AU1618" s="212"/>
      <c r="AV1618" s="212"/>
      <c r="AW1618" s="212"/>
      <c r="AX1618" s="212"/>
      <c r="AY1618" s="212"/>
      <c r="AZ1618" s="212"/>
      <c r="BA1618" s="212"/>
      <c r="BB1618" s="212"/>
      <c r="BC1618" s="212"/>
      <c r="BD1618" s="212"/>
      <c r="BE1618" s="212"/>
      <c r="BF1618" s="212"/>
      <c r="BG1618" s="212"/>
      <c r="BH1618" s="212"/>
    </row>
    <row r="1619" spans="1:60" outlineLevel="3" x14ac:dyDescent="0.2">
      <c r="A1619" s="219"/>
      <c r="B1619" s="220"/>
      <c r="C1619" s="252" t="s">
        <v>1852</v>
      </c>
      <c r="D1619" s="223"/>
      <c r="E1619" s="224">
        <v>45.828000000000003</v>
      </c>
      <c r="F1619" s="222"/>
      <c r="G1619" s="222"/>
      <c r="H1619" s="222"/>
      <c r="I1619" s="222"/>
      <c r="J1619" s="222"/>
      <c r="K1619" s="222"/>
      <c r="L1619" s="222"/>
      <c r="M1619" s="222"/>
      <c r="N1619" s="221"/>
      <c r="O1619" s="221"/>
      <c r="P1619" s="221"/>
      <c r="Q1619" s="221"/>
      <c r="R1619" s="222"/>
      <c r="S1619" s="222"/>
      <c r="T1619" s="222"/>
      <c r="U1619" s="222"/>
      <c r="V1619" s="222"/>
      <c r="W1619" s="222"/>
      <c r="X1619" s="222"/>
      <c r="Y1619" s="222"/>
      <c r="Z1619" s="212"/>
      <c r="AA1619" s="212"/>
      <c r="AB1619" s="212"/>
      <c r="AC1619" s="212"/>
      <c r="AD1619" s="212"/>
      <c r="AE1619" s="212"/>
      <c r="AF1619" s="212"/>
      <c r="AG1619" s="212" t="s">
        <v>276</v>
      </c>
      <c r="AH1619" s="212">
        <v>0</v>
      </c>
      <c r="AI1619" s="212"/>
      <c r="AJ1619" s="212"/>
      <c r="AK1619" s="212"/>
      <c r="AL1619" s="212"/>
      <c r="AM1619" s="212"/>
      <c r="AN1619" s="212"/>
      <c r="AO1619" s="212"/>
      <c r="AP1619" s="212"/>
      <c r="AQ1619" s="212"/>
      <c r="AR1619" s="212"/>
      <c r="AS1619" s="212"/>
      <c r="AT1619" s="212"/>
      <c r="AU1619" s="212"/>
      <c r="AV1619" s="212"/>
      <c r="AW1619" s="212"/>
      <c r="AX1619" s="212"/>
      <c r="AY1619" s="212"/>
      <c r="AZ1619" s="212"/>
      <c r="BA1619" s="212"/>
      <c r="BB1619" s="212"/>
      <c r="BC1619" s="212"/>
      <c r="BD1619" s="212"/>
      <c r="BE1619" s="212"/>
      <c r="BF1619" s="212"/>
      <c r="BG1619" s="212"/>
      <c r="BH1619" s="212"/>
    </row>
    <row r="1620" spans="1:60" outlineLevel="3" x14ac:dyDescent="0.2">
      <c r="A1620" s="219"/>
      <c r="B1620" s="220"/>
      <c r="C1620" s="252" t="s">
        <v>1853</v>
      </c>
      <c r="D1620" s="223"/>
      <c r="E1620" s="224">
        <v>40.878100000000003</v>
      </c>
      <c r="F1620" s="222"/>
      <c r="G1620" s="222"/>
      <c r="H1620" s="222"/>
      <c r="I1620" s="222"/>
      <c r="J1620" s="222"/>
      <c r="K1620" s="222"/>
      <c r="L1620" s="222"/>
      <c r="M1620" s="222"/>
      <c r="N1620" s="221"/>
      <c r="O1620" s="221"/>
      <c r="P1620" s="221"/>
      <c r="Q1620" s="221"/>
      <c r="R1620" s="222"/>
      <c r="S1620" s="222"/>
      <c r="T1620" s="222"/>
      <c r="U1620" s="222"/>
      <c r="V1620" s="222"/>
      <c r="W1620" s="222"/>
      <c r="X1620" s="222"/>
      <c r="Y1620" s="222"/>
      <c r="Z1620" s="212"/>
      <c r="AA1620" s="212"/>
      <c r="AB1620" s="212"/>
      <c r="AC1620" s="212"/>
      <c r="AD1620" s="212"/>
      <c r="AE1620" s="212"/>
      <c r="AF1620" s="212"/>
      <c r="AG1620" s="212" t="s">
        <v>276</v>
      </c>
      <c r="AH1620" s="212">
        <v>0</v>
      </c>
      <c r="AI1620" s="212"/>
      <c r="AJ1620" s="212"/>
      <c r="AK1620" s="212"/>
      <c r="AL1620" s="212"/>
      <c r="AM1620" s="212"/>
      <c r="AN1620" s="212"/>
      <c r="AO1620" s="212"/>
      <c r="AP1620" s="212"/>
      <c r="AQ1620" s="212"/>
      <c r="AR1620" s="212"/>
      <c r="AS1620" s="212"/>
      <c r="AT1620" s="212"/>
      <c r="AU1620" s="212"/>
      <c r="AV1620" s="212"/>
      <c r="AW1620" s="212"/>
      <c r="AX1620" s="212"/>
      <c r="AY1620" s="212"/>
      <c r="AZ1620" s="212"/>
      <c r="BA1620" s="212"/>
      <c r="BB1620" s="212"/>
      <c r="BC1620" s="212"/>
      <c r="BD1620" s="212"/>
      <c r="BE1620" s="212"/>
      <c r="BF1620" s="212"/>
      <c r="BG1620" s="212"/>
      <c r="BH1620" s="212"/>
    </row>
    <row r="1621" spans="1:60" outlineLevel="3" x14ac:dyDescent="0.2">
      <c r="A1621" s="219"/>
      <c r="B1621" s="220"/>
      <c r="C1621" s="252" t="s">
        <v>1854</v>
      </c>
      <c r="D1621" s="223"/>
      <c r="E1621" s="224">
        <v>45.654400000000003</v>
      </c>
      <c r="F1621" s="222"/>
      <c r="G1621" s="222"/>
      <c r="H1621" s="222"/>
      <c r="I1621" s="222"/>
      <c r="J1621" s="222"/>
      <c r="K1621" s="222"/>
      <c r="L1621" s="222"/>
      <c r="M1621" s="222"/>
      <c r="N1621" s="221"/>
      <c r="O1621" s="221"/>
      <c r="P1621" s="221"/>
      <c r="Q1621" s="221"/>
      <c r="R1621" s="222"/>
      <c r="S1621" s="222"/>
      <c r="T1621" s="222"/>
      <c r="U1621" s="222"/>
      <c r="V1621" s="222"/>
      <c r="W1621" s="222"/>
      <c r="X1621" s="222"/>
      <c r="Y1621" s="222"/>
      <c r="Z1621" s="212"/>
      <c r="AA1621" s="212"/>
      <c r="AB1621" s="212"/>
      <c r="AC1621" s="212"/>
      <c r="AD1621" s="212"/>
      <c r="AE1621" s="212"/>
      <c r="AF1621" s="212"/>
      <c r="AG1621" s="212" t="s">
        <v>276</v>
      </c>
      <c r="AH1621" s="212">
        <v>0</v>
      </c>
      <c r="AI1621" s="212"/>
      <c r="AJ1621" s="212"/>
      <c r="AK1621" s="212"/>
      <c r="AL1621" s="212"/>
      <c r="AM1621" s="212"/>
      <c r="AN1621" s="212"/>
      <c r="AO1621" s="212"/>
      <c r="AP1621" s="212"/>
      <c r="AQ1621" s="212"/>
      <c r="AR1621" s="212"/>
      <c r="AS1621" s="212"/>
      <c r="AT1621" s="212"/>
      <c r="AU1621" s="212"/>
      <c r="AV1621" s="212"/>
      <c r="AW1621" s="212"/>
      <c r="AX1621" s="212"/>
      <c r="AY1621" s="212"/>
      <c r="AZ1621" s="212"/>
      <c r="BA1621" s="212"/>
      <c r="BB1621" s="212"/>
      <c r="BC1621" s="212"/>
      <c r="BD1621" s="212"/>
      <c r="BE1621" s="212"/>
      <c r="BF1621" s="212"/>
      <c r="BG1621" s="212"/>
      <c r="BH1621" s="212"/>
    </row>
    <row r="1622" spans="1:60" outlineLevel="3" x14ac:dyDescent="0.2">
      <c r="A1622" s="219"/>
      <c r="B1622" s="220"/>
      <c r="C1622" s="252" t="s">
        <v>1855</v>
      </c>
      <c r="D1622" s="223"/>
      <c r="E1622" s="224"/>
      <c r="F1622" s="222"/>
      <c r="G1622" s="222"/>
      <c r="H1622" s="222"/>
      <c r="I1622" s="222"/>
      <c r="J1622" s="222"/>
      <c r="K1622" s="222"/>
      <c r="L1622" s="222"/>
      <c r="M1622" s="222"/>
      <c r="N1622" s="221"/>
      <c r="O1622" s="221"/>
      <c r="P1622" s="221"/>
      <c r="Q1622" s="221"/>
      <c r="R1622" s="222"/>
      <c r="S1622" s="222"/>
      <c r="T1622" s="222"/>
      <c r="U1622" s="222"/>
      <c r="V1622" s="222"/>
      <c r="W1622" s="222"/>
      <c r="X1622" s="222"/>
      <c r="Y1622" s="222"/>
      <c r="Z1622" s="212"/>
      <c r="AA1622" s="212"/>
      <c r="AB1622" s="212"/>
      <c r="AC1622" s="212"/>
      <c r="AD1622" s="212"/>
      <c r="AE1622" s="212"/>
      <c r="AF1622" s="212"/>
      <c r="AG1622" s="212" t="s">
        <v>276</v>
      </c>
      <c r="AH1622" s="212">
        <v>0</v>
      </c>
      <c r="AI1622" s="212"/>
      <c r="AJ1622" s="212"/>
      <c r="AK1622" s="212"/>
      <c r="AL1622" s="212"/>
      <c r="AM1622" s="212"/>
      <c r="AN1622" s="212"/>
      <c r="AO1622" s="212"/>
      <c r="AP1622" s="212"/>
      <c r="AQ1622" s="212"/>
      <c r="AR1622" s="212"/>
      <c r="AS1622" s="212"/>
      <c r="AT1622" s="212"/>
      <c r="AU1622" s="212"/>
      <c r="AV1622" s="212"/>
      <c r="AW1622" s="212"/>
      <c r="AX1622" s="212"/>
      <c r="AY1622" s="212"/>
      <c r="AZ1622" s="212"/>
      <c r="BA1622" s="212"/>
      <c r="BB1622" s="212"/>
      <c r="BC1622" s="212"/>
      <c r="BD1622" s="212"/>
      <c r="BE1622" s="212"/>
      <c r="BF1622" s="212"/>
      <c r="BG1622" s="212"/>
      <c r="BH1622" s="212"/>
    </row>
    <row r="1623" spans="1:60" outlineLevel="3" x14ac:dyDescent="0.2">
      <c r="A1623" s="219"/>
      <c r="B1623" s="220"/>
      <c r="C1623" s="252" t="s">
        <v>505</v>
      </c>
      <c r="D1623" s="223"/>
      <c r="E1623" s="224"/>
      <c r="F1623" s="222"/>
      <c r="G1623" s="222"/>
      <c r="H1623" s="222"/>
      <c r="I1623" s="222"/>
      <c r="J1623" s="222"/>
      <c r="K1623" s="222"/>
      <c r="L1623" s="222"/>
      <c r="M1623" s="222"/>
      <c r="N1623" s="221"/>
      <c r="O1623" s="221"/>
      <c r="P1623" s="221"/>
      <c r="Q1623" s="221"/>
      <c r="R1623" s="222"/>
      <c r="S1623" s="222"/>
      <c r="T1623" s="222"/>
      <c r="U1623" s="222"/>
      <c r="V1623" s="222"/>
      <c r="W1623" s="222"/>
      <c r="X1623" s="222"/>
      <c r="Y1623" s="222"/>
      <c r="Z1623" s="212"/>
      <c r="AA1623" s="212"/>
      <c r="AB1623" s="212"/>
      <c r="AC1623" s="212"/>
      <c r="AD1623" s="212"/>
      <c r="AE1623" s="212"/>
      <c r="AF1623" s="212"/>
      <c r="AG1623" s="212" t="s">
        <v>276</v>
      </c>
      <c r="AH1623" s="212">
        <v>0</v>
      </c>
      <c r="AI1623" s="212"/>
      <c r="AJ1623" s="212"/>
      <c r="AK1623" s="212"/>
      <c r="AL1623" s="212"/>
      <c r="AM1623" s="212"/>
      <c r="AN1623" s="212"/>
      <c r="AO1623" s="212"/>
      <c r="AP1623" s="212"/>
      <c r="AQ1623" s="212"/>
      <c r="AR1623" s="212"/>
      <c r="AS1623" s="212"/>
      <c r="AT1623" s="212"/>
      <c r="AU1623" s="212"/>
      <c r="AV1623" s="212"/>
      <c r="AW1623" s="212"/>
      <c r="AX1623" s="212"/>
      <c r="AY1623" s="212"/>
      <c r="AZ1623" s="212"/>
      <c r="BA1623" s="212"/>
      <c r="BB1623" s="212"/>
      <c r="BC1623" s="212"/>
      <c r="BD1623" s="212"/>
      <c r="BE1623" s="212"/>
      <c r="BF1623" s="212"/>
      <c r="BG1623" s="212"/>
      <c r="BH1623" s="212"/>
    </row>
    <row r="1624" spans="1:60" outlineLevel="3" x14ac:dyDescent="0.2">
      <c r="A1624" s="219"/>
      <c r="B1624" s="220"/>
      <c r="C1624" s="252" t="s">
        <v>767</v>
      </c>
      <c r="D1624" s="223"/>
      <c r="E1624" s="224">
        <v>59.122</v>
      </c>
      <c r="F1624" s="222"/>
      <c r="G1624" s="222"/>
      <c r="H1624" s="222"/>
      <c r="I1624" s="222"/>
      <c r="J1624" s="222"/>
      <c r="K1624" s="222"/>
      <c r="L1624" s="222"/>
      <c r="M1624" s="222"/>
      <c r="N1624" s="221"/>
      <c r="O1624" s="221"/>
      <c r="P1624" s="221"/>
      <c r="Q1624" s="221"/>
      <c r="R1624" s="222"/>
      <c r="S1624" s="222"/>
      <c r="T1624" s="222"/>
      <c r="U1624" s="222"/>
      <c r="V1624" s="222"/>
      <c r="W1624" s="222"/>
      <c r="X1624" s="222"/>
      <c r="Y1624" s="222"/>
      <c r="Z1624" s="212"/>
      <c r="AA1624" s="212"/>
      <c r="AB1624" s="212"/>
      <c r="AC1624" s="212"/>
      <c r="AD1624" s="212"/>
      <c r="AE1624" s="212"/>
      <c r="AF1624" s="212"/>
      <c r="AG1624" s="212" t="s">
        <v>276</v>
      </c>
      <c r="AH1624" s="212">
        <v>0</v>
      </c>
      <c r="AI1624" s="212"/>
      <c r="AJ1624" s="212"/>
      <c r="AK1624" s="212"/>
      <c r="AL1624" s="212"/>
      <c r="AM1624" s="212"/>
      <c r="AN1624" s="212"/>
      <c r="AO1624" s="212"/>
      <c r="AP1624" s="212"/>
      <c r="AQ1624" s="212"/>
      <c r="AR1624" s="212"/>
      <c r="AS1624" s="212"/>
      <c r="AT1624" s="212"/>
      <c r="AU1624" s="212"/>
      <c r="AV1624" s="212"/>
      <c r="AW1624" s="212"/>
      <c r="AX1624" s="212"/>
      <c r="AY1624" s="212"/>
      <c r="AZ1624" s="212"/>
      <c r="BA1624" s="212"/>
      <c r="BB1624" s="212"/>
      <c r="BC1624" s="212"/>
      <c r="BD1624" s="212"/>
      <c r="BE1624" s="212"/>
      <c r="BF1624" s="212"/>
      <c r="BG1624" s="212"/>
      <c r="BH1624" s="212"/>
    </row>
    <row r="1625" spans="1:60" outlineLevel="3" x14ac:dyDescent="0.2">
      <c r="A1625" s="219"/>
      <c r="B1625" s="220"/>
      <c r="C1625" s="252" t="s">
        <v>633</v>
      </c>
      <c r="D1625" s="223"/>
      <c r="E1625" s="224">
        <v>4.22</v>
      </c>
      <c r="F1625" s="222"/>
      <c r="G1625" s="222"/>
      <c r="H1625" s="222"/>
      <c r="I1625" s="222"/>
      <c r="J1625" s="222"/>
      <c r="K1625" s="222"/>
      <c r="L1625" s="222"/>
      <c r="M1625" s="222"/>
      <c r="N1625" s="221"/>
      <c r="O1625" s="221"/>
      <c r="P1625" s="221"/>
      <c r="Q1625" s="221"/>
      <c r="R1625" s="222"/>
      <c r="S1625" s="222"/>
      <c r="T1625" s="222"/>
      <c r="U1625" s="222"/>
      <c r="V1625" s="222"/>
      <c r="W1625" s="222"/>
      <c r="X1625" s="222"/>
      <c r="Y1625" s="222"/>
      <c r="Z1625" s="212"/>
      <c r="AA1625" s="212"/>
      <c r="AB1625" s="212"/>
      <c r="AC1625" s="212"/>
      <c r="AD1625" s="212"/>
      <c r="AE1625" s="212"/>
      <c r="AF1625" s="212"/>
      <c r="AG1625" s="212" t="s">
        <v>276</v>
      </c>
      <c r="AH1625" s="212">
        <v>0</v>
      </c>
      <c r="AI1625" s="212"/>
      <c r="AJ1625" s="212"/>
      <c r="AK1625" s="212"/>
      <c r="AL1625" s="212"/>
      <c r="AM1625" s="212"/>
      <c r="AN1625" s="212"/>
      <c r="AO1625" s="212"/>
      <c r="AP1625" s="212"/>
      <c r="AQ1625" s="212"/>
      <c r="AR1625" s="212"/>
      <c r="AS1625" s="212"/>
      <c r="AT1625" s="212"/>
      <c r="AU1625" s="212"/>
      <c r="AV1625" s="212"/>
      <c r="AW1625" s="212"/>
      <c r="AX1625" s="212"/>
      <c r="AY1625" s="212"/>
      <c r="AZ1625" s="212"/>
      <c r="BA1625" s="212"/>
      <c r="BB1625" s="212"/>
      <c r="BC1625" s="212"/>
      <c r="BD1625" s="212"/>
      <c r="BE1625" s="212"/>
      <c r="BF1625" s="212"/>
      <c r="BG1625" s="212"/>
      <c r="BH1625" s="212"/>
    </row>
    <row r="1626" spans="1:60" outlineLevel="3" x14ac:dyDescent="0.2">
      <c r="A1626" s="219"/>
      <c r="B1626" s="220"/>
      <c r="C1626" s="252" t="s">
        <v>768</v>
      </c>
      <c r="D1626" s="223"/>
      <c r="E1626" s="224">
        <v>86.111999999999995</v>
      </c>
      <c r="F1626" s="222"/>
      <c r="G1626" s="222"/>
      <c r="H1626" s="222"/>
      <c r="I1626" s="222"/>
      <c r="J1626" s="222"/>
      <c r="K1626" s="222"/>
      <c r="L1626" s="222"/>
      <c r="M1626" s="222"/>
      <c r="N1626" s="221"/>
      <c r="O1626" s="221"/>
      <c r="P1626" s="221"/>
      <c r="Q1626" s="221"/>
      <c r="R1626" s="222"/>
      <c r="S1626" s="222"/>
      <c r="T1626" s="222"/>
      <c r="U1626" s="222"/>
      <c r="V1626" s="222"/>
      <c r="W1626" s="222"/>
      <c r="X1626" s="222"/>
      <c r="Y1626" s="222"/>
      <c r="Z1626" s="212"/>
      <c r="AA1626" s="212"/>
      <c r="AB1626" s="212"/>
      <c r="AC1626" s="212"/>
      <c r="AD1626" s="212"/>
      <c r="AE1626" s="212"/>
      <c r="AF1626" s="212"/>
      <c r="AG1626" s="212" t="s">
        <v>276</v>
      </c>
      <c r="AH1626" s="212">
        <v>0</v>
      </c>
      <c r="AI1626" s="212"/>
      <c r="AJ1626" s="212"/>
      <c r="AK1626" s="212"/>
      <c r="AL1626" s="212"/>
      <c r="AM1626" s="212"/>
      <c r="AN1626" s="212"/>
      <c r="AO1626" s="212"/>
      <c r="AP1626" s="212"/>
      <c r="AQ1626" s="212"/>
      <c r="AR1626" s="212"/>
      <c r="AS1626" s="212"/>
      <c r="AT1626" s="212"/>
      <c r="AU1626" s="212"/>
      <c r="AV1626" s="212"/>
      <c r="AW1626" s="212"/>
      <c r="AX1626" s="212"/>
      <c r="AY1626" s="212"/>
      <c r="AZ1626" s="212"/>
      <c r="BA1626" s="212"/>
      <c r="BB1626" s="212"/>
      <c r="BC1626" s="212"/>
      <c r="BD1626" s="212"/>
      <c r="BE1626" s="212"/>
      <c r="BF1626" s="212"/>
      <c r="BG1626" s="212"/>
      <c r="BH1626" s="212"/>
    </row>
    <row r="1627" spans="1:60" outlineLevel="3" x14ac:dyDescent="0.2">
      <c r="A1627" s="219"/>
      <c r="B1627" s="220"/>
      <c r="C1627" s="252" t="s">
        <v>892</v>
      </c>
      <c r="D1627" s="223"/>
      <c r="E1627" s="224">
        <v>84.44</v>
      </c>
      <c r="F1627" s="222"/>
      <c r="G1627" s="222"/>
      <c r="H1627" s="222"/>
      <c r="I1627" s="222"/>
      <c r="J1627" s="222"/>
      <c r="K1627" s="222"/>
      <c r="L1627" s="222"/>
      <c r="M1627" s="222"/>
      <c r="N1627" s="221"/>
      <c r="O1627" s="221"/>
      <c r="P1627" s="221"/>
      <c r="Q1627" s="221"/>
      <c r="R1627" s="222"/>
      <c r="S1627" s="222"/>
      <c r="T1627" s="222"/>
      <c r="U1627" s="222"/>
      <c r="V1627" s="222"/>
      <c r="W1627" s="222"/>
      <c r="X1627" s="222"/>
      <c r="Y1627" s="222"/>
      <c r="Z1627" s="212"/>
      <c r="AA1627" s="212"/>
      <c r="AB1627" s="212"/>
      <c r="AC1627" s="212"/>
      <c r="AD1627" s="212"/>
      <c r="AE1627" s="212"/>
      <c r="AF1627" s="212"/>
      <c r="AG1627" s="212" t="s">
        <v>276</v>
      </c>
      <c r="AH1627" s="212">
        <v>0</v>
      </c>
      <c r="AI1627" s="212"/>
      <c r="AJ1627" s="212"/>
      <c r="AK1627" s="212"/>
      <c r="AL1627" s="212"/>
      <c r="AM1627" s="212"/>
      <c r="AN1627" s="212"/>
      <c r="AO1627" s="212"/>
      <c r="AP1627" s="212"/>
      <c r="AQ1627" s="212"/>
      <c r="AR1627" s="212"/>
      <c r="AS1627" s="212"/>
      <c r="AT1627" s="212"/>
      <c r="AU1627" s="212"/>
      <c r="AV1627" s="212"/>
      <c r="AW1627" s="212"/>
      <c r="AX1627" s="212"/>
      <c r="AY1627" s="212"/>
      <c r="AZ1627" s="212"/>
      <c r="BA1627" s="212"/>
      <c r="BB1627" s="212"/>
      <c r="BC1627" s="212"/>
      <c r="BD1627" s="212"/>
      <c r="BE1627" s="212"/>
      <c r="BF1627" s="212"/>
      <c r="BG1627" s="212"/>
      <c r="BH1627" s="212"/>
    </row>
    <row r="1628" spans="1:60" outlineLevel="3" x14ac:dyDescent="0.2">
      <c r="A1628" s="219"/>
      <c r="B1628" s="220"/>
      <c r="C1628" s="252" t="s">
        <v>769</v>
      </c>
      <c r="D1628" s="223"/>
      <c r="E1628" s="224">
        <v>45.335999999999999</v>
      </c>
      <c r="F1628" s="222"/>
      <c r="G1628" s="222"/>
      <c r="H1628" s="222"/>
      <c r="I1628" s="222"/>
      <c r="J1628" s="222"/>
      <c r="K1628" s="222"/>
      <c r="L1628" s="222"/>
      <c r="M1628" s="222"/>
      <c r="N1628" s="221"/>
      <c r="O1628" s="221"/>
      <c r="P1628" s="221"/>
      <c r="Q1628" s="221"/>
      <c r="R1628" s="222"/>
      <c r="S1628" s="222"/>
      <c r="T1628" s="222"/>
      <c r="U1628" s="222"/>
      <c r="V1628" s="222"/>
      <c r="W1628" s="222"/>
      <c r="X1628" s="222"/>
      <c r="Y1628" s="222"/>
      <c r="Z1628" s="212"/>
      <c r="AA1628" s="212"/>
      <c r="AB1628" s="212"/>
      <c r="AC1628" s="212"/>
      <c r="AD1628" s="212"/>
      <c r="AE1628" s="212"/>
      <c r="AF1628" s="212"/>
      <c r="AG1628" s="212" t="s">
        <v>276</v>
      </c>
      <c r="AH1628" s="212">
        <v>0</v>
      </c>
      <c r="AI1628" s="212"/>
      <c r="AJ1628" s="212"/>
      <c r="AK1628" s="212"/>
      <c r="AL1628" s="212"/>
      <c r="AM1628" s="212"/>
      <c r="AN1628" s="212"/>
      <c r="AO1628" s="212"/>
      <c r="AP1628" s="212"/>
      <c r="AQ1628" s="212"/>
      <c r="AR1628" s="212"/>
      <c r="AS1628" s="212"/>
      <c r="AT1628" s="212"/>
      <c r="AU1628" s="212"/>
      <c r="AV1628" s="212"/>
      <c r="AW1628" s="212"/>
      <c r="AX1628" s="212"/>
      <c r="AY1628" s="212"/>
      <c r="AZ1628" s="212"/>
      <c r="BA1628" s="212"/>
      <c r="BB1628" s="212"/>
      <c r="BC1628" s="212"/>
      <c r="BD1628" s="212"/>
      <c r="BE1628" s="212"/>
      <c r="BF1628" s="212"/>
      <c r="BG1628" s="212"/>
      <c r="BH1628" s="212"/>
    </row>
    <row r="1629" spans="1:60" outlineLevel="3" x14ac:dyDescent="0.2">
      <c r="A1629" s="219"/>
      <c r="B1629" s="220"/>
      <c r="C1629" s="252" t="s">
        <v>634</v>
      </c>
      <c r="D1629" s="223"/>
      <c r="E1629" s="224">
        <v>107.32</v>
      </c>
      <c r="F1629" s="222"/>
      <c r="G1629" s="222"/>
      <c r="H1629" s="222"/>
      <c r="I1629" s="222"/>
      <c r="J1629" s="222"/>
      <c r="K1629" s="222"/>
      <c r="L1629" s="222"/>
      <c r="M1629" s="222"/>
      <c r="N1629" s="221"/>
      <c r="O1629" s="221"/>
      <c r="P1629" s="221"/>
      <c r="Q1629" s="221"/>
      <c r="R1629" s="222"/>
      <c r="S1629" s="222"/>
      <c r="T1629" s="222"/>
      <c r="U1629" s="222"/>
      <c r="V1629" s="222"/>
      <c r="W1629" s="222"/>
      <c r="X1629" s="222"/>
      <c r="Y1629" s="222"/>
      <c r="Z1629" s="212"/>
      <c r="AA1629" s="212"/>
      <c r="AB1629" s="212"/>
      <c r="AC1629" s="212"/>
      <c r="AD1629" s="212"/>
      <c r="AE1629" s="212"/>
      <c r="AF1629" s="212"/>
      <c r="AG1629" s="212" t="s">
        <v>276</v>
      </c>
      <c r="AH1629" s="212">
        <v>0</v>
      </c>
      <c r="AI1629" s="212"/>
      <c r="AJ1629" s="212"/>
      <c r="AK1629" s="212"/>
      <c r="AL1629" s="212"/>
      <c r="AM1629" s="212"/>
      <c r="AN1629" s="212"/>
      <c r="AO1629" s="212"/>
      <c r="AP1629" s="212"/>
      <c r="AQ1629" s="212"/>
      <c r="AR1629" s="212"/>
      <c r="AS1629" s="212"/>
      <c r="AT1629" s="212"/>
      <c r="AU1629" s="212"/>
      <c r="AV1629" s="212"/>
      <c r="AW1629" s="212"/>
      <c r="AX1629" s="212"/>
      <c r="AY1629" s="212"/>
      <c r="AZ1629" s="212"/>
      <c r="BA1629" s="212"/>
      <c r="BB1629" s="212"/>
      <c r="BC1629" s="212"/>
      <c r="BD1629" s="212"/>
      <c r="BE1629" s="212"/>
      <c r="BF1629" s="212"/>
      <c r="BG1629" s="212"/>
      <c r="BH1629" s="212"/>
    </row>
    <row r="1630" spans="1:60" outlineLevel="3" x14ac:dyDescent="0.2">
      <c r="A1630" s="219"/>
      <c r="B1630" s="220"/>
      <c r="C1630" s="252" t="s">
        <v>635</v>
      </c>
      <c r="D1630" s="223"/>
      <c r="E1630" s="224">
        <v>3.92</v>
      </c>
      <c r="F1630" s="222"/>
      <c r="G1630" s="222"/>
      <c r="H1630" s="222"/>
      <c r="I1630" s="222"/>
      <c r="J1630" s="222"/>
      <c r="K1630" s="222"/>
      <c r="L1630" s="222"/>
      <c r="M1630" s="222"/>
      <c r="N1630" s="221"/>
      <c r="O1630" s="221"/>
      <c r="P1630" s="221"/>
      <c r="Q1630" s="221"/>
      <c r="R1630" s="222"/>
      <c r="S1630" s="222"/>
      <c r="T1630" s="222"/>
      <c r="U1630" s="222"/>
      <c r="V1630" s="222"/>
      <c r="W1630" s="222"/>
      <c r="X1630" s="222"/>
      <c r="Y1630" s="222"/>
      <c r="Z1630" s="212"/>
      <c r="AA1630" s="212"/>
      <c r="AB1630" s="212"/>
      <c r="AC1630" s="212"/>
      <c r="AD1630" s="212"/>
      <c r="AE1630" s="212"/>
      <c r="AF1630" s="212"/>
      <c r="AG1630" s="212" t="s">
        <v>276</v>
      </c>
      <c r="AH1630" s="212">
        <v>0</v>
      </c>
      <c r="AI1630" s="212"/>
      <c r="AJ1630" s="212"/>
      <c r="AK1630" s="212"/>
      <c r="AL1630" s="212"/>
      <c r="AM1630" s="212"/>
      <c r="AN1630" s="212"/>
      <c r="AO1630" s="212"/>
      <c r="AP1630" s="212"/>
      <c r="AQ1630" s="212"/>
      <c r="AR1630" s="212"/>
      <c r="AS1630" s="212"/>
      <c r="AT1630" s="212"/>
      <c r="AU1630" s="212"/>
      <c r="AV1630" s="212"/>
      <c r="AW1630" s="212"/>
      <c r="AX1630" s="212"/>
      <c r="AY1630" s="212"/>
      <c r="AZ1630" s="212"/>
      <c r="BA1630" s="212"/>
      <c r="BB1630" s="212"/>
      <c r="BC1630" s="212"/>
      <c r="BD1630" s="212"/>
      <c r="BE1630" s="212"/>
      <c r="BF1630" s="212"/>
      <c r="BG1630" s="212"/>
      <c r="BH1630" s="212"/>
    </row>
    <row r="1631" spans="1:60" outlineLevel="3" x14ac:dyDescent="0.2">
      <c r="A1631" s="219"/>
      <c r="B1631" s="220"/>
      <c r="C1631" s="252" t="s">
        <v>636</v>
      </c>
      <c r="D1631" s="223"/>
      <c r="E1631" s="224">
        <v>3.22</v>
      </c>
      <c r="F1631" s="222"/>
      <c r="G1631" s="222"/>
      <c r="H1631" s="222"/>
      <c r="I1631" s="222"/>
      <c r="J1631" s="222"/>
      <c r="K1631" s="222"/>
      <c r="L1631" s="222"/>
      <c r="M1631" s="222"/>
      <c r="N1631" s="221"/>
      <c r="O1631" s="221"/>
      <c r="P1631" s="221"/>
      <c r="Q1631" s="221"/>
      <c r="R1631" s="222"/>
      <c r="S1631" s="222"/>
      <c r="T1631" s="222"/>
      <c r="U1631" s="222"/>
      <c r="V1631" s="222"/>
      <c r="W1631" s="222"/>
      <c r="X1631" s="222"/>
      <c r="Y1631" s="222"/>
      <c r="Z1631" s="212"/>
      <c r="AA1631" s="212"/>
      <c r="AB1631" s="212"/>
      <c r="AC1631" s="212"/>
      <c r="AD1631" s="212"/>
      <c r="AE1631" s="212"/>
      <c r="AF1631" s="212"/>
      <c r="AG1631" s="212" t="s">
        <v>276</v>
      </c>
      <c r="AH1631" s="212">
        <v>0</v>
      </c>
      <c r="AI1631" s="212"/>
      <c r="AJ1631" s="212"/>
      <c r="AK1631" s="212"/>
      <c r="AL1631" s="212"/>
      <c r="AM1631" s="212"/>
      <c r="AN1631" s="212"/>
      <c r="AO1631" s="212"/>
      <c r="AP1631" s="212"/>
      <c r="AQ1631" s="212"/>
      <c r="AR1631" s="212"/>
      <c r="AS1631" s="212"/>
      <c r="AT1631" s="212"/>
      <c r="AU1631" s="212"/>
      <c r="AV1631" s="212"/>
      <c r="AW1631" s="212"/>
      <c r="AX1631" s="212"/>
      <c r="AY1631" s="212"/>
      <c r="AZ1631" s="212"/>
      <c r="BA1631" s="212"/>
      <c r="BB1631" s="212"/>
      <c r="BC1631" s="212"/>
      <c r="BD1631" s="212"/>
      <c r="BE1631" s="212"/>
      <c r="BF1631" s="212"/>
      <c r="BG1631" s="212"/>
      <c r="BH1631" s="212"/>
    </row>
    <row r="1632" spans="1:60" outlineLevel="3" x14ac:dyDescent="0.2">
      <c r="A1632" s="219"/>
      <c r="B1632" s="220"/>
      <c r="C1632" s="252" t="s">
        <v>830</v>
      </c>
      <c r="D1632" s="223"/>
      <c r="E1632" s="224">
        <v>5.52</v>
      </c>
      <c r="F1632" s="222"/>
      <c r="G1632" s="222"/>
      <c r="H1632" s="222"/>
      <c r="I1632" s="222"/>
      <c r="J1632" s="222"/>
      <c r="K1632" s="222"/>
      <c r="L1632" s="222"/>
      <c r="M1632" s="222"/>
      <c r="N1632" s="221"/>
      <c r="O1632" s="221"/>
      <c r="P1632" s="221"/>
      <c r="Q1632" s="221"/>
      <c r="R1632" s="222"/>
      <c r="S1632" s="222"/>
      <c r="T1632" s="222"/>
      <c r="U1632" s="222"/>
      <c r="V1632" s="222"/>
      <c r="W1632" s="222"/>
      <c r="X1632" s="222"/>
      <c r="Y1632" s="222"/>
      <c r="Z1632" s="212"/>
      <c r="AA1632" s="212"/>
      <c r="AB1632" s="212"/>
      <c r="AC1632" s="212"/>
      <c r="AD1632" s="212"/>
      <c r="AE1632" s="212"/>
      <c r="AF1632" s="212"/>
      <c r="AG1632" s="212" t="s">
        <v>276</v>
      </c>
      <c r="AH1632" s="212">
        <v>0</v>
      </c>
      <c r="AI1632" s="212"/>
      <c r="AJ1632" s="212"/>
      <c r="AK1632" s="212"/>
      <c r="AL1632" s="212"/>
      <c r="AM1632" s="212"/>
      <c r="AN1632" s="212"/>
      <c r="AO1632" s="212"/>
      <c r="AP1632" s="212"/>
      <c r="AQ1632" s="212"/>
      <c r="AR1632" s="212"/>
      <c r="AS1632" s="212"/>
      <c r="AT1632" s="212"/>
      <c r="AU1632" s="212"/>
      <c r="AV1632" s="212"/>
      <c r="AW1632" s="212"/>
      <c r="AX1632" s="212"/>
      <c r="AY1632" s="212"/>
      <c r="AZ1632" s="212"/>
      <c r="BA1632" s="212"/>
      <c r="BB1632" s="212"/>
      <c r="BC1632" s="212"/>
      <c r="BD1632" s="212"/>
      <c r="BE1632" s="212"/>
      <c r="BF1632" s="212"/>
      <c r="BG1632" s="212"/>
      <c r="BH1632" s="212"/>
    </row>
    <row r="1633" spans="1:60" outlineLevel="3" x14ac:dyDescent="0.2">
      <c r="A1633" s="219"/>
      <c r="B1633" s="220"/>
      <c r="C1633" s="252" t="s">
        <v>831</v>
      </c>
      <c r="D1633" s="223"/>
      <c r="E1633" s="224">
        <v>5.4</v>
      </c>
      <c r="F1633" s="222"/>
      <c r="G1633" s="222"/>
      <c r="H1633" s="222"/>
      <c r="I1633" s="222"/>
      <c r="J1633" s="222"/>
      <c r="K1633" s="222"/>
      <c r="L1633" s="222"/>
      <c r="M1633" s="222"/>
      <c r="N1633" s="221"/>
      <c r="O1633" s="221"/>
      <c r="P1633" s="221"/>
      <c r="Q1633" s="221"/>
      <c r="R1633" s="222"/>
      <c r="S1633" s="222"/>
      <c r="T1633" s="222"/>
      <c r="U1633" s="222"/>
      <c r="V1633" s="222"/>
      <c r="W1633" s="222"/>
      <c r="X1633" s="222"/>
      <c r="Y1633" s="222"/>
      <c r="Z1633" s="212"/>
      <c r="AA1633" s="212"/>
      <c r="AB1633" s="212"/>
      <c r="AC1633" s="212"/>
      <c r="AD1633" s="212"/>
      <c r="AE1633" s="212"/>
      <c r="AF1633" s="212"/>
      <c r="AG1633" s="212" t="s">
        <v>276</v>
      </c>
      <c r="AH1633" s="212">
        <v>0</v>
      </c>
      <c r="AI1633" s="212"/>
      <c r="AJ1633" s="212"/>
      <c r="AK1633" s="212"/>
      <c r="AL1633" s="212"/>
      <c r="AM1633" s="212"/>
      <c r="AN1633" s="212"/>
      <c r="AO1633" s="212"/>
      <c r="AP1633" s="212"/>
      <c r="AQ1633" s="212"/>
      <c r="AR1633" s="212"/>
      <c r="AS1633" s="212"/>
      <c r="AT1633" s="212"/>
      <c r="AU1633" s="212"/>
      <c r="AV1633" s="212"/>
      <c r="AW1633" s="212"/>
      <c r="AX1633" s="212"/>
      <c r="AY1633" s="212"/>
      <c r="AZ1633" s="212"/>
      <c r="BA1633" s="212"/>
      <c r="BB1633" s="212"/>
      <c r="BC1633" s="212"/>
      <c r="BD1633" s="212"/>
      <c r="BE1633" s="212"/>
      <c r="BF1633" s="212"/>
      <c r="BG1633" s="212"/>
      <c r="BH1633" s="212"/>
    </row>
    <row r="1634" spans="1:60" outlineLevel="3" x14ac:dyDescent="0.2">
      <c r="A1634" s="219"/>
      <c r="B1634" s="220"/>
      <c r="C1634" s="252" t="s">
        <v>832</v>
      </c>
      <c r="D1634" s="223"/>
      <c r="E1634" s="224">
        <v>9.11</v>
      </c>
      <c r="F1634" s="222"/>
      <c r="G1634" s="222"/>
      <c r="H1634" s="222"/>
      <c r="I1634" s="222"/>
      <c r="J1634" s="222"/>
      <c r="K1634" s="222"/>
      <c r="L1634" s="222"/>
      <c r="M1634" s="222"/>
      <c r="N1634" s="221"/>
      <c r="O1634" s="221"/>
      <c r="P1634" s="221"/>
      <c r="Q1634" s="221"/>
      <c r="R1634" s="222"/>
      <c r="S1634" s="222"/>
      <c r="T1634" s="222"/>
      <c r="U1634" s="222"/>
      <c r="V1634" s="222"/>
      <c r="W1634" s="222"/>
      <c r="X1634" s="222"/>
      <c r="Y1634" s="222"/>
      <c r="Z1634" s="212"/>
      <c r="AA1634" s="212"/>
      <c r="AB1634" s="212"/>
      <c r="AC1634" s="212"/>
      <c r="AD1634" s="212"/>
      <c r="AE1634" s="212"/>
      <c r="AF1634" s="212"/>
      <c r="AG1634" s="212" t="s">
        <v>276</v>
      </c>
      <c r="AH1634" s="212">
        <v>0</v>
      </c>
      <c r="AI1634" s="212"/>
      <c r="AJ1634" s="212"/>
      <c r="AK1634" s="212"/>
      <c r="AL1634" s="212"/>
      <c r="AM1634" s="212"/>
      <c r="AN1634" s="212"/>
      <c r="AO1634" s="212"/>
      <c r="AP1634" s="212"/>
      <c r="AQ1634" s="212"/>
      <c r="AR1634" s="212"/>
      <c r="AS1634" s="212"/>
      <c r="AT1634" s="212"/>
      <c r="AU1634" s="212"/>
      <c r="AV1634" s="212"/>
      <c r="AW1634" s="212"/>
      <c r="AX1634" s="212"/>
      <c r="AY1634" s="212"/>
      <c r="AZ1634" s="212"/>
      <c r="BA1634" s="212"/>
      <c r="BB1634" s="212"/>
      <c r="BC1634" s="212"/>
      <c r="BD1634" s="212"/>
      <c r="BE1634" s="212"/>
      <c r="BF1634" s="212"/>
      <c r="BG1634" s="212"/>
      <c r="BH1634" s="212"/>
    </row>
    <row r="1635" spans="1:60" outlineLevel="3" x14ac:dyDescent="0.2">
      <c r="A1635" s="219"/>
      <c r="B1635" s="220"/>
      <c r="C1635" s="252" t="s">
        <v>833</v>
      </c>
      <c r="D1635" s="223"/>
      <c r="E1635" s="224">
        <v>10.81</v>
      </c>
      <c r="F1635" s="222"/>
      <c r="G1635" s="222"/>
      <c r="H1635" s="222"/>
      <c r="I1635" s="222"/>
      <c r="J1635" s="222"/>
      <c r="K1635" s="222"/>
      <c r="L1635" s="222"/>
      <c r="M1635" s="222"/>
      <c r="N1635" s="221"/>
      <c r="O1635" s="221"/>
      <c r="P1635" s="221"/>
      <c r="Q1635" s="221"/>
      <c r="R1635" s="222"/>
      <c r="S1635" s="222"/>
      <c r="T1635" s="222"/>
      <c r="U1635" s="222"/>
      <c r="V1635" s="222"/>
      <c r="W1635" s="222"/>
      <c r="X1635" s="222"/>
      <c r="Y1635" s="222"/>
      <c r="Z1635" s="212"/>
      <c r="AA1635" s="212"/>
      <c r="AB1635" s="212"/>
      <c r="AC1635" s="212"/>
      <c r="AD1635" s="212"/>
      <c r="AE1635" s="212"/>
      <c r="AF1635" s="212"/>
      <c r="AG1635" s="212" t="s">
        <v>276</v>
      </c>
      <c r="AH1635" s="212">
        <v>0</v>
      </c>
      <c r="AI1635" s="212"/>
      <c r="AJ1635" s="212"/>
      <c r="AK1635" s="212"/>
      <c r="AL1635" s="212"/>
      <c r="AM1635" s="212"/>
      <c r="AN1635" s="212"/>
      <c r="AO1635" s="212"/>
      <c r="AP1635" s="212"/>
      <c r="AQ1635" s="212"/>
      <c r="AR1635" s="212"/>
      <c r="AS1635" s="212"/>
      <c r="AT1635" s="212"/>
      <c r="AU1635" s="212"/>
      <c r="AV1635" s="212"/>
      <c r="AW1635" s="212"/>
      <c r="AX1635" s="212"/>
      <c r="AY1635" s="212"/>
      <c r="AZ1635" s="212"/>
      <c r="BA1635" s="212"/>
      <c r="BB1635" s="212"/>
      <c r="BC1635" s="212"/>
      <c r="BD1635" s="212"/>
      <c r="BE1635" s="212"/>
      <c r="BF1635" s="212"/>
      <c r="BG1635" s="212"/>
      <c r="BH1635" s="212"/>
    </row>
    <row r="1636" spans="1:60" outlineLevel="3" x14ac:dyDescent="0.2">
      <c r="A1636" s="219"/>
      <c r="B1636" s="220"/>
      <c r="C1636" s="252" t="s">
        <v>834</v>
      </c>
      <c r="D1636" s="223"/>
      <c r="E1636" s="224">
        <v>36.35</v>
      </c>
      <c r="F1636" s="222"/>
      <c r="G1636" s="222"/>
      <c r="H1636" s="222"/>
      <c r="I1636" s="222"/>
      <c r="J1636" s="222"/>
      <c r="K1636" s="222"/>
      <c r="L1636" s="222"/>
      <c r="M1636" s="222"/>
      <c r="N1636" s="221"/>
      <c r="O1636" s="221"/>
      <c r="P1636" s="221"/>
      <c r="Q1636" s="221"/>
      <c r="R1636" s="222"/>
      <c r="S1636" s="222"/>
      <c r="T1636" s="222"/>
      <c r="U1636" s="222"/>
      <c r="V1636" s="222"/>
      <c r="W1636" s="222"/>
      <c r="X1636" s="222"/>
      <c r="Y1636" s="222"/>
      <c r="Z1636" s="212"/>
      <c r="AA1636" s="212"/>
      <c r="AB1636" s="212"/>
      <c r="AC1636" s="212"/>
      <c r="AD1636" s="212"/>
      <c r="AE1636" s="212"/>
      <c r="AF1636" s="212"/>
      <c r="AG1636" s="212" t="s">
        <v>276</v>
      </c>
      <c r="AH1636" s="212">
        <v>0</v>
      </c>
      <c r="AI1636" s="212"/>
      <c r="AJ1636" s="212"/>
      <c r="AK1636" s="212"/>
      <c r="AL1636" s="212"/>
      <c r="AM1636" s="212"/>
      <c r="AN1636" s="212"/>
      <c r="AO1636" s="212"/>
      <c r="AP1636" s="212"/>
      <c r="AQ1636" s="212"/>
      <c r="AR1636" s="212"/>
      <c r="AS1636" s="212"/>
      <c r="AT1636" s="212"/>
      <c r="AU1636" s="212"/>
      <c r="AV1636" s="212"/>
      <c r="AW1636" s="212"/>
      <c r="AX1636" s="212"/>
      <c r="AY1636" s="212"/>
      <c r="AZ1636" s="212"/>
      <c r="BA1636" s="212"/>
      <c r="BB1636" s="212"/>
      <c r="BC1636" s="212"/>
      <c r="BD1636" s="212"/>
      <c r="BE1636" s="212"/>
      <c r="BF1636" s="212"/>
      <c r="BG1636" s="212"/>
      <c r="BH1636" s="212"/>
    </row>
    <row r="1637" spans="1:60" outlineLevel="3" x14ac:dyDescent="0.2">
      <c r="A1637" s="219"/>
      <c r="B1637" s="220"/>
      <c r="C1637" s="252" t="s">
        <v>835</v>
      </c>
      <c r="D1637" s="223"/>
      <c r="E1637" s="224">
        <v>21</v>
      </c>
      <c r="F1637" s="222"/>
      <c r="G1637" s="222"/>
      <c r="H1637" s="222"/>
      <c r="I1637" s="222"/>
      <c r="J1637" s="222"/>
      <c r="K1637" s="222"/>
      <c r="L1637" s="222"/>
      <c r="M1637" s="222"/>
      <c r="N1637" s="221"/>
      <c r="O1637" s="221"/>
      <c r="P1637" s="221"/>
      <c r="Q1637" s="221"/>
      <c r="R1637" s="222"/>
      <c r="S1637" s="222"/>
      <c r="T1637" s="222"/>
      <c r="U1637" s="222"/>
      <c r="V1637" s="222"/>
      <c r="W1637" s="222"/>
      <c r="X1637" s="222"/>
      <c r="Y1637" s="222"/>
      <c r="Z1637" s="212"/>
      <c r="AA1637" s="212"/>
      <c r="AB1637" s="212"/>
      <c r="AC1637" s="212"/>
      <c r="AD1637" s="212"/>
      <c r="AE1637" s="212"/>
      <c r="AF1637" s="212"/>
      <c r="AG1637" s="212" t="s">
        <v>276</v>
      </c>
      <c r="AH1637" s="212">
        <v>0</v>
      </c>
      <c r="AI1637" s="212"/>
      <c r="AJ1637" s="212"/>
      <c r="AK1637" s="212"/>
      <c r="AL1637" s="212"/>
      <c r="AM1637" s="212"/>
      <c r="AN1637" s="212"/>
      <c r="AO1637" s="212"/>
      <c r="AP1637" s="212"/>
      <c r="AQ1637" s="212"/>
      <c r="AR1637" s="212"/>
      <c r="AS1637" s="212"/>
      <c r="AT1637" s="212"/>
      <c r="AU1637" s="212"/>
      <c r="AV1637" s="212"/>
      <c r="AW1637" s="212"/>
      <c r="AX1637" s="212"/>
      <c r="AY1637" s="212"/>
      <c r="AZ1637" s="212"/>
      <c r="BA1637" s="212"/>
      <c r="BB1637" s="212"/>
      <c r="BC1637" s="212"/>
      <c r="BD1637" s="212"/>
      <c r="BE1637" s="212"/>
      <c r="BF1637" s="212"/>
      <c r="BG1637" s="212"/>
      <c r="BH1637" s="212"/>
    </row>
    <row r="1638" spans="1:60" outlineLevel="3" x14ac:dyDescent="0.2">
      <c r="A1638" s="219"/>
      <c r="B1638" s="220"/>
      <c r="C1638" s="252" t="s">
        <v>585</v>
      </c>
      <c r="D1638" s="223"/>
      <c r="E1638" s="224">
        <v>41.56</v>
      </c>
      <c r="F1638" s="222"/>
      <c r="G1638" s="222"/>
      <c r="H1638" s="222"/>
      <c r="I1638" s="222"/>
      <c r="J1638" s="222"/>
      <c r="K1638" s="222"/>
      <c r="L1638" s="222"/>
      <c r="M1638" s="222"/>
      <c r="N1638" s="221"/>
      <c r="O1638" s="221"/>
      <c r="P1638" s="221"/>
      <c r="Q1638" s="221"/>
      <c r="R1638" s="222"/>
      <c r="S1638" s="222"/>
      <c r="T1638" s="222"/>
      <c r="U1638" s="222"/>
      <c r="V1638" s="222"/>
      <c r="W1638" s="222"/>
      <c r="X1638" s="222"/>
      <c r="Y1638" s="222"/>
      <c r="Z1638" s="212"/>
      <c r="AA1638" s="212"/>
      <c r="AB1638" s="212"/>
      <c r="AC1638" s="212"/>
      <c r="AD1638" s="212"/>
      <c r="AE1638" s="212"/>
      <c r="AF1638" s="212"/>
      <c r="AG1638" s="212" t="s">
        <v>276</v>
      </c>
      <c r="AH1638" s="212">
        <v>0</v>
      </c>
      <c r="AI1638" s="212"/>
      <c r="AJ1638" s="212"/>
      <c r="AK1638" s="212"/>
      <c r="AL1638" s="212"/>
      <c r="AM1638" s="212"/>
      <c r="AN1638" s="212"/>
      <c r="AO1638" s="212"/>
      <c r="AP1638" s="212"/>
      <c r="AQ1638" s="212"/>
      <c r="AR1638" s="212"/>
      <c r="AS1638" s="212"/>
      <c r="AT1638" s="212"/>
      <c r="AU1638" s="212"/>
      <c r="AV1638" s="212"/>
      <c r="AW1638" s="212"/>
      <c r="AX1638" s="212"/>
      <c r="AY1638" s="212"/>
      <c r="AZ1638" s="212"/>
      <c r="BA1638" s="212"/>
      <c r="BB1638" s="212"/>
      <c r="BC1638" s="212"/>
      <c r="BD1638" s="212"/>
      <c r="BE1638" s="212"/>
      <c r="BF1638" s="212"/>
      <c r="BG1638" s="212"/>
      <c r="BH1638" s="212"/>
    </row>
    <row r="1639" spans="1:60" outlineLevel="3" x14ac:dyDescent="0.2">
      <c r="A1639" s="219"/>
      <c r="B1639" s="220"/>
      <c r="C1639" s="252" t="s">
        <v>637</v>
      </c>
      <c r="D1639" s="223"/>
      <c r="E1639" s="224">
        <v>24.86</v>
      </c>
      <c r="F1639" s="222"/>
      <c r="G1639" s="222"/>
      <c r="H1639" s="222"/>
      <c r="I1639" s="222"/>
      <c r="J1639" s="222"/>
      <c r="K1639" s="222"/>
      <c r="L1639" s="222"/>
      <c r="M1639" s="222"/>
      <c r="N1639" s="221"/>
      <c r="O1639" s="221"/>
      <c r="P1639" s="221"/>
      <c r="Q1639" s="221"/>
      <c r="R1639" s="222"/>
      <c r="S1639" s="222"/>
      <c r="T1639" s="222"/>
      <c r="U1639" s="222"/>
      <c r="V1639" s="222"/>
      <c r="W1639" s="222"/>
      <c r="X1639" s="222"/>
      <c r="Y1639" s="222"/>
      <c r="Z1639" s="212"/>
      <c r="AA1639" s="212"/>
      <c r="AB1639" s="212"/>
      <c r="AC1639" s="212"/>
      <c r="AD1639" s="212"/>
      <c r="AE1639" s="212"/>
      <c r="AF1639" s="212"/>
      <c r="AG1639" s="212" t="s">
        <v>276</v>
      </c>
      <c r="AH1639" s="212">
        <v>0</v>
      </c>
      <c r="AI1639" s="212"/>
      <c r="AJ1639" s="212"/>
      <c r="AK1639" s="212"/>
      <c r="AL1639" s="212"/>
      <c r="AM1639" s="212"/>
      <c r="AN1639" s="212"/>
      <c r="AO1639" s="212"/>
      <c r="AP1639" s="212"/>
      <c r="AQ1639" s="212"/>
      <c r="AR1639" s="212"/>
      <c r="AS1639" s="212"/>
      <c r="AT1639" s="212"/>
      <c r="AU1639" s="212"/>
      <c r="AV1639" s="212"/>
      <c r="AW1639" s="212"/>
      <c r="AX1639" s="212"/>
      <c r="AY1639" s="212"/>
      <c r="AZ1639" s="212"/>
      <c r="BA1639" s="212"/>
      <c r="BB1639" s="212"/>
      <c r="BC1639" s="212"/>
      <c r="BD1639" s="212"/>
      <c r="BE1639" s="212"/>
      <c r="BF1639" s="212"/>
      <c r="BG1639" s="212"/>
      <c r="BH1639" s="212"/>
    </row>
    <row r="1640" spans="1:60" outlineLevel="3" x14ac:dyDescent="0.2">
      <c r="A1640" s="219"/>
      <c r="B1640" s="220"/>
      <c r="C1640" s="252" t="s">
        <v>894</v>
      </c>
      <c r="D1640" s="223"/>
      <c r="E1640" s="224">
        <v>8.7100000000000009</v>
      </c>
      <c r="F1640" s="222"/>
      <c r="G1640" s="222"/>
      <c r="H1640" s="222"/>
      <c r="I1640" s="222"/>
      <c r="J1640" s="222"/>
      <c r="K1640" s="222"/>
      <c r="L1640" s="222"/>
      <c r="M1640" s="222"/>
      <c r="N1640" s="221"/>
      <c r="O1640" s="221"/>
      <c r="P1640" s="221"/>
      <c r="Q1640" s="221"/>
      <c r="R1640" s="222"/>
      <c r="S1640" s="222"/>
      <c r="T1640" s="222"/>
      <c r="U1640" s="222"/>
      <c r="V1640" s="222"/>
      <c r="W1640" s="222"/>
      <c r="X1640" s="222"/>
      <c r="Y1640" s="222"/>
      <c r="Z1640" s="212"/>
      <c r="AA1640" s="212"/>
      <c r="AB1640" s="212"/>
      <c r="AC1640" s="212"/>
      <c r="AD1640" s="212"/>
      <c r="AE1640" s="212"/>
      <c r="AF1640" s="212"/>
      <c r="AG1640" s="212" t="s">
        <v>276</v>
      </c>
      <c r="AH1640" s="212">
        <v>0</v>
      </c>
      <c r="AI1640" s="212"/>
      <c r="AJ1640" s="212"/>
      <c r="AK1640" s="212"/>
      <c r="AL1640" s="212"/>
      <c r="AM1640" s="212"/>
      <c r="AN1640" s="212"/>
      <c r="AO1640" s="212"/>
      <c r="AP1640" s="212"/>
      <c r="AQ1640" s="212"/>
      <c r="AR1640" s="212"/>
      <c r="AS1640" s="212"/>
      <c r="AT1640" s="212"/>
      <c r="AU1640" s="212"/>
      <c r="AV1640" s="212"/>
      <c r="AW1640" s="212"/>
      <c r="AX1640" s="212"/>
      <c r="AY1640" s="212"/>
      <c r="AZ1640" s="212"/>
      <c r="BA1640" s="212"/>
      <c r="BB1640" s="212"/>
      <c r="BC1640" s="212"/>
      <c r="BD1640" s="212"/>
      <c r="BE1640" s="212"/>
      <c r="BF1640" s="212"/>
      <c r="BG1640" s="212"/>
      <c r="BH1640" s="212"/>
    </row>
    <row r="1641" spans="1:60" outlineLevel="3" x14ac:dyDescent="0.2">
      <c r="A1641" s="219"/>
      <c r="B1641" s="220"/>
      <c r="C1641" s="252" t="s">
        <v>895</v>
      </c>
      <c r="D1641" s="223"/>
      <c r="E1641" s="224">
        <v>19.29</v>
      </c>
      <c r="F1641" s="222"/>
      <c r="G1641" s="222"/>
      <c r="H1641" s="222"/>
      <c r="I1641" s="222"/>
      <c r="J1641" s="222"/>
      <c r="K1641" s="222"/>
      <c r="L1641" s="222"/>
      <c r="M1641" s="222"/>
      <c r="N1641" s="221"/>
      <c r="O1641" s="221"/>
      <c r="P1641" s="221"/>
      <c r="Q1641" s="221"/>
      <c r="R1641" s="222"/>
      <c r="S1641" s="222"/>
      <c r="T1641" s="222"/>
      <c r="U1641" s="222"/>
      <c r="V1641" s="222"/>
      <c r="W1641" s="222"/>
      <c r="X1641" s="222"/>
      <c r="Y1641" s="222"/>
      <c r="Z1641" s="212"/>
      <c r="AA1641" s="212"/>
      <c r="AB1641" s="212"/>
      <c r="AC1641" s="212"/>
      <c r="AD1641" s="212"/>
      <c r="AE1641" s="212"/>
      <c r="AF1641" s="212"/>
      <c r="AG1641" s="212" t="s">
        <v>276</v>
      </c>
      <c r="AH1641" s="212">
        <v>0</v>
      </c>
      <c r="AI1641" s="212"/>
      <c r="AJ1641" s="212"/>
      <c r="AK1641" s="212"/>
      <c r="AL1641" s="212"/>
      <c r="AM1641" s="212"/>
      <c r="AN1641" s="212"/>
      <c r="AO1641" s="212"/>
      <c r="AP1641" s="212"/>
      <c r="AQ1641" s="212"/>
      <c r="AR1641" s="212"/>
      <c r="AS1641" s="212"/>
      <c r="AT1641" s="212"/>
      <c r="AU1641" s="212"/>
      <c r="AV1641" s="212"/>
      <c r="AW1641" s="212"/>
      <c r="AX1641" s="212"/>
      <c r="AY1641" s="212"/>
      <c r="AZ1641" s="212"/>
      <c r="BA1641" s="212"/>
      <c r="BB1641" s="212"/>
      <c r="BC1641" s="212"/>
      <c r="BD1641" s="212"/>
      <c r="BE1641" s="212"/>
      <c r="BF1641" s="212"/>
      <c r="BG1641" s="212"/>
      <c r="BH1641" s="212"/>
    </row>
    <row r="1642" spans="1:60" outlineLevel="3" x14ac:dyDescent="0.2">
      <c r="A1642" s="219"/>
      <c r="B1642" s="220"/>
      <c r="C1642" s="252" t="s">
        <v>514</v>
      </c>
      <c r="D1642" s="223"/>
      <c r="E1642" s="224"/>
      <c r="F1642" s="222"/>
      <c r="G1642" s="222"/>
      <c r="H1642" s="222"/>
      <c r="I1642" s="222"/>
      <c r="J1642" s="222"/>
      <c r="K1642" s="222"/>
      <c r="L1642" s="222"/>
      <c r="M1642" s="222"/>
      <c r="N1642" s="221"/>
      <c r="O1642" s="221"/>
      <c r="P1642" s="221"/>
      <c r="Q1642" s="221"/>
      <c r="R1642" s="222"/>
      <c r="S1642" s="222"/>
      <c r="T1642" s="222"/>
      <c r="U1642" s="222"/>
      <c r="V1642" s="222"/>
      <c r="W1642" s="222"/>
      <c r="X1642" s="222"/>
      <c r="Y1642" s="222"/>
      <c r="Z1642" s="212"/>
      <c r="AA1642" s="212"/>
      <c r="AB1642" s="212"/>
      <c r="AC1642" s="212"/>
      <c r="AD1642" s="212"/>
      <c r="AE1642" s="212"/>
      <c r="AF1642" s="212"/>
      <c r="AG1642" s="212" t="s">
        <v>276</v>
      </c>
      <c r="AH1642" s="212">
        <v>0</v>
      </c>
      <c r="AI1642" s="212"/>
      <c r="AJ1642" s="212"/>
      <c r="AK1642" s="212"/>
      <c r="AL1642" s="212"/>
      <c r="AM1642" s="212"/>
      <c r="AN1642" s="212"/>
      <c r="AO1642" s="212"/>
      <c r="AP1642" s="212"/>
      <c r="AQ1642" s="212"/>
      <c r="AR1642" s="212"/>
      <c r="AS1642" s="212"/>
      <c r="AT1642" s="212"/>
      <c r="AU1642" s="212"/>
      <c r="AV1642" s="212"/>
      <c r="AW1642" s="212"/>
      <c r="AX1642" s="212"/>
      <c r="AY1642" s="212"/>
      <c r="AZ1642" s="212"/>
      <c r="BA1642" s="212"/>
      <c r="BB1642" s="212"/>
      <c r="BC1642" s="212"/>
      <c r="BD1642" s="212"/>
      <c r="BE1642" s="212"/>
      <c r="BF1642" s="212"/>
      <c r="BG1642" s="212"/>
      <c r="BH1642" s="212"/>
    </row>
    <row r="1643" spans="1:60" outlineLevel="3" x14ac:dyDescent="0.2">
      <c r="A1643" s="219"/>
      <c r="B1643" s="220"/>
      <c r="C1643" s="252" t="s">
        <v>639</v>
      </c>
      <c r="D1643" s="223"/>
      <c r="E1643" s="224">
        <v>48.26</v>
      </c>
      <c r="F1643" s="222"/>
      <c r="G1643" s="222"/>
      <c r="H1643" s="222"/>
      <c r="I1643" s="222"/>
      <c r="J1643" s="222"/>
      <c r="K1643" s="222"/>
      <c r="L1643" s="222"/>
      <c r="M1643" s="222"/>
      <c r="N1643" s="221"/>
      <c r="O1643" s="221"/>
      <c r="P1643" s="221"/>
      <c r="Q1643" s="221"/>
      <c r="R1643" s="222"/>
      <c r="S1643" s="222"/>
      <c r="T1643" s="222"/>
      <c r="U1643" s="222"/>
      <c r="V1643" s="222"/>
      <c r="W1643" s="222"/>
      <c r="X1643" s="222"/>
      <c r="Y1643" s="222"/>
      <c r="Z1643" s="212"/>
      <c r="AA1643" s="212"/>
      <c r="AB1643" s="212"/>
      <c r="AC1643" s="212"/>
      <c r="AD1643" s="212"/>
      <c r="AE1643" s="212"/>
      <c r="AF1643" s="212"/>
      <c r="AG1643" s="212" t="s">
        <v>276</v>
      </c>
      <c r="AH1643" s="212">
        <v>0</v>
      </c>
      <c r="AI1643" s="212"/>
      <c r="AJ1643" s="212"/>
      <c r="AK1643" s="212"/>
      <c r="AL1643" s="212"/>
      <c r="AM1643" s="212"/>
      <c r="AN1643" s="212"/>
      <c r="AO1643" s="212"/>
      <c r="AP1643" s="212"/>
      <c r="AQ1643" s="212"/>
      <c r="AR1643" s="212"/>
      <c r="AS1643" s="212"/>
      <c r="AT1643" s="212"/>
      <c r="AU1643" s="212"/>
      <c r="AV1643" s="212"/>
      <c r="AW1643" s="212"/>
      <c r="AX1643" s="212"/>
      <c r="AY1643" s="212"/>
      <c r="AZ1643" s="212"/>
      <c r="BA1643" s="212"/>
      <c r="BB1643" s="212"/>
      <c r="BC1643" s="212"/>
      <c r="BD1643" s="212"/>
      <c r="BE1643" s="212"/>
      <c r="BF1643" s="212"/>
      <c r="BG1643" s="212"/>
      <c r="BH1643" s="212"/>
    </row>
    <row r="1644" spans="1:60" outlineLevel="3" x14ac:dyDescent="0.2">
      <c r="A1644" s="219"/>
      <c r="B1644" s="220"/>
      <c r="C1644" s="252" t="s">
        <v>836</v>
      </c>
      <c r="D1644" s="223"/>
      <c r="E1644" s="224">
        <v>144.38999999999999</v>
      </c>
      <c r="F1644" s="222"/>
      <c r="G1644" s="222"/>
      <c r="H1644" s="222"/>
      <c r="I1644" s="222"/>
      <c r="J1644" s="222"/>
      <c r="K1644" s="222"/>
      <c r="L1644" s="222"/>
      <c r="M1644" s="222"/>
      <c r="N1644" s="221"/>
      <c r="O1644" s="221"/>
      <c r="P1644" s="221"/>
      <c r="Q1644" s="221"/>
      <c r="R1644" s="222"/>
      <c r="S1644" s="222"/>
      <c r="T1644" s="222"/>
      <c r="U1644" s="222"/>
      <c r="V1644" s="222"/>
      <c r="W1644" s="222"/>
      <c r="X1644" s="222"/>
      <c r="Y1644" s="222"/>
      <c r="Z1644" s="212"/>
      <c r="AA1644" s="212"/>
      <c r="AB1644" s="212"/>
      <c r="AC1644" s="212"/>
      <c r="AD1644" s="212"/>
      <c r="AE1644" s="212"/>
      <c r="AF1644" s="212"/>
      <c r="AG1644" s="212" t="s">
        <v>276</v>
      </c>
      <c r="AH1644" s="212">
        <v>0</v>
      </c>
      <c r="AI1644" s="212"/>
      <c r="AJ1644" s="212"/>
      <c r="AK1644" s="212"/>
      <c r="AL1644" s="212"/>
      <c r="AM1644" s="212"/>
      <c r="AN1644" s="212"/>
      <c r="AO1644" s="212"/>
      <c r="AP1644" s="212"/>
      <c r="AQ1644" s="212"/>
      <c r="AR1644" s="212"/>
      <c r="AS1644" s="212"/>
      <c r="AT1644" s="212"/>
      <c r="AU1644" s="212"/>
      <c r="AV1644" s="212"/>
      <c r="AW1644" s="212"/>
      <c r="AX1644" s="212"/>
      <c r="AY1644" s="212"/>
      <c r="AZ1644" s="212"/>
      <c r="BA1644" s="212"/>
      <c r="BB1644" s="212"/>
      <c r="BC1644" s="212"/>
      <c r="BD1644" s="212"/>
      <c r="BE1644" s="212"/>
      <c r="BF1644" s="212"/>
      <c r="BG1644" s="212"/>
      <c r="BH1644" s="212"/>
    </row>
    <row r="1645" spans="1:60" outlineLevel="3" x14ac:dyDescent="0.2">
      <c r="A1645" s="219"/>
      <c r="B1645" s="220"/>
      <c r="C1645" s="252" t="s">
        <v>837</v>
      </c>
      <c r="D1645" s="223"/>
      <c r="E1645" s="224">
        <v>43.66</v>
      </c>
      <c r="F1645" s="222"/>
      <c r="G1645" s="222"/>
      <c r="H1645" s="222"/>
      <c r="I1645" s="222"/>
      <c r="J1645" s="222"/>
      <c r="K1645" s="222"/>
      <c r="L1645" s="222"/>
      <c r="M1645" s="222"/>
      <c r="N1645" s="221"/>
      <c r="O1645" s="221"/>
      <c r="P1645" s="221"/>
      <c r="Q1645" s="221"/>
      <c r="R1645" s="222"/>
      <c r="S1645" s="222"/>
      <c r="T1645" s="222"/>
      <c r="U1645" s="222"/>
      <c r="V1645" s="222"/>
      <c r="W1645" s="222"/>
      <c r="X1645" s="222"/>
      <c r="Y1645" s="222"/>
      <c r="Z1645" s="212"/>
      <c r="AA1645" s="212"/>
      <c r="AB1645" s="212"/>
      <c r="AC1645" s="212"/>
      <c r="AD1645" s="212"/>
      <c r="AE1645" s="212"/>
      <c r="AF1645" s="212"/>
      <c r="AG1645" s="212" t="s">
        <v>276</v>
      </c>
      <c r="AH1645" s="212">
        <v>0</v>
      </c>
      <c r="AI1645" s="212"/>
      <c r="AJ1645" s="212"/>
      <c r="AK1645" s="212"/>
      <c r="AL1645" s="212"/>
      <c r="AM1645" s="212"/>
      <c r="AN1645" s="212"/>
      <c r="AO1645" s="212"/>
      <c r="AP1645" s="212"/>
      <c r="AQ1645" s="212"/>
      <c r="AR1645" s="212"/>
      <c r="AS1645" s="212"/>
      <c r="AT1645" s="212"/>
      <c r="AU1645" s="212"/>
      <c r="AV1645" s="212"/>
      <c r="AW1645" s="212"/>
      <c r="AX1645" s="212"/>
      <c r="AY1645" s="212"/>
      <c r="AZ1645" s="212"/>
      <c r="BA1645" s="212"/>
      <c r="BB1645" s="212"/>
      <c r="BC1645" s="212"/>
      <c r="BD1645" s="212"/>
      <c r="BE1645" s="212"/>
      <c r="BF1645" s="212"/>
      <c r="BG1645" s="212"/>
      <c r="BH1645" s="212"/>
    </row>
    <row r="1646" spans="1:60" outlineLevel="3" x14ac:dyDescent="0.2">
      <c r="A1646" s="219"/>
      <c r="B1646" s="220"/>
      <c r="C1646" s="252" t="s">
        <v>640</v>
      </c>
      <c r="D1646" s="223"/>
      <c r="E1646" s="224">
        <v>10.51</v>
      </c>
      <c r="F1646" s="222"/>
      <c r="G1646" s="222"/>
      <c r="H1646" s="222"/>
      <c r="I1646" s="222"/>
      <c r="J1646" s="222"/>
      <c r="K1646" s="222"/>
      <c r="L1646" s="222"/>
      <c r="M1646" s="222"/>
      <c r="N1646" s="221"/>
      <c r="O1646" s="221"/>
      <c r="P1646" s="221"/>
      <c r="Q1646" s="221"/>
      <c r="R1646" s="222"/>
      <c r="S1646" s="222"/>
      <c r="T1646" s="222"/>
      <c r="U1646" s="222"/>
      <c r="V1646" s="222"/>
      <c r="W1646" s="222"/>
      <c r="X1646" s="222"/>
      <c r="Y1646" s="222"/>
      <c r="Z1646" s="212"/>
      <c r="AA1646" s="212"/>
      <c r="AB1646" s="212"/>
      <c r="AC1646" s="212"/>
      <c r="AD1646" s="212"/>
      <c r="AE1646" s="212"/>
      <c r="AF1646" s="212"/>
      <c r="AG1646" s="212" t="s">
        <v>276</v>
      </c>
      <c r="AH1646" s="212">
        <v>0</v>
      </c>
      <c r="AI1646" s="212"/>
      <c r="AJ1646" s="212"/>
      <c r="AK1646" s="212"/>
      <c r="AL1646" s="212"/>
      <c r="AM1646" s="212"/>
      <c r="AN1646" s="212"/>
      <c r="AO1646" s="212"/>
      <c r="AP1646" s="212"/>
      <c r="AQ1646" s="212"/>
      <c r="AR1646" s="212"/>
      <c r="AS1646" s="212"/>
      <c r="AT1646" s="212"/>
      <c r="AU1646" s="212"/>
      <c r="AV1646" s="212"/>
      <c r="AW1646" s="212"/>
      <c r="AX1646" s="212"/>
      <c r="AY1646" s="212"/>
      <c r="AZ1646" s="212"/>
      <c r="BA1646" s="212"/>
      <c r="BB1646" s="212"/>
      <c r="BC1646" s="212"/>
      <c r="BD1646" s="212"/>
      <c r="BE1646" s="212"/>
      <c r="BF1646" s="212"/>
      <c r="BG1646" s="212"/>
      <c r="BH1646" s="212"/>
    </row>
    <row r="1647" spans="1:60" outlineLevel="3" x14ac:dyDescent="0.2">
      <c r="A1647" s="219"/>
      <c r="B1647" s="220"/>
      <c r="C1647" s="252" t="s">
        <v>838</v>
      </c>
      <c r="D1647" s="223"/>
      <c r="E1647" s="224">
        <v>11.8</v>
      </c>
      <c r="F1647" s="222"/>
      <c r="G1647" s="222"/>
      <c r="H1647" s="222"/>
      <c r="I1647" s="222"/>
      <c r="J1647" s="222"/>
      <c r="K1647" s="222"/>
      <c r="L1647" s="222"/>
      <c r="M1647" s="222"/>
      <c r="N1647" s="221"/>
      <c r="O1647" s="221"/>
      <c r="P1647" s="221"/>
      <c r="Q1647" s="221"/>
      <c r="R1647" s="222"/>
      <c r="S1647" s="222"/>
      <c r="T1647" s="222"/>
      <c r="U1647" s="222"/>
      <c r="V1647" s="222"/>
      <c r="W1647" s="222"/>
      <c r="X1647" s="222"/>
      <c r="Y1647" s="222"/>
      <c r="Z1647" s="212"/>
      <c r="AA1647" s="212"/>
      <c r="AB1647" s="212"/>
      <c r="AC1647" s="212"/>
      <c r="AD1647" s="212"/>
      <c r="AE1647" s="212"/>
      <c r="AF1647" s="212"/>
      <c r="AG1647" s="212" t="s">
        <v>276</v>
      </c>
      <c r="AH1647" s="212">
        <v>0</v>
      </c>
      <c r="AI1647" s="212"/>
      <c r="AJ1647" s="212"/>
      <c r="AK1647" s="212"/>
      <c r="AL1647" s="212"/>
      <c r="AM1647" s="212"/>
      <c r="AN1647" s="212"/>
      <c r="AO1647" s="212"/>
      <c r="AP1647" s="212"/>
      <c r="AQ1647" s="212"/>
      <c r="AR1647" s="212"/>
      <c r="AS1647" s="212"/>
      <c r="AT1647" s="212"/>
      <c r="AU1647" s="212"/>
      <c r="AV1647" s="212"/>
      <c r="AW1647" s="212"/>
      <c r="AX1647" s="212"/>
      <c r="AY1647" s="212"/>
      <c r="AZ1647" s="212"/>
      <c r="BA1647" s="212"/>
      <c r="BB1647" s="212"/>
      <c r="BC1647" s="212"/>
      <c r="BD1647" s="212"/>
      <c r="BE1647" s="212"/>
      <c r="BF1647" s="212"/>
      <c r="BG1647" s="212"/>
      <c r="BH1647" s="212"/>
    </row>
    <row r="1648" spans="1:60" outlineLevel="3" x14ac:dyDescent="0.2">
      <c r="A1648" s="219"/>
      <c r="B1648" s="220"/>
      <c r="C1648" s="252" t="s">
        <v>641</v>
      </c>
      <c r="D1648" s="223"/>
      <c r="E1648" s="224">
        <v>17.2</v>
      </c>
      <c r="F1648" s="222"/>
      <c r="G1648" s="222"/>
      <c r="H1648" s="222"/>
      <c r="I1648" s="222"/>
      <c r="J1648" s="222"/>
      <c r="K1648" s="222"/>
      <c r="L1648" s="222"/>
      <c r="M1648" s="222"/>
      <c r="N1648" s="221"/>
      <c r="O1648" s="221"/>
      <c r="P1648" s="221"/>
      <c r="Q1648" s="221"/>
      <c r="R1648" s="222"/>
      <c r="S1648" s="222"/>
      <c r="T1648" s="222"/>
      <c r="U1648" s="222"/>
      <c r="V1648" s="222"/>
      <c r="W1648" s="222"/>
      <c r="X1648" s="222"/>
      <c r="Y1648" s="222"/>
      <c r="Z1648" s="212"/>
      <c r="AA1648" s="212"/>
      <c r="AB1648" s="212"/>
      <c r="AC1648" s="212"/>
      <c r="AD1648" s="212"/>
      <c r="AE1648" s="212"/>
      <c r="AF1648" s="212"/>
      <c r="AG1648" s="212" t="s">
        <v>276</v>
      </c>
      <c r="AH1648" s="212">
        <v>0</v>
      </c>
      <c r="AI1648" s="212"/>
      <c r="AJ1648" s="212"/>
      <c r="AK1648" s="212"/>
      <c r="AL1648" s="212"/>
      <c r="AM1648" s="212"/>
      <c r="AN1648" s="212"/>
      <c r="AO1648" s="212"/>
      <c r="AP1648" s="212"/>
      <c r="AQ1648" s="212"/>
      <c r="AR1648" s="212"/>
      <c r="AS1648" s="212"/>
      <c r="AT1648" s="212"/>
      <c r="AU1648" s="212"/>
      <c r="AV1648" s="212"/>
      <c r="AW1648" s="212"/>
      <c r="AX1648" s="212"/>
      <c r="AY1648" s="212"/>
      <c r="AZ1648" s="212"/>
      <c r="BA1648" s="212"/>
      <c r="BB1648" s="212"/>
      <c r="BC1648" s="212"/>
      <c r="BD1648" s="212"/>
      <c r="BE1648" s="212"/>
      <c r="BF1648" s="212"/>
      <c r="BG1648" s="212"/>
      <c r="BH1648" s="212"/>
    </row>
    <row r="1649" spans="1:60" outlineLevel="1" x14ac:dyDescent="0.2">
      <c r="A1649" s="233">
        <v>341</v>
      </c>
      <c r="B1649" s="234" t="s">
        <v>1856</v>
      </c>
      <c r="C1649" s="250" t="s">
        <v>1857</v>
      </c>
      <c r="D1649" s="235" t="s">
        <v>317</v>
      </c>
      <c r="E1649" s="236">
        <v>368.45510000000002</v>
      </c>
      <c r="F1649" s="237"/>
      <c r="G1649" s="238">
        <f>ROUND(E1649*F1649,2)</f>
        <v>0</v>
      </c>
      <c r="H1649" s="237"/>
      <c r="I1649" s="238">
        <f>ROUND(E1649*H1649,2)</f>
        <v>0</v>
      </c>
      <c r="J1649" s="237"/>
      <c r="K1649" s="238">
        <f>ROUND(E1649*J1649,2)</f>
        <v>0</v>
      </c>
      <c r="L1649" s="238">
        <v>21</v>
      </c>
      <c r="M1649" s="238">
        <f>G1649*(1+L1649/100)</f>
        <v>0</v>
      </c>
      <c r="N1649" s="236">
        <v>6.8000000000000005E-4</v>
      </c>
      <c r="O1649" s="236">
        <f>ROUND(E1649*N1649,2)</f>
        <v>0.25</v>
      </c>
      <c r="P1649" s="236">
        <v>0</v>
      </c>
      <c r="Q1649" s="236">
        <f>ROUND(E1649*P1649,2)</f>
        <v>0</v>
      </c>
      <c r="R1649" s="238"/>
      <c r="S1649" s="238" t="s">
        <v>288</v>
      </c>
      <c r="T1649" s="239" t="s">
        <v>413</v>
      </c>
      <c r="U1649" s="222">
        <v>0.21</v>
      </c>
      <c r="V1649" s="222">
        <f>ROUND(E1649*U1649,2)</f>
        <v>77.38</v>
      </c>
      <c r="W1649" s="222"/>
      <c r="X1649" s="222" t="s">
        <v>320</v>
      </c>
      <c r="Y1649" s="222" t="s">
        <v>267</v>
      </c>
      <c r="Z1649" s="212"/>
      <c r="AA1649" s="212"/>
      <c r="AB1649" s="212"/>
      <c r="AC1649" s="212"/>
      <c r="AD1649" s="212"/>
      <c r="AE1649" s="212"/>
      <c r="AF1649" s="212"/>
      <c r="AG1649" s="212" t="s">
        <v>321</v>
      </c>
      <c r="AH1649" s="212"/>
      <c r="AI1649" s="212"/>
      <c r="AJ1649" s="212"/>
      <c r="AK1649" s="212"/>
      <c r="AL1649" s="212"/>
      <c r="AM1649" s="212"/>
      <c r="AN1649" s="212"/>
      <c r="AO1649" s="212"/>
      <c r="AP1649" s="212"/>
      <c r="AQ1649" s="212"/>
      <c r="AR1649" s="212"/>
      <c r="AS1649" s="212"/>
      <c r="AT1649" s="212"/>
      <c r="AU1649" s="212"/>
      <c r="AV1649" s="212"/>
      <c r="AW1649" s="212"/>
      <c r="AX1649" s="212"/>
      <c r="AY1649" s="212"/>
      <c r="AZ1649" s="212"/>
      <c r="BA1649" s="212"/>
      <c r="BB1649" s="212"/>
      <c r="BC1649" s="212"/>
      <c r="BD1649" s="212"/>
      <c r="BE1649" s="212"/>
      <c r="BF1649" s="212"/>
      <c r="BG1649" s="212"/>
      <c r="BH1649" s="212"/>
    </row>
    <row r="1650" spans="1:60" outlineLevel="2" x14ac:dyDescent="0.2">
      <c r="A1650" s="219"/>
      <c r="B1650" s="220"/>
      <c r="C1650" s="251" t="s">
        <v>1858</v>
      </c>
      <c r="D1650" s="241"/>
      <c r="E1650" s="241"/>
      <c r="F1650" s="241"/>
      <c r="G1650" s="241"/>
      <c r="H1650" s="222"/>
      <c r="I1650" s="222"/>
      <c r="J1650" s="222"/>
      <c r="K1650" s="222"/>
      <c r="L1650" s="222"/>
      <c r="M1650" s="222"/>
      <c r="N1650" s="221"/>
      <c r="O1650" s="221"/>
      <c r="P1650" s="221"/>
      <c r="Q1650" s="221"/>
      <c r="R1650" s="222"/>
      <c r="S1650" s="222"/>
      <c r="T1650" s="222"/>
      <c r="U1650" s="222"/>
      <c r="V1650" s="222"/>
      <c r="W1650" s="222"/>
      <c r="X1650" s="222"/>
      <c r="Y1650" s="222"/>
      <c r="Z1650" s="212"/>
      <c r="AA1650" s="212"/>
      <c r="AB1650" s="212"/>
      <c r="AC1650" s="212"/>
      <c r="AD1650" s="212"/>
      <c r="AE1650" s="212"/>
      <c r="AF1650" s="212"/>
      <c r="AG1650" s="212" t="s">
        <v>270</v>
      </c>
      <c r="AH1650" s="212"/>
      <c r="AI1650" s="212"/>
      <c r="AJ1650" s="212"/>
      <c r="AK1650" s="212"/>
      <c r="AL1650" s="212"/>
      <c r="AM1650" s="212"/>
      <c r="AN1650" s="212"/>
      <c r="AO1650" s="212"/>
      <c r="AP1650" s="212"/>
      <c r="AQ1650" s="212"/>
      <c r="AR1650" s="212"/>
      <c r="AS1650" s="212"/>
      <c r="AT1650" s="212"/>
      <c r="AU1650" s="212"/>
      <c r="AV1650" s="212"/>
      <c r="AW1650" s="212"/>
      <c r="AX1650" s="212"/>
      <c r="AY1650" s="212"/>
      <c r="AZ1650" s="212"/>
      <c r="BA1650" s="212"/>
      <c r="BB1650" s="212"/>
      <c r="BC1650" s="212"/>
      <c r="BD1650" s="212"/>
      <c r="BE1650" s="212"/>
      <c r="BF1650" s="212"/>
      <c r="BG1650" s="212"/>
      <c r="BH1650" s="212"/>
    </row>
    <row r="1651" spans="1:60" outlineLevel="2" x14ac:dyDescent="0.2">
      <c r="A1651" s="219"/>
      <c r="B1651" s="220"/>
      <c r="C1651" s="252" t="s">
        <v>505</v>
      </c>
      <c r="D1651" s="223"/>
      <c r="E1651" s="224"/>
      <c r="F1651" s="222"/>
      <c r="G1651" s="222"/>
      <c r="H1651" s="222"/>
      <c r="I1651" s="222"/>
      <c r="J1651" s="222"/>
      <c r="K1651" s="222"/>
      <c r="L1651" s="222"/>
      <c r="M1651" s="222"/>
      <c r="N1651" s="221"/>
      <c r="O1651" s="221"/>
      <c r="P1651" s="221"/>
      <c r="Q1651" s="221"/>
      <c r="R1651" s="222"/>
      <c r="S1651" s="222"/>
      <c r="T1651" s="222"/>
      <c r="U1651" s="222"/>
      <c r="V1651" s="222"/>
      <c r="W1651" s="222"/>
      <c r="X1651" s="222"/>
      <c r="Y1651" s="222"/>
      <c r="Z1651" s="212"/>
      <c r="AA1651" s="212"/>
      <c r="AB1651" s="212"/>
      <c r="AC1651" s="212"/>
      <c r="AD1651" s="212"/>
      <c r="AE1651" s="212"/>
      <c r="AF1651" s="212"/>
      <c r="AG1651" s="212" t="s">
        <v>276</v>
      </c>
      <c r="AH1651" s="212">
        <v>0</v>
      </c>
      <c r="AI1651" s="212"/>
      <c r="AJ1651" s="212"/>
      <c r="AK1651" s="212"/>
      <c r="AL1651" s="212"/>
      <c r="AM1651" s="212"/>
      <c r="AN1651" s="212"/>
      <c r="AO1651" s="212"/>
      <c r="AP1651" s="212"/>
      <c r="AQ1651" s="212"/>
      <c r="AR1651" s="212"/>
      <c r="AS1651" s="212"/>
      <c r="AT1651" s="212"/>
      <c r="AU1651" s="212"/>
      <c r="AV1651" s="212"/>
      <c r="AW1651" s="212"/>
      <c r="AX1651" s="212"/>
      <c r="AY1651" s="212"/>
      <c r="AZ1651" s="212"/>
      <c r="BA1651" s="212"/>
      <c r="BB1651" s="212"/>
      <c r="BC1651" s="212"/>
      <c r="BD1651" s="212"/>
      <c r="BE1651" s="212"/>
      <c r="BF1651" s="212"/>
      <c r="BG1651" s="212"/>
      <c r="BH1651" s="212"/>
    </row>
    <row r="1652" spans="1:60" outlineLevel="3" x14ac:dyDescent="0.2">
      <c r="A1652" s="219"/>
      <c r="B1652" s="220"/>
      <c r="C1652" s="252" t="s">
        <v>772</v>
      </c>
      <c r="D1652" s="223"/>
      <c r="E1652" s="224">
        <v>36.842399999999998</v>
      </c>
      <c r="F1652" s="222"/>
      <c r="G1652" s="222"/>
      <c r="H1652" s="222"/>
      <c r="I1652" s="222"/>
      <c r="J1652" s="222"/>
      <c r="K1652" s="222"/>
      <c r="L1652" s="222"/>
      <c r="M1652" s="222"/>
      <c r="N1652" s="221"/>
      <c r="O1652" s="221"/>
      <c r="P1652" s="221"/>
      <c r="Q1652" s="221"/>
      <c r="R1652" s="222"/>
      <c r="S1652" s="222"/>
      <c r="T1652" s="222"/>
      <c r="U1652" s="222"/>
      <c r="V1652" s="222"/>
      <c r="W1652" s="222"/>
      <c r="X1652" s="222"/>
      <c r="Y1652" s="222"/>
      <c r="Z1652" s="212"/>
      <c r="AA1652" s="212"/>
      <c r="AB1652" s="212"/>
      <c r="AC1652" s="212"/>
      <c r="AD1652" s="212"/>
      <c r="AE1652" s="212"/>
      <c r="AF1652" s="212"/>
      <c r="AG1652" s="212" t="s">
        <v>276</v>
      </c>
      <c r="AH1652" s="212">
        <v>0</v>
      </c>
      <c r="AI1652" s="212"/>
      <c r="AJ1652" s="212"/>
      <c r="AK1652" s="212"/>
      <c r="AL1652" s="212"/>
      <c r="AM1652" s="212"/>
      <c r="AN1652" s="212"/>
      <c r="AO1652" s="212"/>
      <c r="AP1652" s="212"/>
      <c r="AQ1652" s="212"/>
      <c r="AR1652" s="212"/>
      <c r="AS1652" s="212"/>
      <c r="AT1652" s="212"/>
      <c r="AU1652" s="212"/>
      <c r="AV1652" s="212"/>
      <c r="AW1652" s="212"/>
      <c r="AX1652" s="212"/>
      <c r="AY1652" s="212"/>
      <c r="AZ1652" s="212"/>
      <c r="BA1652" s="212"/>
      <c r="BB1652" s="212"/>
      <c r="BC1652" s="212"/>
      <c r="BD1652" s="212"/>
      <c r="BE1652" s="212"/>
      <c r="BF1652" s="212"/>
      <c r="BG1652" s="212"/>
      <c r="BH1652" s="212"/>
    </row>
    <row r="1653" spans="1:60" outlineLevel="3" x14ac:dyDescent="0.2">
      <c r="A1653" s="219"/>
      <c r="B1653" s="220"/>
      <c r="C1653" s="252" t="s">
        <v>773</v>
      </c>
      <c r="D1653" s="223"/>
      <c r="E1653" s="224">
        <v>5.4576000000000002</v>
      </c>
      <c r="F1653" s="222"/>
      <c r="G1653" s="222"/>
      <c r="H1653" s="222"/>
      <c r="I1653" s="222"/>
      <c r="J1653" s="222"/>
      <c r="K1653" s="222"/>
      <c r="L1653" s="222"/>
      <c r="M1653" s="222"/>
      <c r="N1653" s="221"/>
      <c r="O1653" s="221"/>
      <c r="P1653" s="221"/>
      <c r="Q1653" s="221"/>
      <c r="R1653" s="222"/>
      <c r="S1653" s="222"/>
      <c r="T1653" s="222"/>
      <c r="U1653" s="222"/>
      <c r="V1653" s="222"/>
      <c r="W1653" s="222"/>
      <c r="X1653" s="222"/>
      <c r="Y1653" s="222"/>
      <c r="Z1653" s="212"/>
      <c r="AA1653" s="212"/>
      <c r="AB1653" s="212"/>
      <c r="AC1653" s="212"/>
      <c r="AD1653" s="212"/>
      <c r="AE1653" s="212"/>
      <c r="AF1653" s="212"/>
      <c r="AG1653" s="212" t="s">
        <v>276</v>
      </c>
      <c r="AH1653" s="212">
        <v>0</v>
      </c>
      <c r="AI1653" s="212"/>
      <c r="AJ1653" s="212"/>
      <c r="AK1653" s="212"/>
      <c r="AL1653" s="212"/>
      <c r="AM1653" s="212"/>
      <c r="AN1653" s="212"/>
      <c r="AO1653" s="212"/>
      <c r="AP1653" s="212"/>
      <c r="AQ1653" s="212"/>
      <c r="AR1653" s="212"/>
      <c r="AS1653" s="212"/>
      <c r="AT1653" s="212"/>
      <c r="AU1653" s="212"/>
      <c r="AV1653" s="212"/>
      <c r="AW1653" s="212"/>
      <c r="AX1653" s="212"/>
      <c r="AY1653" s="212"/>
      <c r="AZ1653" s="212"/>
      <c r="BA1653" s="212"/>
      <c r="BB1653" s="212"/>
      <c r="BC1653" s="212"/>
      <c r="BD1653" s="212"/>
      <c r="BE1653" s="212"/>
      <c r="BF1653" s="212"/>
      <c r="BG1653" s="212"/>
      <c r="BH1653" s="212"/>
    </row>
    <row r="1654" spans="1:60" outlineLevel="3" x14ac:dyDescent="0.2">
      <c r="A1654" s="219"/>
      <c r="B1654" s="220"/>
      <c r="C1654" s="252" t="s">
        <v>774</v>
      </c>
      <c r="D1654" s="223"/>
      <c r="E1654" s="224">
        <v>-2.0699999999999998</v>
      </c>
      <c r="F1654" s="222"/>
      <c r="G1654" s="222"/>
      <c r="H1654" s="222"/>
      <c r="I1654" s="222"/>
      <c r="J1654" s="222"/>
      <c r="K1654" s="222"/>
      <c r="L1654" s="222"/>
      <c r="M1654" s="222"/>
      <c r="N1654" s="221"/>
      <c r="O1654" s="221"/>
      <c r="P1654" s="221"/>
      <c r="Q1654" s="221"/>
      <c r="R1654" s="222"/>
      <c r="S1654" s="222"/>
      <c r="T1654" s="222"/>
      <c r="U1654" s="222"/>
      <c r="V1654" s="222"/>
      <c r="W1654" s="222"/>
      <c r="X1654" s="222"/>
      <c r="Y1654" s="222"/>
      <c r="Z1654" s="212"/>
      <c r="AA1654" s="212"/>
      <c r="AB1654" s="212"/>
      <c r="AC1654" s="212"/>
      <c r="AD1654" s="212"/>
      <c r="AE1654" s="212"/>
      <c r="AF1654" s="212"/>
      <c r="AG1654" s="212" t="s">
        <v>276</v>
      </c>
      <c r="AH1654" s="212">
        <v>0</v>
      </c>
      <c r="AI1654" s="212"/>
      <c r="AJ1654" s="212"/>
      <c r="AK1654" s="212"/>
      <c r="AL1654" s="212"/>
      <c r="AM1654" s="212"/>
      <c r="AN1654" s="212"/>
      <c r="AO1654" s="212"/>
      <c r="AP1654" s="212"/>
      <c r="AQ1654" s="212"/>
      <c r="AR1654" s="212"/>
      <c r="AS1654" s="212"/>
      <c r="AT1654" s="212"/>
      <c r="AU1654" s="212"/>
      <c r="AV1654" s="212"/>
      <c r="AW1654" s="212"/>
      <c r="AX1654" s="212"/>
      <c r="AY1654" s="212"/>
      <c r="AZ1654" s="212"/>
      <c r="BA1654" s="212"/>
      <c r="BB1654" s="212"/>
      <c r="BC1654" s="212"/>
      <c r="BD1654" s="212"/>
      <c r="BE1654" s="212"/>
      <c r="BF1654" s="212"/>
      <c r="BG1654" s="212"/>
      <c r="BH1654" s="212"/>
    </row>
    <row r="1655" spans="1:60" outlineLevel="3" x14ac:dyDescent="0.2">
      <c r="A1655" s="219"/>
      <c r="B1655" s="220"/>
      <c r="C1655" s="252" t="s">
        <v>775</v>
      </c>
      <c r="D1655" s="223"/>
      <c r="E1655" s="224">
        <v>-2.1280000000000001</v>
      </c>
      <c r="F1655" s="222"/>
      <c r="G1655" s="222"/>
      <c r="H1655" s="222"/>
      <c r="I1655" s="222"/>
      <c r="J1655" s="222"/>
      <c r="K1655" s="222"/>
      <c r="L1655" s="222"/>
      <c r="M1655" s="222"/>
      <c r="N1655" s="221"/>
      <c r="O1655" s="221"/>
      <c r="P1655" s="221"/>
      <c r="Q1655" s="221"/>
      <c r="R1655" s="222"/>
      <c r="S1655" s="222"/>
      <c r="T1655" s="222"/>
      <c r="U1655" s="222"/>
      <c r="V1655" s="222"/>
      <c r="W1655" s="222"/>
      <c r="X1655" s="222"/>
      <c r="Y1655" s="222"/>
      <c r="Z1655" s="212"/>
      <c r="AA1655" s="212"/>
      <c r="AB1655" s="212"/>
      <c r="AC1655" s="212"/>
      <c r="AD1655" s="212"/>
      <c r="AE1655" s="212"/>
      <c r="AF1655" s="212"/>
      <c r="AG1655" s="212" t="s">
        <v>276</v>
      </c>
      <c r="AH1655" s="212">
        <v>0</v>
      </c>
      <c r="AI1655" s="212"/>
      <c r="AJ1655" s="212"/>
      <c r="AK1655" s="212"/>
      <c r="AL1655" s="212"/>
      <c r="AM1655" s="212"/>
      <c r="AN1655" s="212"/>
      <c r="AO1655" s="212"/>
      <c r="AP1655" s="212"/>
      <c r="AQ1655" s="212"/>
      <c r="AR1655" s="212"/>
      <c r="AS1655" s="212"/>
      <c r="AT1655" s="212"/>
      <c r="AU1655" s="212"/>
      <c r="AV1655" s="212"/>
      <c r="AW1655" s="212"/>
      <c r="AX1655" s="212"/>
      <c r="AY1655" s="212"/>
      <c r="AZ1655" s="212"/>
      <c r="BA1655" s="212"/>
      <c r="BB1655" s="212"/>
      <c r="BC1655" s="212"/>
      <c r="BD1655" s="212"/>
      <c r="BE1655" s="212"/>
      <c r="BF1655" s="212"/>
      <c r="BG1655" s="212"/>
      <c r="BH1655" s="212"/>
    </row>
    <row r="1656" spans="1:60" outlineLevel="3" x14ac:dyDescent="0.2">
      <c r="A1656" s="219"/>
      <c r="B1656" s="220"/>
      <c r="C1656" s="252" t="s">
        <v>776</v>
      </c>
      <c r="D1656" s="223"/>
      <c r="E1656" s="224">
        <v>-4.5599999999999996</v>
      </c>
      <c r="F1656" s="222"/>
      <c r="G1656" s="222"/>
      <c r="H1656" s="222"/>
      <c r="I1656" s="222"/>
      <c r="J1656" s="222"/>
      <c r="K1656" s="222"/>
      <c r="L1656" s="222"/>
      <c r="M1656" s="222"/>
      <c r="N1656" s="221"/>
      <c r="O1656" s="221"/>
      <c r="P1656" s="221"/>
      <c r="Q1656" s="221"/>
      <c r="R1656" s="222"/>
      <c r="S1656" s="222"/>
      <c r="T1656" s="222"/>
      <c r="U1656" s="222"/>
      <c r="V1656" s="222"/>
      <c r="W1656" s="222"/>
      <c r="X1656" s="222"/>
      <c r="Y1656" s="222"/>
      <c r="Z1656" s="212"/>
      <c r="AA1656" s="212"/>
      <c r="AB1656" s="212"/>
      <c r="AC1656" s="212"/>
      <c r="AD1656" s="212"/>
      <c r="AE1656" s="212"/>
      <c r="AF1656" s="212"/>
      <c r="AG1656" s="212" t="s">
        <v>276</v>
      </c>
      <c r="AH1656" s="212">
        <v>0</v>
      </c>
      <c r="AI1656" s="212"/>
      <c r="AJ1656" s="212"/>
      <c r="AK1656" s="212"/>
      <c r="AL1656" s="212"/>
      <c r="AM1656" s="212"/>
      <c r="AN1656" s="212"/>
      <c r="AO1656" s="212"/>
      <c r="AP1656" s="212"/>
      <c r="AQ1656" s="212"/>
      <c r="AR1656" s="212"/>
      <c r="AS1656" s="212"/>
      <c r="AT1656" s="212"/>
      <c r="AU1656" s="212"/>
      <c r="AV1656" s="212"/>
      <c r="AW1656" s="212"/>
      <c r="AX1656" s="212"/>
      <c r="AY1656" s="212"/>
      <c r="AZ1656" s="212"/>
      <c r="BA1656" s="212"/>
      <c r="BB1656" s="212"/>
      <c r="BC1656" s="212"/>
      <c r="BD1656" s="212"/>
      <c r="BE1656" s="212"/>
      <c r="BF1656" s="212"/>
      <c r="BG1656" s="212"/>
      <c r="BH1656" s="212"/>
    </row>
    <row r="1657" spans="1:60" outlineLevel="3" x14ac:dyDescent="0.2">
      <c r="A1657" s="219"/>
      <c r="B1657" s="220"/>
      <c r="C1657" s="252" t="s">
        <v>777</v>
      </c>
      <c r="D1657" s="223"/>
      <c r="E1657" s="224">
        <v>4.4541000000000004</v>
      </c>
      <c r="F1657" s="222"/>
      <c r="G1657" s="222"/>
      <c r="H1657" s="222"/>
      <c r="I1657" s="222"/>
      <c r="J1657" s="222"/>
      <c r="K1657" s="222"/>
      <c r="L1657" s="222"/>
      <c r="M1657" s="222"/>
      <c r="N1657" s="221"/>
      <c r="O1657" s="221"/>
      <c r="P1657" s="221"/>
      <c r="Q1657" s="221"/>
      <c r="R1657" s="222"/>
      <c r="S1657" s="222"/>
      <c r="T1657" s="222"/>
      <c r="U1657" s="222"/>
      <c r="V1657" s="222"/>
      <c r="W1657" s="222"/>
      <c r="X1657" s="222"/>
      <c r="Y1657" s="222"/>
      <c r="Z1657" s="212"/>
      <c r="AA1657" s="212"/>
      <c r="AB1657" s="212"/>
      <c r="AC1657" s="212"/>
      <c r="AD1657" s="212"/>
      <c r="AE1657" s="212"/>
      <c r="AF1657" s="212"/>
      <c r="AG1657" s="212" t="s">
        <v>276</v>
      </c>
      <c r="AH1657" s="212">
        <v>0</v>
      </c>
      <c r="AI1657" s="212"/>
      <c r="AJ1657" s="212"/>
      <c r="AK1657" s="212"/>
      <c r="AL1657" s="212"/>
      <c r="AM1657" s="212"/>
      <c r="AN1657" s="212"/>
      <c r="AO1657" s="212"/>
      <c r="AP1657" s="212"/>
      <c r="AQ1657" s="212"/>
      <c r="AR1657" s="212"/>
      <c r="AS1657" s="212"/>
      <c r="AT1657" s="212"/>
      <c r="AU1657" s="212"/>
      <c r="AV1657" s="212"/>
      <c r="AW1657" s="212"/>
      <c r="AX1657" s="212"/>
      <c r="AY1657" s="212"/>
      <c r="AZ1657" s="212"/>
      <c r="BA1657" s="212"/>
      <c r="BB1657" s="212"/>
      <c r="BC1657" s="212"/>
      <c r="BD1657" s="212"/>
      <c r="BE1657" s="212"/>
      <c r="BF1657" s="212"/>
      <c r="BG1657" s="212"/>
      <c r="BH1657" s="212"/>
    </row>
    <row r="1658" spans="1:60" outlineLevel="3" x14ac:dyDescent="0.2">
      <c r="A1658" s="219"/>
      <c r="B1658" s="220"/>
      <c r="C1658" s="252" t="s">
        <v>778</v>
      </c>
      <c r="D1658" s="223"/>
      <c r="E1658" s="224">
        <v>8.1281999999999996</v>
      </c>
      <c r="F1658" s="222"/>
      <c r="G1658" s="222"/>
      <c r="H1658" s="222"/>
      <c r="I1658" s="222"/>
      <c r="J1658" s="222"/>
      <c r="K1658" s="222"/>
      <c r="L1658" s="222"/>
      <c r="M1658" s="222"/>
      <c r="N1658" s="221"/>
      <c r="O1658" s="221"/>
      <c r="P1658" s="221"/>
      <c r="Q1658" s="221"/>
      <c r="R1658" s="222"/>
      <c r="S1658" s="222"/>
      <c r="T1658" s="222"/>
      <c r="U1658" s="222"/>
      <c r="V1658" s="222"/>
      <c r="W1658" s="222"/>
      <c r="X1658" s="222"/>
      <c r="Y1658" s="222"/>
      <c r="Z1658" s="212"/>
      <c r="AA1658" s="212"/>
      <c r="AB1658" s="212"/>
      <c r="AC1658" s="212"/>
      <c r="AD1658" s="212"/>
      <c r="AE1658" s="212"/>
      <c r="AF1658" s="212"/>
      <c r="AG1658" s="212" t="s">
        <v>276</v>
      </c>
      <c r="AH1658" s="212">
        <v>0</v>
      </c>
      <c r="AI1658" s="212"/>
      <c r="AJ1658" s="212"/>
      <c r="AK1658" s="212"/>
      <c r="AL1658" s="212"/>
      <c r="AM1658" s="212"/>
      <c r="AN1658" s="212"/>
      <c r="AO1658" s="212"/>
      <c r="AP1658" s="212"/>
      <c r="AQ1658" s="212"/>
      <c r="AR1658" s="212"/>
      <c r="AS1658" s="212"/>
      <c r="AT1658" s="212"/>
      <c r="AU1658" s="212"/>
      <c r="AV1658" s="212"/>
      <c r="AW1658" s="212"/>
      <c r="AX1658" s="212"/>
      <c r="AY1658" s="212"/>
      <c r="AZ1658" s="212"/>
      <c r="BA1658" s="212"/>
      <c r="BB1658" s="212"/>
      <c r="BC1658" s="212"/>
      <c r="BD1658" s="212"/>
      <c r="BE1658" s="212"/>
      <c r="BF1658" s="212"/>
      <c r="BG1658" s="212"/>
      <c r="BH1658" s="212"/>
    </row>
    <row r="1659" spans="1:60" outlineLevel="3" x14ac:dyDescent="0.2">
      <c r="A1659" s="219"/>
      <c r="B1659" s="220"/>
      <c r="C1659" s="252" t="s">
        <v>779</v>
      </c>
      <c r="D1659" s="223"/>
      <c r="E1659" s="224">
        <v>63.709200000000003</v>
      </c>
      <c r="F1659" s="222"/>
      <c r="G1659" s="222"/>
      <c r="H1659" s="222"/>
      <c r="I1659" s="222"/>
      <c r="J1659" s="222"/>
      <c r="K1659" s="222"/>
      <c r="L1659" s="222"/>
      <c r="M1659" s="222"/>
      <c r="N1659" s="221"/>
      <c r="O1659" s="221"/>
      <c r="P1659" s="221"/>
      <c r="Q1659" s="221"/>
      <c r="R1659" s="222"/>
      <c r="S1659" s="222"/>
      <c r="T1659" s="222"/>
      <c r="U1659" s="222"/>
      <c r="V1659" s="222"/>
      <c r="W1659" s="222"/>
      <c r="X1659" s="222"/>
      <c r="Y1659" s="222"/>
      <c r="Z1659" s="212"/>
      <c r="AA1659" s="212"/>
      <c r="AB1659" s="212"/>
      <c r="AC1659" s="212"/>
      <c r="AD1659" s="212"/>
      <c r="AE1659" s="212"/>
      <c r="AF1659" s="212"/>
      <c r="AG1659" s="212" t="s">
        <v>276</v>
      </c>
      <c r="AH1659" s="212">
        <v>0</v>
      </c>
      <c r="AI1659" s="212"/>
      <c r="AJ1659" s="212"/>
      <c r="AK1659" s="212"/>
      <c r="AL1659" s="212"/>
      <c r="AM1659" s="212"/>
      <c r="AN1659" s="212"/>
      <c r="AO1659" s="212"/>
      <c r="AP1659" s="212"/>
      <c r="AQ1659" s="212"/>
      <c r="AR1659" s="212"/>
      <c r="AS1659" s="212"/>
      <c r="AT1659" s="212"/>
      <c r="AU1659" s="212"/>
      <c r="AV1659" s="212"/>
      <c r="AW1659" s="212"/>
      <c r="AX1659" s="212"/>
      <c r="AY1659" s="212"/>
      <c r="AZ1659" s="212"/>
      <c r="BA1659" s="212"/>
      <c r="BB1659" s="212"/>
      <c r="BC1659" s="212"/>
      <c r="BD1659" s="212"/>
      <c r="BE1659" s="212"/>
      <c r="BF1659" s="212"/>
      <c r="BG1659" s="212"/>
      <c r="BH1659" s="212"/>
    </row>
    <row r="1660" spans="1:60" outlineLevel="3" x14ac:dyDescent="0.2">
      <c r="A1660" s="219"/>
      <c r="B1660" s="220"/>
      <c r="C1660" s="252" t="s">
        <v>780</v>
      </c>
      <c r="D1660" s="223"/>
      <c r="E1660" s="224">
        <v>-9.1999999999999993</v>
      </c>
      <c r="F1660" s="222"/>
      <c r="G1660" s="222"/>
      <c r="H1660" s="222"/>
      <c r="I1660" s="222"/>
      <c r="J1660" s="222"/>
      <c r="K1660" s="222"/>
      <c r="L1660" s="222"/>
      <c r="M1660" s="222"/>
      <c r="N1660" s="221"/>
      <c r="O1660" s="221"/>
      <c r="P1660" s="221"/>
      <c r="Q1660" s="221"/>
      <c r="R1660" s="222"/>
      <c r="S1660" s="222"/>
      <c r="T1660" s="222"/>
      <c r="U1660" s="222"/>
      <c r="V1660" s="222"/>
      <c r="W1660" s="222"/>
      <c r="X1660" s="222"/>
      <c r="Y1660" s="222"/>
      <c r="Z1660" s="212"/>
      <c r="AA1660" s="212"/>
      <c r="AB1660" s="212"/>
      <c r="AC1660" s="212"/>
      <c r="AD1660" s="212"/>
      <c r="AE1660" s="212"/>
      <c r="AF1660" s="212"/>
      <c r="AG1660" s="212" t="s">
        <v>276</v>
      </c>
      <c r="AH1660" s="212">
        <v>0</v>
      </c>
      <c r="AI1660" s="212"/>
      <c r="AJ1660" s="212"/>
      <c r="AK1660" s="212"/>
      <c r="AL1660" s="212"/>
      <c r="AM1660" s="212"/>
      <c r="AN1660" s="212"/>
      <c r="AO1660" s="212"/>
      <c r="AP1660" s="212"/>
      <c r="AQ1660" s="212"/>
      <c r="AR1660" s="212"/>
      <c r="AS1660" s="212"/>
      <c r="AT1660" s="212"/>
      <c r="AU1660" s="212"/>
      <c r="AV1660" s="212"/>
      <c r="AW1660" s="212"/>
      <c r="AX1660" s="212"/>
      <c r="AY1660" s="212"/>
      <c r="AZ1660" s="212"/>
      <c r="BA1660" s="212"/>
      <c r="BB1660" s="212"/>
      <c r="BC1660" s="212"/>
      <c r="BD1660" s="212"/>
      <c r="BE1660" s="212"/>
      <c r="BF1660" s="212"/>
      <c r="BG1660" s="212"/>
      <c r="BH1660" s="212"/>
    </row>
    <row r="1661" spans="1:60" outlineLevel="3" x14ac:dyDescent="0.2">
      <c r="A1661" s="219"/>
      <c r="B1661" s="220"/>
      <c r="C1661" s="252" t="s">
        <v>781</v>
      </c>
      <c r="D1661" s="223"/>
      <c r="E1661" s="224">
        <v>-4.1003999999999996</v>
      </c>
      <c r="F1661" s="222"/>
      <c r="G1661" s="222"/>
      <c r="H1661" s="222"/>
      <c r="I1661" s="222"/>
      <c r="J1661" s="222"/>
      <c r="K1661" s="222"/>
      <c r="L1661" s="222"/>
      <c r="M1661" s="222"/>
      <c r="N1661" s="221"/>
      <c r="O1661" s="221"/>
      <c r="P1661" s="221"/>
      <c r="Q1661" s="221"/>
      <c r="R1661" s="222"/>
      <c r="S1661" s="222"/>
      <c r="T1661" s="222"/>
      <c r="U1661" s="222"/>
      <c r="V1661" s="222"/>
      <c r="W1661" s="222"/>
      <c r="X1661" s="222"/>
      <c r="Y1661" s="222"/>
      <c r="Z1661" s="212"/>
      <c r="AA1661" s="212"/>
      <c r="AB1661" s="212"/>
      <c r="AC1661" s="212"/>
      <c r="AD1661" s="212"/>
      <c r="AE1661" s="212"/>
      <c r="AF1661" s="212"/>
      <c r="AG1661" s="212" t="s">
        <v>276</v>
      </c>
      <c r="AH1661" s="212">
        <v>0</v>
      </c>
      <c r="AI1661" s="212"/>
      <c r="AJ1661" s="212"/>
      <c r="AK1661" s="212"/>
      <c r="AL1661" s="212"/>
      <c r="AM1661" s="212"/>
      <c r="AN1661" s="212"/>
      <c r="AO1661" s="212"/>
      <c r="AP1661" s="212"/>
      <c r="AQ1661" s="212"/>
      <c r="AR1661" s="212"/>
      <c r="AS1661" s="212"/>
      <c r="AT1661" s="212"/>
      <c r="AU1661" s="212"/>
      <c r="AV1661" s="212"/>
      <c r="AW1661" s="212"/>
      <c r="AX1661" s="212"/>
      <c r="AY1661" s="212"/>
      <c r="AZ1661" s="212"/>
      <c r="BA1661" s="212"/>
      <c r="BB1661" s="212"/>
      <c r="BC1661" s="212"/>
      <c r="BD1661" s="212"/>
      <c r="BE1661" s="212"/>
      <c r="BF1661" s="212"/>
      <c r="BG1661" s="212"/>
      <c r="BH1661" s="212"/>
    </row>
    <row r="1662" spans="1:60" outlineLevel="3" x14ac:dyDescent="0.2">
      <c r="A1662" s="219"/>
      <c r="B1662" s="220"/>
      <c r="C1662" s="252" t="s">
        <v>782</v>
      </c>
      <c r="D1662" s="223"/>
      <c r="E1662" s="224">
        <v>-3.6720000000000002</v>
      </c>
      <c r="F1662" s="222"/>
      <c r="G1662" s="222"/>
      <c r="H1662" s="222"/>
      <c r="I1662" s="222"/>
      <c r="J1662" s="222"/>
      <c r="K1662" s="222"/>
      <c r="L1662" s="222"/>
      <c r="M1662" s="222"/>
      <c r="N1662" s="221"/>
      <c r="O1662" s="221"/>
      <c r="P1662" s="221"/>
      <c r="Q1662" s="221"/>
      <c r="R1662" s="222"/>
      <c r="S1662" s="222"/>
      <c r="T1662" s="222"/>
      <c r="U1662" s="222"/>
      <c r="V1662" s="222"/>
      <c r="W1662" s="222"/>
      <c r="X1662" s="222"/>
      <c r="Y1662" s="222"/>
      <c r="Z1662" s="212"/>
      <c r="AA1662" s="212"/>
      <c r="AB1662" s="212"/>
      <c r="AC1662" s="212"/>
      <c r="AD1662" s="212"/>
      <c r="AE1662" s="212"/>
      <c r="AF1662" s="212"/>
      <c r="AG1662" s="212" t="s">
        <v>276</v>
      </c>
      <c r="AH1662" s="212">
        <v>0</v>
      </c>
      <c r="AI1662" s="212"/>
      <c r="AJ1662" s="212"/>
      <c r="AK1662" s="212"/>
      <c r="AL1662" s="212"/>
      <c r="AM1662" s="212"/>
      <c r="AN1662" s="212"/>
      <c r="AO1662" s="212"/>
      <c r="AP1662" s="212"/>
      <c r="AQ1662" s="212"/>
      <c r="AR1662" s="212"/>
      <c r="AS1662" s="212"/>
      <c r="AT1662" s="212"/>
      <c r="AU1662" s="212"/>
      <c r="AV1662" s="212"/>
      <c r="AW1662" s="212"/>
      <c r="AX1662" s="212"/>
      <c r="AY1662" s="212"/>
      <c r="AZ1662" s="212"/>
      <c r="BA1662" s="212"/>
      <c r="BB1662" s="212"/>
      <c r="BC1662" s="212"/>
      <c r="BD1662" s="212"/>
      <c r="BE1662" s="212"/>
      <c r="BF1662" s="212"/>
      <c r="BG1662" s="212"/>
      <c r="BH1662" s="212"/>
    </row>
    <row r="1663" spans="1:60" outlineLevel="3" x14ac:dyDescent="0.2">
      <c r="A1663" s="219"/>
      <c r="B1663" s="220"/>
      <c r="C1663" s="252" t="s">
        <v>783</v>
      </c>
      <c r="D1663" s="223"/>
      <c r="E1663" s="224">
        <v>-6.12</v>
      </c>
      <c r="F1663" s="222"/>
      <c r="G1663" s="222"/>
      <c r="H1663" s="222"/>
      <c r="I1663" s="222"/>
      <c r="J1663" s="222"/>
      <c r="K1663" s="222"/>
      <c r="L1663" s="222"/>
      <c r="M1663" s="222"/>
      <c r="N1663" s="221"/>
      <c r="O1663" s="221"/>
      <c r="P1663" s="221"/>
      <c r="Q1663" s="221"/>
      <c r="R1663" s="222"/>
      <c r="S1663" s="222"/>
      <c r="T1663" s="222"/>
      <c r="U1663" s="222"/>
      <c r="V1663" s="222"/>
      <c r="W1663" s="222"/>
      <c r="X1663" s="222"/>
      <c r="Y1663" s="222"/>
      <c r="Z1663" s="212"/>
      <c r="AA1663" s="212"/>
      <c r="AB1663" s="212"/>
      <c r="AC1663" s="212"/>
      <c r="AD1663" s="212"/>
      <c r="AE1663" s="212"/>
      <c r="AF1663" s="212"/>
      <c r="AG1663" s="212" t="s">
        <v>276</v>
      </c>
      <c r="AH1663" s="212">
        <v>0</v>
      </c>
      <c r="AI1663" s="212"/>
      <c r="AJ1663" s="212"/>
      <c r="AK1663" s="212"/>
      <c r="AL1663" s="212"/>
      <c r="AM1663" s="212"/>
      <c r="AN1663" s="212"/>
      <c r="AO1663" s="212"/>
      <c r="AP1663" s="212"/>
      <c r="AQ1663" s="212"/>
      <c r="AR1663" s="212"/>
      <c r="AS1663" s="212"/>
      <c r="AT1663" s="212"/>
      <c r="AU1663" s="212"/>
      <c r="AV1663" s="212"/>
      <c r="AW1663" s="212"/>
      <c r="AX1663" s="212"/>
      <c r="AY1663" s="212"/>
      <c r="AZ1663" s="212"/>
      <c r="BA1663" s="212"/>
      <c r="BB1663" s="212"/>
      <c r="BC1663" s="212"/>
      <c r="BD1663" s="212"/>
      <c r="BE1663" s="212"/>
      <c r="BF1663" s="212"/>
      <c r="BG1663" s="212"/>
      <c r="BH1663" s="212"/>
    </row>
    <row r="1664" spans="1:60" outlineLevel="3" x14ac:dyDescent="0.2">
      <c r="A1664" s="219"/>
      <c r="B1664" s="220"/>
      <c r="C1664" s="252" t="s">
        <v>784</v>
      </c>
      <c r="D1664" s="223"/>
      <c r="E1664" s="224">
        <v>-2.3256000000000001</v>
      </c>
      <c r="F1664" s="222"/>
      <c r="G1664" s="222"/>
      <c r="H1664" s="222"/>
      <c r="I1664" s="222"/>
      <c r="J1664" s="222"/>
      <c r="K1664" s="222"/>
      <c r="L1664" s="222"/>
      <c r="M1664" s="222"/>
      <c r="N1664" s="221"/>
      <c r="O1664" s="221"/>
      <c r="P1664" s="221"/>
      <c r="Q1664" s="221"/>
      <c r="R1664" s="222"/>
      <c r="S1664" s="222"/>
      <c r="T1664" s="222"/>
      <c r="U1664" s="222"/>
      <c r="V1664" s="222"/>
      <c r="W1664" s="222"/>
      <c r="X1664" s="222"/>
      <c r="Y1664" s="222"/>
      <c r="Z1664" s="212"/>
      <c r="AA1664" s="212"/>
      <c r="AB1664" s="212"/>
      <c r="AC1664" s="212"/>
      <c r="AD1664" s="212"/>
      <c r="AE1664" s="212"/>
      <c r="AF1664" s="212"/>
      <c r="AG1664" s="212" t="s">
        <v>276</v>
      </c>
      <c r="AH1664" s="212">
        <v>0</v>
      </c>
      <c r="AI1664" s="212"/>
      <c r="AJ1664" s="212"/>
      <c r="AK1664" s="212"/>
      <c r="AL1664" s="212"/>
      <c r="AM1664" s="212"/>
      <c r="AN1664" s="212"/>
      <c r="AO1664" s="212"/>
      <c r="AP1664" s="212"/>
      <c r="AQ1664" s="212"/>
      <c r="AR1664" s="212"/>
      <c r="AS1664" s="212"/>
      <c r="AT1664" s="212"/>
      <c r="AU1664" s="212"/>
      <c r="AV1664" s="212"/>
      <c r="AW1664" s="212"/>
      <c r="AX1664" s="212"/>
      <c r="AY1664" s="212"/>
      <c r="AZ1664" s="212"/>
      <c r="BA1664" s="212"/>
      <c r="BB1664" s="212"/>
      <c r="BC1664" s="212"/>
      <c r="BD1664" s="212"/>
      <c r="BE1664" s="212"/>
      <c r="BF1664" s="212"/>
      <c r="BG1664" s="212"/>
      <c r="BH1664" s="212"/>
    </row>
    <row r="1665" spans="1:60" outlineLevel="3" x14ac:dyDescent="0.2">
      <c r="A1665" s="219"/>
      <c r="B1665" s="220"/>
      <c r="C1665" s="252" t="s">
        <v>785</v>
      </c>
      <c r="D1665" s="223"/>
      <c r="E1665" s="224">
        <v>2.9489999999999998</v>
      </c>
      <c r="F1665" s="222"/>
      <c r="G1665" s="222"/>
      <c r="H1665" s="222"/>
      <c r="I1665" s="222"/>
      <c r="J1665" s="222"/>
      <c r="K1665" s="222"/>
      <c r="L1665" s="222"/>
      <c r="M1665" s="222"/>
      <c r="N1665" s="221"/>
      <c r="O1665" s="221"/>
      <c r="P1665" s="221"/>
      <c r="Q1665" s="221"/>
      <c r="R1665" s="222"/>
      <c r="S1665" s="222"/>
      <c r="T1665" s="222"/>
      <c r="U1665" s="222"/>
      <c r="V1665" s="222"/>
      <c r="W1665" s="222"/>
      <c r="X1665" s="222"/>
      <c r="Y1665" s="222"/>
      <c r="Z1665" s="212"/>
      <c r="AA1665" s="212"/>
      <c r="AB1665" s="212"/>
      <c r="AC1665" s="212"/>
      <c r="AD1665" s="212"/>
      <c r="AE1665" s="212"/>
      <c r="AF1665" s="212"/>
      <c r="AG1665" s="212" t="s">
        <v>276</v>
      </c>
      <c r="AH1665" s="212">
        <v>0</v>
      </c>
      <c r="AI1665" s="212"/>
      <c r="AJ1665" s="212"/>
      <c r="AK1665" s="212"/>
      <c r="AL1665" s="212"/>
      <c r="AM1665" s="212"/>
      <c r="AN1665" s="212"/>
      <c r="AO1665" s="212"/>
      <c r="AP1665" s="212"/>
      <c r="AQ1665" s="212"/>
      <c r="AR1665" s="212"/>
      <c r="AS1665" s="212"/>
      <c r="AT1665" s="212"/>
      <c r="AU1665" s="212"/>
      <c r="AV1665" s="212"/>
      <c r="AW1665" s="212"/>
      <c r="AX1665" s="212"/>
      <c r="AY1665" s="212"/>
      <c r="AZ1665" s="212"/>
      <c r="BA1665" s="212"/>
      <c r="BB1665" s="212"/>
      <c r="BC1665" s="212"/>
      <c r="BD1665" s="212"/>
      <c r="BE1665" s="212"/>
      <c r="BF1665" s="212"/>
      <c r="BG1665" s="212"/>
      <c r="BH1665" s="212"/>
    </row>
    <row r="1666" spans="1:60" outlineLevel="3" x14ac:dyDescent="0.2">
      <c r="A1666" s="219"/>
      <c r="B1666" s="220"/>
      <c r="C1666" s="252" t="s">
        <v>786</v>
      </c>
      <c r="D1666" s="223"/>
      <c r="E1666" s="224">
        <v>2.66</v>
      </c>
      <c r="F1666" s="222"/>
      <c r="G1666" s="222"/>
      <c r="H1666" s="222"/>
      <c r="I1666" s="222"/>
      <c r="J1666" s="222"/>
      <c r="K1666" s="222"/>
      <c r="L1666" s="222"/>
      <c r="M1666" s="222"/>
      <c r="N1666" s="221"/>
      <c r="O1666" s="221"/>
      <c r="P1666" s="221"/>
      <c r="Q1666" s="221"/>
      <c r="R1666" s="222"/>
      <c r="S1666" s="222"/>
      <c r="T1666" s="222"/>
      <c r="U1666" s="222"/>
      <c r="V1666" s="222"/>
      <c r="W1666" s="222"/>
      <c r="X1666" s="222"/>
      <c r="Y1666" s="222"/>
      <c r="Z1666" s="212"/>
      <c r="AA1666" s="212"/>
      <c r="AB1666" s="212"/>
      <c r="AC1666" s="212"/>
      <c r="AD1666" s="212"/>
      <c r="AE1666" s="212"/>
      <c r="AF1666" s="212"/>
      <c r="AG1666" s="212" t="s">
        <v>276</v>
      </c>
      <c r="AH1666" s="212">
        <v>0</v>
      </c>
      <c r="AI1666" s="212"/>
      <c r="AJ1666" s="212"/>
      <c r="AK1666" s="212"/>
      <c r="AL1666" s="212"/>
      <c r="AM1666" s="212"/>
      <c r="AN1666" s="212"/>
      <c r="AO1666" s="212"/>
      <c r="AP1666" s="212"/>
      <c r="AQ1666" s="212"/>
      <c r="AR1666" s="212"/>
      <c r="AS1666" s="212"/>
      <c r="AT1666" s="212"/>
      <c r="AU1666" s="212"/>
      <c r="AV1666" s="212"/>
      <c r="AW1666" s="212"/>
      <c r="AX1666" s="212"/>
      <c r="AY1666" s="212"/>
      <c r="AZ1666" s="212"/>
      <c r="BA1666" s="212"/>
      <c r="BB1666" s="212"/>
      <c r="BC1666" s="212"/>
      <c r="BD1666" s="212"/>
      <c r="BE1666" s="212"/>
      <c r="BF1666" s="212"/>
      <c r="BG1666" s="212"/>
      <c r="BH1666" s="212"/>
    </row>
    <row r="1667" spans="1:60" outlineLevel="3" x14ac:dyDescent="0.2">
      <c r="A1667" s="219"/>
      <c r="B1667" s="220"/>
      <c r="C1667" s="252" t="s">
        <v>787</v>
      </c>
      <c r="D1667" s="223"/>
      <c r="E1667" s="224">
        <v>5.3120000000000003</v>
      </c>
      <c r="F1667" s="222"/>
      <c r="G1667" s="222"/>
      <c r="H1667" s="222"/>
      <c r="I1667" s="222"/>
      <c r="J1667" s="222"/>
      <c r="K1667" s="222"/>
      <c r="L1667" s="222"/>
      <c r="M1667" s="222"/>
      <c r="N1667" s="221"/>
      <c r="O1667" s="221"/>
      <c r="P1667" s="221"/>
      <c r="Q1667" s="221"/>
      <c r="R1667" s="222"/>
      <c r="S1667" s="222"/>
      <c r="T1667" s="222"/>
      <c r="U1667" s="222"/>
      <c r="V1667" s="222"/>
      <c r="W1667" s="222"/>
      <c r="X1667" s="222"/>
      <c r="Y1667" s="222"/>
      <c r="Z1667" s="212"/>
      <c r="AA1667" s="212"/>
      <c r="AB1667" s="212"/>
      <c r="AC1667" s="212"/>
      <c r="AD1667" s="212"/>
      <c r="AE1667" s="212"/>
      <c r="AF1667" s="212"/>
      <c r="AG1667" s="212" t="s">
        <v>276</v>
      </c>
      <c r="AH1667" s="212">
        <v>0</v>
      </c>
      <c r="AI1667" s="212"/>
      <c r="AJ1667" s="212"/>
      <c r="AK1667" s="212"/>
      <c r="AL1667" s="212"/>
      <c r="AM1667" s="212"/>
      <c r="AN1667" s="212"/>
      <c r="AO1667" s="212"/>
      <c r="AP1667" s="212"/>
      <c r="AQ1667" s="212"/>
      <c r="AR1667" s="212"/>
      <c r="AS1667" s="212"/>
      <c r="AT1667" s="212"/>
      <c r="AU1667" s="212"/>
      <c r="AV1667" s="212"/>
      <c r="AW1667" s="212"/>
      <c r="AX1667" s="212"/>
      <c r="AY1667" s="212"/>
      <c r="AZ1667" s="212"/>
      <c r="BA1667" s="212"/>
      <c r="BB1667" s="212"/>
      <c r="BC1667" s="212"/>
      <c r="BD1667" s="212"/>
      <c r="BE1667" s="212"/>
      <c r="BF1667" s="212"/>
      <c r="BG1667" s="212"/>
      <c r="BH1667" s="212"/>
    </row>
    <row r="1668" spans="1:60" outlineLevel="3" x14ac:dyDescent="0.2">
      <c r="A1668" s="219"/>
      <c r="B1668" s="220"/>
      <c r="C1668" s="252" t="s">
        <v>788</v>
      </c>
      <c r="D1668" s="223"/>
      <c r="E1668" s="224">
        <v>85.362099999999998</v>
      </c>
      <c r="F1668" s="222"/>
      <c r="G1668" s="222"/>
      <c r="H1668" s="222"/>
      <c r="I1668" s="222"/>
      <c r="J1668" s="222"/>
      <c r="K1668" s="222"/>
      <c r="L1668" s="222"/>
      <c r="M1668" s="222"/>
      <c r="N1668" s="221"/>
      <c r="O1668" s="221"/>
      <c r="P1668" s="221"/>
      <c r="Q1668" s="221"/>
      <c r="R1668" s="222"/>
      <c r="S1668" s="222"/>
      <c r="T1668" s="222"/>
      <c r="U1668" s="222"/>
      <c r="V1668" s="222"/>
      <c r="W1668" s="222"/>
      <c r="X1668" s="222"/>
      <c r="Y1668" s="222"/>
      <c r="Z1668" s="212"/>
      <c r="AA1668" s="212"/>
      <c r="AB1668" s="212"/>
      <c r="AC1668" s="212"/>
      <c r="AD1668" s="212"/>
      <c r="AE1668" s="212"/>
      <c r="AF1668" s="212"/>
      <c r="AG1668" s="212" t="s">
        <v>276</v>
      </c>
      <c r="AH1668" s="212">
        <v>0</v>
      </c>
      <c r="AI1668" s="212"/>
      <c r="AJ1668" s="212"/>
      <c r="AK1668" s="212"/>
      <c r="AL1668" s="212"/>
      <c r="AM1668" s="212"/>
      <c r="AN1668" s="212"/>
      <c r="AO1668" s="212"/>
      <c r="AP1668" s="212"/>
      <c r="AQ1668" s="212"/>
      <c r="AR1668" s="212"/>
      <c r="AS1668" s="212"/>
      <c r="AT1668" s="212"/>
      <c r="AU1668" s="212"/>
      <c r="AV1668" s="212"/>
      <c r="AW1668" s="212"/>
      <c r="AX1668" s="212"/>
      <c r="AY1668" s="212"/>
      <c r="AZ1668" s="212"/>
      <c r="BA1668" s="212"/>
      <c r="BB1668" s="212"/>
      <c r="BC1668" s="212"/>
      <c r="BD1668" s="212"/>
      <c r="BE1668" s="212"/>
      <c r="BF1668" s="212"/>
      <c r="BG1668" s="212"/>
      <c r="BH1668" s="212"/>
    </row>
    <row r="1669" spans="1:60" outlineLevel="3" x14ac:dyDescent="0.2">
      <c r="A1669" s="219"/>
      <c r="B1669" s="220"/>
      <c r="C1669" s="252" t="s">
        <v>789</v>
      </c>
      <c r="D1669" s="223"/>
      <c r="E1669" s="224">
        <v>-4.1399999999999997</v>
      </c>
      <c r="F1669" s="222"/>
      <c r="G1669" s="222"/>
      <c r="H1669" s="222"/>
      <c r="I1669" s="222"/>
      <c r="J1669" s="222"/>
      <c r="K1669" s="222"/>
      <c r="L1669" s="222"/>
      <c r="M1669" s="222"/>
      <c r="N1669" s="221"/>
      <c r="O1669" s="221"/>
      <c r="P1669" s="221"/>
      <c r="Q1669" s="221"/>
      <c r="R1669" s="222"/>
      <c r="S1669" s="222"/>
      <c r="T1669" s="222"/>
      <c r="U1669" s="222"/>
      <c r="V1669" s="222"/>
      <c r="W1669" s="222"/>
      <c r="X1669" s="222"/>
      <c r="Y1669" s="222"/>
      <c r="Z1669" s="212"/>
      <c r="AA1669" s="212"/>
      <c r="AB1669" s="212"/>
      <c r="AC1669" s="212"/>
      <c r="AD1669" s="212"/>
      <c r="AE1669" s="212"/>
      <c r="AF1669" s="212"/>
      <c r="AG1669" s="212" t="s">
        <v>276</v>
      </c>
      <c r="AH1669" s="212">
        <v>0</v>
      </c>
      <c r="AI1669" s="212"/>
      <c r="AJ1669" s="212"/>
      <c r="AK1669" s="212"/>
      <c r="AL1669" s="212"/>
      <c r="AM1669" s="212"/>
      <c r="AN1669" s="212"/>
      <c r="AO1669" s="212"/>
      <c r="AP1669" s="212"/>
      <c r="AQ1669" s="212"/>
      <c r="AR1669" s="212"/>
      <c r="AS1669" s="212"/>
      <c r="AT1669" s="212"/>
      <c r="AU1669" s="212"/>
      <c r="AV1669" s="212"/>
      <c r="AW1669" s="212"/>
      <c r="AX1669" s="212"/>
      <c r="AY1669" s="212"/>
      <c r="AZ1669" s="212"/>
      <c r="BA1669" s="212"/>
      <c r="BB1669" s="212"/>
      <c r="BC1669" s="212"/>
      <c r="BD1669" s="212"/>
      <c r="BE1669" s="212"/>
      <c r="BF1669" s="212"/>
      <c r="BG1669" s="212"/>
      <c r="BH1669" s="212"/>
    </row>
    <row r="1670" spans="1:60" outlineLevel="3" x14ac:dyDescent="0.2">
      <c r="A1670" s="219"/>
      <c r="B1670" s="220"/>
      <c r="C1670" s="252" t="s">
        <v>668</v>
      </c>
      <c r="D1670" s="223"/>
      <c r="E1670" s="224">
        <v>-2.0699999999999998</v>
      </c>
      <c r="F1670" s="222"/>
      <c r="G1670" s="222"/>
      <c r="H1670" s="222"/>
      <c r="I1670" s="222"/>
      <c r="J1670" s="222"/>
      <c r="K1670" s="222"/>
      <c r="L1670" s="222"/>
      <c r="M1670" s="222"/>
      <c r="N1670" s="221"/>
      <c r="O1670" s="221"/>
      <c r="P1670" s="221"/>
      <c r="Q1670" s="221"/>
      <c r="R1670" s="222"/>
      <c r="S1670" s="222"/>
      <c r="T1670" s="222"/>
      <c r="U1670" s="222"/>
      <c r="V1670" s="222"/>
      <c r="W1670" s="222"/>
      <c r="X1670" s="222"/>
      <c r="Y1670" s="222"/>
      <c r="Z1670" s="212"/>
      <c r="AA1670" s="212"/>
      <c r="AB1670" s="212"/>
      <c r="AC1670" s="212"/>
      <c r="AD1670" s="212"/>
      <c r="AE1670" s="212"/>
      <c r="AF1670" s="212"/>
      <c r="AG1670" s="212" t="s">
        <v>276</v>
      </c>
      <c r="AH1670" s="212">
        <v>0</v>
      </c>
      <c r="AI1670" s="212"/>
      <c r="AJ1670" s="212"/>
      <c r="AK1670" s="212"/>
      <c r="AL1670" s="212"/>
      <c r="AM1670" s="212"/>
      <c r="AN1670" s="212"/>
      <c r="AO1670" s="212"/>
      <c r="AP1670" s="212"/>
      <c r="AQ1670" s="212"/>
      <c r="AR1670" s="212"/>
      <c r="AS1670" s="212"/>
      <c r="AT1670" s="212"/>
      <c r="AU1670" s="212"/>
      <c r="AV1670" s="212"/>
      <c r="AW1670" s="212"/>
      <c r="AX1670" s="212"/>
      <c r="AY1670" s="212"/>
      <c r="AZ1670" s="212"/>
      <c r="BA1670" s="212"/>
      <c r="BB1670" s="212"/>
      <c r="BC1670" s="212"/>
      <c r="BD1670" s="212"/>
      <c r="BE1670" s="212"/>
      <c r="BF1670" s="212"/>
      <c r="BG1670" s="212"/>
      <c r="BH1670" s="212"/>
    </row>
    <row r="1671" spans="1:60" outlineLevel="3" x14ac:dyDescent="0.2">
      <c r="A1671" s="219"/>
      <c r="B1671" s="220"/>
      <c r="C1671" s="252" t="s">
        <v>790</v>
      </c>
      <c r="D1671" s="223"/>
      <c r="E1671" s="224">
        <v>-2.109</v>
      </c>
      <c r="F1671" s="222"/>
      <c r="G1671" s="222"/>
      <c r="H1671" s="222"/>
      <c r="I1671" s="222"/>
      <c r="J1671" s="222"/>
      <c r="K1671" s="222"/>
      <c r="L1671" s="222"/>
      <c r="M1671" s="222"/>
      <c r="N1671" s="221"/>
      <c r="O1671" s="221"/>
      <c r="P1671" s="221"/>
      <c r="Q1671" s="221"/>
      <c r="R1671" s="222"/>
      <c r="S1671" s="222"/>
      <c r="T1671" s="222"/>
      <c r="U1671" s="222"/>
      <c r="V1671" s="222"/>
      <c r="W1671" s="222"/>
      <c r="X1671" s="222"/>
      <c r="Y1671" s="222"/>
      <c r="Z1671" s="212"/>
      <c r="AA1671" s="212"/>
      <c r="AB1671" s="212"/>
      <c r="AC1671" s="212"/>
      <c r="AD1671" s="212"/>
      <c r="AE1671" s="212"/>
      <c r="AF1671" s="212"/>
      <c r="AG1671" s="212" t="s">
        <v>276</v>
      </c>
      <c r="AH1671" s="212">
        <v>0</v>
      </c>
      <c r="AI1671" s="212"/>
      <c r="AJ1671" s="212"/>
      <c r="AK1671" s="212"/>
      <c r="AL1671" s="212"/>
      <c r="AM1671" s="212"/>
      <c r="AN1671" s="212"/>
      <c r="AO1671" s="212"/>
      <c r="AP1671" s="212"/>
      <c r="AQ1671" s="212"/>
      <c r="AR1671" s="212"/>
      <c r="AS1671" s="212"/>
      <c r="AT1671" s="212"/>
      <c r="AU1671" s="212"/>
      <c r="AV1671" s="212"/>
      <c r="AW1671" s="212"/>
      <c r="AX1671" s="212"/>
      <c r="AY1671" s="212"/>
      <c r="AZ1671" s="212"/>
      <c r="BA1671" s="212"/>
      <c r="BB1671" s="212"/>
      <c r="BC1671" s="212"/>
      <c r="BD1671" s="212"/>
      <c r="BE1671" s="212"/>
      <c r="BF1671" s="212"/>
      <c r="BG1671" s="212"/>
      <c r="BH1671" s="212"/>
    </row>
    <row r="1672" spans="1:60" outlineLevel="3" x14ac:dyDescent="0.2">
      <c r="A1672" s="219"/>
      <c r="B1672" s="220"/>
      <c r="C1672" s="252" t="s">
        <v>791</v>
      </c>
      <c r="D1672" s="223"/>
      <c r="E1672" s="224">
        <v>5.5054999999999996</v>
      </c>
      <c r="F1672" s="222"/>
      <c r="G1672" s="222"/>
      <c r="H1672" s="222"/>
      <c r="I1672" s="222"/>
      <c r="J1672" s="222"/>
      <c r="K1672" s="222"/>
      <c r="L1672" s="222"/>
      <c r="M1672" s="222"/>
      <c r="N1672" s="221"/>
      <c r="O1672" s="221"/>
      <c r="P1672" s="221"/>
      <c r="Q1672" s="221"/>
      <c r="R1672" s="222"/>
      <c r="S1672" s="222"/>
      <c r="T1672" s="222"/>
      <c r="U1672" s="222"/>
      <c r="V1672" s="222"/>
      <c r="W1672" s="222"/>
      <c r="X1672" s="222"/>
      <c r="Y1672" s="222"/>
      <c r="Z1672" s="212"/>
      <c r="AA1672" s="212"/>
      <c r="AB1672" s="212"/>
      <c r="AC1672" s="212"/>
      <c r="AD1672" s="212"/>
      <c r="AE1672" s="212"/>
      <c r="AF1672" s="212"/>
      <c r="AG1672" s="212" t="s">
        <v>276</v>
      </c>
      <c r="AH1672" s="212">
        <v>0</v>
      </c>
      <c r="AI1672" s="212"/>
      <c r="AJ1672" s="212"/>
      <c r="AK1672" s="212"/>
      <c r="AL1672" s="212"/>
      <c r="AM1672" s="212"/>
      <c r="AN1672" s="212"/>
      <c r="AO1672" s="212"/>
      <c r="AP1672" s="212"/>
      <c r="AQ1672" s="212"/>
      <c r="AR1672" s="212"/>
      <c r="AS1672" s="212"/>
      <c r="AT1672" s="212"/>
      <c r="AU1672" s="212"/>
      <c r="AV1672" s="212"/>
      <c r="AW1672" s="212"/>
      <c r="AX1672" s="212"/>
      <c r="AY1672" s="212"/>
      <c r="AZ1672" s="212"/>
      <c r="BA1672" s="212"/>
      <c r="BB1672" s="212"/>
      <c r="BC1672" s="212"/>
      <c r="BD1672" s="212"/>
      <c r="BE1672" s="212"/>
      <c r="BF1672" s="212"/>
      <c r="BG1672" s="212"/>
      <c r="BH1672" s="212"/>
    </row>
    <row r="1673" spans="1:60" outlineLevel="3" x14ac:dyDescent="0.2">
      <c r="A1673" s="219"/>
      <c r="B1673" s="220"/>
      <c r="C1673" s="252" t="s">
        <v>1855</v>
      </c>
      <c r="D1673" s="223"/>
      <c r="E1673" s="224"/>
      <c r="F1673" s="222"/>
      <c r="G1673" s="222"/>
      <c r="H1673" s="222"/>
      <c r="I1673" s="222"/>
      <c r="J1673" s="222"/>
      <c r="K1673" s="222"/>
      <c r="L1673" s="222"/>
      <c r="M1673" s="222"/>
      <c r="N1673" s="221"/>
      <c r="O1673" s="221"/>
      <c r="P1673" s="221"/>
      <c r="Q1673" s="221"/>
      <c r="R1673" s="222"/>
      <c r="S1673" s="222"/>
      <c r="T1673" s="222"/>
      <c r="U1673" s="222"/>
      <c r="V1673" s="222"/>
      <c r="W1673" s="222"/>
      <c r="X1673" s="222"/>
      <c r="Y1673" s="222"/>
      <c r="Z1673" s="212"/>
      <c r="AA1673" s="212"/>
      <c r="AB1673" s="212"/>
      <c r="AC1673" s="212"/>
      <c r="AD1673" s="212"/>
      <c r="AE1673" s="212"/>
      <c r="AF1673" s="212"/>
      <c r="AG1673" s="212" t="s">
        <v>276</v>
      </c>
      <c r="AH1673" s="212">
        <v>0</v>
      </c>
      <c r="AI1673" s="212"/>
      <c r="AJ1673" s="212"/>
      <c r="AK1673" s="212"/>
      <c r="AL1673" s="212"/>
      <c r="AM1673" s="212"/>
      <c r="AN1673" s="212"/>
      <c r="AO1673" s="212"/>
      <c r="AP1673" s="212"/>
      <c r="AQ1673" s="212"/>
      <c r="AR1673" s="212"/>
      <c r="AS1673" s="212"/>
      <c r="AT1673" s="212"/>
      <c r="AU1673" s="212"/>
      <c r="AV1673" s="212"/>
      <c r="AW1673" s="212"/>
      <c r="AX1673" s="212"/>
      <c r="AY1673" s="212"/>
      <c r="AZ1673" s="212"/>
      <c r="BA1673" s="212"/>
      <c r="BB1673" s="212"/>
      <c r="BC1673" s="212"/>
      <c r="BD1673" s="212"/>
      <c r="BE1673" s="212"/>
      <c r="BF1673" s="212"/>
      <c r="BG1673" s="212"/>
      <c r="BH1673" s="212"/>
    </row>
    <row r="1674" spans="1:60" outlineLevel="3" x14ac:dyDescent="0.2">
      <c r="A1674" s="219"/>
      <c r="B1674" s="220"/>
      <c r="C1674" s="252" t="s">
        <v>767</v>
      </c>
      <c r="D1674" s="223"/>
      <c r="E1674" s="224">
        <v>59.122</v>
      </c>
      <c r="F1674" s="222"/>
      <c r="G1674" s="222"/>
      <c r="H1674" s="222"/>
      <c r="I1674" s="222"/>
      <c r="J1674" s="222"/>
      <c r="K1674" s="222"/>
      <c r="L1674" s="222"/>
      <c r="M1674" s="222"/>
      <c r="N1674" s="221"/>
      <c r="O1674" s="221"/>
      <c r="P1674" s="221"/>
      <c r="Q1674" s="221"/>
      <c r="R1674" s="222"/>
      <c r="S1674" s="222"/>
      <c r="T1674" s="222"/>
      <c r="U1674" s="222"/>
      <c r="V1674" s="222"/>
      <c r="W1674" s="222"/>
      <c r="X1674" s="222"/>
      <c r="Y1674" s="222"/>
      <c r="Z1674" s="212"/>
      <c r="AA1674" s="212"/>
      <c r="AB1674" s="212"/>
      <c r="AC1674" s="212"/>
      <c r="AD1674" s="212"/>
      <c r="AE1674" s="212"/>
      <c r="AF1674" s="212"/>
      <c r="AG1674" s="212" t="s">
        <v>276</v>
      </c>
      <c r="AH1674" s="212">
        <v>0</v>
      </c>
      <c r="AI1674" s="212"/>
      <c r="AJ1674" s="212"/>
      <c r="AK1674" s="212"/>
      <c r="AL1674" s="212"/>
      <c r="AM1674" s="212"/>
      <c r="AN1674" s="212"/>
      <c r="AO1674" s="212"/>
      <c r="AP1674" s="212"/>
      <c r="AQ1674" s="212"/>
      <c r="AR1674" s="212"/>
      <c r="AS1674" s="212"/>
      <c r="AT1674" s="212"/>
      <c r="AU1674" s="212"/>
      <c r="AV1674" s="212"/>
      <c r="AW1674" s="212"/>
      <c r="AX1674" s="212"/>
      <c r="AY1674" s="212"/>
      <c r="AZ1674" s="212"/>
      <c r="BA1674" s="212"/>
      <c r="BB1674" s="212"/>
      <c r="BC1674" s="212"/>
      <c r="BD1674" s="212"/>
      <c r="BE1674" s="212"/>
      <c r="BF1674" s="212"/>
      <c r="BG1674" s="212"/>
      <c r="BH1674" s="212"/>
    </row>
    <row r="1675" spans="1:60" outlineLevel="3" x14ac:dyDescent="0.2">
      <c r="A1675" s="219"/>
      <c r="B1675" s="220"/>
      <c r="C1675" s="252" t="s">
        <v>768</v>
      </c>
      <c r="D1675" s="223"/>
      <c r="E1675" s="224">
        <v>86.111999999999995</v>
      </c>
      <c r="F1675" s="222"/>
      <c r="G1675" s="222"/>
      <c r="H1675" s="222"/>
      <c r="I1675" s="222"/>
      <c r="J1675" s="222"/>
      <c r="K1675" s="222"/>
      <c r="L1675" s="222"/>
      <c r="M1675" s="222"/>
      <c r="N1675" s="221"/>
      <c r="O1675" s="221"/>
      <c r="P1675" s="221"/>
      <c r="Q1675" s="221"/>
      <c r="R1675" s="222"/>
      <c r="S1675" s="222"/>
      <c r="T1675" s="222"/>
      <c r="U1675" s="222"/>
      <c r="V1675" s="222"/>
      <c r="W1675" s="222"/>
      <c r="X1675" s="222"/>
      <c r="Y1675" s="222"/>
      <c r="Z1675" s="212"/>
      <c r="AA1675" s="212"/>
      <c r="AB1675" s="212"/>
      <c r="AC1675" s="212"/>
      <c r="AD1675" s="212"/>
      <c r="AE1675" s="212"/>
      <c r="AF1675" s="212"/>
      <c r="AG1675" s="212" t="s">
        <v>276</v>
      </c>
      <c r="AH1675" s="212">
        <v>0</v>
      </c>
      <c r="AI1675" s="212"/>
      <c r="AJ1675" s="212"/>
      <c r="AK1675" s="212"/>
      <c r="AL1675" s="212"/>
      <c r="AM1675" s="212"/>
      <c r="AN1675" s="212"/>
      <c r="AO1675" s="212"/>
      <c r="AP1675" s="212"/>
      <c r="AQ1675" s="212"/>
      <c r="AR1675" s="212"/>
      <c r="AS1675" s="212"/>
      <c r="AT1675" s="212"/>
      <c r="AU1675" s="212"/>
      <c r="AV1675" s="212"/>
      <c r="AW1675" s="212"/>
      <c r="AX1675" s="212"/>
      <c r="AY1675" s="212"/>
      <c r="AZ1675" s="212"/>
      <c r="BA1675" s="212"/>
      <c r="BB1675" s="212"/>
      <c r="BC1675" s="212"/>
      <c r="BD1675" s="212"/>
      <c r="BE1675" s="212"/>
      <c r="BF1675" s="212"/>
      <c r="BG1675" s="212"/>
      <c r="BH1675" s="212"/>
    </row>
    <row r="1676" spans="1:60" outlineLevel="3" x14ac:dyDescent="0.2">
      <c r="A1676" s="219"/>
      <c r="B1676" s="220"/>
      <c r="C1676" s="252" t="s">
        <v>769</v>
      </c>
      <c r="D1676" s="223"/>
      <c r="E1676" s="224">
        <v>45.335999999999999</v>
      </c>
      <c r="F1676" s="222"/>
      <c r="G1676" s="222"/>
      <c r="H1676" s="222"/>
      <c r="I1676" s="222"/>
      <c r="J1676" s="222"/>
      <c r="K1676" s="222"/>
      <c r="L1676" s="222"/>
      <c r="M1676" s="222"/>
      <c r="N1676" s="221"/>
      <c r="O1676" s="221"/>
      <c r="P1676" s="221"/>
      <c r="Q1676" s="221"/>
      <c r="R1676" s="222"/>
      <c r="S1676" s="222"/>
      <c r="T1676" s="222"/>
      <c r="U1676" s="222"/>
      <c r="V1676" s="222"/>
      <c r="W1676" s="222"/>
      <c r="X1676" s="222"/>
      <c r="Y1676" s="222"/>
      <c r="Z1676" s="212"/>
      <c r="AA1676" s="212"/>
      <c r="AB1676" s="212"/>
      <c r="AC1676" s="212"/>
      <c r="AD1676" s="212"/>
      <c r="AE1676" s="212"/>
      <c r="AF1676" s="212"/>
      <c r="AG1676" s="212" t="s">
        <v>276</v>
      </c>
      <c r="AH1676" s="212">
        <v>0</v>
      </c>
      <c r="AI1676" s="212"/>
      <c r="AJ1676" s="212"/>
      <c r="AK1676" s="212"/>
      <c r="AL1676" s="212"/>
      <c r="AM1676" s="212"/>
      <c r="AN1676" s="212"/>
      <c r="AO1676" s="212"/>
      <c r="AP1676" s="212"/>
      <c r="AQ1676" s="212"/>
      <c r="AR1676" s="212"/>
      <c r="AS1676" s="212"/>
      <c r="AT1676" s="212"/>
      <c r="AU1676" s="212"/>
      <c r="AV1676" s="212"/>
      <c r="AW1676" s="212"/>
      <c r="AX1676" s="212"/>
      <c r="AY1676" s="212"/>
      <c r="AZ1676" s="212"/>
      <c r="BA1676" s="212"/>
      <c r="BB1676" s="212"/>
      <c r="BC1676" s="212"/>
      <c r="BD1676" s="212"/>
      <c r="BE1676" s="212"/>
      <c r="BF1676" s="212"/>
      <c r="BG1676" s="212"/>
      <c r="BH1676" s="212"/>
    </row>
    <row r="1677" spans="1:60" outlineLevel="1" x14ac:dyDescent="0.2">
      <c r="A1677" s="233">
        <v>342</v>
      </c>
      <c r="B1677" s="234" t="s">
        <v>1859</v>
      </c>
      <c r="C1677" s="250" t="s">
        <v>1860</v>
      </c>
      <c r="D1677" s="235" t="s">
        <v>317</v>
      </c>
      <c r="E1677" s="236">
        <v>368.45510000000002</v>
      </c>
      <c r="F1677" s="237"/>
      <c r="G1677" s="238">
        <f>ROUND(E1677*F1677,2)</f>
        <v>0</v>
      </c>
      <c r="H1677" s="237"/>
      <c r="I1677" s="238">
        <f>ROUND(E1677*H1677,2)</f>
        <v>0</v>
      </c>
      <c r="J1677" s="237"/>
      <c r="K1677" s="238">
        <f>ROUND(E1677*J1677,2)</f>
        <v>0</v>
      </c>
      <c r="L1677" s="238">
        <v>21</v>
      </c>
      <c r="M1677" s="238">
        <f>G1677*(1+L1677/100)</f>
        <v>0</v>
      </c>
      <c r="N1677" s="236">
        <v>1.6000000000000001E-4</v>
      </c>
      <c r="O1677" s="236">
        <f>ROUND(E1677*N1677,2)</f>
        <v>0.06</v>
      </c>
      <c r="P1677" s="236">
        <v>0</v>
      </c>
      <c r="Q1677" s="236">
        <f>ROUND(E1677*P1677,2)</f>
        <v>0</v>
      </c>
      <c r="R1677" s="238"/>
      <c r="S1677" s="238" t="s">
        <v>288</v>
      </c>
      <c r="T1677" s="239" t="s">
        <v>265</v>
      </c>
      <c r="U1677" s="222">
        <v>3.2480000000000002E-2</v>
      </c>
      <c r="V1677" s="222">
        <f>ROUND(E1677*U1677,2)</f>
        <v>11.97</v>
      </c>
      <c r="W1677" s="222"/>
      <c r="X1677" s="222" t="s">
        <v>320</v>
      </c>
      <c r="Y1677" s="222" t="s">
        <v>267</v>
      </c>
      <c r="Z1677" s="212"/>
      <c r="AA1677" s="212"/>
      <c r="AB1677" s="212"/>
      <c r="AC1677" s="212"/>
      <c r="AD1677" s="212"/>
      <c r="AE1677" s="212"/>
      <c r="AF1677" s="212"/>
      <c r="AG1677" s="212" t="s">
        <v>321</v>
      </c>
      <c r="AH1677" s="212"/>
      <c r="AI1677" s="212"/>
      <c r="AJ1677" s="212"/>
      <c r="AK1677" s="212"/>
      <c r="AL1677" s="212"/>
      <c r="AM1677" s="212"/>
      <c r="AN1677" s="212"/>
      <c r="AO1677" s="212"/>
      <c r="AP1677" s="212"/>
      <c r="AQ1677" s="212"/>
      <c r="AR1677" s="212"/>
      <c r="AS1677" s="212"/>
      <c r="AT1677" s="212"/>
      <c r="AU1677" s="212"/>
      <c r="AV1677" s="212"/>
      <c r="AW1677" s="212"/>
      <c r="AX1677" s="212"/>
      <c r="AY1677" s="212"/>
      <c r="AZ1677" s="212"/>
      <c r="BA1677" s="212"/>
      <c r="BB1677" s="212"/>
      <c r="BC1677" s="212"/>
      <c r="BD1677" s="212"/>
      <c r="BE1677" s="212"/>
      <c r="BF1677" s="212"/>
      <c r="BG1677" s="212"/>
      <c r="BH1677" s="212"/>
    </row>
    <row r="1678" spans="1:60" outlineLevel="2" x14ac:dyDescent="0.2">
      <c r="A1678" s="219"/>
      <c r="B1678" s="220"/>
      <c r="C1678" s="252" t="s">
        <v>505</v>
      </c>
      <c r="D1678" s="223"/>
      <c r="E1678" s="224"/>
      <c r="F1678" s="222"/>
      <c r="G1678" s="222"/>
      <c r="H1678" s="222"/>
      <c r="I1678" s="222"/>
      <c r="J1678" s="222"/>
      <c r="K1678" s="222"/>
      <c r="L1678" s="222"/>
      <c r="M1678" s="222"/>
      <c r="N1678" s="221"/>
      <c r="O1678" s="221"/>
      <c r="P1678" s="221"/>
      <c r="Q1678" s="221"/>
      <c r="R1678" s="222"/>
      <c r="S1678" s="222"/>
      <c r="T1678" s="222"/>
      <c r="U1678" s="222"/>
      <c r="V1678" s="222"/>
      <c r="W1678" s="222"/>
      <c r="X1678" s="222"/>
      <c r="Y1678" s="222"/>
      <c r="Z1678" s="212"/>
      <c r="AA1678" s="212"/>
      <c r="AB1678" s="212"/>
      <c r="AC1678" s="212"/>
      <c r="AD1678" s="212"/>
      <c r="AE1678" s="212"/>
      <c r="AF1678" s="212"/>
      <c r="AG1678" s="212" t="s">
        <v>276</v>
      </c>
      <c r="AH1678" s="212">
        <v>0</v>
      </c>
      <c r="AI1678" s="212"/>
      <c r="AJ1678" s="212"/>
      <c r="AK1678" s="212"/>
      <c r="AL1678" s="212"/>
      <c r="AM1678" s="212"/>
      <c r="AN1678" s="212"/>
      <c r="AO1678" s="212"/>
      <c r="AP1678" s="212"/>
      <c r="AQ1678" s="212"/>
      <c r="AR1678" s="212"/>
      <c r="AS1678" s="212"/>
      <c r="AT1678" s="212"/>
      <c r="AU1678" s="212"/>
      <c r="AV1678" s="212"/>
      <c r="AW1678" s="212"/>
      <c r="AX1678" s="212"/>
      <c r="AY1678" s="212"/>
      <c r="AZ1678" s="212"/>
      <c r="BA1678" s="212"/>
      <c r="BB1678" s="212"/>
      <c r="BC1678" s="212"/>
      <c r="BD1678" s="212"/>
      <c r="BE1678" s="212"/>
      <c r="BF1678" s="212"/>
      <c r="BG1678" s="212"/>
      <c r="BH1678" s="212"/>
    </row>
    <row r="1679" spans="1:60" outlineLevel="3" x14ac:dyDescent="0.2">
      <c r="A1679" s="219"/>
      <c r="B1679" s="220"/>
      <c r="C1679" s="252" t="s">
        <v>772</v>
      </c>
      <c r="D1679" s="223"/>
      <c r="E1679" s="224">
        <v>36.842399999999998</v>
      </c>
      <c r="F1679" s="222"/>
      <c r="G1679" s="222"/>
      <c r="H1679" s="222"/>
      <c r="I1679" s="222"/>
      <c r="J1679" s="222"/>
      <c r="K1679" s="222"/>
      <c r="L1679" s="222"/>
      <c r="M1679" s="222"/>
      <c r="N1679" s="221"/>
      <c r="O1679" s="221"/>
      <c r="P1679" s="221"/>
      <c r="Q1679" s="221"/>
      <c r="R1679" s="222"/>
      <c r="S1679" s="222"/>
      <c r="T1679" s="222"/>
      <c r="U1679" s="222"/>
      <c r="V1679" s="222"/>
      <c r="W1679" s="222"/>
      <c r="X1679" s="222"/>
      <c r="Y1679" s="222"/>
      <c r="Z1679" s="212"/>
      <c r="AA1679" s="212"/>
      <c r="AB1679" s="212"/>
      <c r="AC1679" s="212"/>
      <c r="AD1679" s="212"/>
      <c r="AE1679" s="212"/>
      <c r="AF1679" s="212"/>
      <c r="AG1679" s="212" t="s">
        <v>276</v>
      </c>
      <c r="AH1679" s="212">
        <v>0</v>
      </c>
      <c r="AI1679" s="212"/>
      <c r="AJ1679" s="212"/>
      <c r="AK1679" s="212"/>
      <c r="AL1679" s="212"/>
      <c r="AM1679" s="212"/>
      <c r="AN1679" s="212"/>
      <c r="AO1679" s="212"/>
      <c r="AP1679" s="212"/>
      <c r="AQ1679" s="212"/>
      <c r="AR1679" s="212"/>
      <c r="AS1679" s="212"/>
      <c r="AT1679" s="212"/>
      <c r="AU1679" s="212"/>
      <c r="AV1679" s="212"/>
      <c r="AW1679" s="212"/>
      <c r="AX1679" s="212"/>
      <c r="AY1679" s="212"/>
      <c r="AZ1679" s="212"/>
      <c r="BA1679" s="212"/>
      <c r="BB1679" s="212"/>
      <c r="BC1679" s="212"/>
      <c r="BD1679" s="212"/>
      <c r="BE1679" s="212"/>
      <c r="BF1679" s="212"/>
      <c r="BG1679" s="212"/>
      <c r="BH1679" s="212"/>
    </row>
    <row r="1680" spans="1:60" outlineLevel="3" x14ac:dyDescent="0.2">
      <c r="A1680" s="219"/>
      <c r="B1680" s="220"/>
      <c r="C1680" s="252" t="s">
        <v>773</v>
      </c>
      <c r="D1680" s="223"/>
      <c r="E1680" s="224">
        <v>5.4576000000000002</v>
      </c>
      <c r="F1680" s="222"/>
      <c r="G1680" s="222"/>
      <c r="H1680" s="222"/>
      <c r="I1680" s="222"/>
      <c r="J1680" s="222"/>
      <c r="K1680" s="222"/>
      <c r="L1680" s="222"/>
      <c r="M1680" s="222"/>
      <c r="N1680" s="221"/>
      <c r="O1680" s="221"/>
      <c r="P1680" s="221"/>
      <c r="Q1680" s="221"/>
      <c r="R1680" s="222"/>
      <c r="S1680" s="222"/>
      <c r="T1680" s="222"/>
      <c r="U1680" s="222"/>
      <c r="V1680" s="222"/>
      <c r="W1680" s="222"/>
      <c r="X1680" s="222"/>
      <c r="Y1680" s="222"/>
      <c r="Z1680" s="212"/>
      <c r="AA1680" s="212"/>
      <c r="AB1680" s="212"/>
      <c r="AC1680" s="212"/>
      <c r="AD1680" s="212"/>
      <c r="AE1680" s="212"/>
      <c r="AF1680" s="212"/>
      <c r="AG1680" s="212" t="s">
        <v>276</v>
      </c>
      <c r="AH1680" s="212">
        <v>0</v>
      </c>
      <c r="AI1680" s="212"/>
      <c r="AJ1680" s="212"/>
      <c r="AK1680" s="212"/>
      <c r="AL1680" s="212"/>
      <c r="AM1680" s="212"/>
      <c r="AN1680" s="212"/>
      <c r="AO1680" s="212"/>
      <c r="AP1680" s="212"/>
      <c r="AQ1680" s="212"/>
      <c r="AR1680" s="212"/>
      <c r="AS1680" s="212"/>
      <c r="AT1680" s="212"/>
      <c r="AU1680" s="212"/>
      <c r="AV1680" s="212"/>
      <c r="AW1680" s="212"/>
      <c r="AX1680" s="212"/>
      <c r="AY1680" s="212"/>
      <c r="AZ1680" s="212"/>
      <c r="BA1680" s="212"/>
      <c r="BB1680" s="212"/>
      <c r="BC1680" s="212"/>
      <c r="BD1680" s="212"/>
      <c r="BE1680" s="212"/>
      <c r="BF1680" s="212"/>
      <c r="BG1680" s="212"/>
      <c r="BH1680" s="212"/>
    </row>
    <row r="1681" spans="1:60" outlineLevel="3" x14ac:dyDescent="0.2">
      <c r="A1681" s="219"/>
      <c r="B1681" s="220"/>
      <c r="C1681" s="252" t="s">
        <v>774</v>
      </c>
      <c r="D1681" s="223"/>
      <c r="E1681" s="224">
        <v>-2.0699999999999998</v>
      </c>
      <c r="F1681" s="222"/>
      <c r="G1681" s="222"/>
      <c r="H1681" s="222"/>
      <c r="I1681" s="222"/>
      <c r="J1681" s="222"/>
      <c r="K1681" s="222"/>
      <c r="L1681" s="222"/>
      <c r="M1681" s="222"/>
      <c r="N1681" s="221"/>
      <c r="O1681" s="221"/>
      <c r="P1681" s="221"/>
      <c r="Q1681" s="221"/>
      <c r="R1681" s="222"/>
      <c r="S1681" s="222"/>
      <c r="T1681" s="222"/>
      <c r="U1681" s="222"/>
      <c r="V1681" s="222"/>
      <c r="W1681" s="222"/>
      <c r="X1681" s="222"/>
      <c r="Y1681" s="222"/>
      <c r="Z1681" s="212"/>
      <c r="AA1681" s="212"/>
      <c r="AB1681" s="212"/>
      <c r="AC1681" s="212"/>
      <c r="AD1681" s="212"/>
      <c r="AE1681" s="212"/>
      <c r="AF1681" s="212"/>
      <c r="AG1681" s="212" t="s">
        <v>276</v>
      </c>
      <c r="AH1681" s="212">
        <v>0</v>
      </c>
      <c r="AI1681" s="212"/>
      <c r="AJ1681" s="212"/>
      <c r="AK1681" s="212"/>
      <c r="AL1681" s="212"/>
      <c r="AM1681" s="212"/>
      <c r="AN1681" s="212"/>
      <c r="AO1681" s="212"/>
      <c r="AP1681" s="212"/>
      <c r="AQ1681" s="212"/>
      <c r="AR1681" s="212"/>
      <c r="AS1681" s="212"/>
      <c r="AT1681" s="212"/>
      <c r="AU1681" s="212"/>
      <c r="AV1681" s="212"/>
      <c r="AW1681" s="212"/>
      <c r="AX1681" s="212"/>
      <c r="AY1681" s="212"/>
      <c r="AZ1681" s="212"/>
      <c r="BA1681" s="212"/>
      <c r="BB1681" s="212"/>
      <c r="BC1681" s="212"/>
      <c r="BD1681" s="212"/>
      <c r="BE1681" s="212"/>
      <c r="BF1681" s="212"/>
      <c r="BG1681" s="212"/>
      <c r="BH1681" s="212"/>
    </row>
    <row r="1682" spans="1:60" outlineLevel="3" x14ac:dyDescent="0.2">
      <c r="A1682" s="219"/>
      <c r="B1682" s="220"/>
      <c r="C1682" s="252" t="s">
        <v>775</v>
      </c>
      <c r="D1682" s="223"/>
      <c r="E1682" s="224">
        <v>-2.1280000000000001</v>
      </c>
      <c r="F1682" s="222"/>
      <c r="G1682" s="222"/>
      <c r="H1682" s="222"/>
      <c r="I1682" s="222"/>
      <c r="J1682" s="222"/>
      <c r="K1682" s="222"/>
      <c r="L1682" s="222"/>
      <c r="M1682" s="222"/>
      <c r="N1682" s="221"/>
      <c r="O1682" s="221"/>
      <c r="P1682" s="221"/>
      <c r="Q1682" s="221"/>
      <c r="R1682" s="222"/>
      <c r="S1682" s="222"/>
      <c r="T1682" s="222"/>
      <c r="U1682" s="222"/>
      <c r="V1682" s="222"/>
      <c r="W1682" s="222"/>
      <c r="X1682" s="222"/>
      <c r="Y1682" s="222"/>
      <c r="Z1682" s="212"/>
      <c r="AA1682" s="212"/>
      <c r="AB1682" s="212"/>
      <c r="AC1682" s="212"/>
      <c r="AD1682" s="212"/>
      <c r="AE1682" s="212"/>
      <c r="AF1682" s="212"/>
      <c r="AG1682" s="212" t="s">
        <v>276</v>
      </c>
      <c r="AH1682" s="212">
        <v>0</v>
      </c>
      <c r="AI1682" s="212"/>
      <c r="AJ1682" s="212"/>
      <c r="AK1682" s="212"/>
      <c r="AL1682" s="212"/>
      <c r="AM1682" s="212"/>
      <c r="AN1682" s="212"/>
      <c r="AO1682" s="212"/>
      <c r="AP1682" s="212"/>
      <c r="AQ1682" s="212"/>
      <c r="AR1682" s="212"/>
      <c r="AS1682" s="212"/>
      <c r="AT1682" s="212"/>
      <c r="AU1682" s="212"/>
      <c r="AV1682" s="212"/>
      <c r="AW1682" s="212"/>
      <c r="AX1682" s="212"/>
      <c r="AY1682" s="212"/>
      <c r="AZ1682" s="212"/>
      <c r="BA1682" s="212"/>
      <c r="BB1682" s="212"/>
      <c r="BC1682" s="212"/>
      <c r="BD1682" s="212"/>
      <c r="BE1682" s="212"/>
      <c r="BF1682" s="212"/>
      <c r="BG1682" s="212"/>
      <c r="BH1682" s="212"/>
    </row>
    <row r="1683" spans="1:60" outlineLevel="3" x14ac:dyDescent="0.2">
      <c r="A1683" s="219"/>
      <c r="B1683" s="220"/>
      <c r="C1683" s="252" t="s">
        <v>776</v>
      </c>
      <c r="D1683" s="223"/>
      <c r="E1683" s="224">
        <v>-4.5599999999999996</v>
      </c>
      <c r="F1683" s="222"/>
      <c r="G1683" s="222"/>
      <c r="H1683" s="222"/>
      <c r="I1683" s="222"/>
      <c r="J1683" s="222"/>
      <c r="K1683" s="222"/>
      <c r="L1683" s="222"/>
      <c r="M1683" s="222"/>
      <c r="N1683" s="221"/>
      <c r="O1683" s="221"/>
      <c r="P1683" s="221"/>
      <c r="Q1683" s="221"/>
      <c r="R1683" s="222"/>
      <c r="S1683" s="222"/>
      <c r="T1683" s="222"/>
      <c r="U1683" s="222"/>
      <c r="V1683" s="222"/>
      <c r="W1683" s="222"/>
      <c r="X1683" s="222"/>
      <c r="Y1683" s="222"/>
      <c r="Z1683" s="212"/>
      <c r="AA1683" s="212"/>
      <c r="AB1683" s="212"/>
      <c r="AC1683" s="212"/>
      <c r="AD1683" s="212"/>
      <c r="AE1683" s="212"/>
      <c r="AF1683" s="212"/>
      <c r="AG1683" s="212" t="s">
        <v>276</v>
      </c>
      <c r="AH1683" s="212">
        <v>0</v>
      </c>
      <c r="AI1683" s="212"/>
      <c r="AJ1683" s="212"/>
      <c r="AK1683" s="212"/>
      <c r="AL1683" s="212"/>
      <c r="AM1683" s="212"/>
      <c r="AN1683" s="212"/>
      <c r="AO1683" s="212"/>
      <c r="AP1683" s="212"/>
      <c r="AQ1683" s="212"/>
      <c r="AR1683" s="212"/>
      <c r="AS1683" s="212"/>
      <c r="AT1683" s="212"/>
      <c r="AU1683" s="212"/>
      <c r="AV1683" s="212"/>
      <c r="AW1683" s="212"/>
      <c r="AX1683" s="212"/>
      <c r="AY1683" s="212"/>
      <c r="AZ1683" s="212"/>
      <c r="BA1683" s="212"/>
      <c r="BB1683" s="212"/>
      <c r="BC1683" s="212"/>
      <c r="BD1683" s="212"/>
      <c r="BE1683" s="212"/>
      <c r="BF1683" s="212"/>
      <c r="BG1683" s="212"/>
      <c r="BH1683" s="212"/>
    </row>
    <row r="1684" spans="1:60" outlineLevel="3" x14ac:dyDescent="0.2">
      <c r="A1684" s="219"/>
      <c r="B1684" s="220"/>
      <c r="C1684" s="252" t="s">
        <v>777</v>
      </c>
      <c r="D1684" s="223"/>
      <c r="E1684" s="224">
        <v>4.4541000000000004</v>
      </c>
      <c r="F1684" s="222"/>
      <c r="G1684" s="222"/>
      <c r="H1684" s="222"/>
      <c r="I1684" s="222"/>
      <c r="J1684" s="222"/>
      <c r="K1684" s="222"/>
      <c r="L1684" s="222"/>
      <c r="M1684" s="222"/>
      <c r="N1684" s="221"/>
      <c r="O1684" s="221"/>
      <c r="P1684" s="221"/>
      <c r="Q1684" s="221"/>
      <c r="R1684" s="222"/>
      <c r="S1684" s="222"/>
      <c r="T1684" s="222"/>
      <c r="U1684" s="222"/>
      <c r="V1684" s="222"/>
      <c r="W1684" s="222"/>
      <c r="X1684" s="222"/>
      <c r="Y1684" s="222"/>
      <c r="Z1684" s="212"/>
      <c r="AA1684" s="212"/>
      <c r="AB1684" s="212"/>
      <c r="AC1684" s="212"/>
      <c r="AD1684" s="212"/>
      <c r="AE1684" s="212"/>
      <c r="AF1684" s="212"/>
      <c r="AG1684" s="212" t="s">
        <v>276</v>
      </c>
      <c r="AH1684" s="212">
        <v>0</v>
      </c>
      <c r="AI1684" s="212"/>
      <c r="AJ1684" s="212"/>
      <c r="AK1684" s="212"/>
      <c r="AL1684" s="212"/>
      <c r="AM1684" s="212"/>
      <c r="AN1684" s="212"/>
      <c r="AO1684" s="212"/>
      <c r="AP1684" s="212"/>
      <c r="AQ1684" s="212"/>
      <c r="AR1684" s="212"/>
      <c r="AS1684" s="212"/>
      <c r="AT1684" s="212"/>
      <c r="AU1684" s="212"/>
      <c r="AV1684" s="212"/>
      <c r="AW1684" s="212"/>
      <c r="AX1684" s="212"/>
      <c r="AY1684" s="212"/>
      <c r="AZ1684" s="212"/>
      <c r="BA1684" s="212"/>
      <c r="BB1684" s="212"/>
      <c r="BC1684" s="212"/>
      <c r="BD1684" s="212"/>
      <c r="BE1684" s="212"/>
      <c r="BF1684" s="212"/>
      <c r="BG1684" s="212"/>
      <c r="BH1684" s="212"/>
    </row>
    <row r="1685" spans="1:60" outlineLevel="3" x14ac:dyDescent="0.2">
      <c r="A1685" s="219"/>
      <c r="B1685" s="220"/>
      <c r="C1685" s="252" t="s">
        <v>778</v>
      </c>
      <c r="D1685" s="223"/>
      <c r="E1685" s="224">
        <v>8.1281999999999996</v>
      </c>
      <c r="F1685" s="222"/>
      <c r="G1685" s="222"/>
      <c r="H1685" s="222"/>
      <c r="I1685" s="222"/>
      <c r="J1685" s="222"/>
      <c r="K1685" s="222"/>
      <c r="L1685" s="222"/>
      <c r="M1685" s="222"/>
      <c r="N1685" s="221"/>
      <c r="O1685" s="221"/>
      <c r="P1685" s="221"/>
      <c r="Q1685" s="221"/>
      <c r="R1685" s="222"/>
      <c r="S1685" s="222"/>
      <c r="T1685" s="222"/>
      <c r="U1685" s="222"/>
      <c r="V1685" s="222"/>
      <c r="W1685" s="222"/>
      <c r="X1685" s="222"/>
      <c r="Y1685" s="222"/>
      <c r="Z1685" s="212"/>
      <c r="AA1685" s="212"/>
      <c r="AB1685" s="212"/>
      <c r="AC1685" s="212"/>
      <c r="AD1685" s="212"/>
      <c r="AE1685" s="212"/>
      <c r="AF1685" s="212"/>
      <c r="AG1685" s="212" t="s">
        <v>276</v>
      </c>
      <c r="AH1685" s="212">
        <v>0</v>
      </c>
      <c r="AI1685" s="212"/>
      <c r="AJ1685" s="212"/>
      <c r="AK1685" s="212"/>
      <c r="AL1685" s="212"/>
      <c r="AM1685" s="212"/>
      <c r="AN1685" s="212"/>
      <c r="AO1685" s="212"/>
      <c r="AP1685" s="212"/>
      <c r="AQ1685" s="212"/>
      <c r="AR1685" s="212"/>
      <c r="AS1685" s="212"/>
      <c r="AT1685" s="212"/>
      <c r="AU1685" s="212"/>
      <c r="AV1685" s="212"/>
      <c r="AW1685" s="212"/>
      <c r="AX1685" s="212"/>
      <c r="AY1685" s="212"/>
      <c r="AZ1685" s="212"/>
      <c r="BA1685" s="212"/>
      <c r="BB1685" s="212"/>
      <c r="BC1685" s="212"/>
      <c r="BD1685" s="212"/>
      <c r="BE1685" s="212"/>
      <c r="BF1685" s="212"/>
      <c r="BG1685" s="212"/>
      <c r="BH1685" s="212"/>
    </row>
    <row r="1686" spans="1:60" outlineLevel="3" x14ac:dyDescent="0.2">
      <c r="A1686" s="219"/>
      <c r="B1686" s="220"/>
      <c r="C1686" s="252" t="s">
        <v>779</v>
      </c>
      <c r="D1686" s="223"/>
      <c r="E1686" s="224">
        <v>63.709200000000003</v>
      </c>
      <c r="F1686" s="222"/>
      <c r="G1686" s="222"/>
      <c r="H1686" s="222"/>
      <c r="I1686" s="222"/>
      <c r="J1686" s="222"/>
      <c r="K1686" s="222"/>
      <c r="L1686" s="222"/>
      <c r="M1686" s="222"/>
      <c r="N1686" s="221"/>
      <c r="O1686" s="221"/>
      <c r="P1686" s="221"/>
      <c r="Q1686" s="221"/>
      <c r="R1686" s="222"/>
      <c r="S1686" s="222"/>
      <c r="T1686" s="222"/>
      <c r="U1686" s="222"/>
      <c r="V1686" s="222"/>
      <c r="W1686" s="222"/>
      <c r="X1686" s="222"/>
      <c r="Y1686" s="222"/>
      <c r="Z1686" s="212"/>
      <c r="AA1686" s="212"/>
      <c r="AB1686" s="212"/>
      <c r="AC1686" s="212"/>
      <c r="AD1686" s="212"/>
      <c r="AE1686" s="212"/>
      <c r="AF1686" s="212"/>
      <c r="AG1686" s="212" t="s">
        <v>276</v>
      </c>
      <c r="AH1686" s="212">
        <v>0</v>
      </c>
      <c r="AI1686" s="212"/>
      <c r="AJ1686" s="212"/>
      <c r="AK1686" s="212"/>
      <c r="AL1686" s="212"/>
      <c r="AM1686" s="212"/>
      <c r="AN1686" s="212"/>
      <c r="AO1686" s="212"/>
      <c r="AP1686" s="212"/>
      <c r="AQ1686" s="212"/>
      <c r="AR1686" s="212"/>
      <c r="AS1686" s="212"/>
      <c r="AT1686" s="212"/>
      <c r="AU1686" s="212"/>
      <c r="AV1686" s="212"/>
      <c r="AW1686" s="212"/>
      <c r="AX1686" s="212"/>
      <c r="AY1686" s="212"/>
      <c r="AZ1686" s="212"/>
      <c r="BA1686" s="212"/>
      <c r="BB1686" s="212"/>
      <c r="BC1686" s="212"/>
      <c r="BD1686" s="212"/>
      <c r="BE1686" s="212"/>
      <c r="BF1686" s="212"/>
      <c r="BG1686" s="212"/>
      <c r="BH1686" s="212"/>
    </row>
    <row r="1687" spans="1:60" outlineLevel="3" x14ac:dyDescent="0.2">
      <c r="A1687" s="219"/>
      <c r="B1687" s="220"/>
      <c r="C1687" s="252" t="s">
        <v>780</v>
      </c>
      <c r="D1687" s="223"/>
      <c r="E1687" s="224">
        <v>-9.1999999999999993</v>
      </c>
      <c r="F1687" s="222"/>
      <c r="G1687" s="222"/>
      <c r="H1687" s="222"/>
      <c r="I1687" s="222"/>
      <c r="J1687" s="222"/>
      <c r="K1687" s="222"/>
      <c r="L1687" s="222"/>
      <c r="M1687" s="222"/>
      <c r="N1687" s="221"/>
      <c r="O1687" s="221"/>
      <c r="P1687" s="221"/>
      <c r="Q1687" s="221"/>
      <c r="R1687" s="222"/>
      <c r="S1687" s="222"/>
      <c r="T1687" s="222"/>
      <c r="U1687" s="222"/>
      <c r="V1687" s="222"/>
      <c r="W1687" s="222"/>
      <c r="X1687" s="222"/>
      <c r="Y1687" s="222"/>
      <c r="Z1687" s="212"/>
      <c r="AA1687" s="212"/>
      <c r="AB1687" s="212"/>
      <c r="AC1687" s="212"/>
      <c r="AD1687" s="212"/>
      <c r="AE1687" s="212"/>
      <c r="AF1687" s="212"/>
      <c r="AG1687" s="212" t="s">
        <v>276</v>
      </c>
      <c r="AH1687" s="212">
        <v>0</v>
      </c>
      <c r="AI1687" s="212"/>
      <c r="AJ1687" s="212"/>
      <c r="AK1687" s="212"/>
      <c r="AL1687" s="212"/>
      <c r="AM1687" s="212"/>
      <c r="AN1687" s="212"/>
      <c r="AO1687" s="212"/>
      <c r="AP1687" s="212"/>
      <c r="AQ1687" s="212"/>
      <c r="AR1687" s="212"/>
      <c r="AS1687" s="212"/>
      <c r="AT1687" s="212"/>
      <c r="AU1687" s="212"/>
      <c r="AV1687" s="212"/>
      <c r="AW1687" s="212"/>
      <c r="AX1687" s="212"/>
      <c r="AY1687" s="212"/>
      <c r="AZ1687" s="212"/>
      <c r="BA1687" s="212"/>
      <c r="BB1687" s="212"/>
      <c r="BC1687" s="212"/>
      <c r="BD1687" s="212"/>
      <c r="BE1687" s="212"/>
      <c r="BF1687" s="212"/>
      <c r="BG1687" s="212"/>
      <c r="BH1687" s="212"/>
    </row>
    <row r="1688" spans="1:60" outlineLevel="3" x14ac:dyDescent="0.2">
      <c r="A1688" s="219"/>
      <c r="B1688" s="220"/>
      <c r="C1688" s="252" t="s">
        <v>781</v>
      </c>
      <c r="D1688" s="223"/>
      <c r="E1688" s="224">
        <v>-4.1003999999999996</v>
      </c>
      <c r="F1688" s="222"/>
      <c r="G1688" s="222"/>
      <c r="H1688" s="222"/>
      <c r="I1688" s="222"/>
      <c r="J1688" s="222"/>
      <c r="K1688" s="222"/>
      <c r="L1688" s="222"/>
      <c r="M1688" s="222"/>
      <c r="N1688" s="221"/>
      <c r="O1688" s="221"/>
      <c r="P1688" s="221"/>
      <c r="Q1688" s="221"/>
      <c r="R1688" s="222"/>
      <c r="S1688" s="222"/>
      <c r="T1688" s="222"/>
      <c r="U1688" s="222"/>
      <c r="V1688" s="222"/>
      <c r="W1688" s="222"/>
      <c r="X1688" s="222"/>
      <c r="Y1688" s="222"/>
      <c r="Z1688" s="212"/>
      <c r="AA1688" s="212"/>
      <c r="AB1688" s="212"/>
      <c r="AC1688" s="212"/>
      <c r="AD1688" s="212"/>
      <c r="AE1688" s="212"/>
      <c r="AF1688" s="212"/>
      <c r="AG1688" s="212" t="s">
        <v>276</v>
      </c>
      <c r="AH1688" s="212">
        <v>0</v>
      </c>
      <c r="AI1688" s="212"/>
      <c r="AJ1688" s="212"/>
      <c r="AK1688" s="212"/>
      <c r="AL1688" s="212"/>
      <c r="AM1688" s="212"/>
      <c r="AN1688" s="212"/>
      <c r="AO1688" s="212"/>
      <c r="AP1688" s="212"/>
      <c r="AQ1688" s="212"/>
      <c r="AR1688" s="212"/>
      <c r="AS1688" s="212"/>
      <c r="AT1688" s="212"/>
      <c r="AU1688" s="212"/>
      <c r="AV1688" s="212"/>
      <c r="AW1688" s="212"/>
      <c r="AX1688" s="212"/>
      <c r="AY1688" s="212"/>
      <c r="AZ1688" s="212"/>
      <c r="BA1688" s="212"/>
      <c r="BB1688" s="212"/>
      <c r="BC1688" s="212"/>
      <c r="BD1688" s="212"/>
      <c r="BE1688" s="212"/>
      <c r="BF1688" s="212"/>
      <c r="BG1688" s="212"/>
      <c r="BH1688" s="212"/>
    </row>
    <row r="1689" spans="1:60" outlineLevel="3" x14ac:dyDescent="0.2">
      <c r="A1689" s="219"/>
      <c r="B1689" s="220"/>
      <c r="C1689" s="252" t="s">
        <v>782</v>
      </c>
      <c r="D1689" s="223"/>
      <c r="E1689" s="224">
        <v>-3.6720000000000002</v>
      </c>
      <c r="F1689" s="222"/>
      <c r="G1689" s="222"/>
      <c r="H1689" s="222"/>
      <c r="I1689" s="222"/>
      <c r="J1689" s="222"/>
      <c r="K1689" s="222"/>
      <c r="L1689" s="222"/>
      <c r="M1689" s="222"/>
      <c r="N1689" s="221"/>
      <c r="O1689" s="221"/>
      <c r="P1689" s="221"/>
      <c r="Q1689" s="221"/>
      <c r="R1689" s="222"/>
      <c r="S1689" s="222"/>
      <c r="T1689" s="222"/>
      <c r="U1689" s="222"/>
      <c r="V1689" s="222"/>
      <c r="W1689" s="222"/>
      <c r="X1689" s="222"/>
      <c r="Y1689" s="222"/>
      <c r="Z1689" s="212"/>
      <c r="AA1689" s="212"/>
      <c r="AB1689" s="212"/>
      <c r="AC1689" s="212"/>
      <c r="AD1689" s="212"/>
      <c r="AE1689" s="212"/>
      <c r="AF1689" s="212"/>
      <c r="AG1689" s="212" t="s">
        <v>276</v>
      </c>
      <c r="AH1689" s="212">
        <v>0</v>
      </c>
      <c r="AI1689" s="212"/>
      <c r="AJ1689" s="212"/>
      <c r="AK1689" s="212"/>
      <c r="AL1689" s="212"/>
      <c r="AM1689" s="212"/>
      <c r="AN1689" s="212"/>
      <c r="AO1689" s="212"/>
      <c r="AP1689" s="212"/>
      <c r="AQ1689" s="212"/>
      <c r="AR1689" s="212"/>
      <c r="AS1689" s="212"/>
      <c r="AT1689" s="212"/>
      <c r="AU1689" s="212"/>
      <c r="AV1689" s="212"/>
      <c r="AW1689" s="212"/>
      <c r="AX1689" s="212"/>
      <c r="AY1689" s="212"/>
      <c r="AZ1689" s="212"/>
      <c r="BA1689" s="212"/>
      <c r="BB1689" s="212"/>
      <c r="BC1689" s="212"/>
      <c r="BD1689" s="212"/>
      <c r="BE1689" s="212"/>
      <c r="BF1689" s="212"/>
      <c r="BG1689" s="212"/>
      <c r="BH1689" s="212"/>
    </row>
    <row r="1690" spans="1:60" outlineLevel="3" x14ac:dyDescent="0.2">
      <c r="A1690" s="219"/>
      <c r="B1690" s="220"/>
      <c r="C1690" s="252" t="s">
        <v>783</v>
      </c>
      <c r="D1690" s="223"/>
      <c r="E1690" s="224">
        <v>-6.12</v>
      </c>
      <c r="F1690" s="222"/>
      <c r="G1690" s="222"/>
      <c r="H1690" s="222"/>
      <c r="I1690" s="222"/>
      <c r="J1690" s="222"/>
      <c r="K1690" s="222"/>
      <c r="L1690" s="222"/>
      <c r="M1690" s="222"/>
      <c r="N1690" s="221"/>
      <c r="O1690" s="221"/>
      <c r="P1690" s="221"/>
      <c r="Q1690" s="221"/>
      <c r="R1690" s="222"/>
      <c r="S1690" s="222"/>
      <c r="T1690" s="222"/>
      <c r="U1690" s="222"/>
      <c r="V1690" s="222"/>
      <c r="W1690" s="222"/>
      <c r="X1690" s="222"/>
      <c r="Y1690" s="222"/>
      <c r="Z1690" s="212"/>
      <c r="AA1690" s="212"/>
      <c r="AB1690" s="212"/>
      <c r="AC1690" s="212"/>
      <c r="AD1690" s="212"/>
      <c r="AE1690" s="212"/>
      <c r="AF1690" s="212"/>
      <c r="AG1690" s="212" t="s">
        <v>276</v>
      </c>
      <c r="AH1690" s="212">
        <v>0</v>
      </c>
      <c r="AI1690" s="212"/>
      <c r="AJ1690" s="212"/>
      <c r="AK1690" s="212"/>
      <c r="AL1690" s="212"/>
      <c r="AM1690" s="212"/>
      <c r="AN1690" s="212"/>
      <c r="AO1690" s="212"/>
      <c r="AP1690" s="212"/>
      <c r="AQ1690" s="212"/>
      <c r="AR1690" s="212"/>
      <c r="AS1690" s="212"/>
      <c r="AT1690" s="212"/>
      <c r="AU1690" s="212"/>
      <c r="AV1690" s="212"/>
      <c r="AW1690" s="212"/>
      <c r="AX1690" s="212"/>
      <c r="AY1690" s="212"/>
      <c r="AZ1690" s="212"/>
      <c r="BA1690" s="212"/>
      <c r="BB1690" s="212"/>
      <c r="BC1690" s="212"/>
      <c r="BD1690" s="212"/>
      <c r="BE1690" s="212"/>
      <c r="BF1690" s="212"/>
      <c r="BG1690" s="212"/>
      <c r="BH1690" s="212"/>
    </row>
    <row r="1691" spans="1:60" outlineLevel="3" x14ac:dyDescent="0.2">
      <c r="A1691" s="219"/>
      <c r="B1691" s="220"/>
      <c r="C1691" s="252" t="s">
        <v>784</v>
      </c>
      <c r="D1691" s="223"/>
      <c r="E1691" s="224">
        <v>-2.3256000000000001</v>
      </c>
      <c r="F1691" s="222"/>
      <c r="G1691" s="222"/>
      <c r="H1691" s="222"/>
      <c r="I1691" s="222"/>
      <c r="J1691" s="222"/>
      <c r="K1691" s="222"/>
      <c r="L1691" s="222"/>
      <c r="M1691" s="222"/>
      <c r="N1691" s="221"/>
      <c r="O1691" s="221"/>
      <c r="P1691" s="221"/>
      <c r="Q1691" s="221"/>
      <c r="R1691" s="222"/>
      <c r="S1691" s="222"/>
      <c r="T1691" s="222"/>
      <c r="U1691" s="222"/>
      <c r="V1691" s="222"/>
      <c r="W1691" s="222"/>
      <c r="X1691" s="222"/>
      <c r="Y1691" s="222"/>
      <c r="Z1691" s="212"/>
      <c r="AA1691" s="212"/>
      <c r="AB1691" s="212"/>
      <c r="AC1691" s="212"/>
      <c r="AD1691" s="212"/>
      <c r="AE1691" s="212"/>
      <c r="AF1691" s="212"/>
      <c r="AG1691" s="212" t="s">
        <v>276</v>
      </c>
      <c r="AH1691" s="212">
        <v>0</v>
      </c>
      <c r="AI1691" s="212"/>
      <c r="AJ1691" s="212"/>
      <c r="AK1691" s="212"/>
      <c r="AL1691" s="212"/>
      <c r="AM1691" s="212"/>
      <c r="AN1691" s="212"/>
      <c r="AO1691" s="212"/>
      <c r="AP1691" s="212"/>
      <c r="AQ1691" s="212"/>
      <c r="AR1691" s="212"/>
      <c r="AS1691" s="212"/>
      <c r="AT1691" s="212"/>
      <c r="AU1691" s="212"/>
      <c r="AV1691" s="212"/>
      <c r="AW1691" s="212"/>
      <c r="AX1691" s="212"/>
      <c r="AY1691" s="212"/>
      <c r="AZ1691" s="212"/>
      <c r="BA1691" s="212"/>
      <c r="BB1691" s="212"/>
      <c r="BC1691" s="212"/>
      <c r="BD1691" s="212"/>
      <c r="BE1691" s="212"/>
      <c r="BF1691" s="212"/>
      <c r="BG1691" s="212"/>
      <c r="BH1691" s="212"/>
    </row>
    <row r="1692" spans="1:60" outlineLevel="3" x14ac:dyDescent="0.2">
      <c r="A1692" s="219"/>
      <c r="B1692" s="220"/>
      <c r="C1692" s="252" t="s">
        <v>785</v>
      </c>
      <c r="D1692" s="223"/>
      <c r="E1692" s="224">
        <v>2.9489999999999998</v>
      </c>
      <c r="F1692" s="222"/>
      <c r="G1692" s="222"/>
      <c r="H1692" s="222"/>
      <c r="I1692" s="222"/>
      <c r="J1692" s="222"/>
      <c r="K1692" s="222"/>
      <c r="L1692" s="222"/>
      <c r="M1692" s="222"/>
      <c r="N1692" s="221"/>
      <c r="O1692" s="221"/>
      <c r="P1692" s="221"/>
      <c r="Q1692" s="221"/>
      <c r="R1692" s="222"/>
      <c r="S1692" s="222"/>
      <c r="T1692" s="222"/>
      <c r="U1692" s="222"/>
      <c r="V1692" s="222"/>
      <c r="W1692" s="222"/>
      <c r="X1692" s="222"/>
      <c r="Y1692" s="222"/>
      <c r="Z1692" s="212"/>
      <c r="AA1692" s="212"/>
      <c r="AB1692" s="212"/>
      <c r="AC1692" s="212"/>
      <c r="AD1692" s="212"/>
      <c r="AE1692" s="212"/>
      <c r="AF1692" s="212"/>
      <c r="AG1692" s="212" t="s">
        <v>276</v>
      </c>
      <c r="AH1692" s="212">
        <v>0</v>
      </c>
      <c r="AI1692" s="212"/>
      <c r="AJ1692" s="212"/>
      <c r="AK1692" s="212"/>
      <c r="AL1692" s="212"/>
      <c r="AM1692" s="212"/>
      <c r="AN1692" s="212"/>
      <c r="AO1692" s="212"/>
      <c r="AP1692" s="212"/>
      <c r="AQ1692" s="212"/>
      <c r="AR1692" s="212"/>
      <c r="AS1692" s="212"/>
      <c r="AT1692" s="212"/>
      <c r="AU1692" s="212"/>
      <c r="AV1692" s="212"/>
      <c r="AW1692" s="212"/>
      <c r="AX1692" s="212"/>
      <c r="AY1692" s="212"/>
      <c r="AZ1692" s="212"/>
      <c r="BA1692" s="212"/>
      <c r="BB1692" s="212"/>
      <c r="BC1692" s="212"/>
      <c r="BD1692" s="212"/>
      <c r="BE1692" s="212"/>
      <c r="BF1692" s="212"/>
      <c r="BG1692" s="212"/>
      <c r="BH1692" s="212"/>
    </row>
    <row r="1693" spans="1:60" outlineLevel="3" x14ac:dyDescent="0.2">
      <c r="A1693" s="219"/>
      <c r="B1693" s="220"/>
      <c r="C1693" s="252" t="s">
        <v>786</v>
      </c>
      <c r="D1693" s="223"/>
      <c r="E1693" s="224">
        <v>2.66</v>
      </c>
      <c r="F1693" s="222"/>
      <c r="G1693" s="222"/>
      <c r="H1693" s="222"/>
      <c r="I1693" s="222"/>
      <c r="J1693" s="222"/>
      <c r="K1693" s="222"/>
      <c r="L1693" s="222"/>
      <c r="M1693" s="222"/>
      <c r="N1693" s="221"/>
      <c r="O1693" s="221"/>
      <c r="P1693" s="221"/>
      <c r="Q1693" s="221"/>
      <c r="R1693" s="222"/>
      <c r="S1693" s="222"/>
      <c r="T1693" s="222"/>
      <c r="U1693" s="222"/>
      <c r="V1693" s="222"/>
      <c r="W1693" s="222"/>
      <c r="X1693" s="222"/>
      <c r="Y1693" s="222"/>
      <c r="Z1693" s="212"/>
      <c r="AA1693" s="212"/>
      <c r="AB1693" s="212"/>
      <c r="AC1693" s="212"/>
      <c r="AD1693" s="212"/>
      <c r="AE1693" s="212"/>
      <c r="AF1693" s="212"/>
      <c r="AG1693" s="212" t="s">
        <v>276</v>
      </c>
      <c r="AH1693" s="212">
        <v>0</v>
      </c>
      <c r="AI1693" s="212"/>
      <c r="AJ1693" s="212"/>
      <c r="AK1693" s="212"/>
      <c r="AL1693" s="212"/>
      <c r="AM1693" s="212"/>
      <c r="AN1693" s="212"/>
      <c r="AO1693" s="212"/>
      <c r="AP1693" s="212"/>
      <c r="AQ1693" s="212"/>
      <c r="AR1693" s="212"/>
      <c r="AS1693" s="212"/>
      <c r="AT1693" s="212"/>
      <c r="AU1693" s="212"/>
      <c r="AV1693" s="212"/>
      <c r="AW1693" s="212"/>
      <c r="AX1693" s="212"/>
      <c r="AY1693" s="212"/>
      <c r="AZ1693" s="212"/>
      <c r="BA1693" s="212"/>
      <c r="BB1693" s="212"/>
      <c r="BC1693" s="212"/>
      <c r="BD1693" s="212"/>
      <c r="BE1693" s="212"/>
      <c r="BF1693" s="212"/>
      <c r="BG1693" s="212"/>
      <c r="BH1693" s="212"/>
    </row>
    <row r="1694" spans="1:60" outlineLevel="3" x14ac:dyDescent="0.2">
      <c r="A1694" s="219"/>
      <c r="B1694" s="220"/>
      <c r="C1694" s="252" t="s">
        <v>787</v>
      </c>
      <c r="D1694" s="223"/>
      <c r="E1694" s="224">
        <v>5.3120000000000003</v>
      </c>
      <c r="F1694" s="222"/>
      <c r="G1694" s="222"/>
      <c r="H1694" s="222"/>
      <c r="I1694" s="222"/>
      <c r="J1694" s="222"/>
      <c r="K1694" s="222"/>
      <c r="L1694" s="222"/>
      <c r="M1694" s="222"/>
      <c r="N1694" s="221"/>
      <c r="O1694" s="221"/>
      <c r="P1694" s="221"/>
      <c r="Q1694" s="221"/>
      <c r="R1694" s="222"/>
      <c r="S1694" s="222"/>
      <c r="T1694" s="222"/>
      <c r="U1694" s="222"/>
      <c r="V1694" s="222"/>
      <c r="W1694" s="222"/>
      <c r="X1694" s="222"/>
      <c r="Y1694" s="222"/>
      <c r="Z1694" s="212"/>
      <c r="AA1694" s="212"/>
      <c r="AB1694" s="212"/>
      <c r="AC1694" s="212"/>
      <c r="AD1694" s="212"/>
      <c r="AE1694" s="212"/>
      <c r="AF1694" s="212"/>
      <c r="AG1694" s="212" t="s">
        <v>276</v>
      </c>
      <c r="AH1694" s="212">
        <v>0</v>
      </c>
      <c r="AI1694" s="212"/>
      <c r="AJ1694" s="212"/>
      <c r="AK1694" s="212"/>
      <c r="AL1694" s="212"/>
      <c r="AM1694" s="212"/>
      <c r="AN1694" s="212"/>
      <c r="AO1694" s="212"/>
      <c r="AP1694" s="212"/>
      <c r="AQ1694" s="212"/>
      <c r="AR1694" s="212"/>
      <c r="AS1694" s="212"/>
      <c r="AT1694" s="212"/>
      <c r="AU1694" s="212"/>
      <c r="AV1694" s="212"/>
      <c r="AW1694" s="212"/>
      <c r="AX1694" s="212"/>
      <c r="AY1694" s="212"/>
      <c r="AZ1694" s="212"/>
      <c r="BA1694" s="212"/>
      <c r="BB1694" s="212"/>
      <c r="BC1694" s="212"/>
      <c r="BD1694" s="212"/>
      <c r="BE1694" s="212"/>
      <c r="BF1694" s="212"/>
      <c r="BG1694" s="212"/>
      <c r="BH1694" s="212"/>
    </row>
    <row r="1695" spans="1:60" outlineLevel="3" x14ac:dyDescent="0.2">
      <c r="A1695" s="219"/>
      <c r="B1695" s="220"/>
      <c r="C1695" s="252" t="s">
        <v>788</v>
      </c>
      <c r="D1695" s="223"/>
      <c r="E1695" s="224">
        <v>85.362099999999998</v>
      </c>
      <c r="F1695" s="222"/>
      <c r="G1695" s="222"/>
      <c r="H1695" s="222"/>
      <c r="I1695" s="222"/>
      <c r="J1695" s="222"/>
      <c r="K1695" s="222"/>
      <c r="L1695" s="222"/>
      <c r="M1695" s="222"/>
      <c r="N1695" s="221"/>
      <c r="O1695" s="221"/>
      <c r="P1695" s="221"/>
      <c r="Q1695" s="221"/>
      <c r="R1695" s="222"/>
      <c r="S1695" s="222"/>
      <c r="T1695" s="222"/>
      <c r="U1695" s="222"/>
      <c r="V1695" s="222"/>
      <c r="W1695" s="222"/>
      <c r="X1695" s="222"/>
      <c r="Y1695" s="222"/>
      <c r="Z1695" s="212"/>
      <c r="AA1695" s="212"/>
      <c r="AB1695" s="212"/>
      <c r="AC1695" s="212"/>
      <c r="AD1695" s="212"/>
      <c r="AE1695" s="212"/>
      <c r="AF1695" s="212"/>
      <c r="AG1695" s="212" t="s">
        <v>276</v>
      </c>
      <c r="AH1695" s="212">
        <v>0</v>
      </c>
      <c r="AI1695" s="212"/>
      <c r="AJ1695" s="212"/>
      <c r="AK1695" s="212"/>
      <c r="AL1695" s="212"/>
      <c r="AM1695" s="212"/>
      <c r="AN1695" s="212"/>
      <c r="AO1695" s="212"/>
      <c r="AP1695" s="212"/>
      <c r="AQ1695" s="212"/>
      <c r="AR1695" s="212"/>
      <c r="AS1695" s="212"/>
      <c r="AT1695" s="212"/>
      <c r="AU1695" s="212"/>
      <c r="AV1695" s="212"/>
      <c r="AW1695" s="212"/>
      <c r="AX1695" s="212"/>
      <c r="AY1695" s="212"/>
      <c r="AZ1695" s="212"/>
      <c r="BA1695" s="212"/>
      <c r="BB1695" s="212"/>
      <c r="BC1695" s="212"/>
      <c r="BD1695" s="212"/>
      <c r="BE1695" s="212"/>
      <c r="BF1695" s="212"/>
      <c r="BG1695" s="212"/>
      <c r="BH1695" s="212"/>
    </row>
    <row r="1696" spans="1:60" outlineLevel="3" x14ac:dyDescent="0.2">
      <c r="A1696" s="219"/>
      <c r="B1696" s="220"/>
      <c r="C1696" s="252" t="s">
        <v>789</v>
      </c>
      <c r="D1696" s="223"/>
      <c r="E1696" s="224">
        <v>-4.1399999999999997</v>
      </c>
      <c r="F1696" s="222"/>
      <c r="G1696" s="222"/>
      <c r="H1696" s="222"/>
      <c r="I1696" s="222"/>
      <c r="J1696" s="222"/>
      <c r="K1696" s="222"/>
      <c r="L1696" s="222"/>
      <c r="M1696" s="222"/>
      <c r="N1696" s="221"/>
      <c r="O1696" s="221"/>
      <c r="P1696" s="221"/>
      <c r="Q1696" s="221"/>
      <c r="R1696" s="222"/>
      <c r="S1696" s="222"/>
      <c r="T1696" s="222"/>
      <c r="U1696" s="222"/>
      <c r="V1696" s="222"/>
      <c r="W1696" s="222"/>
      <c r="X1696" s="222"/>
      <c r="Y1696" s="222"/>
      <c r="Z1696" s="212"/>
      <c r="AA1696" s="212"/>
      <c r="AB1696" s="212"/>
      <c r="AC1696" s="212"/>
      <c r="AD1696" s="212"/>
      <c r="AE1696" s="212"/>
      <c r="AF1696" s="212"/>
      <c r="AG1696" s="212" t="s">
        <v>276</v>
      </c>
      <c r="AH1696" s="212">
        <v>0</v>
      </c>
      <c r="AI1696" s="212"/>
      <c r="AJ1696" s="212"/>
      <c r="AK1696" s="212"/>
      <c r="AL1696" s="212"/>
      <c r="AM1696" s="212"/>
      <c r="AN1696" s="212"/>
      <c r="AO1696" s="212"/>
      <c r="AP1696" s="212"/>
      <c r="AQ1696" s="212"/>
      <c r="AR1696" s="212"/>
      <c r="AS1696" s="212"/>
      <c r="AT1696" s="212"/>
      <c r="AU1696" s="212"/>
      <c r="AV1696" s="212"/>
      <c r="AW1696" s="212"/>
      <c r="AX1696" s="212"/>
      <c r="AY1696" s="212"/>
      <c r="AZ1696" s="212"/>
      <c r="BA1696" s="212"/>
      <c r="BB1696" s="212"/>
      <c r="BC1696" s="212"/>
      <c r="BD1696" s="212"/>
      <c r="BE1696" s="212"/>
      <c r="BF1696" s="212"/>
      <c r="BG1696" s="212"/>
      <c r="BH1696" s="212"/>
    </row>
    <row r="1697" spans="1:60" outlineLevel="3" x14ac:dyDescent="0.2">
      <c r="A1697" s="219"/>
      <c r="B1697" s="220"/>
      <c r="C1697" s="252" t="s">
        <v>668</v>
      </c>
      <c r="D1697" s="223"/>
      <c r="E1697" s="224">
        <v>-2.0699999999999998</v>
      </c>
      <c r="F1697" s="222"/>
      <c r="G1697" s="222"/>
      <c r="H1697" s="222"/>
      <c r="I1697" s="222"/>
      <c r="J1697" s="222"/>
      <c r="K1697" s="222"/>
      <c r="L1697" s="222"/>
      <c r="M1697" s="222"/>
      <c r="N1697" s="221"/>
      <c r="O1697" s="221"/>
      <c r="P1697" s="221"/>
      <c r="Q1697" s="221"/>
      <c r="R1697" s="222"/>
      <c r="S1697" s="222"/>
      <c r="T1697" s="222"/>
      <c r="U1697" s="222"/>
      <c r="V1697" s="222"/>
      <c r="W1697" s="222"/>
      <c r="X1697" s="222"/>
      <c r="Y1697" s="222"/>
      <c r="Z1697" s="212"/>
      <c r="AA1697" s="212"/>
      <c r="AB1697" s="212"/>
      <c r="AC1697" s="212"/>
      <c r="AD1697" s="212"/>
      <c r="AE1697" s="212"/>
      <c r="AF1697" s="212"/>
      <c r="AG1697" s="212" t="s">
        <v>276</v>
      </c>
      <c r="AH1697" s="212">
        <v>0</v>
      </c>
      <c r="AI1697" s="212"/>
      <c r="AJ1697" s="212"/>
      <c r="AK1697" s="212"/>
      <c r="AL1697" s="212"/>
      <c r="AM1697" s="212"/>
      <c r="AN1697" s="212"/>
      <c r="AO1697" s="212"/>
      <c r="AP1697" s="212"/>
      <c r="AQ1697" s="212"/>
      <c r="AR1697" s="212"/>
      <c r="AS1697" s="212"/>
      <c r="AT1697" s="212"/>
      <c r="AU1697" s="212"/>
      <c r="AV1697" s="212"/>
      <c r="AW1697" s="212"/>
      <c r="AX1697" s="212"/>
      <c r="AY1697" s="212"/>
      <c r="AZ1697" s="212"/>
      <c r="BA1697" s="212"/>
      <c r="BB1697" s="212"/>
      <c r="BC1697" s="212"/>
      <c r="BD1697" s="212"/>
      <c r="BE1697" s="212"/>
      <c r="BF1697" s="212"/>
      <c r="BG1697" s="212"/>
      <c r="BH1697" s="212"/>
    </row>
    <row r="1698" spans="1:60" outlineLevel="3" x14ac:dyDescent="0.2">
      <c r="A1698" s="219"/>
      <c r="B1698" s="220"/>
      <c r="C1698" s="252" t="s">
        <v>790</v>
      </c>
      <c r="D1698" s="223"/>
      <c r="E1698" s="224">
        <v>-2.109</v>
      </c>
      <c r="F1698" s="222"/>
      <c r="G1698" s="222"/>
      <c r="H1698" s="222"/>
      <c r="I1698" s="222"/>
      <c r="J1698" s="222"/>
      <c r="K1698" s="222"/>
      <c r="L1698" s="222"/>
      <c r="M1698" s="222"/>
      <c r="N1698" s="221"/>
      <c r="O1698" s="221"/>
      <c r="P1698" s="221"/>
      <c r="Q1698" s="221"/>
      <c r="R1698" s="222"/>
      <c r="S1698" s="222"/>
      <c r="T1698" s="222"/>
      <c r="U1698" s="222"/>
      <c r="V1698" s="222"/>
      <c r="W1698" s="222"/>
      <c r="X1698" s="222"/>
      <c r="Y1698" s="222"/>
      <c r="Z1698" s="212"/>
      <c r="AA1698" s="212"/>
      <c r="AB1698" s="212"/>
      <c r="AC1698" s="212"/>
      <c r="AD1698" s="212"/>
      <c r="AE1698" s="212"/>
      <c r="AF1698" s="212"/>
      <c r="AG1698" s="212" t="s">
        <v>276</v>
      </c>
      <c r="AH1698" s="212">
        <v>0</v>
      </c>
      <c r="AI1698" s="212"/>
      <c r="AJ1698" s="212"/>
      <c r="AK1698" s="212"/>
      <c r="AL1698" s="212"/>
      <c r="AM1698" s="212"/>
      <c r="AN1698" s="212"/>
      <c r="AO1698" s="212"/>
      <c r="AP1698" s="212"/>
      <c r="AQ1698" s="212"/>
      <c r="AR1698" s="212"/>
      <c r="AS1698" s="212"/>
      <c r="AT1698" s="212"/>
      <c r="AU1698" s="212"/>
      <c r="AV1698" s="212"/>
      <c r="AW1698" s="212"/>
      <c r="AX1698" s="212"/>
      <c r="AY1698" s="212"/>
      <c r="AZ1698" s="212"/>
      <c r="BA1698" s="212"/>
      <c r="BB1698" s="212"/>
      <c r="BC1698" s="212"/>
      <c r="BD1698" s="212"/>
      <c r="BE1698" s="212"/>
      <c r="BF1698" s="212"/>
      <c r="BG1698" s="212"/>
      <c r="BH1698" s="212"/>
    </row>
    <row r="1699" spans="1:60" outlineLevel="3" x14ac:dyDescent="0.2">
      <c r="A1699" s="219"/>
      <c r="B1699" s="220"/>
      <c r="C1699" s="252" t="s">
        <v>791</v>
      </c>
      <c r="D1699" s="223"/>
      <c r="E1699" s="224">
        <v>5.5054999999999996</v>
      </c>
      <c r="F1699" s="222"/>
      <c r="G1699" s="222"/>
      <c r="H1699" s="222"/>
      <c r="I1699" s="222"/>
      <c r="J1699" s="222"/>
      <c r="K1699" s="222"/>
      <c r="L1699" s="222"/>
      <c r="M1699" s="222"/>
      <c r="N1699" s="221"/>
      <c r="O1699" s="221"/>
      <c r="P1699" s="221"/>
      <c r="Q1699" s="221"/>
      <c r="R1699" s="222"/>
      <c r="S1699" s="222"/>
      <c r="T1699" s="222"/>
      <c r="U1699" s="222"/>
      <c r="V1699" s="222"/>
      <c r="W1699" s="222"/>
      <c r="X1699" s="222"/>
      <c r="Y1699" s="222"/>
      <c r="Z1699" s="212"/>
      <c r="AA1699" s="212"/>
      <c r="AB1699" s="212"/>
      <c r="AC1699" s="212"/>
      <c r="AD1699" s="212"/>
      <c r="AE1699" s="212"/>
      <c r="AF1699" s="212"/>
      <c r="AG1699" s="212" t="s">
        <v>276</v>
      </c>
      <c r="AH1699" s="212">
        <v>0</v>
      </c>
      <c r="AI1699" s="212"/>
      <c r="AJ1699" s="212"/>
      <c r="AK1699" s="212"/>
      <c r="AL1699" s="212"/>
      <c r="AM1699" s="212"/>
      <c r="AN1699" s="212"/>
      <c r="AO1699" s="212"/>
      <c r="AP1699" s="212"/>
      <c r="AQ1699" s="212"/>
      <c r="AR1699" s="212"/>
      <c r="AS1699" s="212"/>
      <c r="AT1699" s="212"/>
      <c r="AU1699" s="212"/>
      <c r="AV1699" s="212"/>
      <c r="AW1699" s="212"/>
      <c r="AX1699" s="212"/>
      <c r="AY1699" s="212"/>
      <c r="AZ1699" s="212"/>
      <c r="BA1699" s="212"/>
      <c r="BB1699" s="212"/>
      <c r="BC1699" s="212"/>
      <c r="BD1699" s="212"/>
      <c r="BE1699" s="212"/>
      <c r="BF1699" s="212"/>
      <c r="BG1699" s="212"/>
      <c r="BH1699" s="212"/>
    </row>
    <row r="1700" spans="1:60" outlineLevel="3" x14ac:dyDescent="0.2">
      <c r="A1700" s="219"/>
      <c r="B1700" s="220"/>
      <c r="C1700" s="252" t="s">
        <v>1855</v>
      </c>
      <c r="D1700" s="223"/>
      <c r="E1700" s="224"/>
      <c r="F1700" s="222"/>
      <c r="G1700" s="222"/>
      <c r="H1700" s="222"/>
      <c r="I1700" s="222"/>
      <c r="J1700" s="222"/>
      <c r="K1700" s="222"/>
      <c r="L1700" s="222"/>
      <c r="M1700" s="222"/>
      <c r="N1700" s="221"/>
      <c r="O1700" s="221"/>
      <c r="P1700" s="221"/>
      <c r="Q1700" s="221"/>
      <c r="R1700" s="222"/>
      <c r="S1700" s="222"/>
      <c r="T1700" s="222"/>
      <c r="U1700" s="222"/>
      <c r="V1700" s="222"/>
      <c r="W1700" s="222"/>
      <c r="X1700" s="222"/>
      <c r="Y1700" s="222"/>
      <c r="Z1700" s="212"/>
      <c r="AA1700" s="212"/>
      <c r="AB1700" s="212"/>
      <c r="AC1700" s="212"/>
      <c r="AD1700" s="212"/>
      <c r="AE1700" s="212"/>
      <c r="AF1700" s="212"/>
      <c r="AG1700" s="212" t="s">
        <v>276</v>
      </c>
      <c r="AH1700" s="212">
        <v>0</v>
      </c>
      <c r="AI1700" s="212"/>
      <c r="AJ1700" s="212"/>
      <c r="AK1700" s="212"/>
      <c r="AL1700" s="212"/>
      <c r="AM1700" s="212"/>
      <c r="AN1700" s="212"/>
      <c r="AO1700" s="212"/>
      <c r="AP1700" s="212"/>
      <c r="AQ1700" s="212"/>
      <c r="AR1700" s="212"/>
      <c r="AS1700" s="212"/>
      <c r="AT1700" s="212"/>
      <c r="AU1700" s="212"/>
      <c r="AV1700" s="212"/>
      <c r="AW1700" s="212"/>
      <c r="AX1700" s="212"/>
      <c r="AY1700" s="212"/>
      <c r="AZ1700" s="212"/>
      <c r="BA1700" s="212"/>
      <c r="BB1700" s="212"/>
      <c r="BC1700" s="212"/>
      <c r="BD1700" s="212"/>
      <c r="BE1700" s="212"/>
      <c r="BF1700" s="212"/>
      <c r="BG1700" s="212"/>
      <c r="BH1700" s="212"/>
    </row>
    <row r="1701" spans="1:60" outlineLevel="3" x14ac:dyDescent="0.2">
      <c r="A1701" s="219"/>
      <c r="B1701" s="220"/>
      <c r="C1701" s="252" t="s">
        <v>767</v>
      </c>
      <c r="D1701" s="223"/>
      <c r="E1701" s="224">
        <v>59.122</v>
      </c>
      <c r="F1701" s="222"/>
      <c r="G1701" s="222"/>
      <c r="H1701" s="222"/>
      <c r="I1701" s="222"/>
      <c r="J1701" s="222"/>
      <c r="K1701" s="222"/>
      <c r="L1701" s="222"/>
      <c r="M1701" s="222"/>
      <c r="N1701" s="221"/>
      <c r="O1701" s="221"/>
      <c r="P1701" s="221"/>
      <c r="Q1701" s="221"/>
      <c r="R1701" s="222"/>
      <c r="S1701" s="222"/>
      <c r="T1701" s="222"/>
      <c r="U1701" s="222"/>
      <c r="V1701" s="222"/>
      <c r="W1701" s="222"/>
      <c r="X1701" s="222"/>
      <c r="Y1701" s="222"/>
      <c r="Z1701" s="212"/>
      <c r="AA1701" s="212"/>
      <c r="AB1701" s="212"/>
      <c r="AC1701" s="212"/>
      <c r="AD1701" s="212"/>
      <c r="AE1701" s="212"/>
      <c r="AF1701" s="212"/>
      <c r="AG1701" s="212" t="s">
        <v>276</v>
      </c>
      <c r="AH1701" s="212">
        <v>0</v>
      </c>
      <c r="AI1701" s="212"/>
      <c r="AJ1701" s="212"/>
      <c r="AK1701" s="212"/>
      <c r="AL1701" s="212"/>
      <c r="AM1701" s="212"/>
      <c r="AN1701" s="212"/>
      <c r="AO1701" s="212"/>
      <c r="AP1701" s="212"/>
      <c r="AQ1701" s="212"/>
      <c r="AR1701" s="212"/>
      <c r="AS1701" s="212"/>
      <c r="AT1701" s="212"/>
      <c r="AU1701" s="212"/>
      <c r="AV1701" s="212"/>
      <c r="AW1701" s="212"/>
      <c r="AX1701" s="212"/>
      <c r="AY1701" s="212"/>
      <c r="AZ1701" s="212"/>
      <c r="BA1701" s="212"/>
      <c r="BB1701" s="212"/>
      <c r="BC1701" s="212"/>
      <c r="BD1701" s="212"/>
      <c r="BE1701" s="212"/>
      <c r="BF1701" s="212"/>
      <c r="BG1701" s="212"/>
      <c r="BH1701" s="212"/>
    </row>
    <row r="1702" spans="1:60" outlineLevel="3" x14ac:dyDescent="0.2">
      <c r="A1702" s="219"/>
      <c r="B1702" s="220"/>
      <c r="C1702" s="252" t="s">
        <v>768</v>
      </c>
      <c r="D1702" s="223"/>
      <c r="E1702" s="224">
        <v>86.111999999999995</v>
      </c>
      <c r="F1702" s="222"/>
      <c r="G1702" s="222"/>
      <c r="H1702" s="222"/>
      <c r="I1702" s="222"/>
      <c r="J1702" s="222"/>
      <c r="K1702" s="222"/>
      <c r="L1702" s="222"/>
      <c r="M1702" s="222"/>
      <c r="N1702" s="221"/>
      <c r="O1702" s="221"/>
      <c r="P1702" s="221"/>
      <c r="Q1702" s="221"/>
      <c r="R1702" s="222"/>
      <c r="S1702" s="222"/>
      <c r="T1702" s="222"/>
      <c r="U1702" s="222"/>
      <c r="V1702" s="222"/>
      <c r="W1702" s="222"/>
      <c r="X1702" s="222"/>
      <c r="Y1702" s="222"/>
      <c r="Z1702" s="212"/>
      <c r="AA1702" s="212"/>
      <c r="AB1702" s="212"/>
      <c r="AC1702" s="212"/>
      <c r="AD1702" s="212"/>
      <c r="AE1702" s="212"/>
      <c r="AF1702" s="212"/>
      <c r="AG1702" s="212" t="s">
        <v>276</v>
      </c>
      <c r="AH1702" s="212">
        <v>0</v>
      </c>
      <c r="AI1702" s="212"/>
      <c r="AJ1702" s="212"/>
      <c r="AK1702" s="212"/>
      <c r="AL1702" s="212"/>
      <c r="AM1702" s="212"/>
      <c r="AN1702" s="212"/>
      <c r="AO1702" s="212"/>
      <c r="AP1702" s="212"/>
      <c r="AQ1702" s="212"/>
      <c r="AR1702" s="212"/>
      <c r="AS1702" s="212"/>
      <c r="AT1702" s="212"/>
      <c r="AU1702" s="212"/>
      <c r="AV1702" s="212"/>
      <c r="AW1702" s="212"/>
      <c r="AX1702" s="212"/>
      <c r="AY1702" s="212"/>
      <c r="AZ1702" s="212"/>
      <c r="BA1702" s="212"/>
      <c r="BB1702" s="212"/>
      <c r="BC1702" s="212"/>
      <c r="BD1702" s="212"/>
      <c r="BE1702" s="212"/>
      <c r="BF1702" s="212"/>
      <c r="BG1702" s="212"/>
      <c r="BH1702" s="212"/>
    </row>
    <row r="1703" spans="1:60" outlineLevel="3" x14ac:dyDescent="0.2">
      <c r="A1703" s="219"/>
      <c r="B1703" s="220"/>
      <c r="C1703" s="252" t="s">
        <v>769</v>
      </c>
      <c r="D1703" s="223"/>
      <c r="E1703" s="224">
        <v>45.335999999999999</v>
      </c>
      <c r="F1703" s="222"/>
      <c r="G1703" s="222"/>
      <c r="H1703" s="222"/>
      <c r="I1703" s="222"/>
      <c r="J1703" s="222"/>
      <c r="K1703" s="222"/>
      <c r="L1703" s="222"/>
      <c r="M1703" s="222"/>
      <c r="N1703" s="221"/>
      <c r="O1703" s="221"/>
      <c r="P1703" s="221"/>
      <c r="Q1703" s="221"/>
      <c r="R1703" s="222"/>
      <c r="S1703" s="222"/>
      <c r="T1703" s="222"/>
      <c r="U1703" s="222"/>
      <c r="V1703" s="222"/>
      <c r="W1703" s="222"/>
      <c r="X1703" s="222"/>
      <c r="Y1703" s="222"/>
      <c r="Z1703" s="212"/>
      <c r="AA1703" s="212"/>
      <c r="AB1703" s="212"/>
      <c r="AC1703" s="212"/>
      <c r="AD1703" s="212"/>
      <c r="AE1703" s="212"/>
      <c r="AF1703" s="212"/>
      <c r="AG1703" s="212" t="s">
        <v>276</v>
      </c>
      <c r="AH1703" s="212">
        <v>0</v>
      </c>
      <c r="AI1703" s="212"/>
      <c r="AJ1703" s="212"/>
      <c r="AK1703" s="212"/>
      <c r="AL1703" s="212"/>
      <c r="AM1703" s="212"/>
      <c r="AN1703" s="212"/>
      <c r="AO1703" s="212"/>
      <c r="AP1703" s="212"/>
      <c r="AQ1703" s="212"/>
      <c r="AR1703" s="212"/>
      <c r="AS1703" s="212"/>
      <c r="AT1703" s="212"/>
      <c r="AU1703" s="212"/>
      <c r="AV1703" s="212"/>
      <c r="AW1703" s="212"/>
      <c r="AX1703" s="212"/>
      <c r="AY1703" s="212"/>
      <c r="AZ1703" s="212"/>
      <c r="BA1703" s="212"/>
      <c r="BB1703" s="212"/>
      <c r="BC1703" s="212"/>
      <c r="BD1703" s="212"/>
      <c r="BE1703" s="212"/>
      <c r="BF1703" s="212"/>
      <c r="BG1703" s="212"/>
      <c r="BH1703" s="212"/>
    </row>
    <row r="1704" spans="1:60" x14ac:dyDescent="0.2">
      <c r="A1704" s="226" t="s">
        <v>259</v>
      </c>
      <c r="B1704" s="227" t="s">
        <v>220</v>
      </c>
      <c r="C1704" s="249" t="s">
        <v>221</v>
      </c>
      <c r="D1704" s="228"/>
      <c r="E1704" s="229"/>
      <c r="F1704" s="230"/>
      <c r="G1704" s="230">
        <f>SUMIF(AG1705:AG1705,"&lt;&gt;NOR",G1705:G1705)</f>
        <v>0</v>
      </c>
      <c r="H1704" s="230"/>
      <c r="I1704" s="230">
        <f>SUM(I1705:I1705)</f>
        <v>0</v>
      </c>
      <c r="J1704" s="230"/>
      <c r="K1704" s="230">
        <f>SUM(K1705:K1705)</f>
        <v>0</v>
      </c>
      <c r="L1704" s="230"/>
      <c r="M1704" s="230">
        <f>SUM(M1705:M1705)</f>
        <v>0</v>
      </c>
      <c r="N1704" s="229"/>
      <c r="O1704" s="229">
        <f>SUM(O1705:O1705)</f>
        <v>1.37</v>
      </c>
      <c r="P1704" s="229"/>
      <c r="Q1704" s="229">
        <f>SUM(Q1705:Q1705)</f>
        <v>0</v>
      </c>
      <c r="R1704" s="230"/>
      <c r="S1704" s="230"/>
      <c r="T1704" s="231"/>
      <c r="U1704" s="225"/>
      <c r="V1704" s="225">
        <f>SUM(V1705:V1705)</f>
        <v>144</v>
      </c>
      <c r="W1704" s="225"/>
      <c r="X1704" s="225"/>
      <c r="Y1704" s="225"/>
      <c r="AG1704" t="s">
        <v>260</v>
      </c>
    </row>
    <row r="1705" spans="1:60" outlineLevel="1" x14ac:dyDescent="0.2">
      <c r="A1705" s="242">
        <v>343</v>
      </c>
      <c r="B1705" s="243" t="s">
        <v>1861</v>
      </c>
      <c r="C1705" s="253" t="s">
        <v>1862</v>
      </c>
      <c r="D1705" s="244" t="s">
        <v>645</v>
      </c>
      <c r="E1705" s="245">
        <v>1</v>
      </c>
      <c r="F1705" s="246"/>
      <c r="G1705" s="247">
        <f>ROUND(E1705*F1705,2)</f>
        <v>0</v>
      </c>
      <c r="H1705" s="246"/>
      <c r="I1705" s="247">
        <f>ROUND(E1705*H1705,2)</f>
        <v>0</v>
      </c>
      <c r="J1705" s="246"/>
      <c r="K1705" s="247">
        <f>ROUND(E1705*J1705,2)</f>
        <v>0</v>
      </c>
      <c r="L1705" s="247">
        <v>21</v>
      </c>
      <c r="M1705" s="247">
        <f>G1705*(1+L1705/100)</f>
        <v>0</v>
      </c>
      <c r="N1705" s="245">
        <v>1.37</v>
      </c>
      <c r="O1705" s="245">
        <f>ROUND(E1705*N1705,2)</f>
        <v>1.37</v>
      </c>
      <c r="P1705" s="245">
        <v>0</v>
      </c>
      <c r="Q1705" s="245">
        <f>ROUND(E1705*P1705,2)</f>
        <v>0</v>
      </c>
      <c r="R1705" s="247"/>
      <c r="S1705" s="247" t="s">
        <v>288</v>
      </c>
      <c r="T1705" s="248" t="s">
        <v>265</v>
      </c>
      <c r="U1705" s="222">
        <v>144</v>
      </c>
      <c r="V1705" s="222">
        <f>ROUND(E1705*U1705,2)</f>
        <v>144</v>
      </c>
      <c r="W1705" s="222"/>
      <c r="X1705" s="222" t="s">
        <v>1863</v>
      </c>
      <c r="Y1705" s="222" t="s">
        <v>267</v>
      </c>
      <c r="Z1705" s="212"/>
      <c r="AA1705" s="212"/>
      <c r="AB1705" s="212"/>
      <c r="AC1705" s="212"/>
      <c r="AD1705" s="212"/>
      <c r="AE1705" s="212"/>
      <c r="AF1705" s="212"/>
      <c r="AG1705" s="212" t="s">
        <v>1864</v>
      </c>
      <c r="AH1705" s="212"/>
      <c r="AI1705" s="212"/>
      <c r="AJ1705" s="212"/>
      <c r="AK1705" s="212"/>
      <c r="AL1705" s="212"/>
      <c r="AM1705" s="212"/>
      <c r="AN1705" s="212"/>
      <c r="AO1705" s="212"/>
      <c r="AP1705" s="212"/>
      <c r="AQ1705" s="212"/>
      <c r="AR1705" s="212"/>
      <c r="AS1705" s="212"/>
      <c r="AT1705" s="212"/>
      <c r="AU1705" s="212"/>
      <c r="AV1705" s="212"/>
      <c r="AW1705" s="212"/>
      <c r="AX1705" s="212"/>
      <c r="AY1705" s="212"/>
      <c r="AZ1705" s="212"/>
      <c r="BA1705" s="212"/>
      <c r="BB1705" s="212"/>
      <c r="BC1705" s="212"/>
      <c r="BD1705" s="212"/>
      <c r="BE1705" s="212"/>
      <c r="BF1705" s="212"/>
      <c r="BG1705" s="212"/>
      <c r="BH1705" s="212"/>
    </row>
    <row r="1706" spans="1:60" x14ac:dyDescent="0.2">
      <c r="A1706" s="226" t="s">
        <v>259</v>
      </c>
      <c r="B1706" s="227" t="s">
        <v>224</v>
      </c>
      <c r="C1706" s="249" t="s">
        <v>225</v>
      </c>
      <c r="D1706" s="228"/>
      <c r="E1706" s="229"/>
      <c r="F1706" s="230"/>
      <c r="G1706" s="230">
        <f>SUMIF(AG1707:AG1776,"&lt;&gt;NOR",G1707:G1776)</f>
        <v>0</v>
      </c>
      <c r="H1706" s="230"/>
      <c r="I1706" s="230">
        <f>SUM(I1707:I1776)</f>
        <v>0</v>
      </c>
      <c r="J1706" s="230"/>
      <c r="K1706" s="230">
        <f>SUM(K1707:K1776)</f>
        <v>0</v>
      </c>
      <c r="L1706" s="230"/>
      <c r="M1706" s="230">
        <f>SUM(M1707:M1776)</f>
        <v>0</v>
      </c>
      <c r="N1706" s="229"/>
      <c r="O1706" s="229">
        <f>SUM(O1707:O1776)</f>
        <v>0</v>
      </c>
      <c r="P1706" s="229"/>
      <c r="Q1706" s="229">
        <f>SUM(Q1707:Q1776)</f>
        <v>0</v>
      </c>
      <c r="R1706" s="230"/>
      <c r="S1706" s="230"/>
      <c r="T1706" s="231"/>
      <c r="U1706" s="225"/>
      <c r="V1706" s="225">
        <f>SUM(V1707:V1776)</f>
        <v>1219.3800000000001</v>
      </c>
      <c r="W1706" s="225"/>
      <c r="X1706" s="225"/>
      <c r="Y1706" s="225"/>
      <c r="AG1706" t="s">
        <v>260</v>
      </c>
    </row>
    <row r="1707" spans="1:60" outlineLevel="1" x14ac:dyDescent="0.2">
      <c r="A1707" s="233">
        <v>344</v>
      </c>
      <c r="B1707" s="234" t="s">
        <v>1865</v>
      </c>
      <c r="C1707" s="250" t="s">
        <v>1866</v>
      </c>
      <c r="D1707" s="235" t="s">
        <v>397</v>
      </c>
      <c r="E1707" s="236">
        <v>0.38696999999999998</v>
      </c>
      <c r="F1707" s="237"/>
      <c r="G1707" s="238">
        <f>ROUND(E1707*F1707,2)</f>
        <v>0</v>
      </c>
      <c r="H1707" s="237"/>
      <c r="I1707" s="238">
        <f>ROUND(E1707*H1707,2)</f>
        <v>0</v>
      </c>
      <c r="J1707" s="237"/>
      <c r="K1707" s="238">
        <f>ROUND(E1707*J1707,2)</f>
        <v>0</v>
      </c>
      <c r="L1707" s="238">
        <v>21</v>
      </c>
      <c r="M1707" s="238">
        <f>G1707*(1+L1707/100)</f>
        <v>0</v>
      </c>
      <c r="N1707" s="236">
        <v>0</v>
      </c>
      <c r="O1707" s="236">
        <f>ROUND(E1707*N1707,2)</f>
        <v>0</v>
      </c>
      <c r="P1707" s="236">
        <v>0</v>
      </c>
      <c r="Q1707" s="236">
        <f>ROUND(E1707*P1707,2)</f>
        <v>0</v>
      </c>
      <c r="R1707" s="238" t="s">
        <v>916</v>
      </c>
      <c r="S1707" s="238" t="s">
        <v>264</v>
      </c>
      <c r="T1707" s="239" t="s">
        <v>413</v>
      </c>
      <c r="U1707" s="222">
        <v>0</v>
      </c>
      <c r="V1707" s="222">
        <f>ROUND(E1707*U1707,2)</f>
        <v>0</v>
      </c>
      <c r="W1707" s="222"/>
      <c r="X1707" s="222" t="s">
        <v>320</v>
      </c>
      <c r="Y1707" s="222" t="s">
        <v>267</v>
      </c>
      <c r="Z1707" s="212"/>
      <c r="AA1707" s="212"/>
      <c r="AB1707" s="212"/>
      <c r="AC1707" s="212"/>
      <c r="AD1707" s="212"/>
      <c r="AE1707" s="212"/>
      <c r="AF1707" s="212"/>
      <c r="AG1707" s="212" t="s">
        <v>321</v>
      </c>
      <c r="AH1707" s="212"/>
      <c r="AI1707" s="212"/>
      <c r="AJ1707" s="212"/>
      <c r="AK1707" s="212"/>
      <c r="AL1707" s="212"/>
      <c r="AM1707" s="212"/>
      <c r="AN1707" s="212"/>
      <c r="AO1707" s="212"/>
      <c r="AP1707" s="212"/>
      <c r="AQ1707" s="212"/>
      <c r="AR1707" s="212"/>
      <c r="AS1707" s="212"/>
      <c r="AT1707" s="212"/>
      <c r="AU1707" s="212"/>
      <c r="AV1707" s="212"/>
      <c r="AW1707" s="212"/>
      <c r="AX1707" s="212"/>
      <c r="AY1707" s="212"/>
      <c r="AZ1707" s="212"/>
      <c r="BA1707" s="212"/>
      <c r="BB1707" s="212"/>
      <c r="BC1707" s="212"/>
      <c r="BD1707" s="212"/>
      <c r="BE1707" s="212"/>
      <c r="BF1707" s="212"/>
      <c r="BG1707" s="212"/>
      <c r="BH1707" s="212"/>
    </row>
    <row r="1708" spans="1:60" outlineLevel="2" x14ac:dyDescent="0.2">
      <c r="A1708" s="219"/>
      <c r="B1708" s="220"/>
      <c r="C1708" s="251" t="s">
        <v>1867</v>
      </c>
      <c r="D1708" s="241"/>
      <c r="E1708" s="241"/>
      <c r="F1708" s="241"/>
      <c r="G1708" s="241"/>
      <c r="H1708" s="222"/>
      <c r="I1708" s="222"/>
      <c r="J1708" s="222"/>
      <c r="K1708" s="222"/>
      <c r="L1708" s="222"/>
      <c r="M1708" s="222"/>
      <c r="N1708" s="221"/>
      <c r="O1708" s="221"/>
      <c r="P1708" s="221"/>
      <c r="Q1708" s="221"/>
      <c r="R1708" s="222"/>
      <c r="S1708" s="222"/>
      <c r="T1708" s="222"/>
      <c r="U1708" s="222"/>
      <c r="V1708" s="222"/>
      <c r="W1708" s="222"/>
      <c r="X1708" s="222"/>
      <c r="Y1708" s="222"/>
      <c r="Z1708" s="212"/>
      <c r="AA1708" s="212"/>
      <c r="AB1708" s="212"/>
      <c r="AC1708" s="212"/>
      <c r="AD1708" s="212"/>
      <c r="AE1708" s="212"/>
      <c r="AF1708" s="212"/>
      <c r="AG1708" s="212" t="s">
        <v>270</v>
      </c>
      <c r="AH1708" s="212"/>
      <c r="AI1708" s="212"/>
      <c r="AJ1708" s="212"/>
      <c r="AK1708" s="212"/>
      <c r="AL1708" s="212"/>
      <c r="AM1708" s="212"/>
      <c r="AN1708" s="212"/>
      <c r="AO1708" s="212"/>
      <c r="AP1708" s="212"/>
      <c r="AQ1708" s="212"/>
      <c r="AR1708" s="212"/>
      <c r="AS1708" s="212"/>
      <c r="AT1708" s="212"/>
      <c r="AU1708" s="212"/>
      <c r="AV1708" s="212"/>
      <c r="AW1708" s="212"/>
      <c r="AX1708" s="212"/>
      <c r="AY1708" s="212"/>
      <c r="AZ1708" s="212"/>
      <c r="BA1708" s="212"/>
      <c r="BB1708" s="212"/>
      <c r="BC1708" s="212"/>
      <c r="BD1708" s="212"/>
      <c r="BE1708" s="212"/>
      <c r="BF1708" s="212"/>
      <c r="BG1708" s="212"/>
      <c r="BH1708" s="212"/>
    </row>
    <row r="1709" spans="1:60" outlineLevel="2" x14ac:dyDescent="0.2">
      <c r="A1709" s="219"/>
      <c r="B1709" s="220"/>
      <c r="C1709" s="252" t="s">
        <v>1868</v>
      </c>
      <c r="D1709" s="223"/>
      <c r="E1709" s="224">
        <v>0.38696999999999998</v>
      </c>
      <c r="F1709" s="222"/>
      <c r="G1709" s="222"/>
      <c r="H1709" s="222"/>
      <c r="I1709" s="222"/>
      <c r="J1709" s="222"/>
      <c r="K1709" s="222"/>
      <c r="L1709" s="222"/>
      <c r="M1709" s="222"/>
      <c r="N1709" s="221"/>
      <c r="O1709" s="221"/>
      <c r="P1709" s="221"/>
      <c r="Q1709" s="221"/>
      <c r="R1709" s="222"/>
      <c r="S1709" s="222"/>
      <c r="T1709" s="222"/>
      <c r="U1709" s="222"/>
      <c r="V1709" s="222"/>
      <c r="W1709" s="222"/>
      <c r="X1709" s="222"/>
      <c r="Y1709" s="222"/>
      <c r="Z1709" s="212"/>
      <c r="AA1709" s="212"/>
      <c r="AB1709" s="212"/>
      <c r="AC1709" s="212"/>
      <c r="AD1709" s="212"/>
      <c r="AE1709" s="212"/>
      <c r="AF1709" s="212"/>
      <c r="AG1709" s="212" t="s">
        <v>276</v>
      </c>
      <c r="AH1709" s="212">
        <v>7</v>
      </c>
      <c r="AI1709" s="212"/>
      <c r="AJ1709" s="212"/>
      <c r="AK1709" s="212"/>
      <c r="AL1709" s="212"/>
      <c r="AM1709" s="212"/>
      <c r="AN1709" s="212"/>
      <c r="AO1709" s="212"/>
      <c r="AP1709" s="212"/>
      <c r="AQ1709" s="212"/>
      <c r="AR1709" s="212"/>
      <c r="AS1709" s="212"/>
      <c r="AT1709" s="212"/>
      <c r="AU1709" s="212"/>
      <c r="AV1709" s="212"/>
      <c r="AW1709" s="212"/>
      <c r="AX1709" s="212"/>
      <c r="AY1709" s="212"/>
      <c r="AZ1709" s="212"/>
      <c r="BA1709" s="212"/>
      <c r="BB1709" s="212"/>
      <c r="BC1709" s="212"/>
      <c r="BD1709" s="212"/>
      <c r="BE1709" s="212"/>
      <c r="BF1709" s="212"/>
      <c r="BG1709" s="212"/>
      <c r="BH1709" s="212"/>
    </row>
    <row r="1710" spans="1:60" outlineLevel="1" x14ac:dyDescent="0.2">
      <c r="A1710" s="233">
        <v>345</v>
      </c>
      <c r="B1710" s="234" t="s">
        <v>1869</v>
      </c>
      <c r="C1710" s="250" t="s">
        <v>1870</v>
      </c>
      <c r="D1710" s="235" t="s">
        <v>397</v>
      </c>
      <c r="E1710" s="236">
        <v>5.46204</v>
      </c>
      <c r="F1710" s="237"/>
      <c r="G1710" s="238">
        <f>ROUND(E1710*F1710,2)</f>
        <v>0</v>
      </c>
      <c r="H1710" s="237"/>
      <c r="I1710" s="238">
        <f>ROUND(E1710*H1710,2)</f>
        <v>0</v>
      </c>
      <c r="J1710" s="237"/>
      <c r="K1710" s="238">
        <f>ROUND(E1710*J1710,2)</f>
        <v>0</v>
      </c>
      <c r="L1710" s="238">
        <v>21</v>
      </c>
      <c r="M1710" s="238">
        <f>G1710*(1+L1710/100)</f>
        <v>0</v>
      </c>
      <c r="N1710" s="236">
        <v>0</v>
      </c>
      <c r="O1710" s="236">
        <f>ROUND(E1710*N1710,2)</f>
        <v>0</v>
      </c>
      <c r="P1710" s="236">
        <v>0</v>
      </c>
      <c r="Q1710" s="236">
        <f>ROUND(E1710*P1710,2)</f>
        <v>0</v>
      </c>
      <c r="R1710" s="238" t="s">
        <v>916</v>
      </c>
      <c r="S1710" s="238" t="s">
        <v>264</v>
      </c>
      <c r="T1710" s="239" t="s">
        <v>319</v>
      </c>
      <c r="U1710" s="222">
        <v>0</v>
      </c>
      <c r="V1710" s="222">
        <f>ROUND(E1710*U1710,2)</f>
        <v>0</v>
      </c>
      <c r="W1710" s="222"/>
      <c r="X1710" s="222" t="s">
        <v>320</v>
      </c>
      <c r="Y1710" s="222" t="s">
        <v>267</v>
      </c>
      <c r="Z1710" s="212"/>
      <c r="AA1710" s="212"/>
      <c r="AB1710" s="212"/>
      <c r="AC1710" s="212"/>
      <c r="AD1710" s="212"/>
      <c r="AE1710" s="212"/>
      <c r="AF1710" s="212"/>
      <c r="AG1710" s="212" t="s">
        <v>321</v>
      </c>
      <c r="AH1710" s="212"/>
      <c r="AI1710" s="212"/>
      <c r="AJ1710" s="212"/>
      <c r="AK1710" s="212"/>
      <c r="AL1710" s="212"/>
      <c r="AM1710" s="212"/>
      <c r="AN1710" s="212"/>
      <c r="AO1710" s="212"/>
      <c r="AP1710" s="212"/>
      <c r="AQ1710" s="212"/>
      <c r="AR1710" s="212"/>
      <c r="AS1710" s="212"/>
      <c r="AT1710" s="212"/>
      <c r="AU1710" s="212"/>
      <c r="AV1710" s="212"/>
      <c r="AW1710" s="212"/>
      <c r="AX1710" s="212"/>
      <c r="AY1710" s="212"/>
      <c r="AZ1710" s="212"/>
      <c r="BA1710" s="212"/>
      <c r="BB1710" s="212"/>
      <c r="BC1710" s="212"/>
      <c r="BD1710" s="212"/>
      <c r="BE1710" s="212"/>
      <c r="BF1710" s="212"/>
      <c r="BG1710" s="212"/>
      <c r="BH1710" s="212"/>
    </row>
    <row r="1711" spans="1:60" outlineLevel="2" x14ac:dyDescent="0.2">
      <c r="A1711" s="219"/>
      <c r="B1711" s="220"/>
      <c r="C1711" s="251" t="s">
        <v>1871</v>
      </c>
      <c r="D1711" s="241"/>
      <c r="E1711" s="241"/>
      <c r="F1711" s="241"/>
      <c r="G1711" s="241"/>
      <c r="H1711" s="222"/>
      <c r="I1711" s="222"/>
      <c r="J1711" s="222"/>
      <c r="K1711" s="222"/>
      <c r="L1711" s="222"/>
      <c r="M1711" s="222"/>
      <c r="N1711" s="221"/>
      <c r="O1711" s="221"/>
      <c r="P1711" s="221"/>
      <c r="Q1711" s="221"/>
      <c r="R1711" s="222"/>
      <c r="S1711" s="222"/>
      <c r="T1711" s="222"/>
      <c r="U1711" s="222"/>
      <c r="V1711" s="222"/>
      <c r="W1711" s="222"/>
      <c r="X1711" s="222"/>
      <c r="Y1711" s="222"/>
      <c r="Z1711" s="212"/>
      <c r="AA1711" s="212"/>
      <c r="AB1711" s="212"/>
      <c r="AC1711" s="212"/>
      <c r="AD1711" s="212"/>
      <c r="AE1711" s="212"/>
      <c r="AF1711" s="212"/>
      <c r="AG1711" s="212" t="s">
        <v>270</v>
      </c>
      <c r="AH1711" s="212"/>
      <c r="AI1711" s="212"/>
      <c r="AJ1711" s="212"/>
      <c r="AK1711" s="212"/>
      <c r="AL1711" s="212"/>
      <c r="AM1711" s="212"/>
      <c r="AN1711" s="212"/>
      <c r="AO1711" s="212"/>
      <c r="AP1711" s="212"/>
      <c r="AQ1711" s="212"/>
      <c r="AR1711" s="212"/>
      <c r="AS1711" s="212"/>
      <c r="AT1711" s="212"/>
      <c r="AU1711" s="212"/>
      <c r="AV1711" s="212"/>
      <c r="AW1711" s="212"/>
      <c r="AX1711" s="212"/>
      <c r="AY1711" s="212"/>
      <c r="AZ1711" s="212"/>
      <c r="BA1711" s="212"/>
      <c r="BB1711" s="212"/>
      <c r="BC1711" s="212"/>
      <c r="BD1711" s="212"/>
      <c r="BE1711" s="212"/>
      <c r="BF1711" s="212"/>
      <c r="BG1711" s="212"/>
      <c r="BH1711" s="212"/>
    </row>
    <row r="1712" spans="1:60" outlineLevel="2" x14ac:dyDescent="0.2">
      <c r="A1712" s="219"/>
      <c r="B1712" s="220"/>
      <c r="C1712" s="252" t="s">
        <v>1872</v>
      </c>
      <c r="D1712" s="223"/>
      <c r="E1712" s="224">
        <v>1.16588</v>
      </c>
      <c r="F1712" s="222"/>
      <c r="G1712" s="222"/>
      <c r="H1712" s="222"/>
      <c r="I1712" s="222"/>
      <c r="J1712" s="222"/>
      <c r="K1712" s="222"/>
      <c r="L1712" s="222"/>
      <c r="M1712" s="222"/>
      <c r="N1712" s="221"/>
      <c r="O1712" s="221"/>
      <c r="P1712" s="221"/>
      <c r="Q1712" s="221"/>
      <c r="R1712" s="222"/>
      <c r="S1712" s="222"/>
      <c r="T1712" s="222"/>
      <c r="U1712" s="222"/>
      <c r="V1712" s="222"/>
      <c r="W1712" s="222"/>
      <c r="X1712" s="222"/>
      <c r="Y1712" s="222"/>
      <c r="Z1712" s="212"/>
      <c r="AA1712" s="212"/>
      <c r="AB1712" s="212"/>
      <c r="AC1712" s="212"/>
      <c r="AD1712" s="212"/>
      <c r="AE1712" s="212"/>
      <c r="AF1712" s="212"/>
      <c r="AG1712" s="212" t="s">
        <v>276</v>
      </c>
      <c r="AH1712" s="212">
        <v>7</v>
      </c>
      <c r="AI1712" s="212"/>
      <c r="AJ1712" s="212"/>
      <c r="AK1712" s="212"/>
      <c r="AL1712" s="212"/>
      <c r="AM1712" s="212"/>
      <c r="AN1712" s="212"/>
      <c r="AO1712" s="212"/>
      <c r="AP1712" s="212"/>
      <c r="AQ1712" s="212"/>
      <c r="AR1712" s="212"/>
      <c r="AS1712" s="212"/>
      <c r="AT1712" s="212"/>
      <c r="AU1712" s="212"/>
      <c r="AV1712" s="212"/>
      <c r="AW1712" s="212"/>
      <c r="AX1712" s="212"/>
      <c r="AY1712" s="212"/>
      <c r="AZ1712" s="212"/>
      <c r="BA1712" s="212"/>
      <c r="BB1712" s="212"/>
      <c r="BC1712" s="212"/>
      <c r="BD1712" s="212"/>
      <c r="BE1712" s="212"/>
      <c r="BF1712" s="212"/>
      <c r="BG1712" s="212"/>
      <c r="BH1712" s="212"/>
    </row>
    <row r="1713" spans="1:60" outlineLevel="3" x14ac:dyDescent="0.2">
      <c r="A1713" s="219"/>
      <c r="B1713" s="220"/>
      <c r="C1713" s="252" t="s">
        <v>1873</v>
      </c>
      <c r="D1713" s="223"/>
      <c r="E1713" s="224">
        <v>2.202</v>
      </c>
      <c r="F1713" s="222"/>
      <c r="G1713" s="222"/>
      <c r="H1713" s="222"/>
      <c r="I1713" s="222"/>
      <c r="J1713" s="222"/>
      <c r="K1713" s="222"/>
      <c r="L1713" s="222"/>
      <c r="M1713" s="222"/>
      <c r="N1713" s="221"/>
      <c r="O1713" s="221"/>
      <c r="P1713" s="221"/>
      <c r="Q1713" s="221"/>
      <c r="R1713" s="222"/>
      <c r="S1713" s="222"/>
      <c r="T1713" s="222"/>
      <c r="U1713" s="222"/>
      <c r="V1713" s="222"/>
      <c r="W1713" s="222"/>
      <c r="X1713" s="222"/>
      <c r="Y1713" s="222"/>
      <c r="Z1713" s="212"/>
      <c r="AA1713" s="212"/>
      <c r="AB1713" s="212"/>
      <c r="AC1713" s="212"/>
      <c r="AD1713" s="212"/>
      <c r="AE1713" s="212"/>
      <c r="AF1713" s="212"/>
      <c r="AG1713" s="212" t="s">
        <v>276</v>
      </c>
      <c r="AH1713" s="212">
        <v>7</v>
      </c>
      <c r="AI1713" s="212"/>
      <c r="AJ1713" s="212"/>
      <c r="AK1713" s="212"/>
      <c r="AL1713" s="212"/>
      <c r="AM1713" s="212"/>
      <c r="AN1713" s="212"/>
      <c r="AO1713" s="212"/>
      <c r="AP1713" s="212"/>
      <c r="AQ1713" s="212"/>
      <c r="AR1713" s="212"/>
      <c r="AS1713" s="212"/>
      <c r="AT1713" s="212"/>
      <c r="AU1713" s="212"/>
      <c r="AV1713" s="212"/>
      <c r="AW1713" s="212"/>
      <c r="AX1713" s="212"/>
      <c r="AY1713" s="212"/>
      <c r="AZ1713" s="212"/>
      <c r="BA1713" s="212"/>
      <c r="BB1713" s="212"/>
      <c r="BC1713" s="212"/>
      <c r="BD1713" s="212"/>
      <c r="BE1713" s="212"/>
      <c r="BF1713" s="212"/>
      <c r="BG1713" s="212"/>
      <c r="BH1713" s="212"/>
    </row>
    <row r="1714" spans="1:60" outlineLevel="3" x14ac:dyDescent="0.2">
      <c r="A1714" s="219"/>
      <c r="B1714" s="220"/>
      <c r="C1714" s="252" t="s">
        <v>1874</v>
      </c>
      <c r="D1714" s="223"/>
      <c r="E1714" s="224">
        <v>1.835</v>
      </c>
      <c r="F1714" s="222"/>
      <c r="G1714" s="222"/>
      <c r="H1714" s="222"/>
      <c r="I1714" s="222"/>
      <c r="J1714" s="222"/>
      <c r="K1714" s="222"/>
      <c r="L1714" s="222"/>
      <c r="M1714" s="222"/>
      <c r="N1714" s="221"/>
      <c r="O1714" s="221"/>
      <c r="P1714" s="221"/>
      <c r="Q1714" s="221"/>
      <c r="R1714" s="222"/>
      <c r="S1714" s="222"/>
      <c r="T1714" s="222"/>
      <c r="U1714" s="222"/>
      <c r="V1714" s="222"/>
      <c r="W1714" s="222"/>
      <c r="X1714" s="222"/>
      <c r="Y1714" s="222"/>
      <c r="Z1714" s="212"/>
      <c r="AA1714" s="212"/>
      <c r="AB1714" s="212"/>
      <c r="AC1714" s="212"/>
      <c r="AD1714" s="212"/>
      <c r="AE1714" s="212"/>
      <c r="AF1714" s="212"/>
      <c r="AG1714" s="212" t="s">
        <v>276</v>
      </c>
      <c r="AH1714" s="212">
        <v>7</v>
      </c>
      <c r="AI1714" s="212"/>
      <c r="AJ1714" s="212"/>
      <c r="AK1714" s="212"/>
      <c r="AL1714" s="212"/>
      <c r="AM1714" s="212"/>
      <c r="AN1714" s="212"/>
      <c r="AO1714" s="212"/>
      <c r="AP1714" s="212"/>
      <c r="AQ1714" s="212"/>
      <c r="AR1714" s="212"/>
      <c r="AS1714" s="212"/>
      <c r="AT1714" s="212"/>
      <c r="AU1714" s="212"/>
      <c r="AV1714" s="212"/>
      <c r="AW1714" s="212"/>
      <c r="AX1714" s="212"/>
      <c r="AY1714" s="212"/>
      <c r="AZ1714" s="212"/>
      <c r="BA1714" s="212"/>
      <c r="BB1714" s="212"/>
      <c r="BC1714" s="212"/>
      <c r="BD1714" s="212"/>
      <c r="BE1714" s="212"/>
      <c r="BF1714" s="212"/>
      <c r="BG1714" s="212"/>
      <c r="BH1714" s="212"/>
    </row>
    <row r="1715" spans="1:60" outlineLevel="3" x14ac:dyDescent="0.2">
      <c r="A1715" s="219"/>
      <c r="B1715" s="220"/>
      <c r="C1715" s="252" t="s">
        <v>1875</v>
      </c>
      <c r="D1715" s="223"/>
      <c r="E1715" s="224">
        <v>0.25916</v>
      </c>
      <c r="F1715" s="222"/>
      <c r="G1715" s="222"/>
      <c r="H1715" s="222"/>
      <c r="I1715" s="222"/>
      <c r="J1715" s="222"/>
      <c r="K1715" s="222"/>
      <c r="L1715" s="222"/>
      <c r="M1715" s="222"/>
      <c r="N1715" s="221"/>
      <c r="O1715" s="221"/>
      <c r="P1715" s="221"/>
      <c r="Q1715" s="221"/>
      <c r="R1715" s="222"/>
      <c r="S1715" s="222"/>
      <c r="T1715" s="222"/>
      <c r="U1715" s="222"/>
      <c r="V1715" s="222"/>
      <c r="W1715" s="222"/>
      <c r="X1715" s="222"/>
      <c r="Y1715" s="222"/>
      <c r="Z1715" s="212"/>
      <c r="AA1715" s="212"/>
      <c r="AB1715" s="212"/>
      <c r="AC1715" s="212"/>
      <c r="AD1715" s="212"/>
      <c r="AE1715" s="212"/>
      <c r="AF1715" s="212"/>
      <c r="AG1715" s="212" t="s">
        <v>276</v>
      </c>
      <c r="AH1715" s="212">
        <v>7</v>
      </c>
      <c r="AI1715" s="212"/>
      <c r="AJ1715" s="212"/>
      <c r="AK1715" s="212"/>
      <c r="AL1715" s="212"/>
      <c r="AM1715" s="212"/>
      <c r="AN1715" s="212"/>
      <c r="AO1715" s="212"/>
      <c r="AP1715" s="212"/>
      <c r="AQ1715" s="212"/>
      <c r="AR1715" s="212"/>
      <c r="AS1715" s="212"/>
      <c r="AT1715" s="212"/>
      <c r="AU1715" s="212"/>
      <c r="AV1715" s="212"/>
      <c r="AW1715" s="212"/>
      <c r="AX1715" s="212"/>
      <c r="AY1715" s="212"/>
      <c r="AZ1715" s="212"/>
      <c r="BA1715" s="212"/>
      <c r="BB1715" s="212"/>
      <c r="BC1715" s="212"/>
      <c r="BD1715" s="212"/>
      <c r="BE1715" s="212"/>
      <c r="BF1715" s="212"/>
      <c r="BG1715" s="212"/>
      <c r="BH1715" s="212"/>
    </row>
    <row r="1716" spans="1:60" outlineLevel="1" x14ac:dyDescent="0.2">
      <c r="A1716" s="233">
        <v>346</v>
      </c>
      <c r="B1716" s="234" t="s">
        <v>1876</v>
      </c>
      <c r="C1716" s="250" t="s">
        <v>1877</v>
      </c>
      <c r="D1716" s="235" t="s">
        <v>397</v>
      </c>
      <c r="E1716" s="236">
        <v>0.74843999999999999</v>
      </c>
      <c r="F1716" s="237"/>
      <c r="G1716" s="238">
        <f>ROUND(E1716*F1716,2)</f>
        <v>0</v>
      </c>
      <c r="H1716" s="237"/>
      <c r="I1716" s="238">
        <f>ROUND(E1716*H1716,2)</f>
        <v>0</v>
      </c>
      <c r="J1716" s="237"/>
      <c r="K1716" s="238">
        <f>ROUND(E1716*J1716,2)</f>
        <v>0</v>
      </c>
      <c r="L1716" s="238">
        <v>21</v>
      </c>
      <c r="M1716" s="238">
        <f>G1716*(1+L1716/100)</f>
        <v>0</v>
      </c>
      <c r="N1716" s="236">
        <v>0</v>
      </c>
      <c r="O1716" s="236">
        <f>ROUND(E1716*N1716,2)</f>
        <v>0</v>
      </c>
      <c r="P1716" s="236">
        <v>0</v>
      </c>
      <c r="Q1716" s="236">
        <f>ROUND(E1716*P1716,2)</f>
        <v>0</v>
      </c>
      <c r="R1716" s="238" t="s">
        <v>916</v>
      </c>
      <c r="S1716" s="238" t="s">
        <v>264</v>
      </c>
      <c r="T1716" s="239" t="s">
        <v>319</v>
      </c>
      <c r="U1716" s="222">
        <v>0</v>
      </c>
      <c r="V1716" s="222">
        <f>ROUND(E1716*U1716,2)</f>
        <v>0</v>
      </c>
      <c r="W1716" s="222"/>
      <c r="X1716" s="222" t="s">
        <v>320</v>
      </c>
      <c r="Y1716" s="222" t="s">
        <v>267</v>
      </c>
      <c r="Z1716" s="212"/>
      <c r="AA1716" s="212"/>
      <c r="AB1716" s="212"/>
      <c r="AC1716" s="212"/>
      <c r="AD1716" s="212"/>
      <c r="AE1716" s="212"/>
      <c r="AF1716" s="212"/>
      <c r="AG1716" s="212" t="s">
        <v>321</v>
      </c>
      <c r="AH1716" s="212"/>
      <c r="AI1716" s="212"/>
      <c r="AJ1716" s="212"/>
      <c r="AK1716" s="212"/>
      <c r="AL1716" s="212"/>
      <c r="AM1716" s="212"/>
      <c r="AN1716" s="212"/>
      <c r="AO1716" s="212"/>
      <c r="AP1716" s="212"/>
      <c r="AQ1716" s="212"/>
      <c r="AR1716" s="212"/>
      <c r="AS1716" s="212"/>
      <c r="AT1716" s="212"/>
      <c r="AU1716" s="212"/>
      <c r="AV1716" s="212"/>
      <c r="AW1716" s="212"/>
      <c r="AX1716" s="212"/>
      <c r="AY1716" s="212"/>
      <c r="AZ1716" s="212"/>
      <c r="BA1716" s="212"/>
      <c r="BB1716" s="212"/>
      <c r="BC1716" s="212"/>
      <c r="BD1716" s="212"/>
      <c r="BE1716" s="212"/>
      <c r="BF1716" s="212"/>
      <c r="BG1716" s="212"/>
      <c r="BH1716" s="212"/>
    </row>
    <row r="1717" spans="1:60" outlineLevel="2" x14ac:dyDescent="0.2">
      <c r="A1717" s="219"/>
      <c r="B1717" s="220"/>
      <c r="C1717" s="251" t="s">
        <v>1878</v>
      </c>
      <c r="D1717" s="241"/>
      <c r="E1717" s="241"/>
      <c r="F1717" s="241"/>
      <c r="G1717" s="241"/>
      <c r="H1717" s="222"/>
      <c r="I1717" s="222"/>
      <c r="J1717" s="222"/>
      <c r="K1717" s="222"/>
      <c r="L1717" s="222"/>
      <c r="M1717" s="222"/>
      <c r="N1717" s="221"/>
      <c r="O1717" s="221"/>
      <c r="P1717" s="221"/>
      <c r="Q1717" s="221"/>
      <c r="R1717" s="222"/>
      <c r="S1717" s="222"/>
      <c r="T1717" s="222"/>
      <c r="U1717" s="222"/>
      <c r="V1717" s="222"/>
      <c r="W1717" s="222"/>
      <c r="X1717" s="222"/>
      <c r="Y1717" s="222"/>
      <c r="Z1717" s="212"/>
      <c r="AA1717" s="212"/>
      <c r="AB1717" s="212"/>
      <c r="AC1717" s="212"/>
      <c r="AD1717" s="212"/>
      <c r="AE1717" s="212"/>
      <c r="AF1717" s="212"/>
      <c r="AG1717" s="212" t="s">
        <v>270</v>
      </c>
      <c r="AH1717" s="212"/>
      <c r="AI1717" s="212"/>
      <c r="AJ1717" s="212"/>
      <c r="AK1717" s="212"/>
      <c r="AL1717" s="212"/>
      <c r="AM1717" s="212"/>
      <c r="AN1717" s="212"/>
      <c r="AO1717" s="212"/>
      <c r="AP1717" s="212"/>
      <c r="AQ1717" s="212"/>
      <c r="AR1717" s="212"/>
      <c r="AS1717" s="212"/>
      <c r="AT1717" s="212"/>
      <c r="AU1717" s="212"/>
      <c r="AV1717" s="212"/>
      <c r="AW1717" s="212"/>
      <c r="AX1717" s="212"/>
      <c r="AY1717" s="212"/>
      <c r="AZ1717" s="212"/>
      <c r="BA1717" s="212"/>
      <c r="BB1717" s="212"/>
      <c r="BC1717" s="212"/>
      <c r="BD1717" s="212"/>
      <c r="BE1717" s="212"/>
      <c r="BF1717" s="212"/>
      <c r="BG1717" s="212"/>
      <c r="BH1717" s="212"/>
    </row>
    <row r="1718" spans="1:60" outlineLevel="2" x14ac:dyDescent="0.2">
      <c r="A1718" s="219"/>
      <c r="B1718" s="220"/>
      <c r="C1718" s="252" t="s">
        <v>1879</v>
      </c>
      <c r="D1718" s="223"/>
      <c r="E1718" s="224">
        <v>0.74843999999999999</v>
      </c>
      <c r="F1718" s="222"/>
      <c r="G1718" s="222"/>
      <c r="H1718" s="222"/>
      <c r="I1718" s="222"/>
      <c r="J1718" s="222"/>
      <c r="K1718" s="222"/>
      <c r="L1718" s="222"/>
      <c r="M1718" s="222"/>
      <c r="N1718" s="221"/>
      <c r="O1718" s="221"/>
      <c r="P1718" s="221"/>
      <c r="Q1718" s="221"/>
      <c r="R1718" s="222"/>
      <c r="S1718" s="222"/>
      <c r="T1718" s="222"/>
      <c r="U1718" s="222"/>
      <c r="V1718" s="222"/>
      <c r="W1718" s="222"/>
      <c r="X1718" s="222"/>
      <c r="Y1718" s="222"/>
      <c r="Z1718" s="212"/>
      <c r="AA1718" s="212"/>
      <c r="AB1718" s="212"/>
      <c r="AC1718" s="212"/>
      <c r="AD1718" s="212"/>
      <c r="AE1718" s="212"/>
      <c r="AF1718" s="212"/>
      <c r="AG1718" s="212" t="s">
        <v>276</v>
      </c>
      <c r="AH1718" s="212">
        <v>7</v>
      </c>
      <c r="AI1718" s="212"/>
      <c r="AJ1718" s="212"/>
      <c r="AK1718" s="212"/>
      <c r="AL1718" s="212"/>
      <c r="AM1718" s="212"/>
      <c r="AN1718" s="212"/>
      <c r="AO1718" s="212"/>
      <c r="AP1718" s="212"/>
      <c r="AQ1718" s="212"/>
      <c r="AR1718" s="212"/>
      <c r="AS1718" s="212"/>
      <c r="AT1718" s="212"/>
      <c r="AU1718" s="212"/>
      <c r="AV1718" s="212"/>
      <c r="AW1718" s="212"/>
      <c r="AX1718" s="212"/>
      <c r="AY1718" s="212"/>
      <c r="AZ1718" s="212"/>
      <c r="BA1718" s="212"/>
      <c r="BB1718" s="212"/>
      <c r="BC1718" s="212"/>
      <c r="BD1718" s="212"/>
      <c r="BE1718" s="212"/>
      <c r="BF1718" s="212"/>
      <c r="BG1718" s="212"/>
      <c r="BH1718" s="212"/>
    </row>
    <row r="1719" spans="1:60" outlineLevel="1" x14ac:dyDescent="0.2">
      <c r="A1719" s="233">
        <v>347</v>
      </c>
      <c r="B1719" s="234" t="s">
        <v>1880</v>
      </c>
      <c r="C1719" s="250" t="s">
        <v>1881</v>
      </c>
      <c r="D1719" s="235" t="s">
        <v>397</v>
      </c>
      <c r="E1719" s="236">
        <v>7.4134000000000002</v>
      </c>
      <c r="F1719" s="237"/>
      <c r="G1719" s="238">
        <f>ROUND(E1719*F1719,2)</f>
        <v>0</v>
      </c>
      <c r="H1719" s="237"/>
      <c r="I1719" s="238">
        <f>ROUND(E1719*H1719,2)</f>
        <v>0</v>
      </c>
      <c r="J1719" s="237"/>
      <c r="K1719" s="238">
        <f>ROUND(E1719*J1719,2)</f>
        <v>0</v>
      </c>
      <c r="L1719" s="238">
        <v>21</v>
      </c>
      <c r="M1719" s="238">
        <f>G1719*(1+L1719/100)</f>
        <v>0</v>
      </c>
      <c r="N1719" s="236">
        <v>0</v>
      </c>
      <c r="O1719" s="236">
        <f>ROUND(E1719*N1719,2)</f>
        <v>0</v>
      </c>
      <c r="P1719" s="236">
        <v>0</v>
      </c>
      <c r="Q1719" s="236">
        <f>ROUND(E1719*P1719,2)</f>
        <v>0</v>
      </c>
      <c r="R1719" s="238" t="s">
        <v>916</v>
      </c>
      <c r="S1719" s="238" t="s">
        <v>264</v>
      </c>
      <c r="T1719" s="239" t="s">
        <v>319</v>
      </c>
      <c r="U1719" s="222">
        <v>0</v>
      </c>
      <c r="V1719" s="222">
        <f>ROUND(E1719*U1719,2)</f>
        <v>0</v>
      </c>
      <c r="W1719" s="222"/>
      <c r="X1719" s="222" t="s">
        <v>320</v>
      </c>
      <c r="Y1719" s="222" t="s">
        <v>267</v>
      </c>
      <c r="Z1719" s="212"/>
      <c r="AA1719" s="212"/>
      <c r="AB1719" s="212"/>
      <c r="AC1719" s="212"/>
      <c r="AD1719" s="212"/>
      <c r="AE1719" s="212"/>
      <c r="AF1719" s="212"/>
      <c r="AG1719" s="212" t="s">
        <v>321</v>
      </c>
      <c r="AH1719" s="212"/>
      <c r="AI1719" s="212"/>
      <c r="AJ1719" s="212"/>
      <c r="AK1719" s="212"/>
      <c r="AL1719" s="212"/>
      <c r="AM1719" s="212"/>
      <c r="AN1719" s="212"/>
      <c r="AO1719" s="212"/>
      <c r="AP1719" s="212"/>
      <c r="AQ1719" s="212"/>
      <c r="AR1719" s="212"/>
      <c r="AS1719" s="212"/>
      <c r="AT1719" s="212"/>
      <c r="AU1719" s="212"/>
      <c r="AV1719" s="212"/>
      <c r="AW1719" s="212"/>
      <c r="AX1719" s="212"/>
      <c r="AY1719" s="212"/>
      <c r="AZ1719" s="212"/>
      <c r="BA1719" s="212"/>
      <c r="BB1719" s="212"/>
      <c r="BC1719" s="212"/>
      <c r="BD1719" s="212"/>
      <c r="BE1719" s="212"/>
      <c r="BF1719" s="212"/>
      <c r="BG1719" s="212"/>
      <c r="BH1719" s="212"/>
    </row>
    <row r="1720" spans="1:60" outlineLevel="2" x14ac:dyDescent="0.2">
      <c r="A1720" s="219"/>
      <c r="B1720" s="220"/>
      <c r="C1720" s="252" t="s">
        <v>1882</v>
      </c>
      <c r="D1720" s="223"/>
      <c r="E1720" s="224">
        <v>7.4134000000000002</v>
      </c>
      <c r="F1720" s="222"/>
      <c r="G1720" s="222"/>
      <c r="H1720" s="222"/>
      <c r="I1720" s="222"/>
      <c r="J1720" s="222"/>
      <c r="K1720" s="222"/>
      <c r="L1720" s="222"/>
      <c r="M1720" s="222"/>
      <c r="N1720" s="221"/>
      <c r="O1720" s="221"/>
      <c r="P1720" s="221"/>
      <c r="Q1720" s="221"/>
      <c r="R1720" s="222"/>
      <c r="S1720" s="222"/>
      <c r="T1720" s="222"/>
      <c r="U1720" s="222"/>
      <c r="V1720" s="222"/>
      <c r="W1720" s="222"/>
      <c r="X1720" s="222"/>
      <c r="Y1720" s="222"/>
      <c r="Z1720" s="212"/>
      <c r="AA1720" s="212"/>
      <c r="AB1720" s="212"/>
      <c r="AC1720" s="212"/>
      <c r="AD1720" s="212"/>
      <c r="AE1720" s="212"/>
      <c r="AF1720" s="212"/>
      <c r="AG1720" s="212" t="s">
        <v>276</v>
      </c>
      <c r="AH1720" s="212">
        <v>7</v>
      </c>
      <c r="AI1720" s="212"/>
      <c r="AJ1720" s="212"/>
      <c r="AK1720" s="212"/>
      <c r="AL1720" s="212"/>
      <c r="AM1720" s="212"/>
      <c r="AN1720" s="212"/>
      <c r="AO1720" s="212"/>
      <c r="AP1720" s="212"/>
      <c r="AQ1720" s="212"/>
      <c r="AR1720" s="212"/>
      <c r="AS1720" s="212"/>
      <c r="AT1720" s="212"/>
      <c r="AU1720" s="212"/>
      <c r="AV1720" s="212"/>
      <c r="AW1720" s="212"/>
      <c r="AX1720" s="212"/>
      <c r="AY1720" s="212"/>
      <c r="AZ1720" s="212"/>
      <c r="BA1720" s="212"/>
      <c r="BB1720" s="212"/>
      <c r="BC1720" s="212"/>
      <c r="BD1720" s="212"/>
      <c r="BE1720" s="212"/>
      <c r="BF1720" s="212"/>
      <c r="BG1720" s="212"/>
      <c r="BH1720" s="212"/>
    </row>
    <row r="1721" spans="1:60" outlineLevel="1" x14ac:dyDescent="0.2">
      <c r="A1721" s="233">
        <v>348</v>
      </c>
      <c r="B1721" s="234" t="s">
        <v>1883</v>
      </c>
      <c r="C1721" s="250" t="s">
        <v>1884</v>
      </c>
      <c r="D1721" s="235" t="s">
        <v>397</v>
      </c>
      <c r="E1721" s="236">
        <v>31.206009999999999</v>
      </c>
      <c r="F1721" s="237"/>
      <c r="G1721" s="238">
        <f>ROUND(E1721*F1721,2)</f>
        <v>0</v>
      </c>
      <c r="H1721" s="237"/>
      <c r="I1721" s="238">
        <f>ROUND(E1721*H1721,2)</f>
        <v>0</v>
      </c>
      <c r="J1721" s="237"/>
      <c r="K1721" s="238">
        <f>ROUND(E1721*J1721,2)</f>
        <v>0</v>
      </c>
      <c r="L1721" s="238">
        <v>21</v>
      </c>
      <c r="M1721" s="238">
        <f>G1721*(1+L1721/100)</f>
        <v>0</v>
      </c>
      <c r="N1721" s="236">
        <v>0</v>
      </c>
      <c r="O1721" s="236">
        <f>ROUND(E1721*N1721,2)</f>
        <v>0</v>
      </c>
      <c r="P1721" s="236">
        <v>0</v>
      </c>
      <c r="Q1721" s="236">
        <f>ROUND(E1721*P1721,2)</f>
        <v>0</v>
      </c>
      <c r="R1721" s="238" t="s">
        <v>916</v>
      </c>
      <c r="S1721" s="238" t="s">
        <v>264</v>
      </c>
      <c r="T1721" s="239" t="s">
        <v>319</v>
      </c>
      <c r="U1721" s="222">
        <v>0</v>
      </c>
      <c r="V1721" s="222">
        <f>ROUND(E1721*U1721,2)</f>
        <v>0</v>
      </c>
      <c r="W1721" s="222"/>
      <c r="X1721" s="222" t="s">
        <v>320</v>
      </c>
      <c r="Y1721" s="222" t="s">
        <v>267</v>
      </c>
      <c r="Z1721" s="212"/>
      <c r="AA1721" s="212"/>
      <c r="AB1721" s="212"/>
      <c r="AC1721" s="212"/>
      <c r="AD1721" s="212"/>
      <c r="AE1721" s="212"/>
      <c r="AF1721" s="212"/>
      <c r="AG1721" s="212" t="s">
        <v>321</v>
      </c>
      <c r="AH1721" s="212"/>
      <c r="AI1721" s="212"/>
      <c r="AJ1721" s="212"/>
      <c r="AK1721" s="212"/>
      <c r="AL1721" s="212"/>
      <c r="AM1721" s="212"/>
      <c r="AN1721" s="212"/>
      <c r="AO1721" s="212"/>
      <c r="AP1721" s="212"/>
      <c r="AQ1721" s="212"/>
      <c r="AR1721" s="212"/>
      <c r="AS1721" s="212"/>
      <c r="AT1721" s="212"/>
      <c r="AU1721" s="212"/>
      <c r="AV1721" s="212"/>
      <c r="AW1721" s="212"/>
      <c r="AX1721" s="212"/>
      <c r="AY1721" s="212"/>
      <c r="AZ1721" s="212"/>
      <c r="BA1721" s="212"/>
      <c r="BB1721" s="212"/>
      <c r="BC1721" s="212"/>
      <c r="BD1721" s="212"/>
      <c r="BE1721" s="212"/>
      <c r="BF1721" s="212"/>
      <c r="BG1721" s="212"/>
      <c r="BH1721" s="212"/>
    </row>
    <row r="1722" spans="1:60" outlineLevel="2" x14ac:dyDescent="0.2">
      <c r="A1722" s="219"/>
      <c r="B1722" s="220"/>
      <c r="C1722" s="251" t="s">
        <v>1885</v>
      </c>
      <c r="D1722" s="241"/>
      <c r="E1722" s="241"/>
      <c r="F1722" s="241"/>
      <c r="G1722" s="241"/>
      <c r="H1722" s="222"/>
      <c r="I1722" s="222"/>
      <c r="J1722" s="222"/>
      <c r="K1722" s="222"/>
      <c r="L1722" s="222"/>
      <c r="M1722" s="222"/>
      <c r="N1722" s="221"/>
      <c r="O1722" s="221"/>
      <c r="P1722" s="221"/>
      <c r="Q1722" s="221"/>
      <c r="R1722" s="222"/>
      <c r="S1722" s="222"/>
      <c r="T1722" s="222"/>
      <c r="U1722" s="222"/>
      <c r="V1722" s="222"/>
      <c r="W1722" s="222"/>
      <c r="X1722" s="222"/>
      <c r="Y1722" s="222"/>
      <c r="Z1722" s="212"/>
      <c r="AA1722" s="212"/>
      <c r="AB1722" s="212"/>
      <c r="AC1722" s="212"/>
      <c r="AD1722" s="212"/>
      <c r="AE1722" s="212"/>
      <c r="AF1722" s="212"/>
      <c r="AG1722" s="212" t="s">
        <v>270</v>
      </c>
      <c r="AH1722" s="212"/>
      <c r="AI1722" s="212"/>
      <c r="AJ1722" s="212"/>
      <c r="AK1722" s="212"/>
      <c r="AL1722" s="212"/>
      <c r="AM1722" s="212"/>
      <c r="AN1722" s="212"/>
      <c r="AO1722" s="212"/>
      <c r="AP1722" s="212"/>
      <c r="AQ1722" s="212"/>
      <c r="AR1722" s="212"/>
      <c r="AS1722" s="212"/>
      <c r="AT1722" s="212"/>
      <c r="AU1722" s="212"/>
      <c r="AV1722" s="212"/>
      <c r="AW1722" s="212"/>
      <c r="AX1722" s="212"/>
      <c r="AY1722" s="212"/>
      <c r="AZ1722" s="212"/>
      <c r="BA1722" s="212"/>
      <c r="BB1722" s="212"/>
      <c r="BC1722" s="212"/>
      <c r="BD1722" s="212"/>
      <c r="BE1722" s="212"/>
      <c r="BF1722" s="212"/>
      <c r="BG1722" s="212"/>
      <c r="BH1722" s="212"/>
    </row>
    <row r="1723" spans="1:60" outlineLevel="2" x14ac:dyDescent="0.2">
      <c r="A1723" s="219"/>
      <c r="B1723" s="220"/>
      <c r="C1723" s="252" t="s">
        <v>1886</v>
      </c>
      <c r="D1723" s="223"/>
      <c r="E1723" s="224">
        <v>7.4</v>
      </c>
      <c r="F1723" s="222"/>
      <c r="G1723" s="222"/>
      <c r="H1723" s="222"/>
      <c r="I1723" s="222"/>
      <c r="J1723" s="222"/>
      <c r="K1723" s="222"/>
      <c r="L1723" s="222"/>
      <c r="M1723" s="222"/>
      <c r="N1723" s="221"/>
      <c r="O1723" s="221"/>
      <c r="P1723" s="221"/>
      <c r="Q1723" s="221"/>
      <c r="R1723" s="222"/>
      <c r="S1723" s="222"/>
      <c r="T1723" s="222"/>
      <c r="U1723" s="222"/>
      <c r="V1723" s="222"/>
      <c r="W1723" s="222"/>
      <c r="X1723" s="222"/>
      <c r="Y1723" s="222"/>
      <c r="Z1723" s="212"/>
      <c r="AA1723" s="212"/>
      <c r="AB1723" s="212"/>
      <c r="AC1723" s="212"/>
      <c r="AD1723" s="212"/>
      <c r="AE1723" s="212"/>
      <c r="AF1723" s="212"/>
      <c r="AG1723" s="212" t="s">
        <v>276</v>
      </c>
      <c r="AH1723" s="212">
        <v>7</v>
      </c>
      <c r="AI1723" s="212"/>
      <c r="AJ1723" s="212"/>
      <c r="AK1723" s="212"/>
      <c r="AL1723" s="212"/>
      <c r="AM1723" s="212"/>
      <c r="AN1723" s="212"/>
      <c r="AO1723" s="212"/>
      <c r="AP1723" s="212"/>
      <c r="AQ1723" s="212"/>
      <c r="AR1723" s="212"/>
      <c r="AS1723" s="212"/>
      <c r="AT1723" s="212"/>
      <c r="AU1723" s="212"/>
      <c r="AV1723" s="212"/>
      <c r="AW1723" s="212"/>
      <c r="AX1723" s="212"/>
      <c r="AY1723" s="212"/>
      <c r="AZ1723" s="212"/>
      <c r="BA1723" s="212"/>
      <c r="BB1723" s="212"/>
      <c r="BC1723" s="212"/>
      <c r="BD1723" s="212"/>
      <c r="BE1723" s="212"/>
      <c r="BF1723" s="212"/>
      <c r="BG1723" s="212"/>
      <c r="BH1723" s="212"/>
    </row>
    <row r="1724" spans="1:60" outlineLevel="3" x14ac:dyDescent="0.2">
      <c r="A1724" s="219"/>
      <c r="B1724" s="220"/>
      <c r="C1724" s="252" t="s">
        <v>1887</v>
      </c>
      <c r="D1724" s="223"/>
      <c r="E1724" s="224">
        <v>3.4636800000000001</v>
      </c>
      <c r="F1724" s="222"/>
      <c r="G1724" s="222"/>
      <c r="H1724" s="222"/>
      <c r="I1724" s="222"/>
      <c r="J1724" s="222"/>
      <c r="K1724" s="222"/>
      <c r="L1724" s="222"/>
      <c r="M1724" s="222"/>
      <c r="N1724" s="221"/>
      <c r="O1724" s="221"/>
      <c r="P1724" s="221"/>
      <c r="Q1724" s="221"/>
      <c r="R1724" s="222"/>
      <c r="S1724" s="222"/>
      <c r="T1724" s="222"/>
      <c r="U1724" s="222"/>
      <c r="V1724" s="222"/>
      <c r="W1724" s="222"/>
      <c r="X1724" s="222"/>
      <c r="Y1724" s="222"/>
      <c r="Z1724" s="212"/>
      <c r="AA1724" s="212"/>
      <c r="AB1724" s="212"/>
      <c r="AC1724" s="212"/>
      <c r="AD1724" s="212"/>
      <c r="AE1724" s="212"/>
      <c r="AF1724" s="212"/>
      <c r="AG1724" s="212" t="s">
        <v>276</v>
      </c>
      <c r="AH1724" s="212">
        <v>7</v>
      </c>
      <c r="AI1724" s="212"/>
      <c r="AJ1724" s="212"/>
      <c r="AK1724" s="212"/>
      <c r="AL1724" s="212"/>
      <c r="AM1724" s="212"/>
      <c r="AN1724" s="212"/>
      <c r="AO1724" s="212"/>
      <c r="AP1724" s="212"/>
      <c r="AQ1724" s="212"/>
      <c r="AR1724" s="212"/>
      <c r="AS1724" s="212"/>
      <c r="AT1724" s="212"/>
      <c r="AU1724" s="212"/>
      <c r="AV1724" s="212"/>
      <c r="AW1724" s="212"/>
      <c r="AX1724" s="212"/>
      <c r="AY1724" s="212"/>
      <c r="AZ1724" s="212"/>
      <c r="BA1724" s="212"/>
      <c r="BB1724" s="212"/>
      <c r="BC1724" s="212"/>
      <c r="BD1724" s="212"/>
      <c r="BE1724" s="212"/>
      <c r="BF1724" s="212"/>
      <c r="BG1724" s="212"/>
      <c r="BH1724" s="212"/>
    </row>
    <row r="1725" spans="1:60" outlineLevel="3" x14ac:dyDescent="0.2">
      <c r="A1725" s="219"/>
      <c r="B1725" s="220"/>
      <c r="C1725" s="252" t="s">
        <v>1888</v>
      </c>
      <c r="D1725" s="223"/>
      <c r="E1725" s="224">
        <v>3.1619999999999999</v>
      </c>
      <c r="F1725" s="222"/>
      <c r="G1725" s="222"/>
      <c r="H1725" s="222"/>
      <c r="I1725" s="222"/>
      <c r="J1725" s="222"/>
      <c r="K1725" s="222"/>
      <c r="L1725" s="222"/>
      <c r="M1725" s="222"/>
      <c r="N1725" s="221"/>
      <c r="O1725" s="221"/>
      <c r="P1725" s="221"/>
      <c r="Q1725" s="221"/>
      <c r="R1725" s="222"/>
      <c r="S1725" s="222"/>
      <c r="T1725" s="222"/>
      <c r="U1725" s="222"/>
      <c r="V1725" s="222"/>
      <c r="W1725" s="222"/>
      <c r="X1725" s="222"/>
      <c r="Y1725" s="222"/>
      <c r="Z1725" s="212"/>
      <c r="AA1725" s="212"/>
      <c r="AB1725" s="212"/>
      <c r="AC1725" s="212"/>
      <c r="AD1725" s="212"/>
      <c r="AE1725" s="212"/>
      <c r="AF1725" s="212"/>
      <c r="AG1725" s="212" t="s">
        <v>276</v>
      </c>
      <c r="AH1725" s="212">
        <v>7</v>
      </c>
      <c r="AI1725" s="212"/>
      <c r="AJ1725" s="212"/>
      <c r="AK1725" s="212"/>
      <c r="AL1725" s="212"/>
      <c r="AM1725" s="212"/>
      <c r="AN1725" s="212"/>
      <c r="AO1725" s="212"/>
      <c r="AP1725" s="212"/>
      <c r="AQ1725" s="212"/>
      <c r="AR1725" s="212"/>
      <c r="AS1725" s="212"/>
      <c r="AT1725" s="212"/>
      <c r="AU1725" s="212"/>
      <c r="AV1725" s="212"/>
      <c r="AW1725" s="212"/>
      <c r="AX1725" s="212"/>
      <c r="AY1725" s="212"/>
      <c r="AZ1725" s="212"/>
      <c r="BA1725" s="212"/>
      <c r="BB1725" s="212"/>
      <c r="BC1725" s="212"/>
      <c r="BD1725" s="212"/>
      <c r="BE1725" s="212"/>
      <c r="BF1725" s="212"/>
      <c r="BG1725" s="212"/>
      <c r="BH1725" s="212"/>
    </row>
    <row r="1726" spans="1:60" outlineLevel="3" x14ac:dyDescent="0.2">
      <c r="A1726" s="219"/>
      <c r="B1726" s="220"/>
      <c r="C1726" s="252" t="s">
        <v>1889</v>
      </c>
      <c r="D1726" s="223"/>
      <c r="E1726" s="224">
        <v>3.6080000000000001E-2</v>
      </c>
      <c r="F1726" s="222"/>
      <c r="G1726" s="222"/>
      <c r="H1726" s="222"/>
      <c r="I1726" s="222"/>
      <c r="J1726" s="222"/>
      <c r="K1726" s="222"/>
      <c r="L1726" s="222"/>
      <c r="M1726" s="222"/>
      <c r="N1726" s="221"/>
      <c r="O1726" s="221"/>
      <c r="P1726" s="221"/>
      <c r="Q1726" s="221"/>
      <c r="R1726" s="222"/>
      <c r="S1726" s="222"/>
      <c r="T1726" s="222"/>
      <c r="U1726" s="222"/>
      <c r="V1726" s="222"/>
      <c r="W1726" s="222"/>
      <c r="X1726" s="222"/>
      <c r="Y1726" s="222"/>
      <c r="Z1726" s="212"/>
      <c r="AA1726" s="212"/>
      <c r="AB1726" s="212"/>
      <c r="AC1726" s="212"/>
      <c r="AD1726" s="212"/>
      <c r="AE1726" s="212"/>
      <c r="AF1726" s="212"/>
      <c r="AG1726" s="212" t="s">
        <v>276</v>
      </c>
      <c r="AH1726" s="212">
        <v>7</v>
      </c>
      <c r="AI1726" s="212"/>
      <c r="AJ1726" s="212"/>
      <c r="AK1726" s="212"/>
      <c r="AL1726" s="212"/>
      <c r="AM1726" s="212"/>
      <c r="AN1726" s="212"/>
      <c r="AO1726" s="212"/>
      <c r="AP1726" s="212"/>
      <c r="AQ1726" s="212"/>
      <c r="AR1726" s="212"/>
      <c r="AS1726" s="212"/>
      <c r="AT1726" s="212"/>
      <c r="AU1726" s="212"/>
      <c r="AV1726" s="212"/>
      <c r="AW1726" s="212"/>
      <c r="AX1726" s="212"/>
      <c r="AY1726" s="212"/>
      <c r="AZ1726" s="212"/>
      <c r="BA1726" s="212"/>
      <c r="BB1726" s="212"/>
      <c r="BC1726" s="212"/>
      <c r="BD1726" s="212"/>
      <c r="BE1726" s="212"/>
      <c r="BF1726" s="212"/>
      <c r="BG1726" s="212"/>
      <c r="BH1726" s="212"/>
    </row>
    <row r="1727" spans="1:60" outlineLevel="3" x14ac:dyDescent="0.2">
      <c r="A1727" s="219"/>
      <c r="B1727" s="220"/>
      <c r="C1727" s="252" t="s">
        <v>1890</v>
      </c>
      <c r="D1727" s="223"/>
      <c r="E1727" s="224">
        <v>0.46754000000000001</v>
      </c>
      <c r="F1727" s="222"/>
      <c r="G1727" s="222"/>
      <c r="H1727" s="222"/>
      <c r="I1727" s="222"/>
      <c r="J1727" s="222"/>
      <c r="K1727" s="222"/>
      <c r="L1727" s="222"/>
      <c r="M1727" s="222"/>
      <c r="N1727" s="221"/>
      <c r="O1727" s="221"/>
      <c r="P1727" s="221"/>
      <c r="Q1727" s="221"/>
      <c r="R1727" s="222"/>
      <c r="S1727" s="222"/>
      <c r="T1727" s="222"/>
      <c r="U1727" s="222"/>
      <c r="V1727" s="222"/>
      <c r="W1727" s="222"/>
      <c r="X1727" s="222"/>
      <c r="Y1727" s="222"/>
      <c r="Z1727" s="212"/>
      <c r="AA1727" s="212"/>
      <c r="AB1727" s="212"/>
      <c r="AC1727" s="212"/>
      <c r="AD1727" s="212"/>
      <c r="AE1727" s="212"/>
      <c r="AF1727" s="212"/>
      <c r="AG1727" s="212" t="s">
        <v>276</v>
      </c>
      <c r="AH1727" s="212">
        <v>7</v>
      </c>
      <c r="AI1727" s="212"/>
      <c r="AJ1727" s="212"/>
      <c r="AK1727" s="212"/>
      <c r="AL1727" s="212"/>
      <c r="AM1727" s="212"/>
      <c r="AN1727" s="212"/>
      <c r="AO1727" s="212"/>
      <c r="AP1727" s="212"/>
      <c r="AQ1727" s="212"/>
      <c r="AR1727" s="212"/>
      <c r="AS1727" s="212"/>
      <c r="AT1727" s="212"/>
      <c r="AU1727" s="212"/>
      <c r="AV1727" s="212"/>
      <c r="AW1727" s="212"/>
      <c r="AX1727" s="212"/>
      <c r="AY1727" s="212"/>
      <c r="AZ1727" s="212"/>
      <c r="BA1727" s="212"/>
      <c r="BB1727" s="212"/>
      <c r="BC1727" s="212"/>
      <c r="BD1727" s="212"/>
      <c r="BE1727" s="212"/>
      <c r="BF1727" s="212"/>
      <c r="BG1727" s="212"/>
      <c r="BH1727" s="212"/>
    </row>
    <row r="1728" spans="1:60" outlineLevel="3" x14ac:dyDescent="0.2">
      <c r="A1728" s="219"/>
      <c r="B1728" s="220"/>
      <c r="C1728" s="252" t="s">
        <v>1891</v>
      </c>
      <c r="D1728" s="223"/>
      <c r="E1728" s="224">
        <v>0.26272000000000001</v>
      </c>
      <c r="F1728" s="222"/>
      <c r="G1728" s="222"/>
      <c r="H1728" s="222"/>
      <c r="I1728" s="222"/>
      <c r="J1728" s="222"/>
      <c r="K1728" s="222"/>
      <c r="L1728" s="222"/>
      <c r="M1728" s="222"/>
      <c r="N1728" s="221"/>
      <c r="O1728" s="221"/>
      <c r="P1728" s="221"/>
      <c r="Q1728" s="221"/>
      <c r="R1728" s="222"/>
      <c r="S1728" s="222"/>
      <c r="T1728" s="222"/>
      <c r="U1728" s="222"/>
      <c r="V1728" s="222"/>
      <c r="W1728" s="222"/>
      <c r="X1728" s="222"/>
      <c r="Y1728" s="222"/>
      <c r="Z1728" s="212"/>
      <c r="AA1728" s="212"/>
      <c r="AB1728" s="212"/>
      <c r="AC1728" s="212"/>
      <c r="AD1728" s="212"/>
      <c r="AE1728" s="212"/>
      <c r="AF1728" s="212"/>
      <c r="AG1728" s="212" t="s">
        <v>276</v>
      </c>
      <c r="AH1728" s="212">
        <v>7</v>
      </c>
      <c r="AI1728" s="212"/>
      <c r="AJ1728" s="212"/>
      <c r="AK1728" s="212"/>
      <c r="AL1728" s="212"/>
      <c r="AM1728" s="212"/>
      <c r="AN1728" s="212"/>
      <c r="AO1728" s="212"/>
      <c r="AP1728" s="212"/>
      <c r="AQ1728" s="212"/>
      <c r="AR1728" s="212"/>
      <c r="AS1728" s="212"/>
      <c r="AT1728" s="212"/>
      <c r="AU1728" s="212"/>
      <c r="AV1728" s="212"/>
      <c r="AW1728" s="212"/>
      <c r="AX1728" s="212"/>
      <c r="AY1728" s="212"/>
      <c r="AZ1728" s="212"/>
      <c r="BA1728" s="212"/>
      <c r="BB1728" s="212"/>
      <c r="BC1728" s="212"/>
      <c r="BD1728" s="212"/>
      <c r="BE1728" s="212"/>
      <c r="BF1728" s="212"/>
      <c r="BG1728" s="212"/>
      <c r="BH1728" s="212"/>
    </row>
    <row r="1729" spans="1:60" outlineLevel="3" x14ac:dyDescent="0.2">
      <c r="A1729" s="219"/>
      <c r="B1729" s="220"/>
      <c r="C1729" s="252" t="s">
        <v>1892</v>
      </c>
      <c r="D1729" s="223"/>
      <c r="E1729" s="224">
        <v>5.09917</v>
      </c>
      <c r="F1729" s="222"/>
      <c r="G1729" s="222"/>
      <c r="H1729" s="222"/>
      <c r="I1729" s="222"/>
      <c r="J1729" s="222"/>
      <c r="K1729" s="222"/>
      <c r="L1729" s="222"/>
      <c r="M1729" s="222"/>
      <c r="N1729" s="221"/>
      <c r="O1729" s="221"/>
      <c r="P1729" s="221"/>
      <c r="Q1729" s="221"/>
      <c r="R1729" s="222"/>
      <c r="S1729" s="222"/>
      <c r="T1729" s="222"/>
      <c r="U1729" s="222"/>
      <c r="V1729" s="222"/>
      <c r="W1729" s="222"/>
      <c r="X1729" s="222"/>
      <c r="Y1729" s="222"/>
      <c r="Z1729" s="212"/>
      <c r="AA1729" s="212"/>
      <c r="AB1729" s="212"/>
      <c r="AC1729" s="212"/>
      <c r="AD1729" s="212"/>
      <c r="AE1729" s="212"/>
      <c r="AF1729" s="212"/>
      <c r="AG1729" s="212" t="s">
        <v>276</v>
      </c>
      <c r="AH1729" s="212">
        <v>7</v>
      </c>
      <c r="AI1729" s="212"/>
      <c r="AJ1729" s="212"/>
      <c r="AK1729" s="212"/>
      <c r="AL1729" s="212"/>
      <c r="AM1729" s="212"/>
      <c r="AN1729" s="212"/>
      <c r="AO1729" s="212"/>
      <c r="AP1729" s="212"/>
      <c r="AQ1729" s="212"/>
      <c r="AR1729" s="212"/>
      <c r="AS1729" s="212"/>
      <c r="AT1729" s="212"/>
      <c r="AU1729" s="212"/>
      <c r="AV1729" s="212"/>
      <c r="AW1729" s="212"/>
      <c r="AX1729" s="212"/>
      <c r="AY1729" s="212"/>
      <c r="AZ1729" s="212"/>
      <c r="BA1729" s="212"/>
      <c r="BB1729" s="212"/>
      <c r="BC1729" s="212"/>
      <c r="BD1729" s="212"/>
      <c r="BE1729" s="212"/>
      <c r="BF1729" s="212"/>
      <c r="BG1729" s="212"/>
      <c r="BH1729" s="212"/>
    </row>
    <row r="1730" spans="1:60" outlineLevel="3" x14ac:dyDescent="0.2">
      <c r="A1730" s="219"/>
      <c r="B1730" s="220"/>
      <c r="C1730" s="252" t="s">
        <v>1893</v>
      </c>
      <c r="D1730" s="223"/>
      <c r="E1730" s="224">
        <v>1.6549</v>
      </c>
      <c r="F1730" s="222"/>
      <c r="G1730" s="222"/>
      <c r="H1730" s="222"/>
      <c r="I1730" s="222"/>
      <c r="J1730" s="222"/>
      <c r="K1730" s="222"/>
      <c r="L1730" s="222"/>
      <c r="M1730" s="222"/>
      <c r="N1730" s="221"/>
      <c r="O1730" s="221"/>
      <c r="P1730" s="221"/>
      <c r="Q1730" s="221"/>
      <c r="R1730" s="222"/>
      <c r="S1730" s="222"/>
      <c r="T1730" s="222"/>
      <c r="U1730" s="222"/>
      <c r="V1730" s="222"/>
      <c r="W1730" s="222"/>
      <c r="X1730" s="222"/>
      <c r="Y1730" s="222"/>
      <c r="Z1730" s="212"/>
      <c r="AA1730" s="212"/>
      <c r="AB1730" s="212"/>
      <c r="AC1730" s="212"/>
      <c r="AD1730" s="212"/>
      <c r="AE1730" s="212"/>
      <c r="AF1730" s="212"/>
      <c r="AG1730" s="212" t="s">
        <v>276</v>
      </c>
      <c r="AH1730" s="212">
        <v>7</v>
      </c>
      <c r="AI1730" s="212"/>
      <c r="AJ1730" s="212"/>
      <c r="AK1730" s="212"/>
      <c r="AL1730" s="212"/>
      <c r="AM1730" s="212"/>
      <c r="AN1730" s="212"/>
      <c r="AO1730" s="212"/>
      <c r="AP1730" s="212"/>
      <c r="AQ1730" s="212"/>
      <c r="AR1730" s="212"/>
      <c r="AS1730" s="212"/>
      <c r="AT1730" s="212"/>
      <c r="AU1730" s="212"/>
      <c r="AV1730" s="212"/>
      <c r="AW1730" s="212"/>
      <c r="AX1730" s="212"/>
      <c r="AY1730" s="212"/>
      <c r="AZ1730" s="212"/>
      <c r="BA1730" s="212"/>
      <c r="BB1730" s="212"/>
      <c r="BC1730" s="212"/>
      <c r="BD1730" s="212"/>
      <c r="BE1730" s="212"/>
      <c r="BF1730" s="212"/>
      <c r="BG1730" s="212"/>
      <c r="BH1730" s="212"/>
    </row>
    <row r="1731" spans="1:60" outlineLevel="3" x14ac:dyDescent="0.2">
      <c r="A1731" s="219"/>
      <c r="B1731" s="220"/>
      <c r="C1731" s="252" t="s">
        <v>1894</v>
      </c>
      <c r="D1731" s="223"/>
      <c r="E1731" s="224">
        <v>3.944</v>
      </c>
      <c r="F1731" s="222"/>
      <c r="G1731" s="222"/>
      <c r="H1731" s="222"/>
      <c r="I1731" s="222"/>
      <c r="J1731" s="222"/>
      <c r="K1731" s="222"/>
      <c r="L1731" s="222"/>
      <c r="M1731" s="222"/>
      <c r="N1731" s="221"/>
      <c r="O1731" s="221"/>
      <c r="P1731" s="221"/>
      <c r="Q1731" s="221"/>
      <c r="R1731" s="222"/>
      <c r="S1731" s="222"/>
      <c r="T1731" s="222"/>
      <c r="U1731" s="222"/>
      <c r="V1731" s="222"/>
      <c r="W1731" s="222"/>
      <c r="X1731" s="222"/>
      <c r="Y1731" s="222"/>
      <c r="Z1731" s="212"/>
      <c r="AA1731" s="212"/>
      <c r="AB1731" s="212"/>
      <c r="AC1731" s="212"/>
      <c r="AD1731" s="212"/>
      <c r="AE1731" s="212"/>
      <c r="AF1731" s="212"/>
      <c r="AG1731" s="212" t="s">
        <v>276</v>
      </c>
      <c r="AH1731" s="212">
        <v>7</v>
      </c>
      <c r="AI1731" s="212"/>
      <c r="AJ1731" s="212"/>
      <c r="AK1731" s="212"/>
      <c r="AL1731" s="212"/>
      <c r="AM1731" s="212"/>
      <c r="AN1731" s="212"/>
      <c r="AO1731" s="212"/>
      <c r="AP1731" s="212"/>
      <c r="AQ1731" s="212"/>
      <c r="AR1731" s="212"/>
      <c r="AS1731" s="212"/>
      <c r="AT1731" s="212"/>
      <c r="AU1731" s="212"/>
      <c r="AV1731" s="212"/>
      <c r="AW1731" s="212"/>
      <c r="AX1731" s="212"/>
      <c r="AY1731" s="212"/>
      <c r="AZ1731" s="212"/>
      <c r="BA1731" s="212"/>
      <c r="BB1731" s="212"/>
      <c r="BC1731" s="212"/>
      <c r="BD1731" s="212"/>
      <c r="BE1731" s="212"/>
      <c r="BF1731" s="212"/>
      <c r="BG1731" s="212"/>
      <c r="BH1731" s="212"/>
    </row>
    <row r="1732" spans="1:60" outlineLevel="3" x14ac:dyDescent="0.2">
      <c r="A1732" s="219"/>
      <c r="B1732" s="220"/>
      <c r="C1732" s="252" t="s">
        <v>1895</v>
      </c>
      <c r="D1732" s="223"/>
      <c r="E1732" s="224">
        <v>1.28</v>
      </c>
      <c r="F1732" s="222"/>
      <c r="G1732" s="222"/>
      <c r="H1732" s="222"/>
      <c r="I1732" s="222"/>
      <c r="J1732" s="222"/>
      <c r="K1732" s="222"/>
      <c r="L1732" s="222"/>
      <c r="M1732" s="222"/>
      <c r="N1732" s="221"/>
      <c r="O1732" s="221"/>
      <c r="P1732" s="221"/>
      <c r="Q1732" s="221"/>
      <c r="R1732" s="222"/>
      <c r="S1732" s="222"/>
      <c r="T1732" s="222"/>
      <c r="U1732" s="222"/>
      <c r="V1732" s="222"/>
      <c r="W1732" s="222"/>
      <c r="X1732" s="222"/>
      <c r="Y1732" s="222"/>
      <c r="Z1732" s="212"/>
      <c r="AA1732" s="212"/>
      <c r="AB1732" s="212"/>
      <c r="AC1732" s="212"/>
      <c r="AD1732" s="212"/>
      <c r="AE1732" s="212"/>
      <c r="AF1732" s="212"/>
      <c r="AG1732" s="212" t="s">
        <v>276</v>
      </c>
      <c r="AH1732" s="212">
        <v>7</v>
      </c>
      <c r="AI1732" s="212"/>
      <c r="AJ1732" s="212"/>
      <c r="AK1732" s="212"/>
      <c r="AL1732" s="212"/>
      <c r="AM1732" s="212"/>
      <c r="AN1732" s="212"/>
      <c r="AO1732" s="212"/>
      <c r="AP1732" s="212"/>
      <c r="AQ1732" s="212"/>
      <c r="AR1732" s="212"/>
      <c r="AS1732" s="212"/>
      <c r="AT1732" s="212"/>
      <c r="AU1732" s="212"/>
      <c r="AV1732" s="212"/>
      <c r="AW1732" s="212"/>
      <c r="AX1732" s="212"/>
      <c r="AY1732" s="212"/>
      <c r="AZ1732" s="212"/>
      <c r="BA1732" s="212"/>
      <c r="BB1732" s="212"/>
      <c r="BC1732" s="212"/>
      <c r="BD1732" s="212"/>
      <c r="BE1732" s="212"/>
      <c r="BF1732" s="212"/>
      <c r="BG1732" s="212"/>
      <c r="BH1732" s="212"/>
    </row>
    <row r="1733" spans="1:60" outlineLevel="3" x14ac:dyDescent="0.2">
      <c r="A1733" s="219"/>
      <c r="B1733" s="220"/>
      <c r="C1733" s="252" t="s">
        <v>1896</v>
      </c>
      <c r="D1733" s="223"/>
      <c r="E1733" s="224">
        <v>4.3784999999999998</v>
      </c>
      <c r="F1733" s="222"/>
      <c r="G1733" s="222"/>
      <c r="H1733" s="222"/>
      <c r="I1733" s="222"/>
      <c r="J1733" s="222"/>
      <c r="K1733" s="222"/>
      <c r="L1733" s="222"/>
      <c r="M1733" s="222"/>
      <c r="N1733" s="221"/>
      <c r="O1733" s="221"/>
      <c r="P1733" s="221"/>
      <c r="Q1733" s="221"/>
      <c r="R1733" s="222"/>
      <c r="S1733" s="222"/>
      <c r="T1733" s="222"/>
      <c r="U1733" s="222"/>
      <c r="V1733" s="222"/>
      <c r="W1733" s="222"/>
      <c r="X1733" s="222"/>
      <c r="Y1733" s="222"/>
      <c r="Z1733" s="212"/>
      <c r="AA1733" s="212"/>
      <c r="AB1733" s="212"/>
      <c r="AC1733" s="212"/>
      <c r="AD1733" s="212"/>
      <c r="AE1733" s="212"/>
      <c r="AF1733" s="212"/>
      <c r="AG1733" s="212" t="s">
        <v>276</v>
      </c>
      <c r="AH1733" s="212">
        <v>7</v>
      </c>
      <c r="AI1733" s="212"/>
      <c r="AJ1733" s="212"/>
      <c r="AK1733" s="212"/>
      <c r="AL1733" s="212"/>
      <c r="AM1733" s="212"/>
      <c r="AN1733" s="212"/>
      <c r="AO1733" s="212"/>
      <c r="AP1733" s="212"/>
      <c r="AQ1733" s="212"/>
      <c r="AR1733" s="212"/>
      <c r="AS1733" s="212"/>
      <c r="AT1733" s="212"/>
      <c r="AU1733" s="212"/>
      <c r="AV1733" s="212"/>
      <c r="AW1733" s="212"/>
      <c r="AX1733" s="212"/>
      <c r="AY1733" s="212"/>
      <c r="AZ1733" s="212"/>
      <c r="BA1733" s="212"/>
      <c r="BB1733" s="212"/>
      <c r="BC1733" s="212"/>
      <c r="BD1733" s="212"/>
      <c r="BE1733" s="212"/>
      <c r="BF1733" s="212"/>
      <c r="BG1733" s="212"/>
      <c r="BH1733" s="212"/>
    </row>
    <row r="1734" spans="1:60" outlineLevel="3" x14ac:dyDescent="0.2">
      <c r="A1734" s="219"/>
      <c r="B1734" s="220"/>
      <c r="C1734" s="252" t="s">
        <v>1897</v>
      </c>
      <c r="D1734" s="223"/>
      <c r="E1734" s="224">
        <v>5.7419999999999999E-2</v>
      </c>
      <c r="F1734" s="222"/>
      <c r="G1734" s="222"/>
      <c r="H1734" s="222"/>
      <c r="I1734" s="222"/>
      <c r="J1734" s="222"/>
      <c r="K1734" s="222"/>
      <c r="L1734" s="222"/>
      <c r="M1734" s="222"/>
      <c r="N1734" s="221"/>
      <c r="O1734" s="221"/>
      <c r="P1734" s="221"/>
      <c r="Q1734" s="221"/>
      <c r="R1734" s="222"/>
      <c r="S1734" s="222"/>
      <c r="T1734" s="222"/>
      <c r="U1734" s="222"/>
      <c r="V1734" s="222"/>
      <c r="W1734" s="222"/>
      <c r="X1734" s="222"/>
      <c r="Y1734" s="222"/>
      <c r="Z1734" s="212"/>
      <c r="AA1734" s="212"/>
      <c r="AB1734" s="212"/>
      <c r="AC1734" s="212"/>
      <c r="AD1734" s="212"/>
      <c r="AE1734" s="212"/>
      <c r="AF1734" s="212"/>
      <c r="AG1734" s="212" t="s">
        <v>276</v>
      </c>
      <c r="AH1734" s="212">
        <v>7</v>
      </c>
      <c r="AI1734" s="212"/>
      <c r="AJ1734" s="212"/>
      <c r="AK1734" s="212"/>
      <c r="AL1734" s="212"/>
      <c r="AM1734" s="212"/>
      <c r="AN1734" s="212"/>
      <c r="AO1734" s="212"/>
      <c r="AP1734" s="212"/>
      <c r="AQ1734" s="212"/>
      <c r="AR1734" s="212"/>
      <c r="AS1734" s="212"/>
      <c r="AT1734" s="212"/>
      <c r="AU1734" s="212"/>
      <c r="AV1734" s="212"/>
      <c r="AW1734" s="212"/>
      <c r="AX1734" s="212"/>
      <c r="AY1734" s="212"/>
      <c r="AZ1734" s="212"/>
      <c r="BA1734" s="212"/>
      <c r="BB1734" s="212"/>
      <c r="BC1734" s="212"/>
      <c r="BD1734" s="212"/>
      <c r="BE1734" s="212"/>
      <c r="BF1734" s="212"/>
      <c r="BG1734" s="212"/>
      <c r="BH1734" s="212"/>
    </row>
    <row r="1735" spans="1:60" outlineLevel="1" x14ac:dyDescent="0.2">
      <c r="A1735" s="233">
        <v>349</v>
      </c>
      <c r="B1735" s="234" t="s">
        <v>1898</v>
      </c>
      <c r="C1735" s="250" t="s">
        <v>1899</v>
      </c>
      <c r="D1735" s="235" t="s">
        <v>397</v>
      </c>
      <c r="E1735" s="236">
        <v>428.60225000000003</v>
      </c>
      <c r="F1735" s="237"/>
      <c r="G1735" s="238">
        <f>ROUND(E1735*F1735,2)</f>
        <v>0</v>
      </c>
      <c r="H1735" s="237"/>
      <c r="I1735" s="238">
        <f>ROUND(E1735*H1735,2)</f>
        <v>0</v>
      </c>
      <c r="J1735" s="237"/>
      <c r="K1735" s="238">
        <f>ROUND(E1735*J1735,2)</f>
        <v>0</v>
      </c>
      <c r="L1735" s="238">
        <v>21</v>
      </c>
      <c r="M1735" s="238">
        <f>G1735*(1+L1735/100)</f>
        <v>0</v>
      </c>
      <c r="N1735" s="236">
        <v>0</v>
      </c>
      <c r="O1735" s="236">
        <f>ROUND(E1735*N1735,2)</f>
        <v>0</v>
      </c>
      <c r="P1735" s="236">
        <v>0</v>
      </c>
      <c r="Q1735" s="236">
        <f>ROUND(E1735*P1735,2)</f>
        <v>0</v>
      </c>
      <c r="R1735" s="238" t="s">
        <v>916</v>
      </c>
      <c r="S1735" s="238" t="s">
        <v>264</v>
      </c>
      <c r="T1735" s="239" t="s">
        <v>319</v>
      </c>
      <c r="U1735" s="222">
        <v>0</v>
      </c>
      <c r="V1735" s="222">
        <f>ROUND(E1735*U1735,2)</f>
        <v>0</v>
      </c>
      <c r="W1735" s="222"/>
      <c r="X1735" s="222" t="s">
        <v>320</v>
      </c>
      <c r="Y1735" s="222" t="s">
        <v>267</v>
      </c>
      <c r="Z1735" s="212"/>
      <c r="AA1735" s="212"/>
      <c r="AB1735" s="212"/>
      <c r="AC1735" s="212"/>
      <c r="AD1735" s="212"/>
      <c r="AE1735" s="212"/>
      <c r="AF1735" s="212"/>
      <c r="AG1735" s="212" t="s">
        <v>321</v>
      </c>
      <c r="AH1735" s="212"/>
      <c r="AI1735" s="212"/>
      <c r="AJ1735" s="212"/>
      <c r="AK1735" s="212"/>
      <c r="AL1735" s="212"/>
      <c r="AM1735" s="212"/>
      <c r="AN1735" s="212"/>
      <c r="AO1735" s="212"/>
      <c r="AP1735" s="212"/>
      <c r="AQ1735" s="212"/>
      <c r="AR1735" s="212"/>
      <c r="AS1735" s="212"/>
      <c r="AT1735" s="212"/>
      <c r="AU1735" s="212"/>
      <c r="AV1735" s="212"/>
      <c r="AW1735" s="212"/>
      <c r="AX1735" s="212"/>
      <c r="AY1735" s="212"/>
      <c r="AZ1735" s="212"/>
      <c r="BA1735" s="212"/>
      <c r="BB1735" s="212"/>
      <c r="BC1735" s="212"/>
      <c r="BD1735" s="212"/>
      <c r="BE1735" s="212"/>
      <c r="BF1735" s="212"/>
      <c r="BG1735" s="212"/>
      <c r="BH1735" s="212"/>
    </row>
    <row r="1736" spans="1:60" outlineLevel="2" x14ac:dyDescent="0.2">
      <c r="A1736" s="219"/>
      <c r="B1736" s="220"/>
      <c r="C1736" s="252" t="s">
        <v>1900</v>
      </c>
      <c r="D1736" s="223"/>
      <c r="E1736" s="224"/>
      <c r="F1736" s="222"/>
      <c r="G1736" s="222"/>
      <c r="H1736" s="222"/>
      <c r="I1736" s="222"/>
      <c r="J1736" s="222"/>
      <c r="K1736" s="222"/>
      <c r="L1736" s="222"/>
      <c r="M1736" s="222"/>
      <c r="N1736" s="221"/>
      <c r="O1736" s="221"/>
      <c r="P1736" s="221"/>
      <c r="Q1736" s="221"/>
      <c r="R1736" s="222"/>
      <c r="S1736" s="222"/>
      <c r="T1736" s="222"/>
      <c r="U1736" s="222"/>
      <c r="V1736" s="222"/>
      <c r="W1736" s="222"/>
      <c r="X1736" s="222"/>
      <c r="Y1736" s="222"/>
      <c r="Z1736" s="212"/>
      <c r="AA1736" s="212"/>
      <c r="AB1736" s="212"/>
      <c r="AC1736" s="212"/>
      <c r="AD1736" s="212"/>
      <c r="AE1736" s="212"/>
      <c r="AF1736" s="212"/>
      <c r="AG1736" s="212" t="s">
        <v>276</v>
      </c>
      <c r="AH1736" s="212">
        <v>0</v>
      </c>
      <c r="AI1736" s="212"/>
      <c r="AJ1736" s="212"/>
      <c r="AK1736" s="212"/>
      <c r="AL1736" s="212"/>
      <c r="AM1736" s="212"/>
      <c r="AN1736" s="212"/>
      <c r="AO1736" s="212"/>
      <c r="AP1736" s="212"/>
      <c r="AQ1736" s="212"/>
      <c r="AR1736" s="212"/>
      <c r="AS1736" s="212"/>
      <c r="AT1736" s="212"/>
      <c r="AU1736" s="212"/>
      <c r="AV1736" s="212"/>
      <c r="AW1736" s="212"/>
      <c r="AX1736" s="212"/>
      <c r="AY1736" s="212"/>
      <c r="AZ1736" s="212"/>
      <c r="BA1736" s="212"/>
      <c r="BB1736" s="212"/>
      <c r="BC1736" s="212"/>
      <c r="BD1736" s="212"/>
      <c r="BE1736" s="212"/>
      <c r="BF1736" s="212"/>
      <c r="BG1736" s="212"/>
      <c r="BH1736" s="212"/>
    </row>
    <row r="1737" spans="1:60" ht="22.5" outlineLevel="3" x14ac:dyDescent="0.2">
      <c r="A1737" s="219"/>
      <c r="B1737" s="220"/>
      <c r="C1737" s="252" t="s">
        <v>1901</v>
      </c>
      <c r="D1737" s="223"/>
      <c r="E1737" s="224"/>
      <c r="F1737" s="222"/>
      <c r="G1737" s="222"/>
      <c r="H1737" s="222"/>
      <c r="I1737" s="222"/>
      <c r="J1737" s="222"/>
      <c r="K1737" s="222"/>
      <c r="L1737" s="222"/>
      <c r="M1737" s="222"/>
      <c r="N1737" s="221"/>
      <c r="O1737" s="221"/>
      <c r="P1737" s="221"/>
      <c r="Q1737" s="221"/>
      <c r="R1737" s="222"/>
      <c r="S1737" s="222"/>
      <c r="T1737" s="222"/>
      <c r="U1737" s="222"/>
      <c r="V1737" s="222"/>
      <c r="W1737" s="222"/>
      <c r="X1737" s="222"/>
      <c r="Y1737" s="222"/>
      <c r="Z1737" s="212"/>
      <c r="AA1737" s="212"/>
      <c r="AB1737" s="212"/>
      <c r="AC1737" s="212"/>
      <c r="AD1737" s="212"/>
      <c r="AE1737" s="212"/>
      <c r="AF1737" s="212"/>
      <c r="AG1737" s="212" t="s">
        <v>276</v>
      </c>
      <c r="AH1737" s="212">
        <v>0</v>
      </c>
      <c r="AI1737" s="212"/>
      <c r="AJ1737" s="212"/>
      <c r="AK1737" s="212"/>
      <c r="AL1737" s="212"/>
      <c r="AM1737" s="212"/>
      <c r="AN1737" s="212"/>
      <c r="AO1737" s="212"/>
      <c r="AP1737" s="212"/>
      <c r="AQ1737" s="212"/>
      <c r="AR1737" s="212"/>
      <c r="AS1737" s="212"/>
      <c r="AT1737" s="212"/>
      <c r="AU1737" s="212"/>
      <c r="AV1737" s="212"/>
      <c r="AW1737" s="212"/>
      <c r="AX1737" s="212"/>
      <c r="AY1737" s="212"/>
      <c r="AZ1737" s="212"/>
      <c r="BA1737" s="212"/>
      <c r="BB1737" s="212"/>
      <c r="BC1737" s="212"/>
      <c r="BD1737" s="212"/>
      <c r="BE1737" s="212"/>
      <c r="BF1737" s="212"/>
      <c r="BG1737" s="212"/>
      <c r="BH1737" s="212"/>
    </row>
    <row r="1738" spans="1:60" ht="22.5" outlineLevel="3" x14ac:dyDescent="0.2">
      <c r="A1738" s="219"/>
      <c r="B1738" s="220"/>
      <c r="C1738" s="252" t="s">
        <v>1902</v>
      </c>
      <c r="D1738" s="223"/>
      <c r="E1738" s="224"/>
      <c r="F1738" s="222"/>
      <c r="G1738" s="222"/>
      <c r="H1738" s="222"/>
      <c r="I1738" s="222"/>
      <c r="J1738" s="222"/>
      <c r="K1738" s="222"/>
      <c r="L1738" s="222"/>
      <c r="M1738" s="222"/>
      <c r="N1738" s="221"/>
      <c r="O1738" s="221"/>
      <c r="P1738" s="221"/>
      <c r="Q1738" s="221"/>
      <c r="R1738" s="222"/>
      <c r="S1738" s="222"/>
      <c r="T1738" s="222"/>
      <c r="U1738" s="222"/>
      <c r="V1738" s="222"/>
      <c r="W1738" s="222"/>
      <c r="X1738" s="222"/>
      <c r="Y1738" s="222"/>
      <c r="Z1738" s="212"/>
      <c r="AA1738" s="212"/>
      <c r="AB1738" s="212"/>
      <c r="AC1738" s="212"/>
      <c r="AD1738" s="212"/>
      <c r="AE1738" s="212"/>
      <c r="AF1738" s="212"/>
      <c r="AG1738" s="212" t="s">
        <v>276</v>
      </c>
      <c r="AH1738" s="212">
        <v>0</v>
      </c>
      <c r="AI1738" s="212"/>
      <c r="AJ1738" s="212"/>
      <c r="AK1738" s="212"/>
      <c r="AL1738" s="212"/>
      <c r="AM1738" s="212"/>
      <c r="AN1738" s="212"/>
      <c r="AO1738" s="212"/>
      <c r="AP1738" s="212"/>
      <c r="AQ1738" s="212"/>
      <c r="AR1738" s="212"/>
      <c r="AS1738" s="212"/>
      <c r="AT1738" s="212"/>
      <c r="AU1738" s="212"/>
      <c r="AV1738" s="212"/>
      <c r="AW1738" s="212"/>
      <c r="AX1738" s="212"/>
      <c r="AY1738" s="212"/>
      <c r="AZ1738" s="212"/>
      <c r="BA1738" s="212"/>
      <c r="BB1738" s="212"/>
      <c r="BC1738" s="212"/>
      <c r="BD1738" s="212"/>
      <c r="BE1738" s="212"/>
      <c r="BF1738" s="212"/>
      <c r="BG1738" s="212"/>
      <c r="BH1738" s="212"/>
    </row>
    <row r="1739" spans="1:60" outlineLevel="3" x14ac:dyDescent="0.2">
      <c r="A1739" s="219"/>
      <c r="B1739" s="220"/>
      <c r="C1739" s="252" t="s">
        <v>1903</v>
      </c>
      <c r="D1739" s="223"/>
      <c r="E1739" s="224"/>
      <c r="F1739" s="222"/>
      <c r="G1739" s="222"/>
      <c r="H1739" s="222"/>
      <c r="I1739" s="222"/>
      <c r="J1739" s="222"/>
      <c r="K1739" s="222"/>
      <c r="L1739" s="222"/>
      <c r="M1739" s="222"/>
      <c r="N1739" s="221"/>
      <c r="O1739" s="221"/>
      <c r="P1739" s="221"/>
      <c r="Q1739" s="221"/>
      <c r="R1739" s="222"/>
      <c r="S1739" s="222"/>
      <c r="T1739" s="222"/>
      <c r="U1739" s="222"/>
      <c r="V1739" s="222"/>
      <c r="W1739" s="222"/>
      <c r="X1739" s="222"/>
      <c r="Y1739" s="222"/>
      <c r="Z1739" s="212"/>
      <c r="AA1739" s="212"/>
      <c r="AB1739" s="212"/>
      <c r="AC1739" s="212"/>
      <c r="AD1739" s="212"/>
      <c r="AE1739" s="212"/>
      <c r="AF1739" s="212"/>
      <c r="AG1739" s="212" t="s">
        <v>276</v>
      </c>
      <c r="AH1739" s="212">
        <v>0</v>
      </c>
      <c r="AI1739" s="212"/>
      <c r="AJ1739" s="212"/>
      <c r="AK1739" s="212"/>
      <c r="AL1739" s="212"/>
      <c r="AM1739" s="212"/>
      <c r="AN1739" s="212"/>
      <c r="AO1739" s="212"/>
      <c r="AP1739" s="212"/>
      <c r="AQ1739" s="212"/>
      <c r="AR1739" s="212"/>
      <c r="AS1739" s="212"/>
      <c r="AT1739" s="212"/>
      <c r="AU1739" s="212"/>
      <c r="AV1739" s="212"/>
      <c r="AW1739" s="212"/>
      <c r="AX1739" s="212"/>
      <c r="AY1739" s="212"/>
      <c r="AZ1739" s="212"/>
      <c r="BA1739" s="212"/>
      <c r="BB1739" s="212"/>
      <c r="BC1739" s="212"/>
      <c r="BD1739" s="212"/>
      <c r="BE1739" s="212"/>
      <c r="BF1739" s="212"/>
      <c r="BG1739" s="212"/>
      <c r="BH1739" s="212"/>
    </row>
    <row r="1740" spans="1:60" outlineLevel="3" x14ac:dyDescent="0.2">
      <c r="A1740" s="219"/>
      <c r="B1740" s="220"/>
      <c r="C1740" s="252" t="s">
        <v>1904</v>
      </c>
      <c r="D1740" s="223"/>
      <c r="E1740" s="224">
        <v>473.81911000000002</v>
      </c>
      <c r="F1740" s="222"/>
      <c r="G1740" s="222"/>
      <c r="H1740" s="222"/>
      <c r="I1740" s="222"/>
      <c r="J1740" s="222"/>
      <c r="K1740" s="222"/>
      <c r="L1740" s="222"/>
      <c r="M1740" s="222"/>
      <c r="N1740" s="221"/>
      <c r="O1740" s="221"/>
      <c r="P1740" s="221"/>
      <c r="Q1740" s="221"/>
      <c r="R1740" s="222"/>
      <c r="S1740" s="222"/>
      <c r="T1740" s="222"/>
      <c r="U1740" s="222"/>
      <c r="V1740" s="222"/>
      <c r="W1740" s="222"/>
      <c r="X1740" s="222"/>
      <c r="Y1740" s="222"/>
      <c r="Z1740" s="212"/>
      <c r="AA1740" s="212"/>
      <c r="AB1740" s="212"/>
      <c r="AC1740" s="212"/>
      <c r="AD1740" s="212"/>
      <c r="AE1740" s="212"/>
      <c r="AF1740" s="212"/>
      <c r="AG1740" s="212" t="s">
        <v>276</v>
      </c>
      <c r="AH1740" s="212">
        <v>0</v>
      </c>
      <c r="AI1740" s="212"/>
      <c r="AJ1740" s="212"/>
      <c r="AK1740" s="212"/>
      <c r="AL1740" s="212"/>
      <c r="AM1740" s="212"/>
      <c r="AN1740" s="212"/>
      <c r="AO1740" s="212"/>
      <c r="AP1740" s="212"/>
      <c r="AQ1740" s="212"/>
      <c r="AR1740" s="212"/>
      <c r="AS1740" s="212"/>
      <c r="AT1740" s="212"/>
      <c r="AU1740" s="212"/>
      <c r="AV1740" s="212"/>
      <c r="AW1740" s="212"/>
      <c r="AX1740" s="212"/>
      <c r="AY1740" s="212"/>
      <c r="AZ1740" s="212"/>
      <c r="BA1740" s="212"/>
      <c r="BB1740" s="212"/>
      <c r="BC1740" s="212"/>
      <c r="BD1740" s="212"/>
      <c r="BE1740" s="212"/>
      <c r="BF1740" s="212"/>
      <c r="BG1740" s="212"/>
      <c r="BH1740" s="212"/>
    </row>
    <row r="1741" spans="1:60" outlineLevel="3" x14ac:dyDescent="0.2">
      <c r="A1741" s="219"/>
      <c r="B1741" s="220"/>
      <c r="C1741" s="252" t="s">
        <v>1905</v>
      </c>
      <c r="D1741" s="223"/>
      <c r="E1741" s="224">
        <v>-5.46204</v>
      </c>
      <c r="F1741" s="222"/>
      <c r="G1741" s="222"/>
      <c r="H1741" s="222"/>
      <c r="I1741" s="222"/>
      <c r="J1741" s="222"/>
      <c r="K1741" s="222"/>
      <c r="L1741" s="222"/>
      <c r="M1741" s="222"/>
      <c r="N1741" s="221"/>
      <c r="O1741" s="221"/>
      <c r="P1741" s="221"/>
      <c r="Q1741" s="221"/>
      <c r="R1741" s="222"/>
      <c r="S1741" s="222"/>
      <c r="T1741" s="222"/>
      <c r="U1741" s="222"/>
      <c r="V1741" s="222"/>
      <c r="W1741" s="222"/>
      <c r="X1741" s="222"/>
      <c r="Y1741" s="222"/>
      <c r="Z1741" s="212"/>
      <c r="AA1741" s="212"/>
      <c r="AB1741" s="212"/>
      <c r="AC1741" s="212"/>
      <c r="AD1741" s="212"/>
      <c r="AE1741" s="212"/>
      <c r="AF1741" s="212"/>
      <c r="AG1741" s="212" t="s">
        <v>276</v>
      </c>
      <c r="AH1741" s="212">
        <v>5</v>
      </c>
      <c r="AI1741" s="212"/>
      <c r="AJ1741" s="212"/>
      <c r="AK1741" s="212"/>
      <c r="AL1741" s="212"/>
      <c r="AM1741" s="212"/>
      <c r="AN1741" s="212"/>
      <c r="AO1741" s="212"/>
      <c r="AP1741" s="212"/>
      <c r="AQ1741" s="212"/>
      <c r="AR1741" s="212"/>
      <c r="AS1741" s="212"/>
      <c r="AT1741" s="212"/>
      <c r="AU1741" s="212"/>
      <c r="AV1741" s="212"/>
      <c r="AW1741" s="212"/>
      <c r="AX1741" s="212"/>
      <c r="AY1741" s="212"/>
      <c r="AZ1741" s="212"/>
      <c r="BA1741" s="212"/>
      <c r="BB1741" s="212"/>
      <c r="BC1741" s="212"/>
      <c r="BD1741" s="212"/>
      <c r="BE1741" s="212"/>
      <c r="BF1741" s="212"/>
      <c r="BG1741" s="212"/>
      <c r="BH1741" s="212"/>
    </row>
    <row r="1742" spans="1:60" outlineLevel="3" x14ac:dyDescent="0.2">
      <c r="A1742" s="219"/>
      <c r="B1742" s="220"/>
      <c r="C1742" s="252" t="s">
        <v>1906</v>
      </c>
      <c r="D1742" s="223"/>
      <c r="E1742" s="224">
        <v>-0.74843999999999999</v>
      </c>
      <c r="F1742" s="222"/>
      <c r="G1742" s="222"/>
      <c r="H1742" s="222"/>
      <c r="I1742" s="222"/>
      <c r="J1742" s="222"/>
      <c r="K1742" s="222"/>
      <c r="L1742" s="222"/>
      <c r="M1742" s="222"/>
      <c r="N1742" s="221"/>
      <c r="O1742" s="221"/>
      <c r="P1742" s="221"/>
      <c r="Q1742" s="221"/>
      <c r="R1742" s="222"/>
      <c r="S1742" s="222"/>
      <c r="T1742" s="222"/>
      <c r="U1742" s="222"/>
      <c r="V1742" s="222"/>
      <c r="W1742" s="222"/>
      <c r="X1742" s="222"/>
      <c r="Y1742" s="222"/>
      <c r="Z1742" s="212"/>
      <c r="AA1742" s="212"/>
      <c r="AB1742" s="212"/>
      <c r="AC1742" s="212"/>
      <c r="AD1742" s="212"/>
      <c r="AE1742" s="212"/>
      <c r="AF1742" s="212"/>
      <c r="AG1742" s="212" t="s">
        <v>276</v>
      </c>
      <c r="AH1742" s="212">
        <v>5</v>
      </c>
      <c r="AI1742" s="212"/>
      <c r="AJ1742" s="212"/>
      <c r="AK1742" s="212"/>
      <c r="AL1742" s="212"/>
      <c r="AM1742" s="212"/>
      <c r="AN1742" s="212"/>
      <c r="AO1742" s="212"/>
      <c r="AP1742" s="212"/>
      <c r="AQ1742" s="212"/>
      <c r="AR1742" s="212"/>
      <c r="AS1742" s="212"/>
      <c r="AT1742" s="212"/>
      <c r="AU1742" s="212"/>
      <c r="AV1742" s="212"/>
      <c r="AW1742" s="212"/>
      <c r="AX1742" s="212"/>
      <c r="AY1742" s="212"/>
      <c r="AZ1742" s="212"/>
      <c r="BA1742" s="212"/>
      <c r="BB1742" s="212"/>
      <c r="BC1742" s="212"/>
      <c r="BD1742" s="212"/>
      <c r="BE1742" s="212"/>
      <c r="BF1742" s="212"/>
      <c r="BG1742" s="212"/>
      <c r="BH1742" s="212"/>
    </row>
    <row r="1743" spans="1:60" outlineLevel="3" x14ac:dyDescent="0.2">
      <c r="A1743" s="219"/>
      <c r="B1743" s="220"/>
      <c r="C1743" s="252" t="s">
        <v>1907</v>
      </c>
      <c r="D1743" s="223"/>
      <c r="E1743" s="224">
        <v>-7.4134000000000002</v>
      </c>
      <c r="F1743" s="222"/>
      <c r="G1743" s="222"/>
      <c r="H1743" s="222"/>
      <c r="I1743" s="222"/>
      <c r="J1743" s="222"/>
      <c r="K1743" s="222"/>
      <c r="L1743" s="222"/>
      <c r="M1743" s="222"/>
      <c r="N1743" s="221"/>
      <c r="O1743" s="221"/>
      <c r="P1743" s="221"/>
      <c r="Q1743" s="221"/>
      <c r="R1743" s="222"/>
      <c r="S1743" s="222"/>
      <c r="T1743" s="222"/>
      <c r="U1743" s="222"/>
      <c r="V1743" s="222"/>
      <c r="W1743" s="222"/>
      <c r="X1743" s="222"/>
      <c r="Y1743" s="222"/>
      <c r="Z1743" s="212"/>
      <c r="AA1743" s="212"/>
      <c r="AB1743" s="212"/>
      <c r="AC1743" s="212"/>
      <c r="AD1743" s="212"/>
      <c r="AE1743" s="212"/>
      <c r="AF1743" s="212"/>
      <c r="AG1743" s="212" t="s">
        <v>276</v>
      </c>
      <c r="AH1743" s="212">
        <v>5</v>
      </c>
      <c r="AI1743" s="212"/>
      <c r="AJ1743" s="212"/>
      <c r="AK1743" s="212"/>
      <c r="AL1743" s="212"/>
      <c r="AM1743" s="212"/>
      <c r="AN1743" s="212"/>
      <c r="AO1743" s="212"/>
      <c r="AP1743" s="212"/>
      <c r="AQ1743" s="212"/>
      <c r="AR1743" s="212"/>
      <c r="AS1743" s="212"/>
      <c r="AT1743" s="212"/>
      <c r="AU1743" s="212"/>
      <c r="AV1743" s="212"/>
      <c r="AW1743" s="212"/>
      <c r="AX1743" s="212"/>
      <c r="AY1743" s="212"/>
      <c r="AZ1743" s="212"/>
      <c r="BA1743" s="212"/>
      <c r="BB1743" s="212"/>
      <c r="BC1743" s="212"/>
      <c r="BD1743" s="212"/>
      <c r="BE1743" s="212"/>
      <c r="BF1743" s="212"/>
      <c r="BG1743" s="212"/>
      <c r="BH1743" s="212"/>
    </row>
    <row r="1744" spans="1:60" outlineLevel="3" x14ac:dyDescent="0.2">
      <c r="A1744" s="219"/>
      <c r="B1744" s="220"/>
      <c r="C1744" s="252" t="s">
        <v>1908</v>
      </c>
      <c r="D1744" s="223"/>
      <c r="E1744" s="224">
        <v>-31.206009999999999</v>
      </c>
      <c r="F1744" s="222"/>
      <c r="G1744" s="222"/>
      <c r="H1744" s="222"/>
      <c r="I1744" s="222"/>
      <c r="J1744" s="222"/>
      <c r="K1744" s="222"/>
      <c r="L1744" s="222"/>
      <c r="M1744" s="222"/>
      <c r="N1744" s="221"/>
      <c r="O1744" s="221"/>
      <c r="P1744" s="221"/>
      <c r="Q1744" s="221"/>
      <c r="R1744" s="222"/>
      <c r="S1744" s="222"/>
      <c r="T1744" s="222"/>
      <c r="U1744" s="222"/>
      <c r="V1744" s="222"/>
      <c r="W1744" s="222"/>
      <c r="X1744" s="222"/>
      <c r="Y1744" s="222"/>
      <c r="Z1744" s="212"/>
      <c r="AA1744" s="212"/>
      <c r="AB1744" s="212"/>
      <c r="AC1744" s="212"/>
      <c r="AD1744" s="212"/>
      <c r="AE1744" s="212"/>
      <c r="AF1744" s="212"/>
      <c r="AG1744" s="212" t="s">
        <v>276</v>
      </c>
      <c r="AH1744" s="212">
        <v>5</v>
      </c>
      <c r="AI1744" s="212"/>
      <c r="AJ1744" s="212"/>
      <c r="AK1744" s="212"/>
      <c r="AL1744" s="212"/>
      <c r="AM1744" s="212"/>
      <c r="AN1744" s="212"/>
      <c r="AO1744" s="212"/>
      <c r="AP1744" s="212"/>
      <c r="AQ1744" s="212"/>
      <c r="AR1744" s="212"/>
      <c r="AS1744" s="212"/>
      <c r="AT1744" s="212"/>
      <c r="AU1744" s="212"/>
      <c r="AV1744" s="212"/>
      <c r="AW1744" s="212"/>
      <c r="AX1744" s="212"/>
      <c r="AY1744" s="212"/>
      <c r="AZ1744" s="212"/>
      <c r="BA1744" s="212"/>
      <c r="BB1744" s="212"/>
      <c r="BC1744" s="212"/>
      <c r="BD1744" s="212"/>
      <c r="BE1744" s="212"/>
      <c r="BF1744" s="212"/>
      <c r="BG1744" s="212"/>
      <c r="BH1744" s="212"/>
    </row>
    <row r="1745" spans="1:60" outlineLevel="3" x14ac:dyDescent="0.2">
      <c r="A1745" s="219"/>
      <c r="B1745" s="220"/>
      <c r="C1745" s="252" t="s">
        <v>1909</v>
      </c>
      <c r="D1745" s="223"/>
      <c r="E1745" s="224">
        <v>-0.38696999999999998</v>
      </c>
      <c r="F1745" s="222"/>
      <c r="G1745" s="222"/>
      <c r="H1745" s="222"/>
      <c r="I1745" s="222"/>
      <c r="J1745" s="222"/>
      <c r="K1745" s="222"/>
      <c r="L1745" s="222"/>
      <c r="M1745" s="222"/>
      <c r="N1745" s="221"/>
      <c r="O1745" s="221"/>
      <c r="P1745" s="221"/>
      <c r="Q1745" s="221"/>
      <c r="R1745" s="222"/>
      <c r="S1745" s="222"/>
      <c r="T1745" s="222"/>
      <c r="U1745" s="222"/>
      <c r="V1745" s="222"/>
      <c r="W1745" s="222"/>
      <c r="X1745" s="222"/>
      <c r="Y1745" s="222"/>
      <c r="Z1745" s="212"/>
      <c r="AA1745" s="212"/>
      <c r="AB1745" s="212"/>
      <c r="AC1745" s="212"/>
      <c r="AD1745" s="212"/>
      <c r="AE1745" s="212"/>
      <c r="AF1745" s="212"/>
      <c r="AG1745" s="212" t="s">
        <v>276</v>
      </c>
      <c r="AH1745" s="212">
        <v>5</v>
      </c>
      <c r="AI1745" s="212"/>
      <c r="AJ1745" s="212"/>
      <c r="AK1745" s="212"/>
      <c r="AL1745" s="212"/>
      <c r="AM1745" s="212"/>
      <c r="AN1745" s="212"/>
      <c r="AO1745" s="212"/>
      <c r="AP1745" s="212"/>
      <c r="AQ1745" s="212"/>
      <c r="AR1745" s="212"/>
      <c r="AS1745" s="212"/>
      <c r="AT1745" s="212"/>
      <c r="AU1745" s="212"/>
      <c r="AV1745" s="212"/>
      <c r="AW1745" s="212"/>
      <c r="AX1745" s="212"/>
      <c r="AY1745" s="212"/>
      <c r="AZ1745" s="212"/>
      <c r="BA1745" s="212"/>
      <c r="BB1745" s="212"/>
      <c r="BC1745" s="212"/>
      <c r="BD1745" s="212"/>
      <c r="BE1745" s="212"/>
      <c r="BF1745" s="212"/>
      <c r="BG1745" s="212"/>
      <c r="BH1745" s="212"/>
    </row>
    <row r="1746" spans="1:60" ht="22.5" outlineLevel="1" x14ac:dyDescent="0.2">
      <c r="A1746" s="233">
        <v>350</v>
      </c>
      <c r="B1746" s="234" t="s">
        <v>1910</v>
      </c>
      <c r="C1746" s="250" t="s">
        <v>1911</v>
      </c>
      <c r="D1746" s="235" t="s">
        <v>397</v>
      </c>
      <c r="E1746" s="236">
        <v>473.54491999999999</v>
      </c>
      <c r="F1746" s="237"/>
      <c r="G1746" s="238">
        <f>ROUND(E1746*F1746,2)</f>
        <v>0</v>
      </c>
      <c r="H1746" s="237"/>
      <c r="I1746" s="238">
        <f>ROUND(E1746*H1746,2)</f>
        <v>0</v>
      </c>
      <c r="J1746" s="237"/>
      <c r="K1746" s="238">
        <f>ROUND(E1746*J1746,2)</f>
        <v>0</v>
      </c>
      <c r="L1746" s="238">
        <v>21</v>
      </c>
      <c r="M1746" s="238">
        <f>G1746*(1+L1746/100)</f>
        <v>0</v>
      </c>
      <c r="N1746" s="236">
        <v>0</v>
      </c>
      <c r="O1746" s="236">
        <f>ROUND(E1746*N1746,2)</f>
        <v>0</v>
      </c>
      <c r="P1746" s="236">
        <v>0</v>
      </c>
      <c r="Q1746" s="236">
        <f>ROUND(E1746*P1746,2)</f>
        <v>0</v>
      </c>
      <c r="R1746" s="238" t="s">
        <v>916</v>
      </c>
      <c r="S1746" s="238" t="s">
        <v>264</v>
      </c>
      <c r="T1746" s="239" t="s">
        <v>319</v>
      </c>
      <c r="U1746" s="222">
        <v>0.93300000000000005</v>
      </c>
      <c r="V1746" s="222">
        <f>ROUND(E1746*U1746,2)</f>
        <v>441.82</v>
      </c>
      <c r="W1746" s="222"/>
      <c r="X1746" s="222" t="s">
        <v>1912</v>
      </c>
      <c r="Y1746" s="222" t="s">
        <v>267</v>
      </c>
      <c r="Z1746" s="212"/>
      <c r="AA1746" s="212"/>
      <c r="AB1746" s="212"/>
      <c r="AC1746" s="212"/>
      <c r="AD1746" s="212"/>
      <c r="AE1746" s="212"/>
      <c r="AF1746" s="212"/>
      <c r="AG1746" s="212" t="s">
        <v>1913</v>
      </c>
      <c r="AH1746" s="212"/>
      <c r="AI1746" s="212"/>
      <c r="AJ1746" s="212"/>
      <c r="AK1746" s="212"/>
      <c r="AL1746" s="212"/>
      <c r="AM1746" s="212"/>
      <c r="AN1746" s="212"/>
      <c r="AO1746" s="212"/>
      <c r="AP1746" s="212"/>
      <c r="AQ1746" s="212"/>
      <c r="AR1746" s="212"/>
      <c r="AS1746" s="212"/>
      <c r="AT1746" s="212"/>
      <c r="AU1746" s="212"/>
      <c r="AV1746" s="212"/>
      <c r="AW1746" s="212"/>
      <c r="AX1746" s="212"/>
      <c r="AY1746" s="212"/>
      <c r="AZ1746" s="212"/>
      <c r="BA1746" s="212"/>
      <c r="BB1746" s="212"/>
      <c r="BC1746" s="212"/>
      <c r="BD1746" s="212"/>
      <c r="BE1746" s="212"/>
      <c r="BF1746" s="212"/>
      <c r="BG1746" s="212"/>
      <c r="BH1746" s="212"/>
    </row>
    <row r="1747" spans="1:60" outlineLevel="2" x14ac:dyDescent="0.2">
      <c r="A1747" s="219"/>
      <c r="B1747" s="220"/>
      <c r="C1747" s="252" t="s">
        <v>1900</v>
      </c>
      <c r="D1747" s="223"/>
      <c r="E1747" s="224"/>
      <c r="F1747" s="222"/>
      <c r="G1747" s="222"/>
      <c r="H1747" s="222"/>
      <c r="I1747" s="222"/>
      <c r="J1747" s="222"/>
      <c r="K1747" s="222"/>
      <c r="L1747" s="222"/>
      <c r="M1747" s="222"/>
      <c r="N1747" s="221"/>
      <c r="O1747" s="221"/>
      <c r="P1747" s="221"/>
      <c r="Q1747" s="221"/>
      <c r="R1747" s="222"/>
      <c r="S1747" s="222"/>
      <c r="T1747" s="222"/>
      <c r="U1747" s="222"/>
      <c r="V1747" s="222"/>
      <c r="W1747" s="222"/>
      <c r="X1747" s="222"/>
      <c r="Y1747" s="222"/>
      <c r="Z1747" s="212"/>
      <c r="AA1747" s="212"/>
      <c r="AB1747" s="212"/>
      <c r="AC1747" s="212"/>
      <c r="AD1747" s="212"/>
      <c r="AE1747" s="212"/>
      <c r="AF1747" s="212"/>
      <c r="AG1747" s="212" t="s">
        <v>276</v>
      </c>
      <c r="AH1747" s="212">
        <v>0</v>
      </c>
      <c r="AI1747" s="212"/>
      <c r="AJ1747" s="212"/>
      <c r="AK1747" s="212"/>
      <c r="AL1747" s="212"/>
      <c r="AM1747" s="212"/>
      <c r="AN1747" s="212"/>
      <c r="AO1747" s="212"/>
      <c r="AP1747" s="212"/>
      <c r="AQ1747" s="212"/>
      <c r="AR1747" s="212"/>
      <c r="AS1747" s="212"/>
      <c r="AT1747" s="212"/>
      <c r="AU1747" s="212"/>
      <c r="AV1747" s="212"/>
      <c r="AW1747" s="212"/>
      <c r="AX1747" s="212"/>
      <c r="AY1747" s="212"/>
      <c r="AZ1747" s="212"/>
      <c r="BA1747" s="212"/>
      <c r="BB1747" s="212"/>
      <c r="BC1747" s="212"/>
      <c r="BD1747" s="212"/>
      <c r="BE1747" s="212"/>
      <c r="BF1747" s="212"/>
      <c r="BG1747" s="212"/>
      <c r="BH1747" s="212"/>
    </row>
    <row r="1748" spans="1:60" ht="22.5" outlineLevel="3" x14ac:dyDescent="0.2">
      <c r="A1748" s="219"/>
      <c r="B1748" s="220"/>
      <c r="C1748" s="252" t="s">
        <v>1914</v>
      </c>
      <c r="D1748" s="223"/>
      <c r="E1748" s="224"/>
      <c r="F1748" s="222"/>
      <c r="G1748" s="222"/>
      <c r="H1748" s="222"/>
      <c r="I1748" s="222"/>
      <c r="J1748" s="222"/>
      <c r="K1748" s="222"/>
      <c r="L1748" s="222"/>
      <c r="M1748" s="222"/>
      <c r="N1748" s="221"/>
      <c r="O1748" s="221"/>
      <c r="P1748" s="221"/>
      <c r="Q1748" s="221"/>
      <c r="R1748" s="222"/>
      <c r="S1748" s="222"/>
      <c r="T1748" s="222"/>
      <c r="U1748" s="222"/>
      <c r="V1748" s="222"/>
      <c r="W1748" s="222"/>
      <c r="X1748" s="222"/>
      <c r="Y1748" s="222"/>
      <c r="Z1748" s="212"/>
      <c r="AA1748" s="212"/>
      <c r="AB1748" s="212"/>
      <c r="AC1748" s="212"/>
      <c r="AD1748" s="212"/>
      <c r="AE1748" s="212"/>
      <c r="AF1748" s="212"/>
      <c r="AG1748" s="212" t="s">
        <v>276</v>
      </c>
      <c r="AH1748" s="212">
        <v>0</v>
      </c>
      <c r="AI1748" s="212"/>
      <c r="AJ1748" s="212"/>
      <c r="AK1748" s="212"/>
      <c r="AL1748" s="212"/>
      <c r="AM1748" s="212"/>
      <c r="AN1748" s="212"/>
      <c r="AO1748" s="212"/>
      <c r="AP1748" s="212"/>
      <c r="AQ1748" s="212"/>
      <c r="AR1748" s="212"/>
      <c r="AS1748" s="212"/>
      <c r="AT1748" s="212"/>
      <c r="AU1748" s="212"/>
      <c r="AV1748" s="212"/>
      <c r="AW1748" s="212"/>
      <c r="AX1748" s="212"/>
      <c r="AY1748" s="212"/>
      <c r="AZ1748" s="212"/>
      <c r="BA1748" s="212"/>
      <c r="BB1748" s="212"/>
      <c r="BC1748" s="212"/>
      <c r="BD1748" s="212"/>
      <c r="BE1748" s="212"/>
      <c r="BF1748" s="212"/>
      <c r="BG1748" s="212"/>
      <c r="BH1748" s="212"/>
    </row>
    <row r="1749" spans="1:60" ht="22.5" outlineLevel="3" x14ac:dyDescent="0.2">
      <c r="A1749" s="219"/>
      <c r="B1749" s="220"/>
      <c r="C1749" s="252" t="s">
        <v>1915</v>
      </c>
      <c r="D1749" s="223"/>
      <c r="E1749" s="224"/>
      <c r="F1749" s="222"/>
      <c r="G1749" s="222"/>
      <c r="H1749" s="222"/>
      <c r="I1749" s="222"/>
      <c r="J1749" s="222"/>
      <c r="K1749" s="222"/>
      <c r="L1749" s="222"/>
      <c r="M1749" s="222"/>
      <c r="N1749" s="221"/>
      <c r="O1749" s="221"/>
      <c r="P1749" s="221"/>
      <c r="Q1749" s="221"/>
      <c r="R1749" s="222"/>
      <c r="S1749" s="222"/>
      <c r="T1749" s="222"/>
      <c r="U1749" s="222"/>
      <c r="V1749" s="222"/>
      <c r="W1749" s="222"/>
      <c r="X1749" s="222"/>
      <c r="Y1749" s="222"/>
      <c r="Z1749" s="212"/>
      <c r="AA1749" s="212"/>
      <c r="AB1749" s="212"/>
      <c r="AC1749" s="212"/>
      <c r="AD1749" s="212"/>
      <c r="AE1749" s="212"/>
      <c r="AF1749" s="212"/>
      <c r="AG1749" s="212" t="s">
        <v>276</v>
      </c>
      <c r="AH1749" s="212">
        <v>0</v>
      </c>
      <c r="AI1749" s="212"/>
      <c r="AJ1749" s="212"/>
      <c r="AK1749" s="212"/>
      <c r="AL1749" s="212"/>
      <c r="AM1749" s="212"/>
      <c r="AN1749" s="212"/>
      <c r="AO1749" s="212"/>
      <c r="AP1749" s="212"/>
      <c r="AQ1749" s="212"/>
      <c r="AR1749" s="212"/>
      <c r="AS1749" s="212"/>
      <c r="AT1749" s="212"/>
      <c r="AU1749" s="212"/>
      <c r="AV1749" s="212"/>
      <c r="AW1749" s="212"/>
      <c r="AX1749" s="212"/>
      <c r="AY1749" s="212"/>
      <c r="AZ1749" s="212"/>
      <c r="BA1749" s="212"/>
      <c r="BB1749" s="212"/>
      <c r="BC1749" s="212"/>
      <c r="BD1749" s="212"/>
      <c r="BE1749" s="212"/>
      <c r="BF1749" s="212"/>
      <c r="BG1749" s="212"/>
      <c r="BH1749" s="212"/>
    </row>
    <row r="1750" spans="1:60" ht="22.5" outlineLevel="3" x14ac:dyDescent="0.2">
      <c r="A1750" s="219"/>
      <c r="B1750" s="220"/>
      <c r="C1750" s="252" t="s">
        <v>1916</v>
      </c>
      <c r="D1750" s="223"/>
      <c r="E1750" s="224"/>
      <c r="F1750" s="222"/>
      <c r="G1750" s="222"/>
      <c r="H1750" s="222"/>
      <c r="I1750" s="222"/>
      <c r="J1750" s="222"/>
      <c r="K1750" s="222"/>
      <c r="L1750" s="222"/>
      <c r="M1750" s="222"/>
      <c r="N1750" s="221"/>
      <c r="O1750" s="221"/>
      <c r="P1750" s="221"/>
      <c r="Q1750" s="221"/>
      <c r="R1750" s="222"/>
      <c r="S1750" s="222"/>
      <c r="T1750" s="222"/>
      <c r="U1750" s="222"/>
      <c r="V1750" s="222"/>
      <c r="W1750" s="222"/>
      <c r="X1750" s="222"/>
      <c r="Y1750" s="222"/>
      <c r="Z1750" s="212"/>
      <c r="AA1750" s="212"/>
      <c r="AB1750" s="212"/>
      <c r="AC1750" s="212"/>
      <c r="AD1750" s="212"/>
      <c r="AE1750" s="212"/>
      <c r="AF1750" s="212"/>
      <c r="AG1750" s="212" t="s">
        <v>276</v>
      </c>
      <c r="AH1750" s="212">
        <v>0</v>
      </c>
      <c r="AI1750" s="212"/>
      <c r="AJ1750" s="212"/>
      <c r="AK1750" s="212"/>
      <c r="AL1750" s="212"/>
      <c r="AM1750" s="212"/>
      <c r="AN1750" s="212"/>
      <c r="AO1750" s="212"/>
      <c r="AP1750" s="212"/>
      <c r="AQ1750" s="212"/>
      <c r="AR1750" s="212"/>
      <c r="AS1750" s="212"/>
      <c r="AT1750" s="212"/>
      <c r="AU1750" s="212"/>
      <c r="AV1750" s="212"/>
      <c r="AW1750" s="212"/>
      <c r="AX1750" s="212"/>
      <c r="AY1750" s="212"/>
      <c r="AZ1750" s="212"/>
      <c r="BA1750" s="212"/>
      <c r="BB1750" s="212"/>
      <c r="BC1750" s="212"/>
      <c r="BD1750" s="212"/>
      <c r="BE1750" s="212"/>
      <c r="BF1750" s="212"/>
      <c r="BG1750" s="212"/>
      <c r="BH1750" s="212"/>
    </row>
    <row r="1751" spans="1:60" outlineLevel="3" x14ac:dyDescent="0.2">
      <c r="A1751" s="219"/>
      <c r="B1751" s="220"/>
      <c r="C1751" s="252" t="s">
        <v>1917</v>
      </c>
      <c r="D1751" s="223"/>
      <c r="E1751" s="224">
        <v>473.54491999999999</v>
      </c>
      <c r="F1751" s="222"/>
      <c r="G1751" s="222"/>
      <c r="H1751" s="222"/>
      <c r="I1751" s="222"/>
      <c r="J1751" s="222"/>
      <c r="K1751" s="222"/>
      <c r="L1751" s="222"/>
      <c r="M1751" s="222"/>
      <c r="N1751" s="221"/>
      <c r="O1751" s="221"/>
      <c r="P1751" s="221"/>
      <c r="Q1751" s="221"/>
      <c r="R1751" s="222"/>
      <c r="S1751" s="222"/>
      <c r="T1751" s="222"/>
      <c r="U1751" s="222"/>
      <c r="V1751" s="222"/>
      <c r="W1751" s="222"/>
      <c r="X1751" s="222"/>
      <c r="Y1751" s="222"/>
      <c r="Z1751" s="212"/>
      <c r="AA1751" s="212"/>
      <c r="AB1751" s="212"/>
      <c r="AC1751" s="212"/>
      <c r="AD1751" s="212"/>
      <c r="AE1751" s="212"/>
      <c r="AF1751" s="212"/>
      <c r="AG1751" s="212" t="s">
        <v>276</v>
      </c>
      <c r="AH1751" s="212">
        <v>0</v>
      </c>
      <c r="AI1751" s="212"/>
      <c r="AJ1751" s="212"/>
      <c r="AK1751" s="212"/>
      <c r="AL1751" s="212"/>
      <c r="AM1751" s="212"/>
      <c r="AN1751" s="212"/>
      <c r="AO1751" s="212"/>
      <c r="AP1751" s="212"/>
      <c r="AQ1751" s="212"/>
      <c r="AR1751" s="212"/>
      <c r="AS1751" s="212"/>
      <c r="AT1751" s="212"/>
      <c r="AU1751" s="212"/>
      <c r="AV1751" s="212"/>
      <c r="AW1751" s="212"/>
      <c r="AX1751" s="212"/>
      <c r="AY1751" s="212"/>
      <c r="AZ1751" s="212"/>
      <c r="BA1751" s="212"/>
      <c r="BB1751" s="212"/>
      <c r="BC1751" s="212"/>
      <c r="BD1751" s="212"/>
      <c r="BE1751" s="212"/>
      <c r="BF1751" s="212"/>
      <c r="BG1751" s="212"/>
      <c r="BH1751" s="212"/>
    </row>
    <row r="1752" spans="1:60" outlineLevel="1" x14ac:dyDescent="0.2">
      <c r="A1752" s="233">
        <v>351</v>
      </c>
      <c r="B1752" s="234" t="s">
        <v>1918</v>
      </c>
      <c r="C1752" s="250" t="s">
        <v>1919</v>
      </c>
      <c r="D1752" s="235" t="s">
        <v>397</v>
      </c>
      <c r="E1752" s="236">
        <v>473.54491999999999</v>
      </c>
      <c r="F1752" s="237"/>
      <c r="G1752" s="238">
        <f>ROUND(E1752*F1752,2)</f>
        <v>0</v>
      </c>
      <c r="H1752" s="237"/>
      <c r="I1752" s="238">
        <f>ROUND(E1752*H1752,2)</f>
        <v>0</v>
      </c>
      <c r="J1752" s="237"/>
      <c r="K1752" s="238">
        <f>ROUND(E1752*J1752,2)</f>
        <v>0</v>
      </c>
      <c r="L1752" s="238">
        <v>21</v>
      </c>
      <c r="M1752" s="238">
        <f>G1752*(1+L1752/100)</f>
        <v>0</v>
      </c>
      <c r="N1752" s="236">
        <v>0</v>
      </c>
      <c r="O1752" s="236">
        <f>ROUND(E1752*N1752,2)</f>
        <v>0</v>
      </c>
      <c r="P1752" s="236">
        <v>0</v>
      </c>
      <c r="Q1752" s="236">
        <f>ROUND(E1752*P1752,2)</f>
        <v>0</v>
      </c>
      <c r="R1752" s="238" t="s">
        <v>916</v>
      </c>
      <c r="S1752" s="238" t="s">
        <v>264</v>
      </c>
      <c r="T1752" s="239" t="s">
        <v>319</v>
      </c>
      <c r="U1752" s="222">
        <v>0.49</v>
      </c>
      <c r="V1752" s="222">
        <f>ROUND(E1752*U1752,2)</f>
        <v>232.04</v>
      </c>
      <c r="W1752" s="222"/>
      <c r="X1752" s="222" t="s">
        <v>1912</v>
      </c>
      <c r="Y1752" s="222" t="s">
        <v>267</v>
      </c>
      <c r="Z1752" s="212"/>
      <c r="AA1752" s="212"/>
      <c r="AB1752" s="212"/>
      <c r="AC1752" s="212"/>
      <c r="AD1752" s="212"/>
      <c r="AE1752" s="212"/>
      <c r="AF1752" s="212"/>
      <c r="AG1752" s="212" t="s">
        <v>1913</v>
      </c>
      <c r="AH1752" s="212"/>
      <c r="AI1752" s="212"/>
      <c r="AJ1752" s="212"/>
      <c r="AK1752" s="212"/>
      <c r="AL1752" s="212"/>
      <c r="AM1752" s="212"/>
      <c r="AN1752" s="212"/>
      <c r="AO1752" s="212"/>
      <c r="AP1752" s="212"/>
      <c r="AQ1752" s="212"/>
      <c r="AR1752" s="212"/>
      <c r="AS1752" s="212"/>
      <c r="AT1752" s="212"/>
      <c r="AU1752" s="212"/>
      <c r="AV1752" s="212"/>
      <c r="AW1752" s="212"/>
      <c r="AX1752" s="212"/>
      <c r="AY1752" s="212"/>
      <c r="AZ1752" s="212"/>
      <c r="BA1752" s="212"/>
      <c r="BB1752" s="212"/>
      <c r="BC1752" s="212"/>
      <c r="BD1752" s="212"/>
      <c r="BE1752" s="212"/>
      <c r="BF1752" s="212"/>
      <c r="BG1752" s="212"/>
      <c r="BH1752" s="212"/>
    </row>
    <row r="1753" spans="1:60" outlineLevel="2" x14ac:dyDescent="0.2">
      <c r="A1753" s="219"/>
      <c r="B1753" s="220"/>
      <c r="C1753" s="251" t="s">
        <v>1920</v>
      </c>
      <c r="D1753" s="241"/>
      <c r="E1753" s="241"/>
      <c r="F1753" s="241"/>
      <c r="G1753" s="241"/>
      <c r="H1753" s="222"/>
      <c r="I1753" s="222"/>
      <c r="J1753" s="222"/>
      <c r="K1753" s="222"/>
      <c r="L1753" s="222"/>
      <c r="M1753" s="222"/>
      <c r="N1753" s="221"/>
      <c r="O1753" s="221"/>
      <c r="P1753" s="221"/>
      <c r="Q1753" s="221"/>
      <c r="R1753" s="222"/>
      <c r="S1753" s="222"/>
      <c r="T1753" s="222"/>
      <c r="U1753" s="222"/>
      <c r="V1753" s="222"/>
      <c r="W1753" s="222"/>
      <c r="X1753" s="222"/>
      <c r="Y1753" s="222"/>
      <c r="Z1753" s="212"/>
      <c r="AA1753" s="212"/>
      <c r="AB1753" s="212"/>
      <c r="AC1753" s="212"/>
      <c r="AD1753" s="212"/>
      <c r="AE1753" s="212"/>
      <c r="AF1753" s="212"/>
      <c r="AG1753" s="212" t="s">
        <v>270</v>
      </c>
      <c r="AH1753" s="212"/>
      <c r="AI1753" s="212"/>
      <c r="AJ1753" s="212"/>
      <c r="AK1753" s="212"/>
      <c r="AL1753" s="212"/>
      <c r="AM1753" s="212"/>
      <c r="AN1753" s="212"/>
      <c r="AO1753" s="212"/>
      <c r="AP1753" s="212"/>
      <c r="AQ1753" s="212"/>
      <c r="AR1753" s="212"/>
      <c r="AS1753" s="212"/>
      <c r="AT1753" s="212"/>
      <c r="AU1753" s="212"/>
      <c r="AV1753" s="212"/>
      <c r="AW1753" s="212"/>
      <c r="AX1753" s="212"/>
      <c r="AY1753" s="212"/>
      <c r="AZ1753" s="212"/>
      <c r="BA1753" s="212"/>
      <c r="BB1753" s="212"/>
      <c r="BC1753" s="212"/>
      <c r="BD1753" s="212"/>
      <c r="BE1753" s="212"/>
      <c r="BF1753" s="212"/>
      <c r="BG1753" s="212"/>
      <c r="BH1753" s="212"/>
    </row>
    <row r="1754" spans="1:60" outlineLevel="2" x14ac:dyDescent="0.2">
      <c r="A1754" s="219"/>
      <c r="B1754" s="220"/>
      <c r="C1754" s="252" t="s">
        <v>1900</v>
      </c>
      <c r="D1754" s="223"/>
      <c r="E1754" s="224"/>
      <c r="F1754" s="222"/>
      <c r="G1754" s="222"/>
      <c r="H1754" s="222"/>
      <c r="I1754" s="222"/>
      <c r="J1754" s="222"/>
      <c r="K1754" s="222"/>
      <c r="L1754" s="222"/>
      <c r="M1754" s="222"/>
      <c r="N1754" s="221"/>
      <c r="O1754" s="221"/>
      <c r="P1754" s="221"/>
      <c r="Q1754" s="221"/>
      <c r="R1754" s="222"/>
      <c r="S1754" s="222"/>
      <c r="T1754" s="222"/>
      <c r="U1754" s="222"/>
      <c r="V1754" s="222"/>
      <c r="W1754" s="222"/>
      <c r="X1754" s="222"/>
      <c r="Y1754" s="222"/>
      <c r="Z1754" s="212"/>
      <c r="AA1754" s="212"/>
      <c r="AB1754" s="212"/>
      <c r="AC1754" s="212"/>
      <c r="AD1754" s="212"/>
      <c r="AE1754" s="212"/>
      <c r="AF1754" s="212"/>
      <c r="AG1754" s="212" t="s">
        <v>276</v>
      </c>
      <c r="AH1754" s="212">
        <v>0</v>
      </c>
      <c r="AI1754" s="212"/>
      <c r="AJ1754" s="212"/>
      <c r="AK1754" s="212"/>
      <c r="AL1754" s="212"/>
      <c r="AM1754" s="212"/>
      <c r="AN1754" s="212"/>
      <c r="AO1754" s="212"/>
      <c r="AP1754" s="212"/>
      <c r="AQ1754" s="212"/>
      <c r="AR1754" s="212"/>
      <c r="AS1754" s="212"/>
      <c r="AT1754" s="212"/>
      <c r="AU1754" s="212"/>
      <c r="AV1754" s="212"/>
      <c r="AW1754" s="212"/>
      <c r="AX1754" s="212"/>
      <c r="AY1754" s="212"/>
      <c r="AZ1754" s="212"/>
      <c r="BA1754" s="212"/>
      <c r="BB1754" s="212"/>
      <c r="BC1754" s="212"/>
      <c r="BD1754" s="212"/>
      <c r="BE1754" s="212"/>
      <c r="BF1754" s="212"/>
      <c r="BG1754" s="212"/>
      <c r="BH1754" s="212"/>
    </row>
    <row r="1755" spans="1:60" ht="22.5" outlineLevel="3" x14ac:dyDescent="0.2">
      <c r="A1755" s="219"/>
      <c r="B1755" s="220"/>
      <c r="C1755" s="252" t="s">
        <v>1914</v>
      </c>
      <c r="D1755" s="223"/>
      <c r="E1755" s="224"/>
      <c r="F1755" s="222"/>
      <c r="G1755" s="222"/>
      <c r="H1755" s="222"/>
      <c r="I1755" s="222"/>
      <c r="J1755" s="222"/>
      <c r="K1755" s="222"/>
      <c r="L1755" s="222"/>
      <c r="M1755" s="222"/>
      <c r="N1755" s="221"/>
      <c r="O1755" s="221"/>
      <c r="P1755" s="221"/>
      <c r="Q1755" s="221"/>
      <c r="R1755" s="222"/>
      <c r="S1755" s="222"/>
      <c r="T1755" s="222"/>
      <c r="U1755" s="222"/>
      <c r="V1755" s="222"/>
      <c r="W1755" s="222"/>
      <c r="X1755" s="222"/>
      <c r="Y1755" s="222"/>
      <c r="Z1755" s="212"/>
      <c r="AA1755" s="212"/>
      <c r="AB1755" s="212"/>
      <c r="AC1755" s="212"/>
      <c r="AD1755" s="212"/>
      <c r="AE1755" s="212"/>
      <c r="AF1755" s="212"/>
      <c r="AG1755" s="212" t="s">
        <v>276</v>
      </c>
      <c r="AH1755" s="212">
        <v>0</v>
      </c>
      <c r="AI1755" s="212"/>
      <c r="AJ1755" s="212"/>
      <c r="AK1755" s="212"/>
      <c r="AL1755" s="212"/>
      <c r="AM1755" s="212"/>
      <c r="AN1755" s="212"/>
      <c r="AO1755" s="212"/>
      <c r="AP1755" s="212"/>
      <c r="AQ1755" s="212"/>
      <c r="AR1755" s="212"/>
      <c r="AS1755" s="212"/>
      <c r="AT1755" s="212"/>
      <c r="AU1755" s="212"/>
      <c r="AV1755" s="212"/>
      <c r="AW1755" s="212"/>
      <c r="AX1755" s="212"/>
      <c r="AY1755" s="212"/>
      <c r="AZ1755" s="212"/>
      <c r="BA1755" s="212"/>
      <c r="BB1755" s="212"/>
      <c r="BC1755" s="212"/>
      <c r="BD1755" s="212"/>
      <c r="BE1755" s="212"/>
      <c r="BF1755" s="212"/>
      <c r="BG1755" s="212"/>
      <c r="BH1755" s="212"/>
    </row>
    <row r="1756" spans="1:60" ht="22.5" outlineLevel="3" x14ac:dyDescent="0.2">
      <c r="A1756" s="219"/>
      <c r="B1756" s="220"/>
      <c r="C1756" s="252" t="s">
        <v>1915</v>
      </c>
      <c r="D1756" s="223"/>
      <c r="E1756" s="224"/>
      <c r="F1756" s="222"/>
      <c r="G1756" s="222"/>
      <c r="H1756" s="222"/>
      <c r="I1756" s="222"/>
      <c r="J1756" s="222"/>
      <c r="K1756" s="222"/>
      <c r="L1756" s="222"/>
      <c r="M1756" s="222"/>
      <c r="N1756" s="221"/>
      <c r="O1756" s="221"/>
      <c r="P1756" s="221"/>
      <c r="Q1756" s="221"/>
      <c r="R1756" s="222"/>
      <c r="S1756" s="222"/>
      <c r="T1756" s="222"/>
      <c r="U1756" s="222"/>
      <c r="V1756" s="222"/>
      <c r="W1756" s="222"/>
      <c r="X1756" s="222"/>
      <c r="Y1756" s="222"/>
      <c r="Z1756" s="212"/>
      <c r="AA1756" s="212"/>
      <c r="AB1756" s="212"/>
      <c r="AC1756" s="212"/>
      <c r="AD1756" s="212"/>
      <c r="AE1756" s="212"/>
      <c r="AF1756" s="212"/>
      <c r="AG1756" s="212" t="s">
        <v>276</v>
      </c>
      <c r="AH1756" s="212">
        <v>0</v>
      </c>
      <c r="AI1756" s="212"/>
      <c r="AJ1756" s="212"/>
      <c r="AK1756" s="212"/>
      <c r="AL1756" s="212"/>
      <c r="AM1756" s="212"/>
      <c r="AN1756" s="212"/>
      <c r="AO1756" s="212"/>
      <c r="AP1756" s="212"/>
      <c r="AQ1756" s="212"/>
      <c r="AR1756" s="212"/>
      <c r="AS1756" s="212"/>
      <c r="AT1756" s="212"/>
      <c r="AU1756" s="212"/>
      <c r="AV1756" s="212"/>
      <c r="AW1756" s="212"/>
      <c r="AX1756" s="212"/>
      <c r="AY1756" s="212"/>
      <c r="AZ1756" s="212"/>
      <c r="BA1756" s="212"/>
      <c r="BB1756" s="212"/>
      <c r="BC1756" s="212"/>
      <c r="BD1756" s="212"/>
      <c r="BE1756" s="212"/>
      <c r="BF1756" s="212"/>
      <c r="BG1756" s="212"/>
      <c r="BH1756" s="212"/>
    </row>
    <row r="1757" spans="1:60" ht="22.5" outlineLevel="3" x14ac:dyDescent="0.2">
      <c r="A1757" s="219"/>
      <c r="B1757" s="220"/>
      <c r="C1757" s="252" t="s">
        <v>1916</v>
      </c>
      <c r="D1757" s="223"/>
      <c r="E1757" s="224"/>
      <c r="F1757" s="222"/>
      <c r="G1757" s="222"/>
      <c r="H1757" s="222"/>
      <c r="I1757" s="222"/>
      <c r="J1757" s="222"/>
      <c r="K1757" s="222"/>
      <c r="L1757" s="222"/>
      <c r="M1757" s="222"/>
      <c r="N1757" s="221"/>
      <c r="O1757" s="221"/>
      <c r="P1757" s="221"/>
      <c r="Q1757" s="221"/>
      <c r="R1757" s="222"/>
      <c r="S1757" s="222"/>
      <c r="T1757" s="222"/>
      <c r="U1757" s="222"/>
      <c r="V1757" s="222"/>
      <c r="W1757" s="222"/>
      <c r="X1757" s="222"/>
      <c r="Y1757" s="222"/>
      <c r="Z1757" s="212"/>
      <c r="AA1757" s="212"/>
      <c r="AB1757" s="212"/>
      <c r="AC1757" s="212"/>
      <c r="AD1757" s="212"/>
      <c r="AE1757" s="212"/>
      <c r="AF1757" s="212"/>
      <c r="AG1757" s="212" t="s">
        <v>276</v>
      </c>
      <c r="AH1757" s="212">
        <v>0</v>
      </c>
      <c r="AI1757" s="212"/>
      <c r="AJ1757" s="212"/>
      <c r="AK1757" s="212"/>
      <c r="AL1757" s="212"/>
      <c r="AM1757" s="212"/>
      <c r="AN1757" s="212"/>
      <c r="AO1757" s="212"/>
      <c r="AP1757" s="212"/>
      <c r="AQ1757" s="212"/>
      <c r="AR1757" s="212"/>
      <c r="AS1757" s="212"/>
      <c r="AT1757" s="212"/>
      <c r="AU1757" s="212"/>
      <c r="AV1757" s="212"/>
      <c r="AW1757" s="212"/>
      <c r="AX1757" s="212"/>
      <c r="AY1757" s="212"/>
      <c r="AZ1757" s="212"/>
      <c r="BA1757" s="212"/>
      <c r="BB1757" s="212"/>
      <c r="BC1757" s="212"/>
      <c r="BD1757" s="212"/>
      <c r="BE1757" s="212"/>
      <c r="BF1757" s="212"/>
      <c r="BG1757" s="212"/>
      <c r="BH1757" s="212"/>
    </row>
    <row r="1758" spans="1:60" outlineLevel="3" x14ac:dyDescent="0.2">
      <c r="A1758" s="219"/>
      <c r="B1758" s="220"/>
      <c r="C1758" s="252" t="s">
        <v>1917</v>
      </c>
      <c r="D1758" s="223"/>
      <c r="E1758" s="224">
        <v>473.54491999999999</v>
      </c>
      <c r="F1758" s="222"/>
      <c r="G1758" s="222"/>
      <c r="H1758" s="222"/>
      <c r="I1758" s="222"/>
      <c r="J1758" s="222"/>
      <c r="K1758" s="222"/>
      <c r="L1758" s="222"/>
      <c r="M1758" s="222"/>
      <c r="N1758" s="221"/>
      <c r="O1758" s="221"/>
      <c r="P1758" s="221"/>
      <c r="Q1758" s="221"/>
      <c r="R1758" s="222"/>
      <c r="S1758" s="222"/>
      <c r="T1758" s="222"/>
      <c r="U1758" s="222"/>
      <c r="V1758" s="222"/>
      <c r="W1758" s="222"/>
      <c r="X1758" s="222"/>
      <c r="Y1758" s="222"/>
      <c r="Z1758" s="212"/>
      <c r="AA1758" s="212"/>
      <c r="AB1758" s="212"/>
      <c r="AC1758" s="212"/>
      <c r="AD1758" s="212"/>
      <c r="AE1758" s="212"/>
      <c r="AF1758" s="212"/>
      <c r="AG1758" s="212" t="s">
        <v>276</v>
      </c>
      <c r="AH1758" s="212">
        <v>0</v>
      </c>
      <c r="AI1758" s="212"/>
      <c r="AJ1758" s="212"/>
      <c r="AK1758" s="212"/>
      <c r="AL1758" s="212"/>
      <c r="AM1758" s="212"/>
      <c r="AN1758" s="212"/>
      <c r="AO1758" s="212"/>
      <c r="AP1758" s="212"/>
      <c r="AQ1758" s="212"/>
      <c r="AR1758" s="212"/>
      <c r="AS1758" s="212"/>
      <c r="AT1758" s="212"/>
      <c r="AU1758" s="212"/>
      <c r="AV1758" s="212"/>
      <c r="AW1758" s="212"/>
      <c r="AX1758" s="212"/>
      <c r="AY1758" s="212"/>
      <c r="AZ1758" s="212"/>
      <c r="BA1758" s="212"/>
      <c r="BB1758" s="212"/>
      <c r="BC1758" s="212"/>
      <c r="BD1758" s="212"/>
      <c r="BE1758" s="212"/>
      <c r="BF1758" s="212"/>
      <c r="BG1758" s="212"/>
      <c r="BH1758" s="212"/>
    </row>
    <row r="1759" spans="1:60" outlineLevel="1" x14ac:dyDescent="0.2">
      <c r="A1759" s="233">
        <v>352</v>
      </c>
      <c r="B1759" s="234" t="s">
        <v>1921</v>
      </c>
      <c r="C1759" s="250" t="s">
        <v>1922</v>
      </c>
      <c r="D1759" s="235" t="s">
        <v>397</v>
      </c>
      <c r="E1759" s="236">
        <v>6629.6288699999996</v>
      </c>
      <c r="F1759" s="237"/>
      <c r="G1759" s="238">
        <f>ROUND(E1759*F1759,2)</f>
        <v>0</v>
      </c>
      <c r="H1759" s="237"/>
      <c r="I1759" s="238">
        <f>ROUND(E1759*H1759,2)</f>
        <v>0</v>
      </c>
      <c r="J1759" s="237"/>
      <c r="K1759" s="238">
        <f>ROUND(E1759*J1759,2)</f>
        <v>0</v>
      </c>
      <c r="L1759" s="238">
        <v>21</v>
      </c>
      <c r="M1759" s="238">
        <f>G1759*(1+L1759/100)</f>
        <v>0</v>
      </c>
      <c r="N1759" s="236">
        <v>0</v>
      </c>
      <c r="O1759" s="236">
        <f>ROUND(E1759*N1759,2)</f>
        <v>0</v>
      </c>
      <c r="P1759" s="236">
        <v>0</v>
      </c>
      <c r="Q1759" s="236">
        <f>ROUND(E1759*P1759,2)</f>
        <v>0</v>
      </c>
      <c r="R1759" s="238" t="s">
        <v>916</v>
      </c>
      <c r="S1759" s="238" t="s">
        <v>264</v>
      </c>
      <c r="T1759" s="239" t="s">
        <v>319</v>
      </c>
      <c r="U1759" s="222">
        <v>0</v>
      </c>
      <c r="V1759" s="222">
        <f>ROUND(E1759*U1759,2)</f>
        <v>0</v>
      </c>
      <c r="W1759" s="222"/>
      <c r="X1759" s="222" t="s">
        <v>1912</v>
      </c>
      <c r="Y1759" s="222" t="s">
        <v>267</v>
      </c>
      <c r="Z1759" s="212"/>
      <c r="AA1759" s="212"/>
      <c r="AB1759" s="212"/>
      <c r="AC1759" s="212"/>
      <c r="AD1759" s="212"/>
      <c r="AE1759" s="212"/>
      <c r="AF1759" s="212"/>
      <c r="AG1759" s="212" t="s">
        <v>1913</v>
      </c>
      <c r="AH1759" s="212"/>
      <c r="AI1759" s="212"/>
      <c r="AJ1759" s="212"/>
      <c r="AK1759" s="212"/>
      <c r="AL1759" s="212"/>
      <c r="AM1759" s="212"/>
      <c r="AN1759" s="212"/>
      <c r="AO1759" s="212"/>
      <c r="AP1759" s="212"/>
      <c r="AQ1759" s="212"/>
      <c r="AR1759" s="212"/>
      <c r="AS1759" s="212"/>
      <c r="AT1759" s="212"/>
      <c r="AU1759" s="212"/>
      <c r="AV1759" s="212"/>
      <c r="AW1759" s="212"/>
      <c r="AX1759" s="212"/>
      <c r="AY1759" s="212"/>
      <c r="AZ1759" s="212"/>
      <c r="BA1759" s="212"/>
      <c r="BB1759" s="212"/>
      <c r="BC1759" s="212"/>
      <c r="BD1759" s="212"/>
      <c r="BE1759" s="212"/>
      <c r="BF1759" s="212"/>
      <c r="BG1759" s="212"/>
      <c r="BH1759" s="212"/>
    </row>
    <row r="1760" spans="1:60" outlineLevel="2" x14ac:dyDescent="0.2">
      <c r="A1760" s="219"/>
      <c r="B1760" s="220"/>
      <c r="C1760" s="252" t="s">
        <v>1900</v>
      </c>
      <c r="D1760" s="223"/>
      <c r="E1760" s="224"/>
      <c r="F1760" s="222"/>
      <c r="G1760" s="222"/>
      <c r="H1760" s="222"/>
      <c r="I1760" s="222"/>
      <c r="J1760" s="222"/>
      <c r="K1760" s="222"/>
      <c r="L1760" s="222"/>
      <c r="M1760" s="222"/>
      <c r="N1760" s="221"/>
      <c r="O1760" s="221"/>
      <c r="P1760" s="221"/>
      <c r="Q1760" s="221"/>
      <c r="R1760" s="222"/>
      <c r="S1760" s="222"/>
      <c r="T1760" s="222"/>
      <c r="U1760" s="222"/>
      <c r="V1760" s="222"/>
      <c r="W1760" s="222"/>
      <c r="X1760" s="222"/>
      <c r="Y1760" s="222"/>
      <c r="Z1760" s="212"/>
      <c r="AA1760" s="212"/>
      <c r="AB1760" s="212"/>
      <c r="AC1760" s="212"/>
      <c r="AD1760" s="212"/>
      <c r="AE1760" s="212"/>
      <c r="AF1760" s="212"/>
      <c r="AG1760" s="212" t="s">
        <v>276</v>
      </c>
      <c r="AH1760" s="212">
        <v>0</v>
      </c>
      <c r="AI1760" s="212"/>
      <c r="AJ1760" s="212"/>
      <c r="AK1760" s="212"/>
      <c r="AL1760" s="212"/>
      <c r="AM1760" s="212"/>
      <c r="AN1760" s="212"/>
      <c r="AO1760" s="212"/>
      <c r="AP1760" s="212"/>
      <c r="AQ1760" s="212"/>
      <c r="AR1760" s="212"/>
      <c r="AS1760" s="212"/>
      <c r="AT1760" s="212"/>
      <c r="AU1760" s="212"/>
      <c r="AV1760" s="212"/>
      <c r="AW1760" s="212"/>
      <c r="AX1760" s="212"/>
      <c r="AY1760" s="212"/>
      <c r="AZ1760" s="212"/>
      <c r="BA1760" s="212"/>
      <c r="BB1760" s="212"/>
      <c r="BC1760" s="212"/>
      <c r="BD1760" s="212"/>
      <c r="BE1760" s="212"/>
      <c r="BF1760" s="212"/>
      <c r="BG1760" s="212"/>
      <c r="BH1760" s="212"/>
    </row>
    <row r="1761" spans="1:60" ht="22.5" outlineLevel="3" x14ac:dyDescent="0.2">
      <c r="A1761" s="219"/>
      <c r="B1761" s="220"/>
      <c r="C1761" s="252" t="s">
        <v>1914</v>
      </c>
      <c r="D1761" s="223"/>
      <c r="E1761" s="224"/>
      <c r="F1761" s="222"/>
      <c r="G1761" s="222"/>
      <c r="H1761" s="222"/>
      <c r="I1761" s="222"/>
      <c r="J1761" s="222"/>
      <c r="K1761" s="222"/>
      <c r="L1761" s="222"/>
      <c r="M1761" s="222"/>
      <c r="N1761" s="221"/>
      <c r="O1761" s="221"/>
      <c r="P1761" s="221"/>
      <c r="Q1761" s="221"/>
      <c r="R1761" s="222"/>
      <c r="S1761" s="222"/>
      <c r="T1761" s="222"/>
      <c r="U1761" s="222"/>
      <c r="V1761" s="222"/>
      <c r="W1761" s="222"/>
      <c r="X1761" s="222"/>
      <c r="Y1761" s="222"/>
      <c r="Z1761" s="212"/>
      <c r="AA1761" s="212"/>
      <c r="AB1761" s="212"/>
      <c r="AC1761" s="212"/>
      <c r="AD1761" s="212"/>
      <c r="AE1761" s="212"/>
      <c r="AF1761" s="212"/>
      <c r="AG1761" s="212" t="s">
        <v>276</v>
      </c>
      <c r="AH1761" s="212">
        <v>0</v>
      </c>
      <c r="AI1761" s="212"/>
      <c r="AJ1761" s="212"/>
      <c r="AK1761" s="212"/>
      <c r="AL1761" s="212"/>
      <c r="AM1761" s="212"/>
      <c r="AN1761" s="212"/>
      <c r="AO1761" s="212"/>
      <c r="AP1761" s="212"/>
      <c r="AQ1761" s="212"/>
      <c r="AR1761" s="212"/>
      <c r="AS1761" s="212"/>
      <c r="AT1761" s="212"/>
      <c r="AU1761" s="212"/>
      <c r="AV1761" s="212"/>
      <c r="AW1761" s="212"/>
      <c r="AX1761" s="212"/>
      <c r="AY1761" s="212"/>
      <c r="AZ1761" s="212"/>
      <c r="BA1761" s="212"/>
      <c r="BB1761" s="212"/>
      <c r="BC1761" s="212"/>
      <c r="BD1761" s="212"/>
      <c r="BE1761" s="212"/>
      <c r="BF1761" s="212"/>
      <c r="BG1761" s="212"/>
      <c r="BH1761" s="212"/>
    </row>
    <row r="1762" spans="1:60" ht="22.5" outlineLevel="3" x14ac:dyDescent="0.2">
      <c r="A1762" s="219"/>
      <c r="B1762" s="220"/>
      <c r="C1762" s="252" t="s">
        <v>1915</v>
      </c>
      <c r="D1762" s="223"/>
      <c r="E1762" s="224"/>
      <c r="F1762" s="222"/>
      <c r="G1762" s="222"/>
      <c r="H1762" s="222"/>
      <c r="I1762" s="222"/>
      <c r="J1762" s="222"/>
      <c r="K1762" s="222"/>
      <c r="L1762" s="222"/>
      <c r="M1762" s="222"/>
      <c r="N1762" s="221"/>
      <c r="O1762" s="221"/>
      <c r="P1762" s="221"/>
      <c r="Q1762" s="221"/>
      <c r="R1762" s="222"/>
      <c r="S1762" s="222"/>
      <c r="T1762" s="222"/>
      <c r="U1762" s="222"/>
      <c r="V1762" s="222"/>
      <c r="W1762" s="222"/>
      <c r="X1762" s="222"/>
      <c r="Y1762" s="222"/>
      <c r="Z1762" s="212"/>
      <c r="AA1762" s="212"/>
      <c r="AB1762" s="212"/>
      <c r="AC1762" s="212"/>
      <c r="AD1762" s="212"/>
      <c r="AE1762" s="212"/>
      <c r="AF1762" s="212"/>
      <c r="AG1762" s="212" t="s">
        <v>276</v>
      </c>
      <c r="AH1762" s="212">
        <v>0</v>
      </c>
      <c r="AI1762" s="212"/>
      <c r="AJ1762" s="212"/>
      <c r="AK1762" s="212"/>
      <c r="AL1762" s="212"/>
      <c r="AM1762" s="212"/>
      <c r="AN1762" s="212"/>
      <c r="AO1762" s="212"/>
      <c r="AP1762" s="212"/>
      <c r="AQ1762" s="212"/>
      <c r="AR1762" s="212"/>
      <c r="AS1762" s="212"/>
      <c r="AT1762" s="212"/>
      <c r="AU1762" s="212"/>
      <c r="AV1762" s="212"/>
      <c r="AW1762" s="212"/>
      <c r="AX1762" s="212"/>
      <c r="AY1762" s="212"/>
      <c r="AZ1762" s="212"/>
      <c r="BA1762" s="212"/>
      <c r="BB1762" s="212"/>
      <c r="BC1762" s="212"/>
      <c r="BD1762" s="212"/>
      <c r="BE1762" s="212"/>
      <c r="BF1762" s="212"/>
      <c r="BG1762" s="212"/>
      <c r="BH1762" s="212"/>
    </row>
    <row r="1763" spans="1:60" ht="22.5" outlineLevel="3" x14ac:dyDescent="0.2">
      <c r="A1763" s="219"/>
      <c r="B1763" s="220"/>
      <c r="C1763" s="252" t="s">
        <v>1916</v>
      </c>
      <c r="D1763" s="223"/>
      <c r="E1763" s="224"/>
      <c r="F1763" s="222"/>
      <c r="G1763" s="222"/>
      <c r="H1763" s="222"/>
      <c r="I1763" s="222"/>
      <c r="J1763" s="222"/>
      <c r="K1763" s="222"/>
      <c r="L1763" s="222"/>
      <c r="M1763" s="222"/>
      <c r="N1763" s="221"/>
      <c r="O1763" s="221"/>
      <c r="P1763" s="221"/>
      <c r="Q1763" s="221"/>
      <c r="R1763" s="222"/>
      <c r="S1763" s="222"/>
      <c r="T1763" s="222"/>
      <c r="U1763" s="222"/>
      <c r="V1763" s="222"/>
      <c r="W1763" s="222"/>
      <c r="X1763" s="222"/>
      <c r="Y1763" s="222"/>
      <c r="Z1763" s="212"/>
      <c r="AA1763" s="212"/>
      <c r="AB1763" s="212"/>
      <c r="AC1763" s="212"/>
      <c r="AD1763" s="212"/>
      <c r="AE1763" s="212"/>
      <c r="AF1763" s="212"/>
      <c r="AG1763" s="212" t="s">
        <v>276</v>
      </c>
      <c r="AH1763" s="212">
        <v>0</v>
      </c>
      <c r="AI1763" s="212"/>
      <c r="AJ1763" s="212"/>
      <c r="AK1763" s="212"/>
      <c r="AL1763" s="212"/>
      <c r="AM1763" s="212"/>
      <c r="AN1763" s="212"/>
      <c r="AO1763" s="212"/>
      <c r="AP1763" s="212"/>
      <c r="AQ1763" s="212"/>
      <c r="AR1763" s="212"/>
      <c r="AS1763" s="212"/>
      <c r="AT1763" s="212"/>
      <c r="AU1763" s="212"/>
      <c r="AV1763" s="212"/>
      <c r="AW1763" s="212"/>
      <c r="AX1763" s="212"/>
      <c r="AY1763" s="212"/>
      <c r="AZ1763" s="212"/>
      <c r="BA1763" s="212"/>
      <c r="BB1763" s="212"/>
      <c r="BC1763" s="212"/>
      <c r="BD1763" s="212"/>
      <c r="BE1763" s="212"/>
      <c r="BF1763" s="212"/>
      <c r="BG1763" s="212"/>
      <c r="BH1763" s="212"/>
    </row>
    <row r="1764" spans="1:60" outlineLevel="3" x14ac:dyDescent="0.2">
      <c r="A1764" s="219"/>
      <c r="B1764" s="220"/>
      <c r="C1764" s="252" t="s">
        <v>1923</v>
      </c>
      <c r="D1764" s="223"/>
      <c r="E1764" s="224">
        <v>6629.6288699999996</v>
      </c>
      <c r="F1764" s="222"/>
      <c r="G1764" s="222"/>
      <c r="H1764" s="222"/>
      <c r="I1764" s="222"/>
      <c r="J1764" s="222"/>
      <c r="K1764" s="222"/>
      <c r="L1764" s="222"/>
      <c r="M1764" s="222"/>
      <c r="N1764" s="221"/>
      <c r="O1764" s="221"/>
      <c r="P1764" s="221"/>
      <c r="Q1764" s="221"/>
      <c r="R1764" s="222"/>
      <c r="S1764" s="222"/>
      <c r="T1764" s="222"/>
      <c r="U1764" s="222"/>
      <c r="V1764" s="222"/>
      <c r="W1764" s="222"/>
      <c r="X1764" s="222"/>
      <c r="Y1764" s="222"/>
      <c r="Z1764" s="212"/>
      <c r="AA1764" s="212"/>
      <c r="AB1764" s="212"/>
      <c r="AC1764" s="212"/>
      <c r="AD1764" s="212"/>
      <c r="AE1764" s="212"/>
      <c r="AF1764" s="212"/>
      <c r="AG1764" s="212" t="s">
        <v>276</v>
      </c>
      <c r="AH1764" s="212">
        <v>0</v>
      </c>
      <c r="AI1764" s="212"/>
      <c r="AJ1764" s="212"/>
      <c r="AK1764" s="212"/>
      <c r="AL1764" s="212"/>
      <c r="AM1764" s="212"/>
      <c r="AN1764" s="212"/>
      <c r="AO1764" s="212"/>
      <c r="AP1764" s="212"/>
      <c r="AQ1764" s="212"/>
      <c r="AR1764" s="212"/>
      <c r="AS1764" s="212"/>
      <c r="AT1764" s="212"/>
      <c r="AU1764" s="212"/>
      <c r="AV1764" s="212"/>
      <c r="AW1764" s="212"/>
      <c r="AX1764" s="212"/>
      <c r="AY1764" s="212"/>
      <c r="AZ1764" s="212"/>
      <c r="BA1764" s="212"/>
      <c r="BB1764" s="212"/>
      <c r="BC1764" s="212"/>
      <c r="BD1764" s="212"/>
      <c r="BE1764" s="212"/>
      <c r="BF1764" s="212"/>
      <c r="BG1764" s="212"/>
      <c r="BH1764" s="212"/>
    </row>
    <row r="1765" spans="1:60" outlineLevel="1" x14ac:dyDescent="0.2">
      <c r="A1765" s="233">
        <v>353</v>
      </c>
      <c r="B1765" s="234" t="s">
        <v>1924</v>
      </c>
      <c r="C1765" s="250" t="s">
        <v>1925</v>
      </c>
      <c r="D1765" s="235" t="s">
        <v>397</v>
      </c>
      <c r="E1765" s="236">
        <v>473.54491999999999</v>
      </c>
      <c r="F1765" s="237"/>
      <c r="G1765" s="238">
        <f>ROUND(E1765*F1765,2)</f>
        <v>0</v>
      </c>
      <c r="H1765" s="237"/>
      <c r="I1765" s="238">
        <f>ROUND(E1765*H1765,2)</f>
        <v>0</v>
      </c>
      <c r="J1765" s="237"/>
      <c r="K1765" s="238">
        <f>ROUND(E1765*J1765,2)</f>
        <v>0</v>
      </c>
      <c r="L1765" s="238">
        <v>21</v>
      </c>
      <c r="M1765" s="238">
        <f>G1765*(1+L1765/100)</f>
        <v>0</v>
      </c>
      <c r="N1765" s="236">
        <v>0</v>
      </c>
      <c r="O1765" s="236">
        <f>ROUND(E1765*N1765,2)</f>
        <v>0</v>
      </c>
      <c r="P1765" s="236">
        <v>0</v>
      </c>
      <c r="Q1765" s="236">
        <f>ROUND(E1765*P1765,2)</f>
        <v>0</v>
      </c>
      <c r="R1765" s="238" t="s">
        <v>916</v>
      </c>
      <c r="S1765" s="238" t="s">
        <v>264</v>
      </c>
      <c r="T1765" s="239" t="s">
        <v>319</v>
      </c>
      <c r="U1765" s="222">
        <v>0.94199999999999995</v>
      </c>
      <c r="V1765" s="222">
        <f>ROUND(E1765*U1765,2)</f>
        <v>446.08</v>
      </c>
      <c r="W1765" s="222"/>
      <c r="X1765" s="222" t="s">
        <v>1912</v>
      </c>
      <c r="Y1765" s="222" t="s">
        <v>267</v>
      </c>
      <c r="Z1765" s="212"/>
      <c r="AA1765" s="212"/>
      <c r="AB1765" s="212"/>
      <c r="AC1765" s="212"/>
      <c r="AD1765" s="212"/>
      <c r="AE1765" s="212"/>
      <c r="AF1765" s="212"/>
      <c r="AG1765" s="212" t="s">
        <v>1913</v>
      </c>
      <c r="AH1765" s="212"/>
      <c r="AI1765" s="212"/>
      <c r="AJ1765" s="212"/>
      <c r="AK1765" s="212"/>
      <c r="AL1765" s="212"/>
      <c r="AM1765" s="212"/>
      <c r="AN1765" s="212"/>
      <c r="AO1765" s="212"/>
      <c r="AP1765" s="212"/>
      <c r="AQ1765" s="212"/>
      <c r="AR1765" s="212"/>
      <c r="AS1765" s="212"/>
      <c r="AT1765" s="212"/>
      <c r="AU1765" s="212"/>
      <c r="AV1765" s="212"/>
      <c r="AW1765" s="212"/>
      <c r="AX1765" s="212"/>
      <c r="AY1765" s="212"/>
      <c r="AZ1765" s="212"/>
      <c r="BA1765" s="212"/>
      <c r="BB1765" s="212"/>
      <c r="BC1765" s="212"/>
      <c r="BD1765" s="212"/>
      <c r="BE1765" s="212"/>
      <c r="BF1765" s="212"/>
      <c r="BG1765" s="212"/>
      <c r="BH1765" s="212"/>
    </row>
    <row r="1766" spans="1:60" outlineLevel="2" x14ac:dyDescent="0.2">
      <c r="A1766" s="219"/>
      <c r="B1766" s="220"/>
      <c r="C1766" s="252" t="s">
        <v>1900</v>
      </c>
      <c r="D1766" s="223"/>
      <c r="E1766" s="224"/>
      <c r="F1766" s="222"/>
      <c r="G1766" s="222"/>
      <c r="H1766" s="222"/>
      <c r="I1766" s="222"/>
      <c r="J1766" s="222"/>
      <c r="K1766" s="222"/>
      <c r="L1766" s="222"/>
      <c r="M1766" s="222"/>
      <c r="N1766" s="221"/>
      <c r="O1766" s="221"/>
      <c r="P1766" s="221"/>
      <c r="Q1766" s="221"/>
      <c r="R1766" s="222"/>
      <c r="S1766" s="222"/>
      <c r="T1766" s="222"/>
      <c r="U1766" s="222"/>
      <c r="V1766" s="222"/>
      <c r="W1766" s="222"/>
      <c r="X1766" s="222"/>
      <c r="Y1766" s="222"/>
      <c r="Z1766" s="212"/>
      <c r="AA1766" s="212"/>
      <c r="AB1766" s="212"/>
      <c r="AC1766" s="212"/>
      <c r="AD1766" s="212"/>
      <c r="AE1766" s="212"/>
      <c r="AF1766" s="212"/>
      <c r="AG1766" s="212" t="s">
        <v>276</v>
      </c>
      <c r="AH1766" s="212">
        <v>0</v>
      </c>
      <c r="AI1766" s="212"/>
      <c r="AJ1766" s="212"/>
      <c r="AK1766" s="212"/>
      <c r="AL1766" s="212"/>
      <c r="AM1766" s="212"/>
      <c r="AN1766" s="212"/>
      <c r="AO1766" s="212"/>
      <c r="AP1766" s="212"/>
      <c r="AQ1766" s="212"/>
      <c r="AR1766" s="212"/>
      <c r="AS1766" s="212"/>
      <c r="AT1766" s="212"/>
      <c r="AU1766" s="212"/>
      <c r="AV1766" s="212"/>
      <c r="AW1766" s="212"/>
      <c r="AX1766" s="212"/>
      <c r="AY1766" s="212"/>
      <c r="AZ1766" s="212"/>
      <c r="BA1766" s="212"/>
      <c r="BB1766" s="212"/>
      <c r="BC1766" s="212"/>
      <c r="BD1766" s="212"/>
      <c r="BE1766" s="212"/>
      <c r="BF1766" s="212"/>
      <c r="BG1766" s="212"/>
      <c r="BH1766" s="212"/>
    </row>
    <row r="1767" spans="1:60" ht="22.5" outlineLevel="3" x14ac:dyDescent="0.2">
      <c r="A1767" s="219"/>
      <c r="B1767" s="220"/>
      <c r="C1767" s="252" t="s">
        <v>1914</v>
      </c>
      <c r="D1767" s="223"/>
      <c r="E1767" s="224"/>
      <c r="F1767" s="222"/>
      <c r="G1767" s="222"/>
      <c r="H1767" s="222"/>
      <c r="I1767" s="222"/>
      <c r="J1767" s="222"/>
      <c r="K1767" s="222"/>
      <c r="L1767" s="222"/>
      <c r="M1767" s="222"/>
      <c r="N1767" s="221"/>
      <c r="O1767" s="221"/>
      <c r="P1767" s="221"/>
      <c r="Q1767" s="221"/>
      <c r="R1767" s="222"/>
      <c r="S1767" s="222"/>
      <c r="T1767" s="222"/>
      <c r="U1767" s="222"/>
      <c r="V1767" s="222"/>
      <c r="W1767" s="222"/>
      <c r="X1767" s="222"/>
      <c r="Y1767" s="222"/>
      <c r="Z1767" s="212"/>
      <c r="AA1767" s="212"/>
      <c r="AB1767" s="212"/>
      <c r="AC1767" s="212"/>
      <c r="AD1767" s="212"/>
      <c r="AE1767" s="212"/>
      <c r="AF1767" s="212"/>
      <c r="AG1767" s="212" t="s">
        <v>276</v>
      </c>
      <c r="AH1767" s="212">
        <v>0</v>
      </c>
      <c r="AI1767" s="212"/>
      <c r="AJ1767" s="212"/>
      <c r="AK1767" s="212"/>
      <c r="AL1767" s="212"/>
      <c r="AM1767" s="212"/>
      <c r="AN1767" s="212"/>
      <c r="AO1767" s="212"/>
      <c r="AP1767" s="212"/>
      <c r="AQ1767" s="212"/>
      <c r="AR1767" s="212"/>
      <c r="AS1767" s="212"/>
      <c r="AT1767" s="212"/>
      <c r="AU1767" s="212"/>
      <c r="AV1767" s="212"/>
      <c r="AW1767" s="212"/>
      <c r="AX1767" s="212"/>
      <c r="AY1767" s="212"/>
      <c r="AZ1767" s="212"/>
      <c r="BA1767" s="212"/>
      <c r="BB1767" s="212"/>
      <c r="BC1767" s="212"/>
      <c r="BD1767" s="212"/>
      <c r="BE1767" s="212"/>
      <c r="BF1767" s="212"/>
      <c r="BG1767" s="212"/>
      <c r="BH1767" s="212"/>
    </row>
    <row r="1768" spans="1:60" ht="22.5" outlineLevel="3" x14ac:dyDescent="0.2">
      <c r="A1768" s="219"/>
      <c r="B1768" s="220"/>
      <c r="C1768" s="252" t="s">
        <v>1915</v>
      </c>
      <c r="D1768" s="223"/>
      <c r="E1768" s="224"/>
      <c r="F1768" s="222"/>
      <c r="G1768" s="222"/>
      <c r="H1768" s="222"/>
      <c r="I1768" s="222"/>
      <c r="J1768" s="222"/>
      <c r="K1768" s="222"/>
      <c r="L1768" s="222"/>
      <c r="M1768" s="222"/>
      <c r="N1768" s="221"/>
      <c r="O1768" s="221"/>
      <c r="P1768" s="221"/>
      <c r="Q1768" s="221"/>
      <c r="R1768" s="222"/>
      <c r="S1768" s="222"/>
      <c r="T1768" s="222"/>
      <c r="U1768" s="222"/>
      <c r="V1768" s="222"/>
      <c r="W1768" s="222"/>
      <c r="X1768" s="222"/>
      <c r="Y1768" s="222"/>
      <c r="Z1768" s="212"/>
      <c r="AA1768" s="212"/>
      <c r="AB1768" s="212"/>
      <c r="AC1768" s="212"/>
      <c r="AD1768" s="212"/>
      <c r="AE1768" s="212"/>
      <c r="AF1768" s="212"/>
      <c r="AG1768" s="212" t="s">
        <v>276</v>
      </c>
      <c r="AH1768" s="212">
        <v>0</v>
      </c>
      <c r="AI1768" s="212"/>
      <c r="AJ1768" s="212"/>
      <c r="AK1768" s="212"/>
      <c r="AL1768" s="212"/>
      <c r="AM1768" s="212"/>
      <c r="AN1768" s="212"/>
      <c r="AO1768" s="212"/>
      <c r="AP1768" s="212"/>
      <c r="AQ1768" s="212"/>
      <c r="AR1768" s="212"/>
      <c r="AS1768" s="212"/>
      <c r="AT1768" s="212"/>
      <c r="AU1768" s="212"/>
      <c r="AV1768" s="212"/>
      <c r="AW1768" s="212"/>
      <c r="AX1768" s="212"/>
      <c r="AY1768" s="212"/>
      <c r="AZ1768" s="212"/>
      <c r="BA1768" s="212"/>
      <c r="BB1768" s="212"/>
      <c r="BC1768" s="212"/>
      <c r="BD1768" s="212"/>
      <c r="BE1768" s="212"/>
      <c r="BF1768" s="212"/>
      <c r="BG1768" s="212"/>
      <c r="BH1768" s="212"/>
    </row>
    <row r="1769" spans="1:60" ht="22.5" outlineLevel="3" x14ac:dyDescent="0.2">
      <c r="A1769" s="219"/>
      <c r="B1769" s="220"/>
      <c r="C1769" s="252" t="s">
        <v>1916</v>
      </c>
      <c r="D1769" s="223"/>
      <c r="E1769" s="224"/>
      <c r="F1769" s="222"/>
      <c r="G1769" s="222"/>
      <c r="H1769" s="222"/>
      <c r="I1769" s="222"/>
      <c r="J1769" s="222"/>
      <c r="K1769" s="222"/>
      <c r="L1769" s="222"/>
      <c r="M1769" s="222"/>
      <c r="N1769" s="221"/>
      <c r="O1769" s="221"/>
      <c r="P1769" s="221"/>
      <c r="Q1769" s="221"/>
      <c r="R1769" s="222"/>
      <c r="S1769" s="222"/>
      <c r="T1769" s="222"/>
      <c r="U1769" s="222"/>
      <c r="V1769" s="222"/>
      <c r="W1769" s="222"/>
      <c r="X1769" s="222"/>
      <c r="Y1769" s="222"/>
      <c r="Z1769" s="212"/>
      <c r="AA1769" s="212"/>
      <c r="AB1769" s="212"/>
      <c r="AC1769" s="212"/>
      <c r="AD1769" s="212"/>
      <c r="AE1769" s="212"/>
      <c r="AF1769" s="212"/>
      <c r="AG1769" s="212" t="s">
        <v>276</v>
      </c>
      <c r="AH1769" s="212">
        <v>0</v>
      </c>
      <c r="AI1769" s="212"/>
      <c r="AJ1769" s="212"/>
      <c r="AK1769" s="212"/>
      <c r="AL1769" s="212"/>
      <c r="AM1769" s="212"/>
      <c r="AN1769" s="212"/>
      <c r="AO1769" s="212"/>
      <c r="AP1769" s="212"/>
      <c r="AQ1769" s="212"/>
      <c r="AR1769" s="212"/>
      <c r="AS1769" s="212"/>
      <c r="AT1769" s="212"/>
      <c r="AU1769" s="212"/>
      <c r="AV1769" s="212"/>
      <c r="AW1769" s="212"/>
      <c r="AX1769" s="212"/>
      <c r="AY1769" s="212"/>
      <c r="AZ1769" s="212"/>
      <c r="BA1769" s="212"/>
      <c r="BB1769" s="212"/>
      <c r="BC1769" s="212"/>
      <c r="BD1769" s="212"/>
      <c r="BE1769" s="212"/>
      <c r="BF1769" s="212"/>
      <c r="BG1769" s="212"/>
      <c r="BH1769" s="212"/>
    </row>
    <row r="1770" spans="1:60" outlineLevel="3" x14ac:dyDescent="0.2">
      <c r="A1770" s="219"/>
      <c r="B1770" s="220"/>
      <c r="C1770" s="252" t="s">
        <v>1917</v>
      </c>
      <c r="D1770" s="223"/>
      <c r="E1770" s="224">
        <v>473.54491999999999</v>
      </c>
      <c r="F1770" s="222"/>
      <c r="G1770" s="222"/>
      <c r="H1770" s="222"/>
      <c r="I1770" s="222"/>
      <c r="J1770" s="222"/>
      <c r="K1770" s="222"/>
      <c r="L1770" s="222"/>
      <c r="M1770" s="222"/>
      <c r="N1770" s="221"/>
      <c r="O1770" s="221"/>
      <c r="P1770" s="221"/>
      <c r="Q1770" s="221"/>
      <c r="R1770" s="222"/>
      <c r="S1770" s="222"/>
      <c r="T1770" s="222"/>
      <c r="U1770" s="222"/>
      <c r="V1770" s="222"/>
      <c r="W1770" s="222"/>
      <c r="X1770" s="222"/>
      <c r="Y1770" s="222"/>
      <c r="Z1770" s="212"/>
      <c r="AA1770" s="212"/>
      <c r="AB1770" s="212"/>
      <c r="AC1770" s="212"/>
      <c r="AD1770" s="212"/>
      <c r="AE1770" s="212"/>
      <c r="AF1770" s="212"/>
      <c r="AG1770" s="212" t="s">
        <v>276</v>
      </c>
      <c r="AH1770" s="212">
        <v>0</v>
      </c>
      <c r="AI1770" s="212"/>
      <c r="AJ1770" s="212"/>
      <c r="AK1770" s="212"/>
      <c r="AL1770" s="212"/>
      <c r="AM1770" s="212"/>
      <c r="AN1770" s="212"/>
      <c r="AO1770" s="212"/>
      <c r="AP1770" s="212"/>
      <c r="AQ1770" s="212"/>
      <c r="AR1770" s="212"/>
      <c r="AS1770" s="212"/>
      <c r="AT1770" s="212"/>
      <c r="AU1770" s="212"/>
      <c r="AV1770" s="212"/>
      <c r="AW1770" s="212"/>
      <c r="AX1770" s="212"/>
      <c r="AY1770" s="212"/>
      <c r="AZ1770" s="212"/>
      <c r="BA1770" s="212"/>
      <c r="BB1770" s="212"/>
      <c r="BC1770" s="212"/>
      <c r="BD1770" s="212"/>
      <c r="BE1770" s="212"/>
      <c r="BF1770" s="212"/>
      <c r="BG1770" s="212"/>
      <c r="BH1770" s="212"/>
    </row>
    <row r="1771" spans="1:60" ht="22.5" outlineLevel="1" x14ac:dyDescent="0.2">
      <c r="A1771" s="233">
        <v>354</v>
      </c>
      <c r="B1771" s="234" t="s">
        <v>1926</v>
      </c>
      <c r="C1771" s="250" t="s">
        <v>1927</v>
      </c>
      <c r="D1771" s="235" t="s">
        <v>397</v>
      </c>
      <c r="E1771" s="236">
        <v>947.08983999999998</v>
      </c>
      <c r="F1771" s="237"/>
      <c r="G1771" s="238">
        <f>ROUND(E1771*F1771,2)</f>
        <v>0</v>
      </c>
      <c r="H1771" s="237"/>
      <c r="I1771" s="238">
        <f>ROUND(E1771*H1771,2)</f>
        <v>0</v>
      </c>
      <c r="J1771" s="237"/>
      <c r="K1771" s="238">
        <f>ROUND(E1771*J1771,2)</f>
        <v>0</v>
      </c>
      <c r="L1771" s="238">
        <v>21</v>
      </c>
      <c r="M1771" s="238">
        <f>G1771*(1+L1771/100)</f>
        <v>0</v>
      </c>
      <c r="N1771" s="236">
        <v>0</v>
      </c>
      <c r="O1771" s="236">
        <f>ROUND(E1771*N1771,2)</f>
        <v>0</v>
      </c>
      <c r="P1771" s="236">
        <v>0</v>
      </c>
      <c r="Q1771" s="236">
        <f>ROUND(E1771*P1771,2)</f>
        <v>0</v>
      </c>
      <c r="R1771" s="238" t="s">
        <v>916</v>
      </c>
      <c r="S1771" s="238" t="s">
        <v>264</v>
      </c>
      <c r="T1771" s="239" t="s">
        <v>319</v>
      </c>
      <c r="U1771" s="222">
        <v>0.105</v>
      </c>
      <c r="V1771" s="222">
        <f>ROUND(E1771*U1771,2)</f>
        <v>99.44</v>
      </c>
      <c r="W1771" s="222"/>
      <c r="X1771" s="222" t="s">
        <v>1912</v>
      </c>
      <c r="Y1771" s="222" t="s">
        <v>267</v>
      </c>
      <c r="Z1771" s="212"/>
      <c r="AA1771" s="212"/>
      <c r="AB1771" s="212"/>
      <c r="AC1771" s="212"/>
      <c r="AD1771" s="212"/>
      <c r="AE1771" s="212"/>
      <c r="AF1771" s="212"/>
      <c r="AG1771" s="212" t="s">
        <v>1913</v>
      </c>
      <c r="AH1771" s="212"/>
      <c r="AI1771" s="212"/>
      <c r="AJ1771" s="212"/>
      <c r="AK1771" s="212"/>
      <c r="AL1771" s="212"/>
      <c r="AM1771" s="212"/>
      <c r="AN1771" s="212"/>
      <c r="AO1771" s="212"/>
      <c r="AP1771" s="212"/>
      <c r="AQ1771" s="212"/>
      <c r="AR1771" s="212"/>
      <c r="AS1771" s="212"/>
      <c r="AT1771" s="212"/>
      <c r="AU1771" s="212"/>
      <c r="AV1771" s="212"/>
      <c r="AW1771" s="212"/>
      <c r="AX1771" s="212"/>
      <c r="AY1771" s="212"/>
      <c r="AZ1771" s="212"/>
      <c r="BA1771" s="212"/>
      <c r="BB1771" s="212"/>
      <c r="BC1771" s="212"/>
      <c r="BD1771" s="212"/>
      <c r="BE1771" s="212"/>
      <c r="BF1771" s="212"/>
      <c r="BG1771" s="212"/>
      <c r="BH1771" s="212"/>
    </row>
    <row r="1772" spans="1:60" outlineLevel="2" x14ac:dyDescent="0.2">
      <c r="A1772" s="219"/>
      <c r="B1772" s="220"/>
      <c r="C1772" s="252" t="s">
        <v>1900</v>
      </c>
      <c r="D1772" s="223"/>
      <c r="E1772" s="224"/>
      <c r="F1772" s="222"/>
      <c r="G1772" s="222"/>
      <c r="H1772" s="222"/>
      <c r="I1772" s="222"/>
      <c r="J1772" s="222"/>
      <c r="K1772" s="222"/>
      <c r="L1772" s="222"/>
      <c r="M1772" s="222"/>
      <c r="N1772" s="221"/>
      <c r="O1772" s="221"/>
      <c r="P1772" s="221"/>
      <c r="Q1772" s="221"/>
      <c r="R1772" s="222"/>
      <c r="S1772" s="222"/>
      <c r="T1772" s="222"/>
      <c r="U1772" s="222"/>
      <c r="V1772" s="222"/>
      <c r="W1772" s="222"/>
      <c r="X1772" s="222"/>
      <c r="Y1772" s="222"/>
      <c r="Z1772" s="212"/>
      <c r="AA1772" s="212"/>
      <c r="AB1772" s="212"/>
      <c r="AC1772" s="212"/>
      <c r="AD1772" s="212"/>
      <c r="AE1772" s="212"/>
      <c r="AF1772" s="212"/>
      <c r="AG1772" s="212" t="s">
        <v>276</v>
      </c>
      <c r="AH1772" s="212">
        <v>0</v>
      </c>
      <c r="AI1772" s="212"/>
      <c r="AJ1772" s="212"/>
      <c r="AK1772" s="212"/>
      <c r="AL1772" s="212"/>
      <c r="AM1772" s="212"/>
      <c r="AN1772" s="212"/>
      <c r="AO1772" s="212"/>
      <c r="AP1772" s="212"/>
      <c r="AQ1772" s="212"/>
      <c r="AR1772" s="212"/>
      <c r="AS1772" s="212"/>
      <c r="AT1772" s="212"/>
      <c r="AU1772" s="212"/>
      <c r="AV1772" s="212"/>
      <c r="AW1772" s="212"/>
      <c r="AX1772" s="212"/>
      <c r="AY1772" s="212"/>
      <c r="AZ1772" s="212"/>
      <c r="BA1772" s="212"/>
      <c r="BB1772" s="212"/>
      <c r="BC1772" s="212"/>
      <c r="BD1772" s="212"/>
      <c r="BE1772" s="212"/>
      <c r="BF1772" s="212"/>
      <c r="BG1772" s="212"/>
      <c r="BH1772" s="212"/>
    </row>
    <row r="1773" spans="1:60" ht="22.5" outlineLevel="3" x14ac:dyDescent="0.2">
      <c r="A1773" s="219"/>
      <c r="B1773" s="220"/>
      <c r="C1773" s="252" t="s">
        <v>1914</v>
      </c>
      <c r="D1773" s="223"/>
      <c r="E1773" s="224"/>
      <c r="F1773" s="222"/>
      <c r="G1773" s="222"/>
      <c r="H1773" s="222"/>
      <c r="I1773" s="222"/>
      <c r="J1773" s="222"/>
      <c r="K1773" s="222"/>
      <c r="L1773" s="222"/>
      <c r="M1773" s="222"/>
      <c r="N1773" s="221"/>
      <c r="O1773" s="221"/>
      <c r="P1773" s="221"/>
      <c r="Q1773" s="221"/>
      <c r="R1773" s="222"/>
      <c r="S1773" s="222"/>
      <c r="T1773" s="222"/>
      <c r="U1773" s="222"/>
      <c r="V1773" s="222"/>
      <c r="W1773" s="222"/>
      <c r="X1773" s="222"/>
      <c r="Y1773" s="222"/>
      <c r="Z1773" s="212"/>
      <c r="AA1773" s="212"/>
      <c r="AB1773" s="212"/>
      <c r="AC1773" s="212"/>
      <c r="AD1773" s="212"/>
      <c r="AE1773" s="212"/>
      <c r="AF1773" s="212"/>
      <c r="AG1773" s="212" t="s">
        <v>276</v>
      </c>
      <c r="AH1773" s="212">
        <v>0</v>
      </c>
      <c r="AI1773" s="212"/>
      <c r="AJ1773" s="212"/>
      <c r="AK1773" s="212"/>
      <c r="AL1773" s="212"/>
      <c r="AM1773" s="212"/>
      <c r="AN1773" s="212"/>
      <c r="AO1773" s="212"/>
      <c r="AP1773" s="212"/>
      <c r="AQ1773" s="212"/>
      <c r="AR1773" s="212"/>
      <c r="AS1773" s="212"/>
      <c r="AT1773" s="212"/>
      <c r="AU1773" s="212"/>
      <c r="AV1773" s="212"/>
      <c r="AW1773" s="212"/>
      <c r="AX1773" s="212"/>
      <c r="AY1773" s="212"/>
      <c r="AZ1773" s="212"/>
      <c r="BA1773" s="212"/>
      <c r="BB1773" s="212"/>
      <c r="BC1773" s="212"/>
      <c r="BD1773" s="212"/>
      <c r="BE1773" s="212"/>
      <c r="BF1773" s="212"/>
      <c r="BG1773" s="212"/>
      <c r="BH1773" s="212"/>
    </row>
    <row r="1774" spans="1:60" ht="22.5" outlineLevel="3" x14ac:dyDescent="0.2">
      <c r="A1774" s="219"/>
      <c r="B1774" s="220"/>
      <c r="C1774" s="252" t="s">
        <v>1915</v>
      </c>
      <c r="D1774" s="223"/>
      <c r="E1774" s="224"/>
      <c r="F1774" s="222"/>
      <c r="G1774" s="222"/>
      <c r="H1774" s="222"/>
      <c r="I1774" s="222"/>
      <c r="J1774" s="222"/>
      <c r="K1774" s="222"/>
      <c r="L1774" s="222"/>
      <c r="M1774" s="222"/>
      <c r="N1774" s="221"/>
      <c r="O1774" s="221"/>
      <c r="P1774" s="221"/>
      <c r="Q1774" s="221"/>
      <c r="R1774" s="222"/>
      <c r="S1774" s="222"/>
      <c r="T1774" s="222"/>
      <c r="U1774" s="222"/>
      <c r="V1774" s="222"/>
      <c r="W1774" s="222"/>
      <c r="X1774" s="222"/>
      <c r="Y1774" s="222"/>
      <c r="Z1774" s="212"/>
      <c r="AA1774" s="212"/>
      <c r="AB1774" s="212"/>
      <c r="AC1774" s="212"/>
      <c r="AD1774" s="212"/>
      <c r="AE1774" s="212"/>
      <c r="AF1774" s="212"/>
      <c r="AG1774" s="212" t="s">
        <v>276</v>
      </c>
      <c r="AH1774" s="212">
        <v>0</v>
      </c>
      <c r="AI1774" s="212"/>
      <c r="AJ1774" s="212"/>
      <c r="AK1774" s="212"/>
      <c r="AL1774" s="212"/>
      <c r="AM1774" s="212"/>
      <c r="AN1774" s="212"/>
      <c r="AO1774" s="212"/>
      <c r="AP1774" s="212"/>
      <c r="AQ1774" s="212"/>
      <c r="AR1774" s="212"/>
      <c r="AS1774" s="212"/>
      <c r="AT1774" s="212"/>
      <c r="AU1774" s="212"/>
      <c r="AV1774" s="212"/>
      <c r="AW1774" s="212"/>
      <c r="AX1774" s="212"/>
      <c r="AY1774" s="212"/>
      <c r="AZ1774" s="212"/>
      <c r="BA1774" s="212"/>
      <c r="BB1774" s="212"/>
      <c r="BC1774" s="212"/>
      <c r="BD1774" s="212"/>
      <c r="BE1774" s="212"/>
      <c r="BF1774" s="212"/>
      <c r="BG1774" s="212"/>
      <c r="BH1774" s="212"/>
    </row>
    <row r="1775" spans="1:60" ht="22.5" outlineLevel="3" x14ac:dyDescent="0.2">
      <c r="A1775" s="219"/>
      <c r="B1775" s="220"/>
      <c r="C1775" s="252" t="s">
        <v>1916</v>
      </c>
      <c r="D1775" s="223"/>
      <c r="E1775" s="224"/>
      <c r="F1775" s="222"/>
      <c r="G1775" s="222"/>
      <c r="H1775" s="222"/>
      <c r="I1775" s="222"/>
      <c r="J1775" s="222"/>
      <c r="K1775" s="222"/>
      <c r="L1775" s="222"/>
      <c r="M1775" s="222"/>
      <c r="N1775" s="221"/>
      <c r="O1775" s="221"/>
      <c r="P1775" s="221"/>
      <c r="Q1775" s="221"/>
      <c r="R1775" s="222"/>
      <c r="S1775" s="222"/>
      <c r="T1775" s="222"/>
      <c r="U1775" s="222"/>
      <c r="V1775" s="222"/>
      <c r="W1775" s="222"/>
      <c r="X1775" s="222"/>
      <c r="Y1775" s="222"/>
      <c r="Z1775" s="212"/>
      <c r="AA1775" s="212"/>
      <c r="AB1775" s="212"/>
      <c r="AC1775" s="212"/>
      <c r="AD1775" s="212"/>
      <c r="AE1775" s="212"/>
      <c r="AF1775" s="212"/>
      <c r="AG1775" s="212" t="s">
        <v>276</v>
      </c>
      <c r="AH1775" s="212">
        <v>0</v>
      </c>
      <c r="AI1775" s="212"/>
      <c r="AJ1775" s="212"/>
      <c r="AK1775" s="212"/>
      <c r="AL1775" s="212"/>
      <c r="AM1775" s="212"/>
      <c r="AN1775" s="212"/>
      <c r="AO1775" s="212"/>
      <c r="AP1775" s="212"/>
      <c r="AQ1775" s="212"/>
      <c r="AR1775" s="212"/>
      <c r="AS1775" s="212"/>
      <c r="AT1775" s="212"/>
      <c r="AU1775" s="212"/>
      <c r="AV1775" s="212"/>
      <c r="AW1775" s="212"/>
      <c r="AX1775" s="212"/>
      <c r="AY1775" s="212"/>
      <c r="AZ1775" s="212"/>
      <c r="BA1775" s="212"/>
      <c r="BB1775" s="212"/>
      <c r="BC1775" s="212"/>
      <c r="BD1775" s="212"/>
      <c r="BE1775" s="212"/>
      <c r="BF1775" s="212"/>
      <c r="BG1775" s="212"/>
      <c r="BH1775" s="212"/>
    </row>
    <row r="1776" spans="1:60" outlineLevel="3" x14ac:dyDescent="0.2">
      <c r="A1776" s="219"/>
      <c r="B1776" s="220"/>
      <c r="C1776" s="252" t="s">
        <v>1928</v>
      </c>
      <c r="D1776" s="223"/>
      <c r="E1776" s="224">
        <v>947.08983999999998</v>
      </c>
      <c r="F1776" s="222"/>
      <c r="G1776" s="222"/>
      <c r="H1776" s="222"/>
      <c r="I1776" s="222"/>
      <c r="J1776" s="222"/>
      <c r="K1776" s="222"/>
      <c r="L1776" s="222"/>
      <c r="M1776" s="222"/>
      <c r="N1776" s="221"/>
      <c r="O1776" s="221"/>
      <c r="P1776" s="221"/>
      <c r="Q1776" s="221"/>
      <c r="R1776" s="222"/>
      <c r="S1776" s="222"/>
      <c r="T1776" s="222"/>
      <c r="U1776" s="222"/>
      <c r="V1776" s="222"/>
      <c r="W1776" s="222"/>
      <c r="X1776" s="222"/>
      <c r="Y1776" s="222"/>
      <c r="Z1776" s="212"/>
      <c r="AA1776" s="212"/>
      <c r="AB1776" s="212"/>
      <c r="AC1776" s="212"/>
      <c r="AD1776" s="212"/>
      <c r="AE1776" s="212"/>
      <c r="AF1776" s="212"/>
      <c r="AG1776" s="212" t="s">
        <v>276</v>
      </c>
      <c r="AH1776" s="212">
        <v>0</v>
      </c>
      <c r="AI1776" s="212"/>
      <c r="AJ1776" s="212"/>
      <c r="AK1776" s="212"/>
      <c r="AL1776" s="212"/>
      <c r="AM1776" s="212"/>
      <c r="AN1776" s="212"/>
      <c r="AO1776" s="212"/>
      <c r="AP1776" s="212"/>
      <c r="AQ1776" s="212"/>
      <c r="AR1776" s="212"/>
      <c r="AS1776" s="212"/>
      <c r="AT1776" s="212"/>
      <c r="AU1776" s="212"/>
      <c r="AV1776" s="212"/>
      <c r="AW1776" s="212"/>
      <c r="AX1776" s="212"/>
      <c r="AY1776" s="212"/>
      <c r="AZ1776" s="212"/>
      <c r="BA1776" s="212"/>
      <c r="BB1776" s="212"/>
      <c r="BC1776" s="212"/>
      <c r="BD1776" s="212"/>
      <c r="BE1776" s="212"/>
      <c r="BF1776" s="212"/>
      <c r="BG1776" s="212"/>
      <c r="BH1776" s="212"/>
    </row>
    <row r="1777" spans="1:33" x14ac:dyDescent="0.2">
      <c r="A1777" s="3"/>
      <c r="B1777" s="4"/>
      <c r="C1777" s="254"/>
      <c r="D1777" s="6"/>
      <c r="E1777" s="3"/>
      <c r="F1777" s="3"/>
      <c r="G1777" s="3"/>
      <c r="H1777" s="3"/>
      <c r="I1777" s="3"/>
      <c r="J1777" s="3"/>
      <c r="K1777" s="3"/>
      <c r="L1777" s="3"/>
      <c r="M1777" s="3"/>
      <c r="N1777" s="3"/>
      <c r="O1777" s="3"/>
      <c r="P1777" s="3"/>
      <c r="Q1777" s="3"/>
      <c r="R1777" s="3"/>
      <c r="S1777" s="3"/>
      <c r="T1777" s="3"/>
      <c r="U1777" s="3"/>
      <c r="V1777" s="3"/>
      <c r="W1777" s="3"/>
      <c r="X1777" s="3"/>
      <c r="Y1777" s="3"/>
      <c r="AE1777">
        <v>15</v>
      </c>
      <c r="AF1777">
        <v>21</v>
      </c>
      <c r="AG1777" t="s">
        <v>245</v>
      </c>
    </row>
    <row r="1778" spans="1:33" x14ac:dyDescent="0.2">
      <c r="A1778" s="215"/>
      <c r="B1778" s="216" t="s">
        <v>29</v>
      </c>
      <c r="C1778" s="255"/>
      <c r="D1778" s="217"/>
      <c r="E1778" s="218"/>
      <c r="F1778" s="218"/>
      <c r="G1778" s="232">
        <f>G8+G51+G121+G232+G259+G266+G299+G303+G500+G576+G591+G598+G629+G660+G677+G919+G928+G964+G1033+G1128+G1137+G1173+G1235+G1248+G1286+G1329+G1351+G1421+G1486+G1504+G1521+G1563+G1592+G1704+G1706</f>
        <v>0</v>
      </c>
      <c r="H1778" s="3"/>
      <c r="I1778" s="3"/>
      <c r="J1778" s="3"/>
      <c r="K1778" s="3"/>
      <c r="L1778" s="3"/>
      <c r="M1778" s="3"/>
      <c r="N1778" s="3"/>
      <c r="O1778" s="3"/>
      <c r="P1778" s="3"/>
      <c r="Q1778" s="3"/>
      <c r="R1778" s="3"/>
      <c r="S1778" s="3"/>
      <c r="T1778" s="3"/>
      <c r="U1778" s="3"/>
      <c r="V1778" s="3"/>
      <c r="W1778" s="3"/>
      <c r="X1778" s="3"/>
      <c r="Y1778" s="3"/>
      <c r="AE1778">
        <f>SUMIF(L7:L1776,AE1777,G7:G1776)</f>
        <v>0</v>
      </c>
      <c r="AF1778">
        <f>SUMIF(L7:L1776,AF1777,G7:G1776)</f>
        <v>0</v>
      </c>
      <c r="AG1778" t="s">
        <v>312</v>
      </c>
    </row>
    <row r="1779" spans="1:33" x14ac:dyDescent="0.2">
      <c r="C1779" s="256"/>
      <c r="D1779" s="10"/>
      <c r="AG1779" t="s">
        <v>313</v>
      </c>
    </row>
    <row r="1780" spans="1:33" x14ac:dyDescent="0.2">
      <c r="D1780" s="10"/>
    </row>
    <row r="1781" spans="1:33" x14ac:dyDescent="0.2">
      <c r="D1781" s="10"/>
    </row>
    <row r="1782" spans="1:33" x14ac:dyDescent="0.2">
      <c r="D1782" s="10"/>
    </row>
    <row r="1783" spans="1:33" x14ac:dyDescent="0.2">
      <c r="D1783" s="10"/>
    </row>
    <row r="1784" spans="1:33" x14ac:dyDescent="0.2">
      <c r="D1784" s="10"/>
    </row>
    <row r="1785" spans="1:33" x14ac:dyDescent="0.2">
      <c r="D1785" s="10"/>
    </row>
    <row r="1786" spans="1:33" x14ac:dyDescent="0.2">
      <c r="D1786" s="10"/>
    </row>
    <row r="1787" spans="1:33" x14ac:dyDescent="0.2">
      <c r="D1787" s="10"/>
    </row>
    <row r="1788" spans="1:33" x14ac:dyDescent="0.2">
      <c r="D1788" s="10"/>
    </row>
    <row r="1789" spans="1:33" x14ac:dyDescent="0.2">
      <c r="D1789" s="10"/>
    </row>
    <row r="1790" spans="1:33" x14ac:dyDescent="0.2">
      <c r="D1790" s="10"/>
    </row>
    <row r="1791" spans="1:33" x14ac:dyDescent="0.2">
      <c r="D1791" s="10"/>
    </row>
    <row r="1792" spans="1:33"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twufsuVXW5qwQpVh4GKwUo87C1WQNrcYL8xUq6E8X273iRDTImnssg1CcZH24k2wGwMZzbEurpa9rX5Fnc0A==" saltValue="zAqfWqpIp/irZx3P+wqZBA==" spinCount="100000" sheet="1" formatRows="0"/>
  <mergeCells count="200">
    <mergeCell ref="C1722:G1722"/>
    <mergeCell ref="C1753:G1753"/>
    <mergeCell ref="C1590:G1590"/>
    <mergeCell ref="C1591:G1591"/>
    <mergeCell ref="C1650:G1650"/>
    <mergeCell ref="C1708:G1708"/>
    <mergeCell ref="C1711:G1711"/>
    <mergeCell ref="C1717:G1717"/>
    <mergeCell ref="C1517:G1517"/>
    <mergeCell ref="C1523:G1523"/>
    <mergeCell ref="C1532:G1532"/>
    <mergeCell ref="C1565:G1565"/>
    <mergeCell ref="C1572:G1572"/>
    <mergeCell ref="C1575:G1575"/>
    <mergeCell ref="C1347:G1347"/>
    <mergeCell ref="C1389:G1389"/>
    <mergeCell ref="C1416:G1416"/>
    <mergeCell ref="C1482:G1482"/>
    <mergeCell ref="C1490:G1490"/>
    <mergeCell ref="C1500:G1500"/>
    <mergeCell ref="C1271:G1271"/>
    <mergeCell ref="C1274:G1274"/>
    <mergeCell ref="C1282:G1282"/>
    <mergeCell ref="C1288:G1288"/>
    <mergeCell ref="C1318:G1318"/>
    <mergeCell ref="C1325:G1325"/>
    <mergeCell ref="C1237:G1237"/>
    <mergeCell ref="C1244:G1244"/>
    <mergeCell ref="C1252:G1252"/>
    <mergeCell ref="C1259:G1259"/>
    <mergeCell ref="C1265:G1265"/>
    <mergeCell ref="C1268:G1268"/>
    <mergeCell ref="C1124:G1124"/>
    <mergeCell ref="C1133:G1133"/>
    <mergeCell ref="C1169:G1169"/>
    <mergeCell ref="C1175:G1175"/>
    <mergeCell ref="C1207:G1207"/>
    <mergeCell ref="C1231:G1231"/>
    <mergeCell ref="C999:G999"/>
    <mergeCell ref="C1004:G1004"/>
    <mergeCell ref="C1007:G1007"/>
    <mergeCell ref="C1011:G1011"/>
    <mergeCell ref="C1029:G1029"/>
    <mergeCell ref="C1078:G1078"/>
    <mergeCell ref="C987:G987"/>
    <mergeCell ref="C990:G990"/>
    <mergeCell ref="C991:G991"/>
    <mergeCell ref="C994:G994"/>
    <mergeCell ref="C995:G995"/>
    <mergeCell ref="C998:G998"/>
    <mergeCell ref="C960:G960"/>
    <mergeCell ref="C975:G975"/>
    <mergeCell ref="C976:G976"/>
    <mergeCell ref="C982:G982"/>
    <mergeCell ref="C983:G983"/>
    <mergeCell ref="C986:G986"/>
    <mergeCell ref="C874:G874"/>
    <mergeCell ref="C899:G899"/>
    <mergeCell ref="C904:G904"/>
    <mergeCell ref="C907:G907"/>
    <mergeCell ref="C917:G917"/>
    <mergeCell ref="C921:G921"/>
    <mergeCell ref="C839:G839"/>
    <mergeCell ref="C842:G842"/>
    <mergeCell ref="C846:G846"/>
    <mergeCell ref="C849:G849"/>
    <mergeCell ref="C857:G857"/>
    <mergeCell ref="C861:G861"/>
    <mergeCell ref="C823:G823"/>
    <mergeCell ref="C824:G824"/>
    <mergeCell ref="C827:G827"/>
    <mergeCell ref="C828:G828"/>
    <mergeCell ref="C833:G833"/>
    <mergeCell ref="C834:G834"/>
    <mergeCell ref="C808:G808"/>
    <mergeCell ref="C809:G809"/>
    <mergeCell ref="C814:G814"/>
    <mergeCell ref="C815:G815"/>
    <mergeCell ref="C818:G818"/>
    <mergeCell ref="C819:G819"/>
    <mergeCell ref="C788:G788"/>
    <mergeCell ref="C789:G789"/>
    <mergeCell ref="C798:G798"/>
    <mergeCell ref="C799:G799"/>
    <mergeCell ref="C803:G803"/>
    <mergeCell ref="C804:G804"/>
    <mergeCell ref="C725:G725"/>
    <mergeCell ref="C729:G729"/>
    <mergeCell ref="C773:G773"/>
    <mergeCell ref="C774:G774"/>
    <mergeCell ref="C781:G781"/>
    <mergeCell ref="C782:G782"/>
    <mergeCell ref="C679:G679"/>
    <mergeCell ref="C682:G682"/>
    <mergeCell ref="C685:G685"/>
    <mergeCell ref="C692:G692"/>
    <mergeCell ref="C695:G695"/>
    <mergeCell ref="C721:G721"/>
    <mergeCell ref="C664:G664"/>
    <mergeCell ref="C665:G665"/>
    <mergeCell ref="C670:G670"/>
    <mergeCell ref="C671:G671"/>
    <mergeCell ref="C672:G672"/>
    <mergeCell ref="C673:G673"/>
    <mergeCell ref="C530:G530"/>
    <mergeCell ref="C533:G533"/>
    <mergeCell ref="C554:G554"/>
    <mergeCell ref="C578:G578"/>
    <mergeCell ref="C662:G662"/>
    <mergeCell ref="C663:G663"/>
    <mergeCell ref="C510:G510"/>
    <mergeCell ref="C511:G511"/>
    <mergeCell ref="C514:G514"/>
    <mergeCell ref="C517:G517"/>
    <mergeCell ref="C520:G520"/>
    <mergeCell ref="C527:G527"/>
    <mergeCell ref="C469:G469"/>
    <mergeCell ref="C470:G470"/>
    <mergeCell ref="C476:G476"/>
    <mergeCell ref="C477:G477"/>
    <mergeCell ref="C502:G502"/>
    <mergeCell ref="C503:G503"/>
    <mergeCell ref="C411:G411"/>
    <mergeCell ref="C426:G426"/>
    <mergeCell ref="C433:G433"/>
    <mergeCell ref="C464:G464"/>
    <mergeCell ref="C465:G465"/>
    <mergeCell ref="C466:G466"/>
    <mergeCell ref="C305:G305"/>
    <mergeCell ref="C322:G322"/>
    <mergeCell ref="C336:G336"/>
    <mergeCell ref="C339:G339"/>
    <mergeCell ref="C342:G342"/>
    <mergeCell ref="C349:G349"/>
    <mergeCell ref="C268:G268"/>
    <mergeCell ref="C275:G275"/>
    <mergeCell ref="C286:G286"/>
    <mergeCell ref="C291:G291"/>
    <mergeCell ref="C296:G296"/>
    <mergeCell ref="C301:G301"/>
    <mergeCell ref="C247:G247"/>
    <mergeCell ref="C248:G248"/>
    <mergeCell ref="C249:G249"/>
    <mergeCell ref="C250:G250"/>
    <mergeCell ref="C261:G261"/>
    <mergeCell ref="C264:G264"/>
    <mergeCell ref="C212:G212"/>
    <mergeCell ref="C234:G234"/>
    <mergeCell ref="C241:G241"/>
    <mergeCell ref="C242:G242"/>
    <mergeCell ref="C243:G243"/>
    <mergeCell ref="C244:G244"/>
    <mergeCell ref="C173:G173"/>
    <mergeCell ref="C177:G177"/>
    <mergeCell ref="C181:G181"/>
    <mergeCell ref="C187:G187"/>
    <mergeCell ref="C195:G195"/>
    <mergeCell ref="C198:G198"/>
    <mergeCell ref="C132:G132"/>
    <mergeCell ref="C137:G137"/>
    <mergeCell ref="C142:G142"/>
    <mergeCell ref="C146:G146"/>
    <mergeCell ref="C157:G157"/>
    <mergeCell ref="C169:G169"/>
    <mergeCell ref="C105:G105"/>
    <mergeCell ref="C108:G108"/>
    <mergeCell ref="C113:G113"/>
    <mergeCell ref="C118:G118"/>
    <mergeCell ref="C123:G123"/>
    <mergeCell ref="C126:G126"/>
    <mergeCell ref="C83:G83"/>
    <mergeCell ref="C86:G86"/>
    <mergeCell ref="C89:G89"/>
    <mergeCell ref="C94:G94"/>
    <mergeCell ref="C100:G100"/>
    <mergeCell ref="C104:G104"/>
    <mergeCell ref="C66:G66"/>
    <mergeCell ref="C69:G69"/>
    <mergeCell ref="C70:G70"/>
    <mergeCell ref="C73:G73"/>
    <mergeCell ref="C76:G76"/>
    <mergeCell ref="C79:G79"/>
    <mergeCell ref="C44:G44"/>
    <mergeCell ref="C49:G49"/>
    <mergeCell ref="C53:G53"/>
    <mergeCell ref="C56:G56"/>
    <mergeCell ref="C59:G59"/>
    <mergeCell ref="C63:G63"/>
    <mergeCell ref="C21:G21"/>
    <mergeCell ref="C25:G25"/>
    <mergeCell ref="C28:G28"/>
    <mergeCell ref="C34:G34"/>
    <mergeCell ref="C38:G38"/>
    <mergeCell ref="C41:G41"/>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ECD92-48A6-45C3-845E-1D925B2F1EF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314</v>
      </c>
      <c r="B1" s="197"/>
      <c r="C1" s="197"/>
      <c r="D1" s="197"/>
      <c r="E1" s="197"/>
      <c r="F1" s="197"/>
      <c r="G1" s="197"/>
      <c r="AG1" t="s">
        <v>230</v>
      </c>
    </row>
    <row r="2" spans="1:60" ht="24.95" customHeight="1" x14ac:dyDescent="0.2">
      <c r="A2" s="198" t="s">
        <v>7</v>
      </c>
      <c r="B2" s="49" t="s">
        <v>44</v>
      </c>
      <c r="C2" s="201" t="s">
        <v>45</v>
      </c>
      <c r="D2" s="199"/>
      <c r="E2" s="199"/>
      <c r="F2" s="199"/>
      <c r="G2" s="200"/>
      <c r="AG2" t="s">
        <v>231</v>
      </c>
    </row>
    <row r="3" spans="1:60" ht="24.95" customHeight="1" x14ac:dyDescent="0.2">
      <c r="A3" s="198" t="s">
        <v>8</v>
      </c>
      <c r="B3" s="49" t="s">
        <v>54</v>
      </c>
      <c r="C3" s="201" t="s">
        <v>57</v>
      </c>
      <c r="D3" s="199"/>
      <c r="E3" s="199"/>
      <c r="F3" s="199"/>
      <c r="G3" s="200"/>
      <c r="AC3" s="176" t="s">
        <v>231</v>
      </c>
      <c r="AG3" t="s">
        <v>235</v>
      </c>
    </row>
    <row r="4" spans="1:60" ht="24.95" customHeight="1" x14ac:dyDescent="0.2">
      <c r="A4" s="202" t="s">
        <v>9</v>
      </c>
      <c r="B4" s="203" t="s">
        <v>59</v>
      </c>
      <c r="C4" s="204" t="s">
        <v>60</v>
      </c>
      <c r="D4" s="205"/>
      <c r="E4" s="205"/>
      <c r="F4" s="205"/>
      <c r="G4" s="206"/>
      <c r="AG4" t="s">
        <v>236</v>
      </c>
    </row>
    <row r="5" spans="1:60" x14ac:dyDescent="0.2">
      <c r="D5" s="10"/>
    </row>
    <row r="6" spans="1:60" ht="38.25" x14ac:dyDescent="0.2">
      <c r="A6" s="208" t="s">
        <v>237</v>
      </c>
      <c r="B6" s="210" t="s">
        <v>238</v>
      </c>
      <c r="C6" s="210" t="s">
        <v>239</v>
      </c>
      <c r="D6" s="209" t="s">
        <v>240</v>
      </c>
      <c r="E6" s="208" t="s">
        <v>241</v>
      </c>
      <c r="F6" s="207" t="s">
        <v>242</v>
      </c>
      <c r="G6" s="208" t="s">
        <v>29</v>
      </c>
      <c r="H6" s="211" t="s">
        <v>30</v>
      </c>
      <c r="I6" s="211" t="s">
        <v>243</v>
      </c>
      <c r="J6" s="211" t="s">
        <v>31</v>
      </c>
      <c r="K6" s="211" t="s">
        <v>244</v>
      </c>
      <c r="L6" s="211" t="s">
        <v>245</v>
      </c>
      <c r="M6" s="211" t="s">
        <v>246</v>
      </c>
      <c r="N6" s="211" t="s">
        <v>247</v>
      </c>
      <c r="O6" s="211" t="s">
        <v>248</v>
      </c>
      <c r="P6" s="211" t="s">
        <v>249</v>
      </c>
      <c r="Q6" s="211" t="s">
        <v>250</v>
      </c>
      <c r="R6" s="211" t="s">
        <v>251</v>
      </c>
      <c r="S6" s="211" t="s">
        <v>252</v>
      </c>
      <c r="T6" s="211" t="s">
        <v>253</v>
      </c>
      <c r="U6" s="211" t="s">
        <v>254</v>
      </c>
      <c r="V6" s="211" t="s">
        <v>255</v>
      </c>
      <c r="W6" s="211" t="s">
        <v>256</v>
      </c>
      <c r="X6" s="211" t="s">
        <v>257</v>
      </c>
      <c r="Y6" s="211" t="s">
        <v>258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259</v>
      </c>
      <c r="B8" s="227" t="s">
        <v>165</v>
      </c>
      <c r="C8" s="249" t="s">
        <v>166</v>
      </c>
      <c r="D8" s="228"/>
      <c r="E8" s="229"/>
      <c r="F8" s="230"/>
      <c r="G8" s="230">
        <f>SUMIF(AG9:AG46,"&lt;&gt;NOR",G9:G46)</f>
        <v>0</v>
      </c>
      <c r="H8" s="230"/>
      <c r="I8" s="230">
        <f>SUM(I9:I46)</f>
        <v>0</v>
      </c>
      <c r="J8" s="230"/>
      <c r="K8" s="230">
        <f>SUM(K9:K46)</f>
        <v>0</v>
      </c>
      <c r="L8" s="230"/>
      <c r="M8" s="230">
        <f>SUM(M9:M46)</f>
        <v>0</v>
      </c>
      <c r="N8" s="229"/>
      <c r="O8" s="229">
        <f>SUM(O9:O46)</f>
        <v>0.14000000000000001</v>
      </c>
      <c r="P8" s="229"/>
      <c r="Q8" s="229">
        <f>SUM(Q9:Q46)</f>
        <v>0</v>
      </c>
      <c r="R8" s="230"/>
      <c r="S8" s="230"/>
      <c r="T8" s="231"/>
      <c r="U8" s="225"/>
      <c r="V8" s="225">
        <f>SUM(V9:V46)</f>
        <v>121.21</v>
      </c>
      <c r="W8" s="225"/>
      <c r="X8" s="225"/>
      <c r="Y8" s="225"/>
      <c r="AG8" t="s">
        <v>260</v>
      </c>
    </row>
    <row r="9" spans="1:60" ht="22.5" outlineLevel="1" x14ac:dyDescent="0.2">
      <c r="A9" s="233">
        <v>1</v>
      </c>
      <c r="B9" s="234" t="s">
        <v>1931</v>
      </c>
      <c r="C9" s="250" t="s">
        <v>1932</v>
      </c>
      <c r="D9" s="235" t="s">
        <v>650</v>
      </c>
      <c r="E9" s="236">
        <v>9</v>
      </c>
      <c r="F9" s="237"/>
      <c r="G9" s="238">
        <f>ROUND(E9*F9,2)</f>
        <v>0</v>
      </c>
      <c r="H9" s="237"/>
      <c r="I9" s="238">
        <f>ROUND(E9*H9,2)</f>
        <v>0</v>
      </c>
      <c r="J9" s="237"/>
      <c r="K9" s="238">
        <f>ROUND(E9*J9,2)</f>
        <v>0</v>
      </c>
      <c r="L9" s="238">
        <v>21</v>
      </c>
      <c r="M9" s="238">
        <f>G9*(1+L9/100)</f>
        <v>0</v>
      </c>
      <c r="N9" s="236">
        <v>7.9000000000000001E-4</v>
      </c>
      <c r="O9" s="236">
        <f>ROUND(E9*N9,2)</f>
        <v>0.01</v>
      </c>
      <c r="P9" s="236">
        <v>0</v>
      </c>
      <c r="Q9" s="236">
        <f>ROUND(E9*P9,2)</f>
        <v>0</v>
      </c>
      <c r="R9" s="238"/>
      <c r="S9" s="238" t="s">
        <v>288</v>
      </c>
      <c r="T9" s="239" t="s">
        <v>265</v>
      </c>
      <c r="U9" s="222">
        <v>0.86</v>
      </c>
      <c r="V9" s="222">
        <f>ROUND(E9*U9,2)</f>
        <v>7.74</v>
      </c>
      <c r="W9" s="222"/>
      <c r="X9" s="222" t="s">
        <v>320</v>
      </c>
      <c r="Y9" s="222" t="s">
        <v>267</v>
      </c>
      <c r="Z9" s="212"/>
      <c r="AA9" s="212"/>
      <c r="AB9" s="212"/>
      <c r="AC9" s="212"/>
      <c r="AD9" s="212"/>
      <c r="AE9" s="212"/>
      <c r="AF9" s="212"/>
      <c r="AG9" s="212" t="s">
        <v>321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1" t="s">
        <v>1933</v>
      </c>
      <c r="D10" s="241"/>
      <c r="E10" s="241"/>
      <c r="F10" s="241"/>
      <c r="G10" s="241"/>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270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3">
        <v>2</v>
      </c>
      <c r="B11" s="234" t="s">
        <v>1934</v>
      </c>
      <c r="C11" s="250" t="s">
        <v>1935</v>
      </c>
      <c r="D11" s="235" t="s">
        <v>650</v>
      </c>
      <c r="E11" s="236">
        <v>40</v>
      </c>
      <c r="F11" s="237"/>
      <c r="G11" s="238">
        <f>ROUND(E11*F11,2)</f>
        <v>0</v>
      </c>
      <c r="H11" s="237"/>
      <c r="I11" s="238">
        <f>ROUND(E11*H11,2)</f>
        <v>0</v>
      </c>
      <c r="J11" s="237"/>
      <c r="K11" s="238">
        <f>ROUND(E11*J11,2)</f>
        <v>0</v>
      </c>
      <c r="L11" s="238">
        <v>21</v>
      </c>
      <c r="M11" s="238">
        <f>G11*(1+L11/100)</f>
        <v>0</v>
      </c>
      <c r="N11" s="236">
        <v>3.4000000000000002E-4</v>
      </c>
      <c r="O11" s="236">
        <f>ROUND(E11*N11,2)</f>
        <v>0.01</v>
      </c>
      <c r="P11" s="236">
        <v>0</v>
      </c>
      <c r="Q11" s="236">
        <f>ROUND(E11*P11,2)</f>
        <v>0</v>
      </c>
      <c r="R11" s="238"/>
      <c r="S11" s="238" t="s">
        <v>288</v>
      </c>
      <c r="T11" s="239" t="s">
        <v>265</v>
      </c>
      <c r="U11" s="222">
        <v>0.32</v>
      </c>
      <c r="V11" s="222">
        <f>ROUND(E11*U11,2)</f>
        <v>12.8</v>
      </c>
      <c r="W11" s="222"/>
      <c r="X11" s="222" t="s">
        <v>320</v>
      </c>
      <c r="Y11" s="222" t="s">
        <v>267</v>
      </c>
      <c r="Z11" s="212"/>
      <c r="AA11" s="212"/>
      <c r="AB11" s="212"/>
      <c r="AC11" s="212"/>
      <c r="AD11" s="212"/>
      <c r="AE11" s="212"/>
      <c r="AF11" s="212"/>
      <c r="AG11" s="212" t="s">
        <v>321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51" t="s">
        <v>1936</v>
      </c>
      <c r="D12" s="241"/>
      <c r="E12" s="241"/>
      <c r="F12" s="241"/>
      <c r="G12" s="241"/>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270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3">
        <v>3</v>
      </c>
      <c r="B13" s="234" t="s">
        <v>1937</v>
      </c>
      <c r="C13" s="250" t="s">
        <v>1938</v>
      </c>
      <c r="D13" s="235" t="s">
        <v>650</v>
      </c>
      <c r="E13" s="236">
        <v>74</v>
      </c>
      <c r="F13" s="237"/>
      <c r="G13" s="238">
        <f>ROUND(E13*F13,2)</f>
        <v>0</v>
      </c>
      <c r="H13" s="237"/>
      <c r="I13" s="238">
        <f>ROUND(E13*H13,2)</f>
        <v>0</v>
      </c>
      <c r="J13" s="237"/>
      <c r="K13" s="238">
        <f>ROUND(E13*J13,2)</f>
        <v>0</v>
      </c>
      <c r="L13" s="238">
        <v>21</v>
      </c>
      <c r="M13" s="238">
        <f>G13*(1+L13/100)</f>
        <v>0</v>
      </c>
      <c r="N13" s="236">
        <v>4.6999999999999999E-4</v>
      </c>
      <c r="O13" s="236">
        <f>ROUND(E13*N13,2)</f>
        <v>0.03</v>
      </c>
      <c r="P13" s="236">
        <v>0</v>
      </c>
      <c r="Q13" s="236">
        <f>ROUND(E13*P13,2)</f>
        <v>0</v>
      </c>
      <c r="R13" s="238" t="s">
        <v>1325</v>
      </c>
      <c r="S13" s="238" t="s">
        <v>264</v>
      </c>
      <c r="T13" s="239" t="s">
        <v>319</v>
      </c>
      <c r="U13" s="222">
        <v>0.35899999999999999</v>
      </c>
      <c r="V13" s="222">
        <f>ROUND(E13*U13,2)</f>
        <v>26.57</v>
      </c>
      <c r="W13" s="222"/>
      <c r="X13" s="222" t="s">
        <v>320</v>
      </c>
      <c r="Y13" s="222" t="s">
        <v>267</v>
      </c>
      <c r="Z13" s="212"/>
      <c r="AA13" s="212"/>
      <c r="AB13" s="212"/>
      <c r="AC13" s="212"/>
      <c r="AD13" s="212"/>
      <c r="AE13" s="212"/>
      <c r="AF13" s="212"/>
      <c r="AG13" s="212" t="s">
        <v>321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1" t="s">
        <v>1939</v>
      </c>
      <c r="D14" s="259"/>
      <c r="E14" s="259"/>
      <c r="F14" s="259"/>
      <c r="G14" s="259"/>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323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3" t="s">
        <v>1939</v>
      </c>
      <c r="D15" s="260"/>
      <c r="E15" s="260"/>
      <c r="F15" s="260"/>
      <c r="G15" s="260"/>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270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63" t="s">
        <v>1936</v>
      </c>
      <c r="D16" s="260"/>
      <c r="E16" s="260"/>
      <c r="F16" s="260"/>
      <c r="G16" s="260"/>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270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3">
        <v>4</v>
      </c>
      <c r="B17" s="234" t="s">
        <v>1940</v>
      </c>
      <c r="C17" s="250" t="s">
        <v>1941</v>
      </c>
      <c r="D17" s="235" t="s">
        <v>650</v>
      </c>
      <c r="E17" s="236">
        <v>12</v>
      </c>
      <c r="F17" s="237"/>
      <c r="G17" s="238">
        <f>ROUND(E17*F17,2)</f>
        <v>0</v>
      </c>
      <c r="H17" s="237"/>
      <c r="I17" s="238">
        <f>ROUND(E17*H17,2)</f>
        <v>0</v>
      </c>
      <c r="J17" s="237"/>
      <c r="K17" s="238">
        <f>ROUND(E17*J17,2)</f>
        <v>0</v>
      </c>
      <c r="L17" s="238">
        <v>21</v>
      </c>
      <c r="M17" s="238">
        <f>G17*(1+L17/100)</f>
        <v>0</v>
      </c>
      <c r="N17" s="236">
        <v>6.9999999999999999E-4</v>
      </c>
      <c r="O17" s="236">
        <f>ROUND(E17*N17,2)</f>
        <v>0.01</v>
      </c>
      <c r="P17" s="236">
        <v>0</v>
      </c>
      <c r="Q17" s="236">
        <f>ROUND(E17*P17,2)</f>
        <v>0</v>
      </c>
      <c r="R17" s="238" t="s">
        <v>1325</v>
      </c>
      <c r="S17" s="238" t="s">
        <v>264</v>
      </c>
      <c r="T17" s="239" t="s">
        <v>319</v>
      </c>
      <c r="U17" s="222">
        <v>0.45200000000000001</v>
      </c>
      <c r="V17" s="222">
        <f>ROUND(E17*U17,2)</f>
        <v>5.42</v>
      </c>
      <c r="W17" s="222"/>
      <c r="X17" s="222" t="s">
        <v>320</v>
      </c>
      <c r="Y17" s="222" t="s">
        <v>267</v>
      </c>
      <c r="Z17" s="212"/>
      <c r="AA17" s="212"/>
      <c r="AB17" s="212"/>
      <c r="AC17" s="212"/>
      <c r="AD17" s="212"/>
      <c r="AE17" s="212"/>
      <c r="AF17" s="212"/>
      <c r="AG17" s="212" t="s">
        <v>321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61" t="s">
        <v>1939</v>
      </c>
      <c r="D18" s="259"/>
      <c r="E18" s="259"/>
      <c r="F18" s="259"/>
      <c r="G18" s="259"/>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323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3" t="s">
        <v>1939</v>
      </c>
      <c r="D19" s="260"/>
      <c r="E19" s="260"/>
      <c r="F19" s="260"/>
      <c r="G19" s="260"/>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270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63" t="s">
        <v>1936</v>
      </c>
      <c r="D20" s="260"/>
      <c r="E20" s="260"/>
      <c r="F20" s="260"/>
      <c r="G20" s="260"/>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270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3">
        <v>5</v>
      </c>
      <c r="B21" s="234" t="s">
        <v>1942</v>
      </c>
      <c r="C21" s="250" t="s">
        <v>1943</v>
      </c>
      <c r="D21" s="235" t="s">
        <v>650</v>
      </c>
      <c r="E21" s="236">
        <v>52</v>
      </c>
      <c r="F21" s="237"/>
      <c r="G21" s="238">
        <f>ROUND(E21*F21,2)</f>
        <v>0</v>
      </c>
      <c r="H21" s="237"/>
      <c r="I21" s="238">
        <f>ROUND(E21*H21,2)</f>
        <v>0</v>
      </c>
      <c r="J21" s="237"/>
      <c r="K21" s="238">
        <f>ROUND(E21*J21,2)</f>
        <v>0</v>
      </c>
      <c r="L21" s="238">
        <v>21</v>
      </c>
      <c r="M21" s="238">
        <f>G21*(1+L21/100)</f>
        <v>0</v>
      </c>
      <c r="N21" s="236">
        <v>1.5200000000000001E-3</v>
      </c>
      <c r="O21" s="236">
        <f>ROUND(E21*N21,2)</f>
        <v>0.08</v>
      </c>
      <c r="P21" s="236">
        <v>0</v>
      </c>
      <c r="Q21" s="236">
        <f>ROUND(E21*P21,2)</f>
        <v>0</v>
      </c>
      <c r="R21" s="238" t="s">
        <v>1325</v>
      </c>
      <c r="S21" s="238" t="s">
        <v>264</v>
      </c>
      <c r="T21" s="239" t="s">
        <v>319</v>
      </c>
      <c r="U21" s="222">
        <v>1.173</v>
      </c>
      <c r="V21" s="222">
        <f>ROUND(E21*U21,2)</f>
        <v>61</v>
      </c>
      <c r="W21" s="222"/>
      <c r="X21" s="222" t="s">
        <v>320</v>
      </c>
      <c r="Y21" s="222" t="s">
        <v>267</v>
      </c>
      <c r="Z21" s="212"/>
      <c r="AA21" s="212"/>
      <c r="AB21" s="212"/>
      <c r="AC21" s="212"/>
      <c r="AD21" s="212"/>
      <c r="AE21" s="212"/>
      <c r="AF21" s="212"/>
      <c r="AG21" s="212" t="s">
        <v>321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1" t="s">
        <v>1939</v>
      </c>
      <c r="D22" s="259"/>
      <c r="E22" s="259"/>
      <c r="F22" s="259"/>
      <c r="G22" s="259"/>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323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3" t="s">
        <v>1939</v>
      </c>
      <c r="D23" s="260"/>
      <c r="E23" s="260"/>
      <c r="F23" s="260"/>
      <c r="G23" s="260"/>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270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63" t="s">
        <v>1936</v>
      </c>
      <c r="D24" s="260"/>
      <c r="E24" s="260"/>
      <c r="F24" s="260"/>
      <c r="G24" s="260"/>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270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33">
        <v>6</v>
      </c>
      <c r="B25" s="234" t="s">
        <v>1944</v>
      </c>
      <c r="C25" s="250" t="s">
        <v>1945</v>
      </c>
      <c r="D25" s="235" t="s">
        <v>650</v>
      </c>
      <c r="E25" s="236">
        <v>12</v>
      </c>
      <c r="F25" s="237"/>
      <c r="G25" s="238">
        <f>ROUND(E25*F25,2)</f>
        <v>0</v>
      </c>
      <c r="H25" s="237"/>
      <c r="I25" s="238">
        <f>ROUND(E25*H25,2)</f>
        <v>0</v>
      </c>
      <c r="J25" s="237"/>
      <c r="K25" s="238">
        <f>ROUND(E25*J25,2)</f>
        <v>0</v>
      </c>
      <c r="L25" s="238">
        <v>21</v>
      </c>
      <c r="M25" s="238">
        <f>G25*(1+L25/100)</f>
        <v>0</v>
      </c>
      <c r="N25" s="236">
        <v>2.4000000000000001E-4</v>
      </c>
      <c r="O25" s="236">
        <f>ROUND(E25*N25,2)</f>
        <v>0</v>
      </c>
      <c r="P25" s="236">
        <v>0</v>
      </c>
      <c r="Q25" s="236">
        <f>ROUND(E25*P25,2)</f>
        <v>0</v>
      </c>
      <c r="R25" s="238" t="s">
        <v>1325</v>
      </c>
      <c r="S25" s="238" t="s">
        <v>264</v>
      </c>
      <c r="T25" s="239" t="s">
        <v>319</v>
      </c>
      <c r="U25" s="222">
        <v>0.215</v>
      </c>
      <c r="V25" s="222">
        <f>ROUND(E25*U25,2)</f>
        <v>2.58</v>
      </c>
      <c r="W25" s="222"/>
      <c r="X25" s="222" t="s">
        <v>320</v>
      </c>
      <c r="Y25" s="222" t="s">
        <v>267</v>
      </c>
      <c r="Z25" s="212"/>
      <c r="AA25" s="212"/>
      <c r="AB25" s="212"/>
      <c r="AC25" s="212"/>
      <c r="AD25" s="212"/>
      <c r="AE25" s="212"/>
      <c r="AF25" s="212"/>
      <c r="AG25" s="212" t="s">
        <v>321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1" t="s">
        <v>1946</v>
      </c>
      <c r="D26" s="241"/>
      <c r="E26" s="241"/>
      <c r="F26" s="241"/>
      <c r="G26" s="241"/>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270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3">
        <v>7</v>
      </c>
      <c r="B27" s="234" t="s">
        <v>1947</v>
      </c>
      <c r="C27" s="250" t="s">
        <v>1948</v>
      </c>
      <c r="D27" s="235" t="s">
        <v>650</v>
      </c>
      <c r="E27" s="236">
        <v>5</v>
      </c>
      <c r="F27" s="237"/>
      <c r="G27" s="238">
        <f>ROUND(E27*F27,2)</f>
        <v>0</v>
      </c>
      <c r="H27" s="237"/>
      <c r="I27" s="238">
        <f>ROUND(E27*H27,2)</f>
        <v>0</v>
      </c>
      <c r="J27" s="237"/>
      <c r="K27" s="238">
        <f>ROUND(E27*J27,2)</f>
        <v>0</v>
      </c>
      <c r="L27" s="238">
        <v>21</v>
      </c>
      <c r="M27" s="238">
        <f>G27*(1+L27/100)</f>
        <v>0</v>
      </c>
      <c r="N27" s="236">
        <v>4.0999999999999999E-4</v>
      </c>
      <c r="O27" s="236">
        <f>ROUND(E27*N27,2)</f>
        <v>0</v>
      </c>
      <c r="P27" s="236">
        <v>0</v>
      </c>
      <c r="Q27" s="236">
        <f>ROUND(E27*P27,2)</f>
        <v>0</v>
      </c>
      <c r="R27" s="238" t="s">
        <v>1325</v>
      </c>
      <c r="S27" s="238" t="s">
        <v>264</v>
      </c>
      <c r="T27" s="239" t="s">
        <v>319</v>
      </c>
      <c r="U27" s="222">
        <v>0.245</v>
      </c>
      <c r="V27" s="222">
        <f>ROUND(E27*U27,2)</f>
        <v>1.23</v>
      </c>
      <c r="W27" s="222"/>
      <c r="X27" s="222" t="s">
        <v>320</v>
      </c>
      <c r="Y27" s="222" t="s">
        <v>267</v>
      </c>
      <c r="Z27" s="212"/>
      <c r="AA27" s="212"/>
      <c r="AB27" s="212"/>
      <c r="AC27" s="212"/>
      <c r="AD27" s="212"/>
      <c r="AE27" s="212"/>
      <c r="AF27" s="212"/>
      <c r="AG27" s="212" t="s">
        <v>321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51" t="s">
        <v>1946</v>
      </c>
      <c r="D28" s="241"/>
      <c r="E28" s="241"/>
      <c r="F28" s="241"/>
      <c r="G28" s="241"/>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270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1" x14ac:dyDescent="0.2">
      <c r="A29" s="233">
        <v>8</v>
      </c>
      <c r="B29" s="234" t="s">
        <v>1949</v>
      </c>
      <c r="C29" s="250" t="s">
        <v>1950</v>
      </c>
      <c r="D29" s="235" t="s">
        <v>645</v>
      </c>
      <c r="E29" s="236">
        <v>5</v>
      </c>
      <c r="F29" s="237"/>
      <c r="G29" s="238">
        <f>ROUND(E29*F29,2)</f>
        <v>0</v>
      </c>
      <c r="H29" s="237"/>
      <c r="I29" s="238">
        <f>ROUND(E29*H29,2)</f>
        <v>0</v>
      </c>
      <c r="J29" s="237"/>
      <c r="K29" s="238">
        <f>ROUND(E29*J29,2)</f>
        <v>0</v>
      </c>
      <c r="L29" s="238">
        <v>21</v>
      </c>
      <c r="M29" s="238">
        <f>G29*(1+L29/100)</f>
        <v>0</v>
      </c>
      <c r="N29" s="236">
        <v>4.8999999999999998E-4</v>
      </c>
      <c r="O29" s="236">
        <f>ROUND(E29*N29,2)</f>
        <v>0</v>
      </c>
      <c r="P29" s="236">
        <v>0</v>
      </c>
      <c r="Q29" s="236">
        <f>ROUND(E29*P29,2)</f>
        <v>0</v>
      </c>
      <c r="R29" s="238" t="s">
        <v>1325</v>
      </c>
      <c r="S29" s="238" t="s">
        <v>264</v>
      </c>
      <c r="T29" s="239" t="s">
        <v>319</v>
      </c>
      <c r="U29" s="222">
        <v>0.13300000000000001</v>
      </c>
      <c r="V29" s="222">
        <f>ROUND(E29*U29,2)</f>
        <v>0.67</v>
      </c>
      <c r="W29" s="222"/>
      <c r="X29" s="222" t="s">
        <v>320</v>
      </c>
      <c r="Y29" s="222" t="s">
        <v>267</v>
      </c>
      <c r="Z29" s="212"/>
      <c r="AA29" s="212"/>
      <c r="AB29" s="212"/>
      <c r="AC29" s="212"/>
      <c r="AD29" s="212"/>
      <c r="AE29" s="212"/>
      <c r="AF29" s="212"/>
      <c r="AG29" s="212" t="s">
        <v>321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51" t="s">
        <v>1951</v>
      </c>
      <c r="D30" s="241"/>
      <c r="E30" s="241"/>
      <c r="F30" s="241"/>
      <c r="G30" s="241"/>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270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2">
        <v>9</v>
      </c>
      <c r="B31" s="243" t="s">
        <v>1952</v>
      </c>
      <c r="C31" s="253" t="s">
        <v>1953</v>
      </c>
      <c r="D31" s="244" t="s">
        <v>645</v>
      </c>
      <c r="E31" s="245">
        <v>1</v>
      </c>
      <c r="F31" s="246"/>
      <c r="G31" s="247">
        <f>ROUND(E31*F31,2)</f>
        <v>0</v>
      </c>
      <c r="H31" s="246"/>
      <c r="I31" s="247">
        <f>ROUND(E31*H31,2)</f>
        <v>0</v>
      </c>
      <c r="J31" s="246"/>
      <c r="K31" s="247">
        <f>ROUND(E31*J31,2)</f>
        <v>0</v>
      </c>
      <c r="L31" s="247">
        <v>21</v>
      </c>
      <c r="M31" s="247">
        <f>G31*(1+L31/100)</f>
        <v>0</v>
      </c>
      <c r="N31" s="245">
        <v>0</v>
      </c>
      <c r="O31" s="245">
        <f>ROUND(E31*N31,2)</f>
        <v>0</v>
      </c>
      <c r="P31" s="245">
        <v>0</v>
      </c>
      <c r="Q31" s="245">
        <f>ROUND(E31*P31,2)</f>
        <v>0</v>
      </c>
      <c r="R31" s="247"/>
      <c r="S31" s="247" t="s">
        <v>288</v>
      </c>
      <c r="T31" s="248" t="s">
        <v>265</v>
      </c>
      <c r="U31" s="222">
        <v>0</v>
      </c>
      <c r="V31" s="222">
        <f>ROUND(E31*U31,2)</f>
        <v>0</v>
      </c>
      <c r="W31" s="222"/>
      <c r="X31" s="222" t="s">
        <v>547</v>
      </c>
      <c r="Y31" s="222" t="s">
        <v>267</v>
      </c>
      <c r="Z31" s="212"/>
      <c r="AA31" s="212"/>
      <c r="AB31" s="212"/>
      <c r="AC31" s="212"/>
      <c r="AD31" s="212"/>
      <c r="AE31" s="212"/>
      <c r="AF31" s="212"/>
      <c r="AG31" s="212" t="s">
        <v>548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2">
        <v>10</v>
      </c>
      <c r="B32" s="243" t="s">
        <v>1954</v>
      </c>
      <c r="C32" s="253" t="s">
        <v>1955</v>
      </c>
      <c r="D32" s="244" t="s">
        <v>645</v>
      </c>
      <c r="E32" s="245">
        <v>1</v>
      </c>
      <c r="F32" s="246"/>
      <c r="G32" s="247">
        <f>ROUND(E32*F32,2)</f>
        <v>0</v>
      </c>
      <c r="H32" s="246"/>
      <c r="I32" s="247">
        <f>ROUND(E32*H32,2)</f>
        <v>0</v>
      </c>
      <c r="J32" s="246"/>
      <c r="K32" s="247">
        <f>ROUND(E32*J32,2)</f>
        <v>0</v>
      </c>
      <c r="L32" s="247">
        <v>21</v>
      </c>
      <c r="M32" s="247">
        <f>G32*(1+L32/100)</f>
        <v>0</v>
      </c>
      <c r="N32" s="245">
        <v>0</v>
      </c>
      <c r="O32" s="245">
        <f>ROUND(E32*N32,2)</f>
        <v>0</v>
      </c>
      <c r="P32" s="245">
        <v>0</v>
      </c>
      <c r="Q32" s="245">
        <f>ROUND(E32*P32,2)</f>
        <v>0</v>
      </c>
      <c r="R32" s="247"/>
      <c r="S32" s="247" t="s">
        <v>288</v>
      </c>
      <c r="T32" s="248" t="s">
        <v>265</v>
      </c>
      <c r="U32" s="222">
        <v>0</v>
      </c>
      <c r="V32" s="222">
        <f>ROUND(E32*U32,2)</f>
        <v>0</v>
      </c>
      <c r="W32" s="222"/>
      <c r="X32" s="222" t="s">
        <v>320</v>
      </c>
      <c r="Y32" s="222" t="s">
        <v>267</v>
      </c>
      <c r="Z32" s="212"/>
      <c r="AA32" s="212"/>
      <c r="AB32" s="212"/>
      <c r="AC32" s="212"/>
      <c r="AD32" s="212"/>
      <c r="AE32" s="212"/>
      <c r="AF32" s="212"/>
      <c r="AG32" s="212" t="s">
        <v>321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2">
        <v>11</v>
      </c>
      <c r="B33" s="243" t="s">
        <v>1956</v>
      </c>
      <c r="C33" s="253" t="s">
        <v>1957</v>
      </c>
      <c r="D33" s="244" t="s">
        <v>453</v>
      </c>
      <c r="E33" s="245">
        <v>2</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288</v>
      </c>
      <c r="T33" s="248" t="s">
        <v>265</v>
      </c>
      <c r="U33" s="222">
        <v>0</v>
      </c>
      <c r="V33" s="222">
        <f>ROUND(E33*U33,2)</f>
        <v>0</v>
      </c>
      <c r="W33" s="222"/>
      <c r="X33" s="222" t="s">
        <v>547</v>
      </c>
      <c r="Y33" s="222" t="s">
        <v>267</v>
      </c>
      <c r="Z33" s="212"/>
      <c r="AA33" s="212"/>
      <c r="AB33" s="212"/>
      <c r="AC33" s="212"/>
      <c r="AD33" s="212"/>
      <c r="AE33" s="212"/>
      <c r="AF33" s="212"/>
      <c r="AG33" s="212" t="s">
        <v>548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2">
        <v>12</v>
      </c>
      <c r="B34" s="243" t="s">
        <v>1958</v>
      </c>
      <c r="C34" s="253" t="s">
        <v>1959</v>
      </c>
      <c r="D34" s="244" t="s">
        <v>453</v>
      </c>
      <c r="E34" s="245">
        <v>2</v>
      </c>
      <c r="F34" s="246"/>
      <c r="G34" s="247">
        <f>ROUND(E34*F34,2)</f>
        <v>0</v>
      </c>
      <c r="H34" s="246"/>
      <c r="I34" s="247">
        <f>ROUND(E34*H34,2)</f>
        <v>0</v>
      </c>
      <c r="J34" s="246"/>
      <c r="K34" s="247">
        <f>ROUND(E34*J34,2)</f>
        <v>0</v>
      </c>
      <c r="L34" s="247">
        <v>21</v>
      </c>
      <c r="M34" s="247">
        <f>G34*(1+L34/100)</f>
        <v>0</v>
      </c>
      <c r="N34" s="245">
        <v>0</v>
      </c>
      <c r="O34" s="245">
        <f>ROUND(E34*N34,2)</f>
        <v>0</v>
      </c>
      <c r="P34" s="245">
        <v>0</v>
      </c>
      <c r="Q34" s="245">
        <f>ROUND(E34*P34,2)</f>
        <v>0</v>
      </c>
      <c r="R34" s="247"/>
      <c r="S34" s="247" t="s">
        <v>288</v>
      </c>
      <c r="T34" s="248" t="s">
        <v>265</v>
      </c>
      <c r="U34" s="222">
        <v>0</v>
      </c>
      <c r="V34" s="222">
        <f>ROUND(E34*U34,2)</f>
        <v>0</v>
      </c>
      <c r="W34" s="222"/>
      <c r="X34" s="222" t="s">
        <v>547</v>
      </c>
      <c r="Y34" s="222" t="s">
        <v>267</v>
      </c>
      <c r="Z34" s="212"/>
      <c r="AA34" s="212"/>
      <c r="AB34" s="212"/>
      <c r="AC34" s="212"/>
      <c r="AD34" s="212"/>
      <c r="AE34" s="212"/>
      <c r="AF34" s="212"/>
      <c r="AG34" s="212" t="s">
        <v>548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2">
        <v>13</v>
      </c>
      <c r="B35" s="243" t="s">
        <v>1960</v>
      </c>
      <c r="C35" s="253" t="s">
        <v>1961</v>
      </c>
      <c r="D35" s="244" t="s">
        <v>453</v>
      </c>
      <c r="E35" s="245">
        <v>4</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288</v>
      </c>
      <c r="T35" s="248" t="s">
        <v>265</v>
      </c>
      <c r="U35" s="222">
        <v>0</v>
      </c>
      <c r="V35" s="222">
        <f>ROUND(E35*U35,2)</f>
        <v>0</v>
      </c>
      <c r="W35" s="222"/>
      <c r="X35" s="222" t="s">
        <v>547</v>
      </c>
      <c r="Y35" s="222" t="s">
        <v>267</v>
      </c>
      <c r="Z35" s="212"/>
      <c r="AA35" s="212"/>
      <c r="AB35" s="212"/>
      <c r="AC35" s="212"/>
      <c r="AD35" s="212"/>
      <c r="AE35" s="212"/>
      <c r="AF35" s="212"/>
      <c r="AG35" s="212" t="s">
        <v>548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42">
        <v>14</v>
      </c>
      <c r="B36" s="243" t="s">
        <v>1962</v>
      </c>
      <c r="C36" s="253" t="s">
        <v>1963</v>
      </c>
      <c r="D36" s="244" t="s">
        <v>645</v>
      </c>
      <c r="E36" s="245">
        <v>2</v>
      </c>
      <c r="F36" s="246"/>
      <c r="G36" s="247">
        <f>ROUND(E36*F36,2)</f>
        <v>0</v>
      </c>
      <c r="H36" s="246"/>
      <c r="I36" s="247">
        <f>ROUND(E36*H36,2)</f>
        <v>0</v>
      </c>
      <c r="J36" s="246"/>
      <c r="K36" s="247">
        <f>ROUND(E36*J36,2)</f>
        <v>0</v>
      </c>
      <c r="L36" s="247">
        <v>21</v>
      </c>
      <c r="M36" s="247">
        <f>G36*(1+L36/100)</f>
        <v>0</v>
      </c>
      <c r="N36" s="245">
        <v>2.1199999999999999E-3</v>
      </c>
      <c r="O36" s="245">
        <f>ROUND(E36*N36,2)</f>
        <v>0</v>
      </c>
      <c r="P36" s="245">
        <v>0</v>
      </c>
      <c r="Q36" s="245">
        <f>ROUND(E36*P36,2)</f>
        <v>0</v>
      </c>
      <c r="R36" s="247"/>
      <c r="S36" s="247" t="s">
        <v>288</v>
      </c>
      <c r="T36" s="248" t="s">
        <v>265</v>
      </c>
      <c r="U36" s="222">
        <v>1.18</v>
      </c>
      <c r="V36" s="222">
        <f>ROUND(E36*U36,2)</f>
        <v>2.36</v>
      </c>
      <c r="W36" s="222"/>
      <c r="X36" s="222" t="s">
        <v>320</v>
      </c>
      <c r="Y36" s="222" t="s">
        <v>267</v>
      </c>
      <c r="Z36" s="212"/>
      <c r="AA36" s="212"/>
      <c r="AB36" s="212"/>
      <c r="AC36" s="212"/>
      <c r="AD36" s="212"/>
      <c r="AE36" s="212"/>
      <c r="AF36" s="212"/>
      <c r="AG36" s="212" t="s">
        <v>321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3">
        <v>15</v>
      </c>
      <c r="B37" s="234" t="s">
        <v>1964</v>
      </c>
      <c r="C37" s="250" t="s">
        <v>1965</v>
      </c>
      <c r="D37" s="235" t="s">
        <v>645</v>
      </c>
      <c r="E37" s="236">
        <v>1</v>
      </c>
      <c r="F37" s="237"/>
      <c r="G37" s="238">
        <f>ROUND(E37*F37,2)</f>
        <v>0</v>
      </c>
      <c r="H37" s="237"/>
      <c r="I37" s="238">
        <f>ROUND(E37*H37,2)</f>
        <v>0</v>
      </c>
      <c r="J37" s="237"/>
      <c r="K37" s="238">
        <f>ROUND(E37*J37,2)</f>
        <v>0</v>
      </c>
      <c r="L37" s="238">
        <v>21</v>
      </c>
      <c r="M37" s="238">
        <f>G37*(1+L37/100)</f>
        <v>0</v>
      </c>
      <c r="N37" s="236">
        <v>3.2599999999999999E-3</v>
      </c>
      <c r="O37" s="236">
        <f>ROUND(E37*N37,2)</f>
        <v>0</v>
      </c>
      <c r="P37" s="236">
        <v>0</v>
      </c>
      <c r="Q37" s="236">
        <f>ROUND(E37*P37,2)</f>
        <v>0</v>
      </c>
      <c r="R37" s="238" t="s">
        <v>1149</v>
      </c>
      <c r="S37" s="238" t="s">
        <v>264</v>
      </c>
      <c r="T37" s="239" t="s">
        <v>319</v>
      </c>
      <c r="U37" s="222">
        <v>0.6</v>
      </c>
      <c r="V37" s="222">
        <f>ROUND(E37*U37,2)</f>
        <v>0.6</v>
      </c>
      <c r="W37" s="222"/>
      <c r="X37" s="222" t="s">
        <v>320</v>
      </c>
      <c r="Y37" s="222" t="s">
        <v>267</v>
      </c>
      <c r="Z37" s="212"/>
      <c r="AA37" s="212"/>
      <c r="AB37" s="212"/>
      <c r="AC37" s="212"/>
      <c r="AD37" s="212"/>
      <c r="AE37" s="212"/>
      <c r="AF37" s="212"/>
      <c r="AG37" s="212" t="s">
        <v>321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1" t="s">
        <v>1201</v>
      </c>
      <c r="D38" s="259"/>
      <c r="E38" s="259"/>
      <c r="F38" s="259"/>
      <c r="G38" s="259"/>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323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63" t="s">
        <v>1201</v>
      </c>
      <c r="D39" s="260"/>
      <c r="E39" s="260"/>
      <c r="F39" s="260"/>
      <c r="G39" s="260"/>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270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63" t="s">
        <v>1966</v>
      </c>
      <c r="D40" s="260"/>
      <c r="E40" s="260"/>
      <c r="F40" s="260"/>
      <c r="G40" s="260"/>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270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3">
        <v>16</v>
      </c>
      <c r="B41" s="234" t="s">
        <v>1329</v>
      </c>
      <c r="C41" s="250" t="s">
        <v>1330</v>
      </c>
      <c r="D41" s="235" t="s">
        <v>397</v>
      </c>
      <c r="E41" s="236">
        <v>0.15781000000000001</v>
      </c>
      <c r="F41" s="237"/>
      <c r="G41" s="238">
        <f>ROUND(E41*F41,2)</f>
        <v>0</v>
      </c>
      <c r="H41" s="237"/>
      <c r="I41" s="238">
        <f>ROUND(E41*H41,2)</f>
        <v>0</v>
      </c>
      <c r="J41" s="237"/>
      <c r="K41" s="238">
        <f>ROUND(E41*J41,2)</f>
        <v>0</v>
      </c>
      <c r="L41" s="238">
        <v>21</v>
      </c>
      <c r="M41" s="238">
        <f>G41*(1+L41/100)</f>
        <v>0</v>
      </c>
      <c r="N41" s="236">
        <v>0</v>
      </c>
      <c r="O41" s="236">
        <f>ROUND(E41*N41,2)</f>
        <v>0</v>
      </c>
      <c r="P41" s="236">
        <v>0</v>
      </c>
      <c r="Q41" s="236">
        <f>ROUND(E41*P41,2)</f>
        <v>0</v>
      </c>
      <c r="R41" s="238" t="s">
        <v>1325</v>
      </c>
      <c r="S41" s="238" t="s">
        <v>264</v>
      </c>
      <c r="T41" s="239" t="s">
        <v>319</v>
      </c>
      <c r="U41" s="222">
        <v>1.5229999999999999</v>
      </c>
      <c r="V41" s="222">
        <f>ROUND(E41*U41,2)</f>
        <v>0.24</v>
      </c>
      <c r="W41" s="222"/>
      <c r="X41" s="222" t="s">
        <v>320</v>
      </c>
      <c r="Y41" s="222" t="s">
        <v>267</v>
      </c>
      <c r="Z41" s="212"/>
      <c r="AA41" s="212"/>
      <c r="AB41" s="212"/>
      <c r="AC41" s="212"/>
      <c r="AD41" s="212"/>
      <c r="AE41" s="212"/>
      <c r="AF41" s="212"/>
      <c r="AG41" s="212" t="s">
        <v>1967</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61" t="s">
        <v>1331</v>
      </c>
      <c r="D42" s="259"/>
      <c r="E42" s="259"/>
      <c r="F42" s="259"/>
      <c r="G42" s="259"/>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323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3" t="s">
        <v>1331</v>
      </c>
      <c r="D43" s="260"/>
      <c r="E43" s="260"/>
      <c r="F43" s="260"/>
      <c r="G43" s="260"/>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270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52" t="s">
        <v>1141</v>
      </c>
      <c r="D44" s="223"/>
      <c r="E44" s="224"/>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276</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2" t="s">
        <v>1968</v>
      </c>
      <c r="D45" s="223"/>
      <c r="E45" s="224"/>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276</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2" t="s">
        <v>1969</v>
      </c>
      <c r="D46" s="223"/>
      <c r="E46" s="224">
        <v>0.16</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276</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x14ac:dyDescent="0.2">
      <c r="A47" s="226" t="s">
        <v>259</v>
      </c>
      <c r="B47" s="227" t="s">
        <v>169</v>
      </c>
      <c r="C47" s="249" t="s">
        <v>170</v>
      </c>
      <c r="D47" s="228"/>
      <c r="E47" s="229"/>
      <c r="F47" s="230"/>
      <c r="G47" s="230">
        <f>SUMIF(AG48:AG100,"&lt;&gt;NOR",G48:G100)</f>
        <v>0</v>
      </c>
      <c r="H47" s="230"/>
      <c r="I47" s="230">
        <f>SUM(I48:I100)</f>
        <v>0</v>
      </c>
      <c r="J47" s="230"/>
      <c r="K47" s="230">
        <f>SUM(K48:K100)</f>
        <v>0</v>
      </c>
      <c r="L47" s="230"/>
      <c r="M47" s="230">
        <f>SUM(M48:M100)</f>
        <v>0</v>
      </c>
      <c r="N47" s="229"/>
      <c r="O47" s="229">
        <f>SUM(O48:O100)</f>
        <v>0.35000000000000003</v>
      </c>
      <c r="P47" s="229"/>
      <c r="Q47" s="229">
        <f>SUM(Q48:Q100)</f>
        <v>0</v>
      </c>
      <c r="R47" s="230"/>
      <c r="S47" s="230"/>
      <c r="T47" s="231"/>
      <c r="U47" s="225"/>
      <c r="V47" s="225">
        <f>SUM(V48:V100)</f>
        <v>64.010000000000005</v>
      </c>
      <c r="W47" s="225"/>
      <c r="X47" s="225"/>
      <c r="Y47" s="225"/>
      <c r="AG47" t="s">
        <v>260</v>
      </c>
    </row>
    <row r="48" spans="1:60" ht="33.75" outlineLevel="1" x14ac:dyDescent="0.2">
      <c r="A48" s="233">
        <v>17</v>
      </c>
      <c r="B48" s="234" t="s">
        <v>1970</v>
      </c>
      <c r="C48" s="250" t="s">
        <v>1971</v>
      </c>
      <c r="D48" s="235" t="s">
        <v>645</v>
      </c>
      <c r="E48" s="236">
        <v>4</v>
      </c>
      <c r="F48" s="237"/>
      <c r="G48" s="238">
        <f>ROUND(E48*F48,2)</f>
        <v>0</v>
      </c>
      <c r="H48" s="237"/>
      <c r="I48" s="238">
        <f>ROUND(E48*H48,2)</f>
        <v>0</v>
      </c>
      <c r="J48" s="237"/>
      <c r="K48" s="238">
        <f>ROUND(E48*J48,2)</f>
        <v>0</v>
      </c>
      <c r="L48" s="238">
        <v>21</v>
      </c>
      <c r="M48" s="238">
        <f>G48*(1+L48/100)</f>
        <v>0</v>
      </c>
      <c r="N48" s="236">
        <v>1.55E-2</v>
      </c>
      <c r="O48" s="236">
        <f>ROUND(E48*N48,2)</f>
        <v>0.06</v>
      </c>
      <c r="P48" s="236">
        <v>0</v>
      </c>
      <c r="Q48" s="236">
        <f>ROUND(E48*P48,2)</f>
        <v>0</v>
      </c>
      <c r="R48" s="238" t="s">
        <v>546</v>
      </c>
      <c r="S48" s="238" t="s">
        <v>264</v>
      </c>
      <c r="T48" s="239" t="s">
        <v>319</v>
      </c>
      <c r="U48" s="222">
        <v>0</v>
      </c>
      <c r="V48" s="222">
        <f>ROUND(E48*U48,2)</f>
        <v>0</v>
      </c>
      <c r="W48" s="222"/>
      <c r="X48" s="222" t="s">
        <v>547</v>
      </c>
      <c r="Y48" s="222" t="s">
        <v>267</v>
      </c>
      <c r="Z48" s="212"/>
      <c r="AA48" s="212"/>
      <c r="AB48" s="212"/>
      <c r="AC48" s="212"/>
      <c r="AD48" s="212"/>
      <c r="AE48" s="212"/>
      <c r="AF48" s="212"/>
      <c r="AG48" s="212" t="s">
        <v>548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51" t="s">
        <v>1972</v>
      </c>
      <c r="D49" s="241"/>
      <c r="E49" s="241"/>
      <c r="F49" s="241"/>
      <c r="G49" s="241"/>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270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33.75" outlineLevel="1" x14ac:dyDescent="0.2">
      <c r="A50" s="233">
        <v>18</v>
      </c>
      <c r="B50" s="234" t="s">
        <v>1973</v>
      </c>
      <c r="C50" s="250" t="s">
        <v>1974</v>
      </c>
      <c r="D50" s="235" t="s">
        <v>645</v>
      </c>
      <c r="E50" s="236">
        <v>2</v>
      </c>
      <c r="F50" s="237"/>
      <c r="G50" s="238">
        <f>ROUND(E50*F50,2)</f>
        <v>0</v>
      </c>
      <c r="H50" s="237"/>
      <c r="I50" s="238">
        <f>ROUND(E50*H50,2)</f>
        <v>0</v>
      </c>
      <c r="J50" s="237"/>
      <c r="K50" s="238">
        <f>ROUND(E50*J50,2)</f>
        <v>0</v>
      </c>
      <c r="L50" s="238">
        <v>21</v>
      </c>
      <c r="M50" s="238">
        <f>G50*(1+L50/100)</f>
        <v>0</v>
      </c>
      <c r="N50" s="236">
        <v>1.7000000000000001E-2</v>
      </c>
      <c r="O50" s="236">
        <f>ROUND(E50*N50,2)</f>
        <v>0.03</v>
      </c>
      <c r="P50" s="236">
        <v>0</v>
      </c>
      <c r="Q50" s="236">
        <f>ROUND(E50*P50,2)</f>
        <v>0</v>
      </c>
      <c r="R50" s="238" t="s">
        <v>546</v>
      </c>
      <c r="S50" s="238" t="s">
        <v>264</v>
      </c>
      <c r="T50" s="239" t="s">
        <v>319</v>
      </c>
      <c r="U50" s="222">
        <v>0</v>
      </c>
      <c r="V50" s="222">
        <f>ROUND(E50*U50,2)</f>
        <v>0</v>
      </c>
      <c r="W50" s="222"/>
      <c r="X50" s="222" t="s">
        <v>547</v>
      </c>
      <c r="Y50" s="222" t="s">
        <v>267</v>
      </c>
      <c r="Z50" s="212"/>
      <c r="AA50" s="212"/>
      <c r="AB50" s="212"/>
      <c r="AC50" s="212"/>
      <c r="AD50" s="212"/>
      <c r="AE50" s="212"/>
      <c r="AF50" s="212"/>
      <c r="AG50" s="212" t="s">
        <v>548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51" t="s">
        <v>1972</v>
      </c>
      <c r="D51" s="241"/>
      <c r="E51" s="241"/>
      <c r="F51" s="241"/>
      <c r="G51" s="241"/>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270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42">
        <v>19</v>
      </c>
      <c r="B52" s="243" t="s">
        <v>1975</v>
      </c>
      <c r="C52" s="253" t="s">
        <v>1976</v>
      </c>
      <c r="D52" s="244" t="s">
        <v>645</v>
      </c>
      <c r="E52" s="245">
        <v>4</v>
      </c>
      <c r="F52" s="246"/>
      <c r="G52" s="247">
        <f>ROUND(E52*F52,2)</f>
        <v>0</v>
      </c>
      <c r="H52" s="246"/>
      <c r="I52" s="247">
        <f>ROUND(E52*H52,2)</f>
        <v>0</v>
      </c>
      <c r="J52" s="246"/>
      <c r="K52" s="247">
        <f>ROUND(E52*J52,2)</f>
        <v>0</v>
      </c>
      <c r="L52" s="247">
        <v>21</v>
      </c>
      <c r="M52" s="247">
        <f>G52*(1+L52/100)</f>
        <v>0</v>
      </c>
      <c r="N52" s="245">
        <v>3.2000000000000003E-4</v>
      </c>
      <c r="O52" s="245">
        <f>ROUND(E52*N52,2)</f>
        <v>0</v>
      </c>
      <c r="P52" s="245">
        <v>0</v>
      </c>
      <c r="Q52" s="245">
        <f>ROUND(E52*P52,2)</f>
        <v>0</v>
      </c>
      <c r="R52" s="247" t="s">
        <v>546</v>
      </c>
      <c r="S52" s="247" t="s">
        <v>264</v>
      </c>
      <c r="T52" s="248" t="s">
        <v>319</v>
      </c>
      <c r="U52" s="222">
        <v>0</v>
      </c>
      <c r="V52" s="222">
        <f>ROUND(E52*U52,2)</f>
        <v>0</v>
      </c>
      <c r="W52" s="222"/>
      <c r="X52" s="222" t="s">
        <v>547</v>
      </c>
      <c r="Y52" s="222" t="s">
        <v>267</v>
      </c>
      <c r="Z52" s="212"/>
      <c r="AA52" s="212"/>
      <c r="AB52" s="212"/>
      <c r="AC52" s="212"/>
      <c r="AD52" s="212"/>
      <c r="AE52" s="212"/>
      <c r="AF52" s="212"/>
      <c r="AG52" s="212" t="s">
        <v>548</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2">
        <v>20</v>
      </c>
      <c r="B53" s="243" t="s">
        <v>1977</v>
      </c>
      <c r="C53" s="253" t="s">
        <v>1978</v>
      </c>
      <c r="D53" s="244" t="s">
        <v>263</v>
      </c>
      <c r="E53" s="245">
        <v>2</v>
      </c>
      <c r="F53" s="246"/>
      <c r="G53" s="247">
        <f>ROUND(E53*F53,2)</f>
        <v>0</v>
      </c>
      <c r="H53" s="246"/>
      <c r="I53" s="247">
        <f>ROUND(E53*H53,2)</f>
        <v>0</v>
      </c>
      <c r="J53" s="246"/>
      <c r="K53" s="247">
        <f>ROUND(E53*J53,2)</f>
        <v>0</v>
      </c>
      <c r="L53" s="247">
        <v>21</v>
      </c>
      <c r="M53" s="247">
        <f>G53*(1+L53/100)</f>
        <v>0</v>
      </c>
      <c r="N53" s="245">
        <v>0</v>
      </c>
      <c r="O53" s="245">
        <f>ROUND(E53*N53,2)</f>
        <v>0</v>
      </c>
      <c r="P53" s="245">
        <v>0</v>
      </c>
      <c r="Q53" s="245">
        <f>ROUND(E53*P53,2)</f>
        <v>0</v>
      </c>
      <c r="R53" s="247"/>
      <c r="S53" s="247" t="s">
        <v>288</v>
      </c>
      <c r="T53" s="248" t="s">
        <v>265</v>
      </c>
      <c r="U53" s="222">
        <v>0</v>
      </c>
      <c r="V53" s="222">
        <f>ROUND(E53*U53,2)</f>
        <v>0</v>
      </c>
      <c r="W53" s="222"/>
      <c r="X53" s="222" t="s">
        <v>547</v>
      </c>
      <c r="Y53" s="222" t="s">
        <v>267</v>
      </c>
      <c r="Z53" s="212"/>
      <c r="AA53" s="212"/>
      <c r="AB53" s="212"/>
      <c r="AC53" s="212"/>
      <c r="AD53" s="212"/>
      <c r="AE53" s="212"/>
      <c r="AF53" s="212"/>
      <c r="AG53" s="212" t="s">
        <v>548</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2">
        <v>21</v>
      </c>
      <c r="B54" s="243" t="s">
        <v>1979</v>
      </c>
      <c r="C54" s="253" t="s">
        <v>1980</v>
      </c>
      <c r="D54" s="244" t="s">
        <v>1336</v>
      </c>
      <c r="E54" s="245">
        <v>2</v>
      </c>
      <c r="F54" s="246"/>
      <c r="G54" s="247">
        <f>ROUND(E54*F54,2)</f>
        <v>0</v>
      </c>
      <c r="H54" s="246"/>
      <c r="I54" s="247">
        <f>ROUND(E54*H54,2)</f>
        <v>0</v>
      </c>
      <c r="J54" s="246"/>
      <c r="K54" s="247">
        <f>ROUND(E54*J54,2)</f>
        <v>0</v>
      </c>
      <c r="L54" s="247">
        <v>21</v>
      </c>
      <c r="M54" s="247">
        <f>G54*(1+L54/100)</f>
        <v>0</v>
      </c>
      <c r="N54" s="245">
        <v>2.2000000000000001E-3</v>
      </c>
      <c r="O54" s="245">
        <f>ROUND(E54*N54,2)</f>
        <v>0</v>
      </c>
      <c r="P54" s="245">
        <v>0</v>
      </c>
      <c r="Q54" s="245">
        <f>ROUND(E54*P54,2)</f>
        <v>0</v>
      </c>
      <c r="R54" s="247" t="s">
        <v>1325</v>
      </c>
      <c r="S54" s="247" t="s">
        <v>264</v>
      </c>
      <c r="T54" s="248" t="s">
        <v>319</v>
      </c>
      <c r="U54" s="222">
        <v>0.38</v>
      </c>
      <c r="V54" s="222">
        <f>ROUND(E54*U54,2)</f>
        <v>0.76</v>
      </c>
      <c r="W54" s="222"/>
      <c r="X54" s="222" t="s">
        <v>320</v>
      </c>
      <c r="Y54" s="222" t="s">
        <v>267</v>
      </c>
      <c r="Z54" s="212"/>
      <c r="AA54" s="212"/>
      <c r="AB54" s="212"/>
      <c r="AC54" s="212"/>
      <c r="AD54" s="212"/>
      <c r="AE54" s="212"/>
      <c r="AF54" s="212"/>
      <c r="AG54" s="212" t="s">
        <v>321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2">
        <v>22</v>
      </c>
      <c r="B55" s="243" t="s">
        <v>1981</v>
      </c>
      <c r="C55" s="253" t="s">
        <v>1982</v>
      </c>
      <c r="D55" s="244" t="s">
        <v>1336</v>
      </c>
      <c r="E55" s="245">
        <v>2</v>
      </c>
      <c r="F55" s="246"/>
      <c r="G55" s="247">
        <f>ROUND(E55*F55,2)</f>
        <v>0</v>
      </c>
      <c r="H55" s="246"/>
      <c r="I55" s="247">
        <f>ROUND(E55*H55,2)</f>
        <v>0</v>
      </c>
      <c r="J55" s="246"/>
      <c r="K55" s="247">
        <f>ROUND(E55*J55,2)</f>
        <v>0</v>
      </c>
      <c r="L55" s="247">
        <v>21</v>
      </c>
      <c r="M55" s="247">
        <f>G55*(1+L55/100)</f>
        <v>0</v>
      </c>
      <c r="N55" s="245">
        <v>1.8E-3</v>
      </c>
      <c r="O55" s="245">
        <f>ROUND(E55*N55,2)</f>
        <v>0</v>
      </c>
      <c r="P55" s="245">
        <v>0</v>
      </c>
      <c r="Q55" s="245">
        <f>ROUND(E55*P55,2)</f>
        <v>0</v>
      </c>
      <c r="R55" s="247" t="s">
        <v>1325</v>
      </c>
      <c r="S55" s="247" t="s">
        <v>264</v>
      </c>
      <c r="T55" s="248" t="s">
        <v>319</v>
      </c>
      <c r="U55" s="222">
        <v>0.38</v>
      </c>
      <c r="V55" s="222">
        <f>ROUND(E55*U55,2)</f>
        <v>0.76</v>
      </c>
      <c r="W55" s="222"/>
      <c r="X55" s="222" t="s">
        <v>320</v>
      </c>
      <c r="Y55" s="222" t="s">
        <v>267</v>
      </c>
      <c r="Z55" s="212"/>
      <c r="AA55" s="212"/>
      <c r="AB55" s="212"/>
      <c r="AC55" s="212"/>
      <c r="AD55" s="212"/>
      <c r="AE55" s="212"/>
      <c r="AF55" s="212"/>
      <c r="AG55" s="212" t="s">
        <v>321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33">
        <v>23</v>
      </c>
      <c r="B56" s="234" t="s">
        <v>1983</v>
      </c>
      <c r="C56" s="250" t="s">
        <v>1984</v>
      </c>
      <c r="D56" s="235" t="s">
        <v>645</v>
      </c>
      <c r="E56" s="236">
        <v>4</v>
      </c>
      <c r="F56" s="237"/>
      <c r="G56" s="238">
        <f>ROUND(E56*F56,2)</f>
        <v>0</v>
      </c>
      <c r="H56" s="237"/>
      <c r="I56" s="238">
        <f>ROUND(E56*H56,2)</f>
        <v>0</v>
      </c>
      <c r="J56" s="237"/>
      <c r="K56" s="238">
        <f>ROUND(E56*J56,2)</f>
        <v>0</v>
      </c>
      <c r="L56" s="238">
        <v>21</v>
      </c>
      <c r="M56" s="238">
        <f>G56*(1+L56/100)</f>
        <v>0</v>
      </c>
      <c r="N56" s="236">
        <v>3.1800000000000001E-3</v>
      </c>
      <c r="O56" s="236">
        <f>ROUND(E56*N56,2)</f>
        <v>0.01</v>
      </c>
      <c r="P56" s="236">
        <v>0</v>
      </c>
      <c r="Q56" s="236">
        <f>ROUND(E56*P56,2)</f>
        <v>0</v>
      </c>
      <c r="R56" s="238" t="s">
        <v>1985</v>
      </c>
      <c r="S56" s="238" t="s">
        <v>264</v>
      </c>
      <c r="T56" s="239" t="s">
        <v>319</v>
      </c>
      <c r="U56" s="222">
        <v>2.53363</v>
      </c>
      <c r="V56" s="222">
        <f>ROUND(E56*U56,2)</f>
        <v>10.130000000000001</v>
      </c>
      <c r="W56" s="222"/>
      <c r="X56" s="222" t="s">
        <v>1863</v>
      </c>
      <c r="Y56" s="222" t="s">
        <v>267</v>
      </c>
      <c r="Z56" s="212"/>
      <c r="AA56" s="212"/>
      <c r="AB56" s="212"/>
      <c r="AC56" s="212"/>
      <c r="AD56" s="212"/>
      <c r="AE56" s="212"/>
      <c r="AF56" s="212"/>
      <c r="AG56" s="212" t="s">
        <v>1864</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51" t="s">
        <v>1986</v>
      </c>
      <c r="D57" s="241"/>
      <c r="E57" s="241"/>
      <c r="F57" s="241"/>
      <c r="G57" s="241"/>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270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1" x14ac:dyDescent="0.2">
      <c r="A58" s="233">
        <v>24</v>
      </c>
      <c r="B58" s="234" t="s">
        <v>1987</v>
      </c>
      <c r="C58" s="250" t="s">
        <v>1988</v>
      </c>
      <c r="D58" s="235" t="s">
        <v>645</v>
      </c>
      <c r="E58" s="236">
        <v>1</v>
      </c>
      <c r="F58" s="237"/>
      <c r="G58" s="238">
        <f>ROUND(E58*F58,2)</f>
        <v>0</v>
      </c>
      <c r="H58" s="237"/>
      <c r="I58" s="238">
        <f>ROUND(E58*H58,2)</f>
        <v>0</v>
      </c>
      <c r="J58" s="237"/>
      <c r="K58" s="238">
        <f>ROUND(E58*J58,2)</f>
        <v>0</v>
      </c>
      <c r="L58" s="238">
        <v>21</v>
      </c>
      <c r="M58" s="238">
        <f>G58*(1+L58/100)</f>
        <v>0</v>
      </c>
      <c r="N58" s="236">
        <v>3.5999999999999997E-2</v>
      </c>
      <c r="O58" s="236">
        <f>ROUND(E58*N58,2)</f>
        <v>0.04</v>
      </c>
      <c r="P58" s="236">
        <v>0</v>
      </c>
      <c r="Q58" s="236">
        <f>ROUND(E58*P58,2)</f>
        <v>0</v>
      </c>
      <c r="R58" s="238" t="s">
        <v>546</v>
      </c>
      <c r="S58" s="238" t="s">
        <v>264</v>
      </c>
      <c r="T58" s="239" t="s">
        <v>319</v>
      </c>
      <c r="U58" s="222">
        <v>0</v>
      </c>
      <c r="V58" s="222">
        <f>ROUND(E58*U58,2)</f>
        <v>0</v>
      </c>
      <c r="W58" s="222"/>
      <c r="X58" s="222" t="s">
        <v>547</v>
      </c>
      <c r="Y58" s="222" t="s">
        <v>267</v>
      </c>
      <c r="Z58" s="212"/>
      <c r="AA58" s="212"/>
      <c r="AB58" s="212"/>
      <c r="AC58" s="212"/>
      <c r="AD58" s="212"/>
      <c r="AE58" s="212"/>
      <c r="AF58" s="212"/>
      <c r="AG58" s="212" t="s">
        <v>548</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51" t="s">
        <v>1989</v>
      </c>
      <c r="D59" s="241"/>
      <c r="E59" s="241"/>
      <c r="F59" s="241"/>
      <c r="G59" s="241"/>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270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42">
        <v>25</v>
      </c>
      <c r="B60" s="243" t="s">
        <v>1990</v>
      </c>
      <c r="C60" s="253" t="s">
        <v>1991</v>
      </c>
      <c r="D60" s="244" t="s">
        <v>645</v>
      </c>
      <c r="E60" s="245">
        <v>1</v>
      </c>
      <c r="F60" s="246"/>
      <c r="G60" s="247">
        <f>ROUND(E60*F60,2)</f>
        <v>0</v>
      </c>
      <c r="H60" s="246"/>
      <c r="I60" s="247">
        <f>ROUND(E60*H60,2)</f>
        <v>0</v>
      </c>
      <c r="J60" s="246"/>
      <c r="K60" s="247">
        <f>ROUND(E60*J60,2)</f>
        <v>0</v>
      </c>
      <c r="L60" s="247">
        <v>21</v>
      </c>
      <c r="M60" s="247">
        <f>G60*(1+L60/100)</f>
        <v>0</v>
      </c>
      <c r="N60" s="245">
        <v>2.2000000000000001E-4</v>
      </c>
      <c r="O60" s="245">
        <f>ROUND(E60*N60,2)</f>
        <v>0</v>
      </c>
      <c r="P60" s="245">
        <v>0</v>
      </c>
      <c r="Q60" s="245">
        <f>ROUND(E60*P60,2)</f>
        <v>0</v>
      </c>
      <c r="R60" s="247" t="s">
        <v>1325</v>
      </c>
      <c r="S60" s="247" t="s">
        <v>264</v>
      </c>
      <c r="T60" s="248" t="s">
        <v>319</v>
      </c>
      <c r="U60" s="222">
        <v>0.246</v>
      </c>
      <c r="V60" s="222">
        <f>ROUND(E60*U60,2)</f>
        <v>0.25</v>
      </c>
      <c r="W60" s="222"/>
      <c r="X60" s="222" t="s">
        <v>320</v>
      </c>
      <c r="Y60" s="222" t="s">
        <v>267</v>
      </c>
      <c r="Z60" s="212"/>
      <c r="AA60" s="212"/>
      <c r="AB60" s="212"/>
      <c r="AC60" s="212"/>
      <c r="AD60" s="212"/>
      <c r="AE60" s="212"/>
      <c r="AF60" s="212"/>
      <c r="AG60" s="212" t="s">
        <v>321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3">
        <v>26</v>
      </c>
      <c r="B61" s="234" t="s">
        <v>1992</v>
      </c>
      <c r="C61" s="250" t="s">
        <v>1993</v>
      </c>
      <c r="D61" s="235" t="s">
        <v>645</v>
      </c>
      <c r="E61" s="236">
        <v>1</v>
      </c>
      <c r="F61" s="237"/>
      <c r="G61" s="238">
        <f>ROUND(E61*F61,2)</f>
        <v>0</v>
      </c>
      <c r="H61" s="237"/>
      <c r="I61" s="238">
        <f>ROUND(E61*H61,2)</f>
        <v>0</v>
      </c>
      <c r="J61" s="237"/>
      <c r="K61" s="238">
        <f>ROUND(E61*J61,2)</f>
        <v>0</v>
      </c>
      <c r="L61" s="238">
        <v>21</v>
      </c>
      <c r="M61" s="238">
        <f>G61*(1+L61/100)</f>
        <v>0</v>
      </c>
      <c r="N61" s="236">
        <v>1.41E-3</v>
      </c>
      <c r="O61" s="236">
        <f>ROUND(E61*N61,2)</f>
        <v>0</v>
      </c>
      <c r="P61" s="236">
        <v>0</v>
      </c>
      <c r="Q61" s="236">
        <f>ROUND(E61*P61,2)</f>
        <v>0</v>
      </c>
      <c r="R61" s="238"/>
      <c r="S61" s="238" t="s">
        <v>288</v>
      </c>
      <c r="T61" s="239" t="s">
        <v>265</v>
      </c>
      <c r="U61" s="222">
        <v>4.78756</v>
      </c>
      <c r="V61" s="222">
        <f>ROUND(E61*U61,2)</f>
        <v>4.79</v>
      </c>
      <c r="W61" s="222"/>
      <c r="X61" s="222" t="s">
        <v>320</v>
      </c>
      <c r="Y61" s="222" t="s">
        <v>267</v>
      </c>
      <c r="Z61" s="212"/>
      <c r="AA61" s="212"/>
      <c r="AB61" s="212"/>
      <c r="AC61" s="212"/>
      <c r="AD61" s="212"/>
      <c r="AE61" s="212"/>
      <c r="AF61" s="212"/>
      <c r="AG61" s="212" t="s">
        <v>321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51" t="s">
        <v>1994</v>
      </c>
      <c r="D62" s="241"/>
      <c r="E62" s="241"/>
      <c r="F62" s="241"/>
      <c r="G62" s="241"/>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270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33">
        <v>27</v>
      </c>
      <c r="B63" s="234" t="s">
        <v>1995</v>
      </c>
      <c r="C63" s="250" t="s">
        <v>1996</v>
      </c>
      <c r="D63" s="235" t="s">
        <v>645</v>
      </c>
      <c r="E63" s="236">
        <v>2</v>
      </c>
      <c r="F63" s="237"/>
      <c r="G63" s="238">
        <f>ROUND(E63*F63,2)</f>
        <v>0</v>
      </c>
      <c r="H63" s="237"/>
      <c r="I63" s="238">
        <f>ROUND(E63*H63,2)</f>
        <v>0</v>
      </c>
      <c r="J63" s="237"/>
      <c r="K63" s="238">
        <f>ROUND(E63*J63,2)</f>
        <v>0</v>
      </c>
      <c r="L63" s="238">
        <v>21</v>
      </c>
      <c r="M63" s="238">
        <f>G63*(1+L63/100)</f>
        <v>0</v>
      </c>
      <c r="N63" s="236">
        <v>1.35E-2</v>
      </c>
      <c r="O63" s="236">
        <f>ROUND(E63*N63,2)</f>
        <v>0.03</v>
      </c>
      <c r="P63" s="236">
        <v>0</v>
      </c>
      <c r="Q63" s="236">
        <f>ROUND(E63*P63,2)</f>
        <v>0</v>
      </c>
      <c r="R63" s="238" t="s">
        <v>546</v>
      </c>
      <c r="S63" s="238" t="s">
        <v>264</v>
      </c>
      <c r="T63" s="239" t="s">
        <v>319</v>
      </c>
      <c r="U63" s="222">
        <v>0</v>
      </c>
      <c r="V63" s="222">
        <f>ROUND(E63*U63,2)</f>
        <v>0</v>
      </c>
      <c r="W63" s="222"/>
      <c r="X63" s="222" t="s">
        <v>547</v>
      </c>
      <c r="Y63" s="222" t="s">
        <v>267</v>
      </c>
      <c r="Z63" s="212"/>
      <c r="AA63" s="212"/>
      <c r="AB63" s="212"/>
      <c r="AC63" s="212"/>
      <c r="AD63" s="212"/>
      <c r="AE63" s="212"/>
      <c r="AF63" s="212"/>
      <c r="AG63" s="212" t="s">
        <v>548</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51" t="s">
        <v>1997</v>
      </c>
      <c r="D64" s="241"/>
      <c r="E64" s="241"/>
      <c r="F64" s="241"/>
      <c r="G64" s="241"/>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270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3">
        <v>28</v>
      </c>
      <c r="B65" s="234" t="s">
        <v>1998</v>
      </c>
      <c r="C65" s="250" t="s">
        <v>1999</v>
      </c>
      <c r="D65" s="235" t="s">
        <v>645</v>
      </c>
      <c r="E65" s="236">
        <v>2</v>
      </c>
      <c r="F65" s="237"/>
      <c r="G65" s="238">
        <f>ROUND(E65*F65,2)</f>
        <v>0</v>
      </c>
      <c r="H65" s="237"/>
      <c r="I65" s="238">
        <f>ROUND(E65*H65,2)</f>
        <v>0</v>
      </c>
      <c r="J65" s="237"/>
      <c r="K65" s="238">
        <f>ROUND(E65*J65,2)</f>
        <v>0</v>
      </c>
      <c r="L65" s="238">
        <v>21</v>
      </c>
      <c r="M65" s="238">
        <f>G65*(1+L65/100)</f>
        <v>0</v>
      </c>
      <c r="N65" s="236">
        <v>4.3899999999999998E-3</v>
      </c>
      <c r="O65" s="236">
        <f>ROUND(E65*N65,2)</f>
        <v>0.01</v>
      </c>
      <c r="P65" s="236">
        <v>0</v>
      </c>
      <c r="Q65" s="236">
        <f>ROUND(E65*P65,2)</f>
        <v>0</v>
      </c>
      <c r="R65" s="238" t="s">
        <v>1985</v>
      </c>
      <c r="S65" s="238" t="s">
        <v>264</v>
      </c>
      <c r="T65" s="239" t="s">
        <v>319</v>
      </c>
      <c r="U65" s="222">
        <v>1.47664</v>
      </c>
      <c r="V65" s="222">
        <f>ROUND(E65*U65,2)</f>
        <v>2.95</v>
      </c>
      <c r="W65" s="222"/>
      <c r="X65" s="222" t="s">
        <v>1863</v>
      </c>
      <c r="Y65" s="222" t="s">
        <v>267</v>
      </c>
      <c r="Z65" s="212"/>
      <c r="AA65" s="212"/>
      <c r="AB65" s="212"/>
      <c r="AC65" s="212"/>
      <c r="AD65" s="212"/>
      <c r="AE65" s="212"/>
      <c r="AF65" s="212"/>
      <c r="AG65" s="212" t="s">
        <v>1864</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51" t="s">
        <v>2000</v>
      </c>
      <c r="D66" s="241"/>
      <c r="E66" s="241"/>
      <c r="F66" s="241"/>
      <c r="G66" s="241"/>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270</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2">
        <v>29</v>
      </c>
      <c r="B67" s="243" t="s">
        <v>2001</v>
      </c>
      <c r="C67" s="253" t="s">
        <v>2002</v>
      </c>
      <c r="D67" s="244" t="s">
        <v>1336</v>
      </c>
      <c r="E67" s="245">
        <v>4</v>
      </c>
      <c r="F67" s="246"/>
      <c r="G67" s="247">
        <f>ROUND(E67*F67,2)</f>
        <v>0</v>
      </c>
      <c r="H67" s="246"/>
      <c r="I67" s="247">
        <f>ROUND(E67*H67,2)</f>
        <v>0</v>
      </c>
      <c r="J67" s="246"/>
      <c r="K67" s="247">
        <f>ROUND(E67*J67,2)</f>
        <v>0</v>
      </c>
      <c r="L67" s="247">
        <v>21</v>
      </c>
      <c r="M67" s="247">
        <f>G67*(1+L67/100)</f>
        <v>0</v>
      </c>
      <c r="N67" s="245">
        <v>1.401E-2</v>
      </c>
      <c r="O67" s="245">
        <f>ROUND(E67*N67,2)</f>
        <v>0.06</v>
      </c>
      <c r="P67" s="245">
        <v>0</v>
      </c>
      <c r="Q67" s="245">
        <f>ROUND(E67*P67,2)</f>
        <v>0</v>
      </c>
      <c r="R67" s="247" t="s">
        <v>1325</v>
      </c>
      <c r="S67" s="247" t="s">
        <v>264</v>
      </c>
      <c r="T67" s="248" t="s">
        <v>319</v>
      </c>
      <c r="U67" s="222">
        <v>1.1890000000000001</v>
      </c>
      <c r="V67" s="222">
        <f>ROUND(E67*U67,2)</f>
        <v>4.76</v>
      </c>
      <c r="W67" s="222"/>
      <c r="X67" s="222" t="s">
        <v>320</v>
      </c>
      <c r="Y67" s="222" t="s">
        <v>267</v>
      </c>
      <c r="Z67" s="212"/>
      <c r="AA67" s="212"/>
      <c r="AB67" s="212"/>
      <c r="AC67" s="212"/>
      <c r="AD67" s="212"/>
      <c r="AE67" s="212"/>
      <c r="AF67" s="212"/>
      <c r="AG67" s="212" t="s">
        <v>321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2">
        <v>30</v>
      </c>
      <c r="B68" s="243" t="s">
        <v>2003</v>
      </c>
      <c r="C68" s="253" t="s">
        <v>2004</v>
      </c>
      <c r="D68" s="244" t="s">
        <v>1336</v>
      </c>
      <c r="E68" s="245">
        <v>1</v>
      </c>
      <c r="F68" s="246"/>
      <c r="G68" s="247">
        <f>ROUND(E68*F68,2)</f>
        <v>0</v>
      </c>
      <c r="H68" s="246"/>
      <c r="I68" s="247">
        <f>ROUND(E68*H68,2)</f>
        <v>0</v>
      </c>
      <c r="J68" s="246"/>
      <c r="K68" s="247">
        <f>ROUND(E68*J68,2)</f>
        <v>0</v>
      </c>
      <c r="L68" s="247">
        <v>21</v>
      </c>
      <c r="M68" s="247">
        <f>G68*(1+L68/100)</f>
        <v>0</v>
      </c>
      <c r="N68" s="245">
        <v>7.0000000000000001E-3</v>
      </c>
      <c r="O68" s="245">
        <f>ROUND(E68*N68,2)</f>
        <v>0.01</v>
      </c>
      <c r="P68" s="245">
        <v>0</v>
      </c>
      <c r="Q68" s="245">
        <f>ROUND(E68*P68,2)</f>
        <v>0</v>
      </c>
      <c r="R68" s="247" t="s">
        <v>1325</v>
      </c>
      <c r="S68" s="247" t="s">
        <v>264</v>
      </c>
      <c r="T68" s="248" t="s">
        <v>319</v>
      </c>
      <c r="U68" s="222">
        <v>1.1890000000000001</v>
      </c>
      <c r="V68" s="222">
        <f>ROUND(E68*U68,2)</f>
        <v>1.19</v>
      </c>
      <c r="W68" s="222"/>
      <c r="X68" s="222" t="s">
        <v>320</v>
      </c>
      <c r="Y68" s="222" t="s">
        <v>267</v>
      </c>
      <c r="Z68" s="212"/>
      <c r="AA68" s="212"/>
      <c r="AB68" s="212"/>
      <c r="AC68" s="212"/>
      <c r="AD68" s="212"/>
      <c r="AE68" s="212"/>
      <c r="AF68" s="212"/>
      <c r="AG68" s="212" t="s">
        <v>321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42">
        <v>31</v>
      </c>
      <c r="B69" s="243" t="s">
        <v>2005</v>
      </c>
      <c r="C69" s="253" t="s">
        <v>2006</v>
      </c>
      <c r="D69" s="244" t="s">
        <v>645</v>
      </c>
      <c r="E69" s="245">
        <v>2</v>
      </c>
      <c r="F69" s="246"/>
      <c r="G69" s="247">
        <f>ROUND(E69*F69,2)</f>
        <v>0</v>
      </c>
      <c r="H69" s="246"/>
      <c r="I69" s="247">
        <f>ROUND(E69*H69,2)</f>
        <v>0</v>
      </c>
      <c r="J69" s="246"/>
      <c r="K69" s="247">
        <f>ROUND(E69*J69,2)</f>
        <v>0</v>
      </c>
      <c r="L69" s="247">
        <v>21</v>
      </c>
      <c r="M69" s="247">
        <f>G69*(1+L69/100)</f>
        <v>0</v>
      </c>
      <c r="N69" s="245">
        <v>1.6E-2</v>
      </c>
      <c r="O69" s="245">
        <f>ROUND(E69*N69,2)</f>
        <v>0.03</v>
      </c>
      <c r="P69" s="245">
        <v>0</v>
      </c>
      <c r="Q69" s="245">
        <f>ROUND(E69*P69,2)</f>
        <v>0</v>
      </c>
      <c r="R69" s="247" t="s">
        <v>546</v>
      </c>
      <c r="S69" s="247" t="s">
        <v>264</v>
      </c>
      <c r="T69" s="248" t="s">
        <v>319</v>
      </c>
      <c r="U69" s="222">
        <v>0</v>
      </c>
      <c r="V69" s="222">
        <f>ROUND(E69*U69,2)</f>
        <v>0</v>
      </c>
      <c r="W69" s="222"/>
      <c r="X69" s="222" t="s">
        <v>547</v>
      </c>
      <c r="Y69" s="222" t="s">
        <v>267</v>
      </c>
      <c r="Z69" s="212"/>
      <c r="AA69" s="212"/>
      <c r="AB69" s="212"/>
      <c r="AC69" s="212"/>
      <c r="AD69" s="212"/>
      <c r="AE69" s="212"/>
      <c r="AF69" s="212"/>
      <c r="AG69" s="212" t="s">
        <v>548</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42">
        <v>32</v>
      </c>
      <c r="B70" s="243" t="s">
        <v>2007</v>
      </c>
      <c r="C70" s="253" t="s">
        <v>2008</v>
      </c>
      <c r="D70" s="244" t="s">
        <v>1336</v>
      </c>
      <c r="E70" s="245">
        <v>4</v>
      </c>
      <c r="F70" s="246"/>
      <c r="G70" s="247">
        <f>ROUND(E70*F70,2)</f>
        <v>0</v>
      </c>
      <c r="H70" s="246"/>
      <c r="I70" s="247">
        <f>ROUND(E70*H70,2)</f>
        <v>0</v>
      </c>
      <c r="J70" s="246"/>
      <c r="K70" s="247">
        <f>ROUND(E70*J70,2)</f>
        <v>0</v>
      </c>
      <c r="L70" s="247">
        <v>21</v>
      </c>
      <c r="M70" s="247">
        <f>G70*(1+L70/100)</f>
        <v>0</v>
      </c>
      <c r="N70" s="245">
        <v>6.9999999999999999E-4</v>
      </c>
      <c r="O70" s="245">
        <f>ROUND(E70*N70,2)</f>
        <v>0</v>
      </c>
      <c r="P70" s="245">
        <v>0</v>
      </c>
      <c r="Q70" s="245">
        <f>ROUND(E70*P70,2)</f>
        <v>0</v>
      </c>
      <c r="R70" s="247" t="s">
        <v>1325</v>
      </c>
      <c r="S70" s="247" t="s">
        <v>264</v>
      </c>
      <c r="T70" s="248" t="s">
        <v>319</v>
      </c>
      <c r="U70" s="222">
        <v>0.33</v>
      </c>
      <c r="V70" s="222">
        <f>ROUND(E70*U70,2)</f>
        <v>1.32</v>
      </c>
      <c r="W70" s="222"/>
      <c r="X70" s="222" t="s">
        <v>320</v>
      </c>
      <c r="Y70" s="222" t="s">
        <v>267</v>
      </c>
      <c r="Z70" s="212"/>
      <c r="AA70" s="212"/>
      <c r="AB70" s="212"/>
      <c r="AC70" s="212"/>
      <c r="AD70" s="212"/>
      <c r="AE70" s="212"/>
      <c r="AF70" s="212"/>
      <c r="AG70" s="212" t="s">
        <v>321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2">
        <v>33</v>
      </c>
      <c r="B71" s="243" t="s">
        <v>2009</v>
      </c>
      <c r="C71" s="253" t="s">
        <v>2010</v>
      </c>
      <c r="D71" s="244" t="s">
        <v>645</v>
      </c>
      <c r="E71" s="245">
        <v>7</v>
      </c>
      <c r="F71" s="246"/>
      <c r="G71" s="247">
        <f>ROUND(E71*F71,2)</f>
        <v>0</v>
      </c>
      <c r="H71" s="246"/>
      <c r="I71" s="247">
        <f>ROUND(E71*H71,2)</f>
        <v>0</v>
      </c>
      <c r="J71" s="246"/>
      <c r="K71" s="247">
        <f>ROUND(E71*J71,2)</f>
        <v>0</v>
      </c>
      <c r="L71" s="247">
        <v>21</v>
      </c>
      <c r="M71" s="247">
        <f>G71*(1+L71/100)</f>
        <v>0</v>
      </c>
      <c r="N71" s="245">
        <v>0</v>
      </c>
      <c r="O71" s="245">
        <f>ROUND(E71*N71,2)</f>
        <v>0</v>
      </c>
      <c r="P71" s="245">
        <v>0</v>
      </c>
      <c r="Q71" s="245">
        <f>ROUND(E71*P71,2)</f>
        <v>0</v>
      </c>
      <c r="R71" s="247" t="s">
        <v>1325</v>
      </c>
      <c r="S71" s="247" t="s">
        <v>264</v>
      </c>
      <c r="T71" s="248" t="s">
        <v>319</v>
      </c>
      <c r="U71" s="222">
        <v>0.2</v>
      </c>
      <c r="V71" s="222">
        <f>ROUND(E71*U71,2)</f>
        <v>1.4</v>
      </c>
      <c r="W71" s="222"/>
      <c r="X71" s="222" t="s">
        <v>320</v>
      </c>
      <c r="Y71" s="222" t="s">
        <v>267</v>
      </c>
      <c r="Z71" s="212"/>
      <c r="AA71" s="212"/>
      <c r="AB71" s="212"/>
      <c r="AC71" s="212"/>
      <c r="AD71" s="212"/>
      <c r="AE71" s="212"/>
      <c r="AF71" s="212"/>
      <c r="AG71" s="212" t="s">
        <v>321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42">
        <v>34</v>
      </c>
      <c r="B72" s="243" t="s">
        <v>2011</v>
      </c>
      <c r="C72" s="253" t="s">
        <v>2012</v>
      </c>
      <c r="D72" s="244" t="s">
        <v>645</v>
      </c>
      <c r="E72" s="245">
        <v>5</v>
      </c>
      <c r="F72" s="246"/>
      <c r="G72" s="247">
        <f>ROUND(E72*F72,2)</f>
        <v>0</v>
      </c>
      <c r="H72" s="246"/>
      <c r="I72" s="247">
        <f>ROUND(E72*H72,2)</f>
        <v>0</v>
      </c>
      <c r="J72" s="246"/>
      <c r="K72" s="247">
        <f>ROUND(E72*J72,2)</f>
        <v>0</v>
      </c>
      <c r="L72" s="247">
        <v>21</v>
      </c>
      <c r="M72" s="247">
        <f>G72*(1+L72/100)</f>
        <v>0</v>
      </c>
      <c r="N72" s="245">
        <v>0</v>
      </c>
      <c r="O72" s="245">
        <f>ROUND(E72*N72,2)</f>
        <v>0</v>
      </c>
      <c r="P72" s="245">
        <v>0</v>
      </c>
      <c r="Q72" s="245">
        <f>ROUND(E72*P72,2)</f>
        <v>0</v>
      </c>
      <c r="R72" s="247" t="s">
        <v>1325</v>
      </c>
      <c r="S72" s="247" t="s">
        <v>264</v>
      </c>
      <c r="T72" s="248" t="s">
        <v>319</v>
      </c>
      <c r="U72" s="222">
        <v>0.246</v>
      </c>
      <c r="V72" s="222">
        <f>ROUND(E72*U72,2)</f>
        <v>1.23</v>
      </c>
      <c r="W72" s="222"/>
      <c r="X72" s="222" t="s">
        <v>320</v>
      </c>
      <c r="Y72" s="222" t="s">
        <v>267</v>
      </c>
      <c r="Z72" s="212"/>
      <c r="AA72" s="212"/>
      <c r="AB72" s="212"/>
      <c r="AC72" s="212"/>
      <c r="AD72" s="212"/>
      <c r="AE72" s="212"/>
      <c r="AF72" s="212"/>
      <c r="AG72" s="212" t="s">
        <v>321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42">
        <v>35</v>
      </c>
      <c r="B73" s="243" t="s">
        <v>2013</v>
      </c>
      <c r="C73" s="253" t="s">
        <v>2014</v>
      </c>
      <c r="D73" s="244" t="s">
        <v>645</v>
      </c>
      <c r="E73" s="245">
        <v>2</v>
      </c>
      <c r="F73" s="246"/>
      <c r="G73" s="247">
        <f>ROUND(E73*F73,2)</f>
        <v>0</v>
      </c>
      <c r="H73" s="246"/>
      <c r="I73" s="247">
        <f>ROUND(E73*H73,2)</f>
        <v>0</v>
      </c>
      <c r="J73" s="246"/>
      <c r="K73" s="247">
        <f>ROUND(E73*J73,2)</f>
        <v>0</v>
      </c>
      <c r="L73" s="247">
        <v>21</v>
      </c>
      <c r="M73" s="247">
        <f>G73*(1+L73/100)</f>
        <v>0</v>
      </c>
      <c r="N73" s="245">
        <v>2.2000000000000001E-4</v>
      </c>
      <c r="O73" s="245">
        <f>ROUND(E73*N73,2)</f>
        <v>0</v>
      </c>
      <c r="P73" s="245">
        <v>0</v>
      </c>
      <c r="Q73" s="245">
        <f>ROUND(E73*P73,2)</f>
        <v>0</v>
      </c>
      <c r="R73" s="247" t="s">
        <v>1325</v>
      </c>
      <c r="S73" s="247" t="s">
        <v>264</v>
      </c>
      <c r="T73" s="248" t="s">
        <v>319</v>
      </c>
      <c r="U73" s="222">
        <v>0.246</v>
      </c>
      <c r="V73" s="222">
        <f>ROUND(E73*U73,2)</f>
        <v>0.49</v>
      </c>
      <c r="W73" s="222"/>
      <c r="X73" s="222" t="s">
        <v>320</v>
      </c>
      <c r="Y73" s="222" t="s">
        <v>267</v>
      </c>
      <c r="Z73" s="212"/>
      <c r="AA73" s="212"/>
      <c r="AB73" s="212"/>
      <c r="AC73" s="212"/>
      <c r="AD73" s="212"/>
      <c r="AE73" s="212"/>
      <c r="AF73" s="212"/>
      <c r="AG73" s="212" t="s">
        <v>321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42">
        <v>36</v>
      </c>
      <c r="B74" s="243" t="s">
        <v>2015</v>
      </c>
      <c r="C74" s="253" t="s">
        <v>2016</v>
      </c>
      <c r="D74" s="244" t="s">
        <v>645</v>
      </c>
      <c r="E74" s="245">
        <v>2</v>
      </c>
      <c r="F74" s="246"/>
      <c r="G74" s="247">
        <f>ROUND(E74*F74,2)</f>
        <v>0</v>
      </c>
      <c r="H74" s="246"/>
      <c r="I74" s="247">
        <f>ROUND(E74*H74,2)</f>
        <v>0</v>
      </c>
      <c r="J74" s="246"/>
      <c r="K74" s="247">
        <f>ROUND(E74*J74,2)</f>
        <v>0</v>
      </c>
      <c r="L74" s="247">
        <v>21</v>
      </c>
      <c r="M74" s="247">
        <f>G74*(1+L74/100)</f>
        <v>0</v>
      </c>
      <c r="N74" s="245">
        <v>3.6999999999999999E-4</v>
      </c>
      <c r="O74" s="245">
        <f>ROUND(E74*N74,2)</f>
        <v>0</v>
      </c>
      <c r="P74" s="245">
        <v>0</v>
      </c>
      <c r="Q74" s="245">
        <f>ROUND(E74*P74,2)</f>
        <v>0</v>
      </c>
      <c r="R74" s="247" t="s">
        <v>1325</v>
      </c>
      <c r="S74" s="247" t="s">
        <v>264</v>
      </c>
      <c r="T74" s="248" t="s">
        <v>319</v>
      </c>
      <c r="U74" s="222">
        <v>0.2</v>
      </c>
      <c r="V74" s="222">
        <f>ROUND(E74*U74,2)</f>
        <v>0.4</v>
      </c>
      <c r="W74" s="222"/>
      <c r="X74" s="222" t="s">
        <v>320</v>
      </c>
      <c r="Y74" s="222" t="s">
        <v>267</v>
      </c>
      <c r="Z74" s="212"/>
      <c r="AA74" s="212"/>
      <c r="AB74" s="212"/>
      <c r="AC74" s="212"/>
      <c r="AD74" s="212"/>
      <c r="AE74" s="212"/>
      <c r="AF74" s="212"/>
      <c r="AG74" s="212" t="s">
        <v>321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3">
        <v>37</v>
      </c>
      <c r="B75" s="234" t="s">
        <v>2017</v>
      </c>
      <c r="C75" s="250" t="s">
        <v>2018</v>
      </c>
      <c r="D75" s="235" t="s">
        <v>645</v>
      </c>
      <c r="E75" s="236">
        <v>7</v>
      </c>
      <c r="F75" s="237"/>
      <c r="G75" s="238">
        <f>ROUND(E75*F75,2)</f>
        <v>0</v>
      </c>
      <c r="H75" s="237"/>
      <c r="I75" s="238">
        <f>ROUND(E75*H75,2)</f>
        <v>0</v>
      </c>
      <c r="J75" s="237"/>
      <c r="K75" s="238">
        <f>ROUND(E75*J75,2)</f>
        <v>0</v>
      </c>
      <c r="L75" s="238">
        <v>21</v>
      </c>
      <c r="M75" s="238">
        <f>G75*(1+L75/100)</f>
        <v>0</v>
      </c>
      <c r="N75" s="236">
        <v>1.41E-3</v>
      </c>
      <c r="O75" s="236">
        <f>ROUND(E75*N75,2)</f>
        <v>0.01</v>
      </c>
      <c r="P75" s="236">
        <v>0</v>
      </c>
      <c r="Q75" s="236">
        <f>ROUND(E75*P75,2)</f>
        <v>0</v>
      </c>
      <c r="R75" s="238" t="s">
        <v>1985</v>
      </c>
      <c r="S75" s="238" t="s">
        <v>264</v>
      </c>
      <c r="T75" s="239" t="s">
        <v>319</v>
      </c>
      <c r="U75" s="222">
        <v>2.4715199999999999</v>
      </c>
      <c r="V75" s="222">
        <f>ROUND(E75*U75,2)</f>
        <v>17.3</v>
      </c>
      <c r="W75" s="222"/>
      <c r="X75" s="222" t="s">
        <v>1863</v>
      </c>
      <c r="Y75" s="222" t="s">
        <v>267</v>
      </c>
      <c r="Z75" s="212"/>
      <c r="AA75" s="212"/>
      <c r="AB75" s="212"/>
      <c r="AC75" s="212"/>
      <c r="AD75" s="212"/>
      <c r="AE75" s="212"/>
      <c r="AF75" s="212"/>
      <c r="AG75" s="212" t="s">
        <v>1864</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51" t="s">
        <v>2019</v>
      </c>
      <c r="D76" s="241"/>
      <c r="E76" s="241"/>
      <c r="F76" s="241"/>
      <c r="G76" s="241"/>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270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42">
        <v>38</v>
      </c>
      <c r="B77" s="243" t="s">
        <v>2020</v>
      </c>
      <c r="C77" s="253" t="s">
        <v>2021</v>
      </c>
      <c r="D77" s="244" t="s">
        <v>645</v>
      </c>
      <c r="E77" s="245">
        <v>2</v>
      </c>
      <c r="F77" s="246"/>
      <c r="G77" s="247">
        <f>ROUND(E77*F77,2)</f>
        <v>0</v>
      </c>
      <c r="H77" s="246"/>
      <c r="I77" s="247">
        <f>ROUND(E77*H77,2)</f>
        <v>0</v>
      </c>
      <c r="J77" s="246"/>
      <c r="K77" s="247">
        <f>ROUND(E77*J77,2)</f>
        <v>0</v>
      </c>
      <c r="L77" s="247">
        <v>21</v>
      </c>
      <c r="M77" s="247">
        <f>G77*(1+L77/100)</f>
        <v>0</v>
      </c>
      <c r="N77" s="245">
        <v>2.3999999999999998E-3</v>
      </c>
      <c r="O77" s="245">
        <f>ROUND(E77*N77,2)</f>
        <v>0</v>
      </c>
      <c r="P77" s="245">
        <v>0</v>
      </c>
      <c r="Q77" s="245">
        <f>ROUND(E77*P77,2)</f>
        <v>0</v>
      </c>
      <c r="R77" s="247" t="s">
        <v>546</v>
      </c>
      <c r="S77" s="247" t="s">
        <v>264</v>
      </c>
      <c r="T77" s="248" t="s">
        <v>319</v>
      </c>
      <c r="U77" s="222">
        <v>0</v>
      </c>
      <c r="V77" s="222">
        <f>ROUND(E77*U77,2)</f>
        <v>0</v>
      </c>
      <c r="W77" s="222"/>
      <c r="X77" s="222" t="s">
        <v>547</v>
      </c>
      <c r="Y77" s="222" t="s">
        <v>267</v>
      </c>
      <c r="Z77" s="212"/>
      <c r="AA77" s="212"/>
      <c r="AB77" s="212"/>
      <c r="AC77" s="212"/>
      <c r="AD77" s="212"/>
      <c r="AE77" s="212"/>
      <c r="AF77" s="212"/>
      <c r="AG77" s="212" t="s">
        <v>548</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42">
        <v>39</v>
      </c>
      <c r="B78" s="243" t="s">
        <v>2022</v>
      </c>
      <c r="C78" s="253" t="s">
        <v>2023</v>
      </c>
      <c r="D78" s="244" t="s">
        <v>645</v>
      </c>
      <c r="E78" s="245">
        <v>2</v>
      </c>
      <c r="F78" s="246"/>
      <c r="G78" s="247">
        <f>ROUND(E78*F78,2)</f>
        <v>0</v>
      </c>
      <c r="H78" s="246"/>
      <c r="I78" s="247">
        <f>ROUND(E78*H78,2)</f>
        <v>0</v>
      </c>
      <c r="J78" s="246"/>
      <c r="K78" s="247">
        <f>ROUND(E78*J78,2)</f>
        <v>0</v>
      </c>
      <c r="L78" s="247">
        <v>21</v>
      </c>
      <c r="M78" s="247">
        <f>G78*(1+L78/100)</f>
        <v>0</v>
      </c>
      <c r="N78" s="245">
        <v>2.5999999999999998E-4</v>
      </c>
      <c r="O78" s="245">
        <f>ROUND(E78*N78,2)</f>
        <v>0</v>
      </c>
      <c r="P78" s="245">
        <v>0</v>
      </c>
      <c r="Q78" s="245">
        <f>ROUND(E78*P78,2)</f>
        <v>0</v>
      </c>
      <c r="R78" s="247" t="s">
        <v>1325</v>
      </c>
      <c r="S78" s="247" t="s">
        <v>264</v>
      </c>
      <c r="T78" s="248" t="s">
        <v>319</v>
      </c>
      <c r="U78" s="222">
        <v>0.246</v>
      </c>
      <c r="V78" s="222">
        <f>ROUND(E78*U78,2)</f>
        <v>0.49</v>
      </c>
      <c r="W78" s="222"/>
      <c r="X78" s="222" t="s">
        <v>320</v>
      </c>
      <c r="Y78" s="222" t="s">
        <v>267</v>
      </c>
      <c r="Z78" s="212"/>
      <c r="AA78" s="212"/>
      <c r="AB78" s="212"/>
      <c r="AC78" s="212"/>
      <c r="AD78" s="212"/>
      <c r="AE78" s="212"/>
      <c r="AF78" s="212"/>
      <c r="AG78" s="212" t="s">
        <v>321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3">
        <v>40</v>
      </c>
      <c r="B79" s="234" t="s">
        <v>2024</v>
      </c>
      <c r="C79" s="250" t="s">
        <v>2025</v>
      </c>
      <c r="D79" s="235" t="s">
        <v>645</v>
      </c>
      <c r="E79" s="236">
        <v>2</v>
      </c>
      <c r="F79" s="237"/>
      <c r="G79" s="238">
        <f>ROUND(E79*F79,2)</f>
        <v>0</v>
      </c>
      <c r="H79" s="237"/>
      <c r="I79" s="238">
        <f>ROUND(E79*H79,2)</f>
        <v>0</v>
      </c>
      <c r="J79" s="237"/>
      <c r="K79" s="238">
        <f>ROUND(E79*J79,2)</f>
        <v>0</v>
      </c>
      <c r="L79" s="238">
        <v>21</v>
      </c>
      <c r="M79" s="238">
        <f>G79*(1+L79/100)</f>
        <v>0</v>
      </c>
      <c r="N79" s="236">
        <v>1.41E-3</v>
      </c>
      <c r="O79" s="236">
        <f>ROUND(E79*N79,2)</f>
        <v>0</v>
      </c>
      <c r="P79" s="236">
        <v>0</v>
      </c>
      <c r="Q79" s="236">
        <f>ROUND(E79*P79,2)</f>
        <v>0</v>
      </c>
      <c r="R79" s="238"/>
      <c r="S79" s="238" t="s">
        <v>288</v>
      </c>
      <c r="T79" s="239" t="s">
        <v>265</v>
      </c>
      <c r="U79" s="222">
        <v>4.7385000000000002</v>
      </c>
      <c r="V79" s="222">
        <f>ROUND(E79*U79,2)</f>
        <v>9.48</v>
      </c>
      <c r="W79" s="222"/>
      <c r="X79" s="222" t="s">
        <v>1863</v>
      </c>
      <c r="Y79" s="222" t="s">
        <v>267</v>
      </c>
      <c r="Z79" s="212"/>
      <c r="AA79" s="212"/>
      <c r="AB79" s="212"/>
      <c r="AC79" s="212"/>
      <c r="AD79" s="212"/>
      <c r="AE79" s="212"/>
      <c r="AF79" s="212"/>
      <c r="AG79" s="212" t="s">
        <v>1864</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51" t="s">
        <v>2019</v>
      </c>
      <c r="D80" s="241"/>
      <c r="E80" s="241"/>
      <c r="F80" s="241"/>
      <c r="G80" s="241"/>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270</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42">
        <v>41</v>
      </c>
      <c r="B81" s="243" t="s">
        <v>2026</v>
      </c>
      <c r="C81" s="253" t="s">
        <v>2027</v>
      </c>
      <c r="D81" s="244" t="s">
        <v>645</v>
      </c>
      <c r="E81" s="245">
        <v>3</v>
      </c>
      <c r="F81" s="246"/>
      <c r="G81" s="247">
        <f>ROUND(E81*F81,2)</f>
        <v>0</v>
      </c>
      <c r="H81" s="246"/>
      <c r="I81" s="247">
        <f>ROUND(E81*H81,2)</f>
        <v>0</v>
      </c>
      <c r="J81" s="246"/>
      <c r="K81" s="247">
        <f>ROUND(E81*J81,2)</f>
        <v>0</v>
      </c>
      <c r="L81" s="247">
        <v>21</v>
      </c>
      <c r="M81" s="247">
        <f>G81*(1+L81/100)</f>
        <v>0</v>
      </c>
      <c r="N81" s="245">
        <v>2.3000000000000001E-4</v>
      </c>
      <c r="O81" s="245">
        <f>ROUND(E81*N81,2)</f>
        <v>0</v>
      </c>
      <c r="P81" s="245">
        <v>0</v>
      </c>
      <c r="Q81" s="245">
        <f>ROUND(E81*P81,2)</f>
        <v>0</v>
      </c>
      <c r="R81" s="247"/>
      <c r="S81" s="247" t="s">
        <v>288</v>
      </c>
      <c r="T81" s="248" t="s">
        <v>265</v>
      </c>
      <c r="U81" s="222">
        <v>0.24</v>
      </c>
      <c r="V81" s="222">
        <f>ROUND(E81*U81,2)</f>
        <v>0.72</v>
      </c>
      <c r="W81" s="222"/>
      <c r="X81" s="222" t="s">
        <v>320</v>
      </c>
      <c r="Y81" s="222" t="s">
        <v>267</v>
      </c>
      <c r="Z81" s="212"/>
      <c r="AA81" s="212"/>
      <c r="AB81" s="212"/>
      <c r="AC81" s="212"/>
      <c r="AD81" s="212"/>
      <c r="AE81" s="212"/>
      <c r="AF81" s="212"/>
      <c r="AG81" s="212" t="s">
        <v>321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33.75" outlineLevel="1" x14ac:dyDescent="0.2">
      <c r="A82" s="233">
        <v>42</v>
      </c>
      <c r="B82" s="234" t="s">
        <v>2028</v>
      </c>
      <c r="C82" s="250" t="s">
        <v>2029</v>
      </c>
      <c r="D82" s="235" t="s">
        <v>645</v>
      </c>
      <c r="E82" s="236">
        <v>1</v>
      </c>
      <c r="F82" s="237"/>
      <c r="G82" s="238">
        <f>ROUND(E82*F82,2)</f>
        <v>0</v>
      </c>
      <c r="H82" s="237"/>
      <c r="I82" s="238">
        <f>ROUND(E82*H82,2)</f>
        <v>0</v>
      </c>
      <c r="J82" s="237"/>
      <c r="K82" s="238">
        <f>ROUND(E82*J82,2)</f>
        <v>0</v>
      </c>
      <c r="L82" s="238">
        <v>21</v>
      </c>
      <c r="M82" s="238">
        <f>G82*(1+L82/100)</f>
        <v>0</v>
      </c>
      <c r="N82" s="236">
        <v>7.5000000000000002E-4</v>
      </c>
      <c r="O82" s="236">
        <f>ROUND(E82*N82,2)</f>
        <v>0</v>
      </c>
      <c r="P82" s="236">
        <v>0</v>
      </c>
      <c r="Q82" s="236">
        <f>ROUND(E82*P82,2)</f>
        <v>0</v>
      </c>
      <c r="R82" s="238" t="s">
        <v>1325</v>
      </c>
      <c r="S82" s="238" t="s">
        <v>264</v>
      </c>
      <c r="T82" s="239" t="s">
        <v>319</v>
      </c>
      <c r="U82" s="222">
        <v>0.2</v>
      </c>
      <c r="V82" s="222">
        <f>ROUND(E82*U82,2)</f>
        <v>0.2</v>
      </c>
      <c r="W82" s="222"/>
      <c r="X82" s="222" t="s">
        <v>320</v>
      </c>
      <c r="Y82" s="222" t="s">
        <v>267</v>
      </c>
      <c r="Z82" s="212"/>
      <c r="AA82" s="212"/>
      <c r="AB82" s="212"/>
      <c r="AC82" s="212"/>
      <c r="AD82" s="212"/>
      <c r="AE82" s="212"/>
      <c r="AF82" s="212"/>
      <c r="AG82" s="212" t="s">
        <v>321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51" t="s">
        <v>2030</v>
      </c>
      <c r="D83" s="241"/>
      <c r="E83" s="241"/>
      <c r="F83" s="241"/>
      <c r="G83" s="241"/>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270</v>
      </c>
      <c r="AH83" s="212"/>
      <c r="AI83" s="212"/>
      <c r="AJ83" s="212"/>
      <c r="AK83" s="212"/>
      <c r="AL83" s="212"/>
      <c r="AM83" s="212"/>
      <c r="AN83" s="212"/>
      <c r="AO83" s="212"/>
      <c r="AP83" s="212"/>
      <c r="AQ83" s="212"/>
      <c r="AR83" s="212"/>
      <c r="AS83" s="212"/>
      <c r="AT83" s="212"/>
      <c r="AU83" s="212"/>
      <c r="AV83" s="212"/>
      <c r="AW83" s="212"/>
      <c r="AX83" s="212"/>
      <c r="AY83" s="212"/>
      <c r="AZ83" s="212"/>
      <c r="BA83" s="240" t="str">
        <f>C83</f>
        <v>plast; mřížka nerezová; dl = 123 mm; š = 123 mm; stav. výška od 158 mm; odtok svislý 50/75/110 mm; zatížení: K 3; přísluš...</v>
      </c>
      <c r="BB83" s="212"/>
      <c r="BC83" s="212"/>
      <c r="BD83" s="212"/>
      <c r="BE83" s="212"/>
      <c r="BF83" s="212"/>
      <c r="BG83" s="212"/>
      <c r="BH83" s="212"/>
    </row>
    <row r="84" spans="1:60" ht="33.75" outlineLevel="1" x14ac:dyDescent="0.2">
      <c r="A84" s="233">
        <v>43</v>
      </c>
      <c r="B84" s="234" t="s">
        <v>2031</v>
      </c>
      <c r="C84" s="250" t="s">
        <v>2032</v>
      </c>
      <c r="D84" s="235" t="s">
        <v>645</v>
      </c>
      <c r="E84" s="236">
        <v>2</v>
      </c>
      <c r="F84" s="237"/>
      <c r="G84" s="238">
        <f>ROUND(E84*F84,2)</f>
        <v>0</v>
      </c>
      <c r="H84" s="237"/>
      <c r="I84" s="238">
        <f>ROUND(E84*H84,2)</f>
        <v>0</v>
      </c>
      <c r="J84" s="237"/>
      <c r="K84" s="238">
        <f>ROUND(E84*J84,2)</f>
        <v>0</v>
      </c>
      <c r="L84" s="238">
        <v>21</v>
      </c>
      <c r="M84" s="238">
        <f>G84*(1+L84/100)</f>
        <v>0</v>
      </c>
      <c r="N84" s="236">
        <v>1.24E-3</v>
      </c>
      <c r="O84" s="236">
        <f>ROUND(E84*N84,2)</f>
        <v>0</v>
      </c>
      <c r="P84" s="236">
        <v>0</v>
      </c>
      <c r="Q84" s="236">
        <f>ROUND(E84*P84,2)</f>
        <v>0</v>
      </c>
      <c r="R84" s="238" t="s">
        <v>1325</v>
      </c>
      <c r="S84" s="238" t="s">
        <v>264</v>
      </c>
      <c r="T84" s="239" t="s">
        <v>319</v>
      </c>
      <c r="U84" s="222">
        <v>0.3</v>
      </c>
      <c r="V84" s="222">
        <f>ROUND(E84*U84,2)</f>
        <v>0.6</v>
      </c>
      <c r="W84" s="222"/>
      <c r="X84" s="222" t="s">
        <v>320</v>
      </c>
      <c r="Y84" s="222" t="s">
        <v>267</v>
      </c>
      <c r="Z84" s="212"/>
      <c r="AA84" s="212"/>
      <c r="AB84" s="212"/>
      <c r="AC84" s="212"/>
      <c r="AD84" s="212"/>
      <c r="AE84" s="212"/>
      <c r="AF84" s="212"/>
      <c r="AG84" s="212" t="s">
        <v>321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51" t="s">
        <v>2033</v>
      </c>
      <c r="D85" s="241"/>
      <c r="E85" s="241"/>
      <c r="F85" s="241"/>
      <c r="G85" s="241"/>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270</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3">
        <v>44</v>
      </c>
      <c r="B86" s="234" t="s">
        <v>2034</v>
      </c>
      <c r="C86" s="250" t="s">
        <v>2035</v>
      </c>
      <c r="D86" s="235" t="s">
        <v>1336</v>
      </c>
      <c r="E86" s="236">
        <v>5</v>
      </c>
      <c r="F86" s="237"/>
      <c r="G86" s="238">
        <f>ROUND(E86*F86,2)</f>
        <v>0</v>
      </c>
      <c r="H86" s="237"/>
      <c r="I86" s="238">
        <f>ROUND(E86*H86,2)</f>
        <v>0</v>
      </c>
      <c r="J86" s="237"/>
      <c r="K86" s="238">
        <f>ROUND(E86*J86,2)</f>
        <v>0</v>
      </c>
      <c r="L86" s="238">
        <v>21</v>
      </c>
      <c r="M86" s="238">
        <f>G86*(1+L86/100)</f>
        <v>0</v>
      </c>
      <c r="N86" s="236">
        <v>9.5899999999999996E-3</v>
      </c>
      <c r="O86" s="236">
        <f>ROUND(E86*N86,2)</f>
        <v>0.05</v>
      </c>
      <c r="P86" s="236">
        <v>0</v>
      </c>
      <c r="Q86" s="236">
        <f>ROUND(E86*P86,2)</f>
        <v>0</v>
      </c>
      <c r="R86" s="238"/>
      <c r="S86" s="238" t="s">
        <v>288</v>
      </c>
      <c r="T86" s="239" t="s">
        <v>265</v>
      </c>
      <c r="U86" s="222">
        <v>0.59</v>
      </c>
      <c r="V86" s="222">
        <f>ROUND(E86*U86,2)</f>
        <v>2.95</v>
      </c>
      <c r="W86" s="222"/>
      <c r="X86" s="222" t="s">
        <v>320</v>
      </c>
      <c r="Y86" s="222" t="s">
        <v>267</v>
      </c>
      <c r="Z86" s="212"/>
      <c r="AA86" s="212"/>
      <c r="AB86" s="212"/>
      <c r="AC86" s="212"/>
      <c r="AD86" s="212"/>
      <c r="AE86" s="212"/>
      <c r="AF86" s="212"/>
      <c r="AG86" s="212" t="s">
        <v>321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51" t="s">
        <v>2036</v>
      </c>
      <c r="D87" s="241"/>
      <c r="E87" s="241"/>
      <c r="F87" s="241"/>
      <c r="G87" s="241"/>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270</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63" t="s">
        <v>2037</v>
      </c>
      <c r="D88" s="260"/>
      <c r="E88" s="260"/>
      <c r="F88" s="260"/>
      <c r="G88" s="260"/>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270</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63" t="s">
        <v>2038</v>
      </c>
      <c r="D89" s="260"/>
      <c r="E89" s="260"/>
      <c r="F89" s="260"/>
      <c r="G89" s="260"/>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270</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63" t="s">
        <v>2039</v>
      </c>
      <c r="D90" s="260"/>
      <c r="E90" s="260"/>
      <c r="F90" s="260"/>
      <c r="G90" s="260"/>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270</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42">
        <v>45</v>
      </c>
      <c r="B91" s="243" t="s">
        <v>2040</v>
      </c>
      <c r="C91" s="253" t="s">
        <v>2041</v>
      </c>
      <c r="D91" s="244" t="s">
        <v>1336</v>
      </c>
      <c r="E91" s="245">
        <v>1</v>
      </c>
      <c r="F91" s="246"/>
      <c r="G91" s="247">
        <f>ROUND(E91*F91,2)</f>
        <v>0</v>
      </c>
      <c r="H91" s="246"/>
      <c r="I91" s="247">
        <f>ROUND(E91*H91,2)</f>
        <v>0</v>
      </c>
      <c r="J91" s="246"/>
      <c r="K91" s="247">
        <f>ROUND(E91*J91,2)</f>
        <v>0</v>
      </c>
      <c r="L91" s="247">
        <v>21</v>
      </c>
      <c r="M91" s="247">
        <f>G91*(1+L91/100)</f>
        <v>0</v>
      </c>
      <c r="N91" s="245">
        <v>9.5899999999999996E-3</v>
      </c>
      <c r="O91" s="245">
        <f>ROUND(E91*N91,2)</f>
        <v>0.01</v>
      </c>
      <c r="P91" s="245">
        <v>0</v>
      </c>
      <c r="Q91" s="245">
        <f>ROUND(E91*P91,2)</f>
        <v>0</v>
      </c>
      <c r="R91" s="247"/>
      <c r="S91" s="247" t="s">
        <v>288</v>
      </c>
      <c r="T91" s="248" t="s">
        <v>265</v>
      </c>
      <c r="U91" s="222">
        <v>0.59</v>
      </c>
      <c r="V91" s="222">
        <f>ROUND(E91*U91,2)</f>
        <v>0.59</v>
      </c>
      <c r="W91" s="222"/>
      <c r="X91" s="222" t="s">
        <v>320</v>
      </c>
      <c r="Y91" s="222" t="s">
        <v>267</v>
      </c>
      <c r="Z91" s="212"/>
      <c r="AA91" s="212"/>
      <c r="AB91" s="212"/>
      <c r="AC91" s="212"/>
      <c r="AD91" s="212"/>
      <c r="AE91" s="212"/>
      <c r="AF91" s="212"/>
      <c r="AG91" s="212" t="s">
        <v>321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33">
        <v>46</v>
      </c>
      <c r="B92" s="234" t="s">
        <v>2042</v>
      </c>
      <c r="C92" s="250" t="s">
        <v>2043</v>
      </c>
      <c r="D92" s="235" t="s">
        <v>645</v>
      </c>
      <c r="E92" s="236">
        <v>4</v>
      </c>
      <c r="F92" s="237"/>
      <c r="G92" s="238">
        <f>ROUND(E92*F92,2)</f>
        <v>0</v>
      </c>
      <c r="H92" s="237"/>
      <c r="I92" s="238">
        <f>ROUND(E92*H92,2)</f>
        <v>0</v>
      </c>
      <c r="J92" s="237"/>
      <c r="K92" s="238">
        <f>ROUND(E92*J92,2)</f>
        <v>0</v>
      </c>
      <c r="L92" s="238">
        <v>21</v>
      </c>
      <c r="M92" s="238">
        <f>G92*(1+L92/100)</f>
        <v>0</v>
      </c>
      <c r="N92" s="236">
        <v>9.0000000000000006E-5</v>
      </c>
      <c r="O92" s="236">
        <f>ROUND(E92*N92,2)</f>
        <v>0</v>
      </c>
      <c r="P92" s="236">
        <v>0</v>
      </c>
      <c r="Q92" s="236">
        <f>ROUND(E92*P92,2)</f>
        <v>0</v>
      </c>
      <c r="R92" s="238" t="s">
        <v>1325</v>
      </c>
      <c r="S92" s="238" t="s">
        <v>264</v>
      </c>
      <c r="T92" s="239" t="s">
        <v>319</v>
      </c>
      <c r="U92" s="222">
        <v>0.18</v>
      </c>
      <c r="V92" s="222">
        <f>ROUND(E92*U92,2)</f>
        <v>0.72</v>
      </c>
      <c r="W92" s="222"/>
      <c r="X92" s="222" t="s">
        <v>320</v>
      </c>
      <c r="Y92" s="222" t="s">
        <v>267</v>
      </c>
      <c r="Z92" s="212"/>
      <c r="AA92" s="212"/>
      <c r="AB92" s="212"/>
      <c r="AC92" s="212"/>
      <c r="AD92" s="212"/>
      <c r="AE92" s="212"/>
      <c r="AF92" s="212"/>
      <c r="AG92" s="212" t="s">
        <v>321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61" t="s">
        <v>2044</v>
      </c>
      <c r="D93" s="259"/>
      <c r="E93" s="259"/>
      <c r="F93" s="259"/>
      <c r="G93" s="259"/>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323</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63" t="s">
        <v>2044</v>
      </c>
      <c r="D94" s="260"/>
      <c r="E94" s="260"/>
      <c r="F94" s="260"/>
      <c r="G94" s="260"/>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270</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3">
        <v>47</v>
      </c>
      <c r="B95" s="234" t="s">
        <v>1388</v>
      </c>
      <c r="C95" s="250" t="s">
        <v>1389</v>
      </c>
      <c r="D95" s="235" t="s">
        <v>397</v>
      </c>
      <c r="E95" s="236">
        <v>0.33606999999999998</v>
      </c>
      <c r="F95" s="237"/>
      <c r="G95" s="238">
        <f>ROUND(E95*F95,2)</f>
        <v>0</v>
      </c>
      <c r="H95" s="237"/>
      <c r="I95" s="238">
        <f>ROUND(E95*H95,2)</f>
        <v>0</v>
      </c>
      <c r="J95" s="237"/>
      <c r="K95" s="238">
        <f>ROUND(E95*J95,2)</f>
        <v>0</v>
      </c>
      <c r="L95" s="238">
        <v>21</v>
      </c>
      <c r="M95" s="238">
        <f>G95*(1+L95/100)</f>
        <v>0</v>
      </c>
      <c r="N95" s="236">
        <v>0</v>
      </c>
      <c r="O95" s="236">
        <f>ROUND(E95*N95,2)</f>
        <v>0</v>
      </c>
      <c r="P95" s="236">
        <v>0</v>
      </c>
      <c r="Q95" s="236">
        <f>ROUND(E95*P95,2)</f>
        <v>0</v>
      </c>
      <c r="R95" s="238" t="s">
        <v>1325</v>
      </c>
      <c r="S95" s="238" t="s">
        <v>264</v>
      </c>
      <c r="T95" s="239" t="s">
        <v>319</v>
      </c>
      <c r="U95" s="222">
        <v>1.573</v>
      </c>
      <c r="V95" s="222">
        <f>ROUND(E95*U95,2)</f>
        <v>0.53</v>
      </c>
      <c r="W95" s="222"/>
      <c r="X95" s="222" t="s">
        <v>320</v>
      </c>
      <c r="Y95" s="222" t="s">
        <v>267</v>
      </c>
      <c r="Z95" s="212"/>
      <c r="AA95" s="212"/>
      <c r="AB95" s="212"/>
      <c r="AC95" s="212"/>
      <c r="AD95" s="212"/>
      <c r="AE95" s="212"/>
      <c r="AF95" s="212"/>
      <c r="AG95" s="212" t="s">
        <v>1967</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61" t="s">
        <v>1390</v>
      </c>
      <c r="D96" s="259"/>
      <c r="E96" s="259"/>
      <c r="F96" s="259"/>
      <c r="G96" s="259"/>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323</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63" t="s">
        <v>1390</v>
      </c>
      <c r="D97" s="260"/>
      <c r="E97" s="260"/>
      <c r="F97" s="260"/>
      <c r="G97" s="260"/>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270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52" t="s">
        <v>1141</v>
      </c>
      <c r="D98" s="223"/>
      <c r="E98" s="224"/>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276</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52" t="s">
        <v>2045</v>
      </c>
      <c r="D99" s="223"/>
      <c r="E99" s="224"/>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276</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52" t="s">
        <v>2046</v>
      </c>
      <c r="D100" s="223"/>
      <c r="E100" s="224">
        <v>0.34</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276</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x14ac:dyDescent="0.2">
      <c r="A101" s="226" t="s">
        <v>259</v>
      </c>
      <c r="B101" s="227" t="s">
        <v>171</v>
      </c>
      <c r="C101" s="249" t="s">
        <v>172</v>
      </c>
      <c r="D101" s="228"/>
      <c r="E101" s="229"/>
      <c r="F101" s="230"/>
      <c r="G101" s="230">
        <f>SUMIF(AG102:AG113,"&lt;&gt;NOR",G102:G113)</f>
        <v>0</v>
      </c>
      <c r="H101" s="230"/>
      <c r="I101" s="230">
        <f>SUM(I102:I113)</f>
        <v>0</v>
      </c>
      <c r="J101" s="230"/>
      <c r="K101" s="230">
        <f>SUM(K102:K113)</f>
        <v>0</v>
      </c>
      <c r="L101" s="230"/>
      <c r="M101" s="230">
        <f>SUM(M102:M113)</f>
        <v>0</v>
      </c>
      <c r="N101" s="229"/>
      <c r="O101" s="229">
        <f>SUM(O102:O113)</f>
        <v>0.13</v>
      </c>
      <c r="P101" s="229"/>
      <c r="Q101" s="229">
        <f>SUM(Q102:Q113)</f>
        <v>0</v>
      </c>
      <c r="R101" s="230"/>
      <c r="S101" s="230"/>
      <c r="T101" s="231"/>
      <c r="U101" s="225"/>
      <c r="V101" s="225">
        <f>SUM(V102:V113)</f>
        <v>7.8199999999999994</v>
      </c>
      <c r="W101" s="225"/>
      <c r="X101" s="225"/>
      <c r="Y101" s="225"/>
      <c r="AG101" t="s">
        <v>260</v>
      </c>
    </row>
    <row r="102" spans="1:60" outlineLevel="1" x14ac:dyDescent="0.2">
      <c r="A102" s="233">
        <v>48</v>
      </c>
      <c r="B102" s="234" t="s">
        <v>2047</v>
      </c>
      <c r="C102" s="250" t="s">
        <v>2048</v>
      </c>
      <c r="D102" s="235" t="s">
        <v>645</v>
      </c>
      <c r="E102" s="236">
        <v>4</v>
      </c>
      <c r="F102" s="237"/>
      <c r="G102" s="238">
        <f>ROUND(E102*F102,2)</f>
        <v>0</v>
      </c>
      <c r="H102" s="237"/>
      <c r="I102" s="238">
        <f>ROUND(E102*H102,2)</f>
        <v>0</v>
      </c>
      <c r="J102" s="237"/>
      <c r="K102" s="238">
        <f>ROUND(E102*J102,2)</f>
        <v>0</v>
      </c>
      <c r="L102" s="238">
        <v>21</v>
      </c>
      <c r="M102" s="238">
        <f>G102*(1+L102/100)</f>
        <v>0</v>
      </c>
      <c r="N102" s="236">
        <v>1.2970000000000001E-2</v>
      </c>
      <c r="O102" s="236">
        <f>ROUND(E102*N102,2)</f>
        <v>0.05</v>
      </c>
      <c r="P102" s="236">
        <v>0</v>
      </c>
      <c r="Q102" s="236">
        <f>ROUND(E102*P102,2)</f>
        <v>0</v>
      </c>
      <c r="R102" s="238"/>
      <c r="S102" s="238" t="s">
        <v>288</v>
      </c>
      <c r="T102" s="239" t="s">
        <v>265</v>
      </c>
      <c r="U102" s="222">
        <v>0</v>
      </c>
      <c r="V102" s="222">
        <f>ROUND(E102*U102,2)</f>
        <v>0</v>
      </c>
      <c r="W102" s="222"/>
      <c r="X102" s="222" t="s">
        <v>547</v>
      </c>
      <c r="Y102" s="222" t="s">
        <v>267</v>
      </c>
      <c r="Z102" s="212"/>
      <c r="AA102" s="212"/>
      <c r="AB102" s="212"/>
      <c r="AC102" s="212"/>
      <c r="AD102" s="212"/>
      <c r="AE102" s="212"/>
      <c r="AF102" s="212"/>
      <c r="AG102" s="212" t="s">
        <v>548</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51" t="s">
        <v>2049</v>
      </c>
      <c r="D103" s="241"/>
      <c r="E103" s="241"/>
      <c r="F103" s="241"/>
      <c r="G103" s="241"/>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270</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3">
        <v>49</v>
      </c>
      <c r="B104" s="234" t="s">
        <v>2050</v>
      </c>
      <c r="C104" s="250" t="s">
        <v>2051</v>
      </c>
      <c r="D104" s="235" t="s">
        <v>645</v>
      </c>
      <c r="E104" s="236">
        <v>2</v>
      </c>
      <c r="F104" s="237"/>
      <c r="G104" s="238">
        <f>ROUND(E104*F104,2)</f>
        <v>0</v>
      </c>
      <c r="H104" s="237"/>
      <c r="I104" s="238">
        <f>ROUND(E104*H104,2)</f>
        <v>0</v>
      </c>
      <c r="J104" s="237"/>
      <c r="K104" s="238">
        <f>ROUND(E104*J104,2)</f>
        <v>0</v>
      </c>
      <c r="L104" s="238">
        <v>21</v>
      </c>
      <c r="M104" s="238">
        <f>G104*(1+L104/100)</f>
        <v>0</v>
      </c>
      <c r="N104" s="236">
        <v>1.2970000000000001E-2</v>
      </c>
      <c r="O104" s="236">
        <f>ROUND(E104*N104,2)</f>
        <v>0.03</v>
      </c>
      <c r="P104" s="236">
        <v>0</v>
      </c>
      <c r="Q104" s="236">
        <f>ROUND(E104*P104,2)</f>
        <v>0</v>
      </c>
      <c r="R104" s="238"/>
      <c r="S104" s="238" t="s">
        <v>288</v>
      </c>
      <c r="T104" s="239" t="s">
        <v>265</v>
      </c>
      <c r="U104" s="222">
        <v>0</v>
      </c>
      <c r="V104" s="222">
        <f>ROUND(E104*U104,2)</f>
        <v>0</v>
      </c>
      <c r="W104" s="222"/>
      <c r="X104" s="222" t="s">
        <v>547</v>
      </c>
      <c r="Y104" s="222" t="s">
        <v>267</v>
      </c>
      <c r="Z104" s="212"/>
      <c r="AA104" s="212"/>
      <c r="AB104" s="212"/>
      <c r="AC104" s="212"/>
      <c r="AD104" s="212"/>
      <c r="AE104" s="212"/>
      <c r="AF104" s="212"/>
      <c r="AG104" s="212" t="s">
        <v>548</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51" t="s">
        <v>2049</v>
      </c>
      <c r="D105" s="241"/>
      <c r="E105" s="241"/>
      <c r="F105" s="241"/>
      <c r="G105" s="241"/>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270</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42">
        <v>50</v>
      </c>
      <c r="B106" s="243" t="s">
        <v>2052</v>
      </c>
      <c r="C106" s="253" t="s">
        <v>2053</v>
      </c>
      <c r="D106" s="244" t="s">
        <v>645</v>
      </c>
      <c r="E106" s="245">
        <v>4</v>
      </c>
      <c r="F106" s="246"/>
      <c r="G106" s="247">
        <f>ROUND(E106*F106,2)</f>
        <v>0</v>
      </c>
      <c r="H106" s="246"/>
      <c r="I106" s="247">
        <f>ROUND(E106*H106,2)</f>
        <v>0</v>
      </c>
      <c r="J106" s="246"/>
      <c r="K106" s="247">
        <f>ROUND(E106*J106,2)</f>
        <v>0</v>
      </c>
      <c r="L106" s="247">
        <v>21</v>
      </c>
      <c r="M106" s="247">
        <f>G106*(1+L106/100)</f>
        <v>0</v>
      </c>
      <c r="N106" s="245">
        <v>1.2970000000000001E-2</v>
      </c>
      <c r="O106" s="245">
        <f>ROUND(E106*N106,2)</f>
        <v>0.05</v>
      </c>
      <c r="P106" s="245">
        <v>0</v>
      </c>
      <c r="Q106" s="245">
        <f>ROUND(E106*P106,2)</f>
        <v>0</v>
      </c>
      <c r="R106" s="247"/>
      <c r="S106" s="247" t="s">
        <v>288</v>
      </c>
      <c r="T106" s="248" t="s">
        <v>265</v>
      </c>
      <c r="U106" s="222">
        <v>0</v>
      </c>
      <c r="V106" s="222">
        <f>ROUND(E106*U106,2)</f>
        <v>0</v>
      </c>
      <c r="W106" s="222"/>
      <c r="X106" s="222" t="s">
        <v>547</v>
      </c>
      <c r="Y106" s="222" t="s">
        <v>267</v>
      </c>
      <c r="Z106" s="212"/>
      <c r="AA106" s="212"/>
      <c r="AB106" s="212"/>
      <c r="AC106" s="212"/>
      <c r="AD106" s="212"/>
      <c r="AE106" s="212"/>
      <c r="AF106" s="212"/>
      <c r="AG106" s="212" t="s">
        <v>548</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42">
        <v>51</v>
      </c>
      <c r="B107" s="243" t="s">
        <v>2054</v>
      </c>
      <c r="C107" s="253" t="s">
        <v>2055</v>
      </c>
      <c r="D107" s="244" t="s">
        <v>1336</v>
      </c>
      <c r="E107" s="245">
        <v>4</v>
      </c>
      <c r="F107" s="246"/>
      <c r="G107" s="247">
        <f>ROUND(E107*F107,2)</f>
        <v>0</v>
      </c>
      <c r="H107" s="246"/>
      <c r="I107" s="247">
        <f>ROUND(E107*H107,2)</f>
        <v>0</v>
      </c>
      <c r="J107" s="246"/>
      <c r="K107" s="247">
        <f>ROUND(E107*J107,2)</f>
        <v>0</v>
      </c>
      <c r="L107" s="247">
        <v>21</v>
      </c>
      <c r="M107" s="247">
        <f>G107*(1+L107/100)</f>
        <v>0</v>
      </c>
      <c r="N107" s="245">
        <v>0</v>
      </c>
      <c r="O107" s="245">
        <f>ROUND(E107*N107,2)</f>
        <v>0</v>
      </c>
      <c r="P107" s="245">
        <v>0</v>
      </c>
      <c r="Q107" s="245">
        <f>ROUND(E107*P107,2)</f>
        <v>0</v>
      </c>
      <c r="R107" s="247" t="s">
        <v>1325</v>
      </c>
      <c r="S107" s="247" t="s">
        <v>264</v>
      </c>
      <c r="T107" s="248" t="s">
        <v>319</v>
      </c>
      <c r="U107" s="222">
        <v>1.9</v>
      </c>
      <c r="V107" s="222">
        <f>ROUND(E107*U107,2)</f>
        <v>7.6</v>
      </c>
      <c r="W107" s="222"/>
      <c r="X107" s="222" t="s">
        <v>320</v>
      </c>
      <c r="Y107" s="222" t="s">
        <v>267</v>
      </c>
      <c r="Z107" s="212"/>
      <c r="AA107" s="212"/>
      <c r="AB107" s="212"/>
      <c r="AC107" s="212"/>
      <c r="AD107" s="212"/>
      <c r="AE107" s="212"/>
      <c r="AF107" s="212"/>
      <c r="AG107" s="212" t="s">
        <v>321</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3">
        <v>52</v>
      </c>
      <c r="B108" s="234" t="s">
        <v>2056</v>
      </c>
      <c r="C108" s="250" t="s">
        <v>2057</v>
      </c>
      <c r="D108" s="235" t="s">
        <v>397</v>
      </c>
      <c r="E108" s="236">
        <v>0.12970000000000001</v>
      </c>
      <c r="F108" s="237"/>
      <c r="G108" s="238">
        <f>ROUND(E108*F108,2)</f>
        <v>0</v>
      </c>
      <c r="H108" s="237"/>
      <c r="I108" s="238">
        <f>ROUND(E108*H108,2)</f>
        <v>0</v>
      </c>
      <c r="J108" s="237"/>
      <c r="K108" s="238">
        <f>ROUND(E108*J108,2)</f>
        <v>0</v>
      </c>
      <c r="L108" s="238">
        <v>21</v>
      </c>
      <c r="M108" s="238">
        <f>G108*(1+L108/100)</f>
        <v>0</v>
      </c>
      <c r="N108" s="236">
        <v>0</v>
      </c>
      <c r="O108" s="236">
        <f>ROUND(E108*N108,2)</f>
        <v>0</v>
      </c>
      <c r="P108" s="236">
        <v>0</v>
      </c>
      <c r="Q108" s="236">
        <f>ROUND(E108*P108,2)</f>
        <v>0</v>
      </c>
      <c r="R108" s="238" t="s">
        <v>1325</v>
      </c>
      <c r="S108" s="238" t="s">
        <v>264</v>
      </c>
      <c r="T108" s="239" t="s">
        <v>319</v>
      </c>
      <c r="U108" s="222">
        <v>1.7230000000000001</v>
      </c>
      <c r="V108" s="222">
        <f>ROUND(E108*U108,2)</f>
        <v>0.22</v>
      </c>
      <c r="W108" s="222"/>
      <c r="X108" s="222" t="s">
        <v>320</v>
      </c>
      <c r="Y108" s="222" t="s">
        <v>267</v>
      </c>
      <c r="Z108" s="212"/>
      <c r="AA108" s="212"/>
      <c r="AB108" s="212"/>
      <c r="AC108" s="212"/>
      <c r="AD108" s="212"/>
      <c r="AE108" s="212"/>
      <c r="AF108" s="212"/>
      <c r="AG108" s="212" t="s">
        <v>1967</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61" t="s">
        <v>1390</v>
      </c>
      <c r="D109" s="259"/>
      <c r="E109" s="259"/>
      <c r="F109" s="259"/>
      <c r="G109" s="259"/>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323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63" t="s">
        <v>1390</v>
      </c>
      <c r="D110" s="260"/>
      <c r="E110" s="260"/>
      <c r="F110" s="260"/>
      <c r="G110" s="260"/>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270</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52" t="s">
        <v>1141</v>
      </c>
      <c r="D111" s="223"/>
      <c r="E111" s="224"/>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276</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2" t="s">
        <v>2058</v>
      </c>
      <c r="D112" s="223"/>
      <c r="E112" s="224"/>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276</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52" t="s">
        <v>2059</v>
      </c>
      <c r="D113" s="223"/>
      <c r="E113" s="224">
        <v>0.13</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276</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x14ac:dyDescent="0.2">
      <c r="A114" s="226" t="s">
        <v>259</v>
      </c>
      <c r="B114" s="227" t="s">
        <v>175</v>
      </c>
      <c r="C114" s="249" t="s">
        <v>176</v>
      </c>
      <c r="D114" s="228"/>
      <c r="E114" s="229"/>
      <c r="F114" s="230"/>
      <c r="G114" s="230">
        <f>SUMIF(AG115:AG119,"&lt;&gt;NOR",G115:G119)</f>
        <v>0</v>
      </c>
      <c r="H114" s="230"/>
      <c r="I114" s="230">
        <f>SUM(I115:I119)</f>
        <v>0</v>
      </c>
      <c r="J114" s="230"/>
      <c r="K114" s="230">
        <f>SUM(K115:K119)</f>
        <v>0</v>
      </c>
      <c r="L114" s="230"/>
      <c r="M114" s="230">
        <f>SUM(M115:M119)</f>
        <v>0</v>
      </c>
      <c r="N114" s="229"/>
      <c r="O114" s="229">
        <f>SUM(O115:O119)</f>
        <v>0</v>
      </c>
      <c r="P114" s="229"/>
      <c r="Q114" s="229">
        <f>SUM(Q115:Q119)</f>
        <v>0</v>
      </c>
      <c r="R114" s="230"/>
      <c r="S114" s="230"/>
      <c r="T114" s="231"/>
      <c r="U114" s="225"/>
      <c r="V114" s="225">
        <f>SUM(V115:V119)</f>
        <v>1.1499999999999999</v>
      </c>
      <c r="W114" s="225"/>
      <c r="X114" s="225"/>
      <c r="Y114" s="225"/>
      <c r="AG114" t="s">
        <v>260</v>
      </c>
    </row>
    <row r="115" spans="1:60" outlineLevel="1" x14ac:dyDescent="0.2">
      <c r="A115" s="242">
        <v>53</v>
      </c>
      <c r="B115" s="243" t="s">
        <v>2060</v>
      </c>
      <c r="C115" s="253" t="s">
        <v>2061</v>
      </c>
      <c r="D115" s="244" t="s">
        <v>645</v>
      </c>
      <c r="E115" s="245">
        <v>5</v>
      </c>
      <c r="F115" s="246"/>
      <c r="G115" s="247">
        <f>ROUND(E115*F115,2)</f>
        <v>0</v>
      </c>
      <c r="H115" s="246"/>
      <c r="I115" s="247">
        <f>ROUND(E115*H115,2)</f>
        <v>0</v>
      </c>
      <c r="J115" s="246"/>
      <c r="K115" s="247">
        <f>ROUND(E115*J115,2)</f>
        <v>0</v>
      </c>
      <c r="L115" s="247">
        <v>21</v>
      </c>
      <c r="M115" s="247">
        <f>G115*(1+L115/100)</f>
        <v>0</v>
      </c>
      <c r="N115" s="245">
        <v>4.0000000000000002E-4</v>
      </c>
      <c r="O115" s="245">
        <f>ROUND(E115*N115,2)</f>
        <v>0</v>
      </c>
      <c r="P115" s="245">
        <v>0</v>
      </c>
      <c r="Q115" s="245">
        <f>ROUND(E115*P115,2)</f>
        <v>0</v>
      </c>
      <c r="R115" s="247" t="s">
        <v>2062</v>
      </c>
      <c r="S115" s="247" t="s">
        <v>264</v>
      </c>
      <c r="T115" s="248" t="s">
        <v>319</v>
      </c>
      <c r="U115" s="222">
        <v>0.22700000000000001</v>
      </c>
      <c r="V115" s="222">
        <f>ROUND(E115*U115,2)</f>
        <v>1.1399999999999999</v>
      </c>
      <c r="W115" s="222"/>
      <c r="X115" s="222" t="s">
        <v>320</v>
      </c>
      <c r="Y115" s="222" t="s">
        <v>267</v>
      </c>
      <c r="Z115" s="212"/>
      <c r="AA115" s="212"/>
      <c r="AB115" s="212"/>
      <c r="AC115" s="212"/>
      <c r="AD115" s="212"/>
      <c r="AE115" s="212"/>
      <c r="AF115" s="212"/>
      <c r="AG115" s="212" t="s">
        <v>321</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3">
        <v>54</v>
      </c>
      <c r="B116" s="234" t="s">
        <v>2063</v>
      </c>
      <c r="C116" s="250" t="s">
        <v>2064</v>
      </c>
      <c r="D116" s="235" t="s">
        <v>397</v>
      </c>
      <c r="E116" s="236">
        <v>2E-3</v>
      </c>
      <c r="F116" s="237"/>
      <c r="G116" s="238">
        <f>ROUND(E116*F116,2)</f>
        <v>0</v>
      </c>
      <c r="H116" s="237"/>
      <c r="I116" s="238">
        <f>ROUND(E116*H116,2)</f>
        <v>0</v>
      </c>
      <c r="J116" s="237"/>
      <c r="K116" s="238">
        <f>ROUND(E116*J116,2)</f>
        <v>0</v>
      </c>
      <c r="L116" s="238">
        <v>21</v>
      </c>
      <c r="M116" s="238">
        <f>G116*(1+L116/100)</f>
        <v>0</v>
      </c>
      <c r="N116" s="236">
        <v>0</v>
      </c>
      <c r="O116" s="236">
        <f>ROUND(E116*N116,2)</f>
        <v>0</v>
      </c>
      <c r="P116" s="236">
        <v>0</v>
      </c>
      <c r="Q116" s="236">
        <f>ROUND(E116*P116,2)</f>
        <v>0</v>
      </c>
      <c r="R116" s="238" t="s">
        <v>2062</v>
      </c>
      <c r="S116" s="238" t="s">
        <v>264</v>
      </c>
      <c r="T116" s="239" t="s">
        <v>319</v>
      </c>
      <c r="U116" s="222">
        <v>2.5750000000000002</v>
      </c>
      <c r="V116" s="222">
        <f>ROUND(E116*U116,2)</f>
        <v>0.01</v>
      </c>
      <c r="W116" s="222"/>
      <c r="X116" s="222" t="s">
        <v>320</v>
      </c>
      <c r="Y116" s="222" t="s">
        <v>267</v>
      </c>
      <c r="Z116" s="212"/>
      <c r="AA116" s="212"/>
      <c r="AB116" s="212"/>
      <c r="AC116" s="212"/>
      <c r="AD116" s="212"/>
      <c r="AE116" s="212"/>
      <c r="AF116" s="212"/>
      <c r="AG116" s="212" t="s">
        <v>1967</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52" t="s">
        <v>1141</v>
      </c>
      <c r="D117" s="223"/>
      <c r="E117" s="224"/>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276</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52" t="s">
        <v>2065</v>
      </c>
      <c r="D118" s="223"/>
      <c r="E118" s="224"/>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276</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52" t="s">
        <v>2066</v>
      </c>
      <c r="D119" s="223"/>
      <c r="E119" s="224"/>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276</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x14ac:dyDescent="0.2">
      <c r="A120" s="226" t="s">
        <v>259</v>
      </c>
      <c r="B120" s="227" t="s">
        <v>131</v>
      </c>
      <c r="C120" s="249" t="s">
        <v>132</v>
      </c>
      <c r="D120" s="228"/>
      <c r="E120" s="229"/>
      <c r="F120" s="230"/>
      <c r="G120" s="230">
        <f>SUMIF(AG121:AG130,"&lt;&gt;NOR",G121:G130)</f>
        <v>0</v>
      </c>
      <c r="H120" s="230"/>
      <c r="I120" s="230">
        <f>SUM(I121:I130)</f>
        <v>0</v>
      </c>
      <c r="J120" s="230"/>
      <c r="K120" s="230">
        <f>SUM(K121:K130)</f>
        <v>0</v>
      </c>
      <c r="L120" s="230"/>
      <c r="M120" s="230">
        <f>SUM(M121:M130)</f>
        <v>0</v>
      </c>
      <c r="N120" s="229"/>
      <c r="O120" s="229">
        <f>SUM(O121:O130)</f>
        <v>0</v>
      </c>
      <c r="P120" s="229"/>
      <c r="Q120" s="229">
        <f>SUM(Q121:Q130)</f>
        <v>0</v>
      </c>
      <c r="R120" s="230"/>
      <c r="S120" s="230"/>
      <c r="T120" s="231"/>
      <c r="U120" s="225"/>
      <c r="V120" s="225">
        <f>SUM(V121:V130)</f>
        <v>8.5399999999999991</v>
      </c>
      <c r="W120" s="225"/>
      <c r="X120" s="225"/>
      <c r="Y120" s="225"/>
      <c r="AG120" t="s">
        <v>260</v>
      </c>
    </row>
    <row r="121" spans="1:60" outlineLevel="1" x14ac:dyDescent="0.2">
      <c r="A121" s="233">
        <v>55</v>
      </c>
      <c r="B121" s="234" t="s">
        <v>2067</v>
      </c>
      <c r="C121" s="250" t="s">
        <v>2068</v>
      </c>
      <c r="D121" s="235" t="s">
        <v>1354</v>
      </c>
      <c r="E121" s="236">
        <v>178</v>
      </c>
      <c r="F121" s="237"/>
      <c r="G121" s="238">
        <f>ROUND(E121*F121,2)</f>
        <v>0</v>
      </c>
      <c r="H121" s="237"/>
      <c r="I121" s="238">
        <f>ROUND(E121*H121,2)</f>
        <v>0</v>
      </c>
      <c r="J121" s="237"/>
      <c r="K121" s="238">
        <f>ROUND(E121*J121,2)</f>
        <v>0</v>
      </c>
      <c r="L121" s="238">
        <v>21</v>
      </c>
      <c r="M121" s="238">
        <f>G121*(1+L121/100)</f>
        <v>0</v>
      </c>
      <c r="N121" s="236">
        <v>0</v>
      </c>
      <c r="O121" s="236">
        <f>ROUND(E121*N121,2)</f>
        <v>0</v>
      </c>
      <c r="P121" s="236">
        <v>0</v>
      </c>
      <c r="Q121" s="236">
        <f>ROUND(E121*P121,2)</f>
        <v>0</v>
      </c>
      <c r="R121" s="238"/>
      <c r="S121" s="238" t="s">
        <v>288</v>
      </c>
      <c r="T121" s="239" t="s">
        <v>265</v>
      </c>
      <c r="U121" s="222">
        <v>0</v>
      </c>
      <c r="V121" s="222">
        <f>ROUND(E121*U121,2)</f>
        <v>0</v>
      </c>
      <c r="W121" s="222"/>
      <c r="X121" s="222" t="s">
        <v>320</v>
      </c>
      <c r="Y121" s="222" t="s">
        <v>267</v>
      </c>
      <c r="Z121" s="212"/>
      <c r="AA121" s="212"/>
      <c r="AB121" s="212"/>
      <c r="AC121" s="212"/>
      <c r="AD121" s="212"/>
      <c r="AE121" s="212"/>
      <c r="AF121" s="212"/>
      <c r="AG121" s="212" t="s">
        <v>321</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52" t="s">
        <v>2069</v>
      </c>
      <c r="D122" s="223"/>
      <c r="E122" s="224">
        <v>40</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276</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52" t="s">
        <v>2070</v>
      </c>
      <c r="D123" s="223"/>
      <c r="E123" s="224">
        <v>74</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276</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52" t="s">
        <v>2071</v>
      </c>
      <c r="D124" s="223"/>
      <c r="E124" s="224">
        <v>12</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276</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2" t="s">
        <v>2072</v>
      </c>
      <c r="D125" s="223"/>
      <c r="E125" s="224">
        <v>52</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276</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33">
        <v>56</v>
      </c>
      <c r="B126" s="234" t="s">
        <v>2073</v>
      </c>
      <c r="C126" s="250" t="s">
        <v>2074</v>
      </c>
      <c r="D126" s="235" t="s">
        <v>650</v>
      </c>
      <c r="E126" s="236">
        <v>178</v>
      </c>
      <c r="F126" s="237"/>
      <c r="G126" s="238">
        <f>ROUND(E126*F126,2)</f>
        <v>0</v>
      </c>
      <c r="H126" s="237"/>
      <c r="I126" s="238">
        <f>ROUND(E126*H126,2)</f>
        <v>0</v>
      </c>
      <c r="J126" s="237"/>
      <c r="K126" s="238">
        <f>ROUND(E126*J126,2)</f>
        <v>0</v>
      </c>
      <c r="L126" s="238">
        <v>21</v>
      </c>
      <c r="M126" s="238">
        <f>G126*(1+L126/100)</f>
        <v>0</v>
      </c>
      <c r="N126" s="236">
        <v>0</v>
      </c>
      <c r="O126" s="236">
        <f>ROUND(E126*N126,2)</f>
        <v>0</v>
      </c>
      <c r="P126" s="236">
        <v>0</v>
      </c>
      <c r="Q126" s="236">
        <f>ROUND(E126*P126,2)</f>
        <v>0</v>
      </c>
      <c r="R126" s="238" t="s">
        <v>1325</v>
      </c>
      <c r="S126" s="238" t="s">
        <v>264</v>
      </c>
      <c r="T126" s="239" t="s">
        <v>319</v>
      </c>
      <c r="U126" s="222">
        <v>4.8000000000000001E-2</v>
      </c>
      <c r="V126" s="222">
        <f>ROUND(E126*U126,2)</f>
        <v>8.5399999999999991</v>
      </c>
      <c r="W126" s="222"/>
      <c r="X126" s="222" t="s">
        <v>320</v>
      </c>
      <c r="Y126" s="222" t="s">
        <v>267</v>
      </c>
      <c r="Z126" s="212"/>
      <c r="AA126" s="212"/>
      <c r="AB126" s="212"/>
      <c r="AC126" s="212"/>
      <c r="AD126" s="212"/>
      <c r="AE126" s="212"/>
      <c r="AF126" s="212"/>
      <c r="AG126" s="212" t="s">
        <v>321</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52" t="s">
        <v>2069</v>
      </c>
      <c r="D127" s="223"/>
      <c r="E127" s="224">
        <v>40</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276</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52" t="s">
        <v>2070</v>
      </c>
      <c r="D128" s="223"/>
      <c r="E128" s="224">
        <v>74</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276</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2" t="s">
        <v>2071</v>
      </c>
      <c r="D129" s="223"/>
      <c r="E129" s="224">
        <v>12</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276</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2" t="s">
        <v>2072</v>
      </c>
      <c r="D130" s="223"/>
      <c r="E130" s="224">
        <v>52</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276</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x14ac:dyDescent="0.2">
      <c r="A131" s="3"/>
      <c r="B131" s="4"/>
      <c r="C131" s="254"/>
      <c r="D131" s="6"/>
      <c r="E131" s="3"/>
      <c r="F131" s="3"/>
      <c r="G131" s="3"/>
      <c r="H131" s="3"/>
      <c r="I131" s="3"/>
      <c r="J131" s="3"/>
      <c r="K131" s="3"/>
      <c r="L131" s="3"/>
      <c r="M131" s="3"/>
      <c r="N131" s="3"/>
      <c r="O131" s="3"/>
      <c r="P131" s="3"/>
      <c r="Q131" s="3"/>
      <c r="R131" s="3"/>
      <c r="S131" s="3"/>
      <c r="T131" s="3"/>
      <c r="U131" s="3"/>
      <c r="V131" s="3"/>
      <c r="W131" s="3"/>
      <c r="X131" s="3"/>
      <c r="Y131" s="3"/>
      <c r="AE131">
        <v>12</v>
      </c>
      <c r="AF131">
        <v>21</v>
      </c>
      <c r="AG131" t="s">
        <v>245</v>
      </c>
    </row>
    <row r="132" spans="1:60" x14ac:dyDescent="0.2">
      <c r="A132" s="215"/>
      <c r="B132" s="216" t="s">
        <v>29</v>
      </c>
      <c r="C132" s="255"/>
      <c r="D132" s="217"/>
      <c r="E132" s="218"/>
      <c r="F132" s="218"/>
      <c r="G132" s="232">
        <f>G8+G47+G101+G114+G120</f>
        <v>0</v>
      </c>
      <c r="H132" s="3"/>
      <c r="I132" s="3"/>
      <c r="J132" s="3"/>
      <c r="K132" s="3"/>
      <c r="L132" s="3"/>
      <c r="M132" s="3"/>
      <c r="N132" s="3"/>
      <c r="O132" s="3"/>
      <c r="P132" s="3"/>
      <c r="Q132" s="3"/>
      <c r="R132" s="3"/>
      <c r="S132" s="3"/>
      <c r="T132" s="3"/>
      <c r="U132" s="3"/>
      <c r="V132" s="3"/>
      <c r="W132" s="3"/>
      <c r="X132" s="3"/>
      <c r="Y132" s="3"/>
      <c r="AE132">
        <f>SUMIF(L7:L130,AE131,G7:G130)</f>
        <v>0</v>
      </c>
      <c r="AF132">
        <f>SUMIF(L7:L130,AF131,G7:G130)</f>
        <v>0</v>
      </c>
      <c r="AG132" t="s">
        <v>312</v>
      </c>
    </row>
    <row r="133" spans="1:60" x14ac:dyDescent="0.2">
      <c r="C133" s="256"/>
      <c r="D133" s="10"/>
      <c r="AG133" t="s">
        <v>313</v>
      </c>
    </row>
    <row r="134" spans="1:60" x14ac:dyDescent="0.2">
      <c r="D134" s="10"/>
    </row>
    <row r="135" spans="1:60" x14ac:dyDescent="0.2">
      <c r="D135" s="10"/>
    </row>
    <row r="136" spans="1:60" x14ac:dyDescent="0.2">
      <c r="D136" s="10"/>
    </row>
    <row r="137" spans="1:60" x14ac:dyDescent="0.2">
      <c r="D137" s="10"/>
    </row>
    <row r="138" spans="1:60" x14ac:dyDescent="0.2">
      <c r="D138" s="10"/>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9NAP0S1OPtPdeLvwdmtuB06XLm8qg4bP+Ys6Vz/m+pLGV6ZaTPj6P1BkiYiPD6FPA0jcOWWFAgRJdENyX2QxQA==" saltValue="fYLyIyMTQfSugckIipAUpg==" spinCount="100000" sheet="1" formatRows="0"/>
  <mergeCells count="46">
    <mergeCell ref="C103:G103"/>
    <mergeCell ref="C105:G105"/>
    <mergeCell ref="C109:G109"/>
    <mergeCell ref="C110:G110"/>
    <mergeCell ref="C89:G89"/>
    <mergeCell ref="C90:G90"/>
    <mergeCell ref="C93:G93"/>
    <mergeCell ref="C94:G94"/>
    <mergeCell ref="C96:G96"/>
    <mergeCell ref="C97:G97"/>
    <mergeCell ref="C76:G76"/>
    <mergeCell ref="C80:G80"/>
    <mergeCell ref="C83:G83"/>
    <mergeCell ref="C85:G85"/>
    <mergeCell ref="C87:G87"/>
    <mergeCell ref="C88:G88"/>
    <mergeCell ref="C51:G51"/>
    <mergeCell ref="C57:G57"/>
    <mergeCell ref="C59:G59"/>
    <mergeCell ref="C62:G62"/>
    <mergeCell ref="C64:G64"/>
    <mergeCell ref="C66:G66"/>
    <mergeCell ref="C38:G38"/>
    <mergeCell ref="C39:G39"/>
    <mergeCell ref="C40:G40"/>
    <mergeCell ref="C42:G42"/>
    <mergeCell ref="C43:G43"/>
    <mergeCell ref="C49:G49"/>
    <mergeCell ref="C22:G22"/>
    <mergeCell ref="C23:G23"/>
    <mergeCell ref="C24:G24"/>
    <mergeCell ref="C26:G26"/>
    <mergeCell ref="C28:G28"/>
    <mergeCell ref="C30:G30"/>
    <mergeCell ref="C14:G14"/>
    <mergeCell ref="C15:G15"/>
    <mergeCell ref="C16:G16"/>
    <mergeCell ref="C18:G18"/>
    <mergeCell ref="C19:G19"/>
    <mergeCell ref="C20:G20"/>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EC682-1E11-47D8-94B2-BD892F37AA8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314</v>
      </c>
      <c r="B1" s="197"/>
      <c r="C1" s="197"/>
      <c r="D1" s="197"/>
      <c r="E1" s="197"/>
      <c r="F1" s="197"/>
      <c r="G1" s="197"/>
      <c r="AG1" t="s">
        <v>230</v>
      </c>
    </row>
    <row r="2" spans="1:60" ht="24.95" customHeight="1" x14ac:dyDescent="0.2">
      <c r="A2" s="198" t="s">
        <v>7</v>
      </c>
      <c r="B2" s="49" t="s">
        <v>44</v>
      </c>
      <c r="C2" s="201" t="s">
        <v>45</v>
      </c>
      <c r="D2" s="199"/>
      <c r="E2" s="199"/>
      <c r="F2" s="199"/>
      <c r="G2" s="200"/>
      <c r="AG2" t="s">
        <v>231</v>
      </c>
    </row>
    <row r="3" spans="1:60" ht="24.95" customHeight="1" x14ac:dyDescent="0.2">
      <c r="A3" s="198" t="s">
        <v>8</v>
      </c>
      <c r="B3" s="49" t="s">
        <v>54</v>
      </c>
      <c r="C3" s="201" t="s">
        <v>57</v>
      </c>
      <c r="D3" s="199"/>
      <c r="E3" s="199"/>
      <c r="F3" s="199"/>
      <c r="G3" s="200"/>
      <c r="AC3" s="176" t="s">
        <v>231</v>
      </c>
      <c r="AG3" t="s">
        <v>235</v>
      </c>
    </row>
    <row r="4" spans="1:60" ht="24.95" customHeight="1" x14ac:dyDescent="0.2">
      <c r="A4" s="202" t="s">
        <v>9</v>
      </c>
      <c r="B4" s="203" t="s">
        <v>61</v>
      </c>
      <c r="C4" s="204" t="s">
        <v>62</v>
      </c>
      <c r="D4" s="205"/>
      <c r="E4" s="205"/>
      <c r="F4" s="205"/>
      <c r="G4" s="206"/>
      <c r="AG4" t="s">
        <v>236</v>
      </c>
    </row>
    <row r="5" spans="1:60" x14ac:dyDescent="0.2">
      <c r="D5" s="10"/>
    </row>
    <row r="6" spans="1:60" ht="38.25" x14ac:dyDescent="0.2">
      <c r="A6" s="208" t="s">
        <v>237</v>
      </c>
      <c r="B6" s="210" t="s">
        <v>238</v>
      </c>
      <c r="C6" s="210" t="s">
        <v>239</v>
      </c>
      <c r="D6" s="209" t="s">
        <v>240</v>
      </c>
      <c r="E6" s="208" t="s">
        <v>241</v>
      </c>
      <c r="F6" s="207" t="s">
        <v>242</v>
      </c>
      <c r="G6" s="208" t="s">
        <v>29</v>
      </c>
      <c r="H6" s="211" t="s">
        <v>30</v>
      </c>
      <c r="I6" s="211" t="s">
        <v>243</v>
      </c>
      <c r="J6" s="211" t="s">
        <v>31</v>
      </c>
      <c r="K6" s="211" t="s">
        <v>244</v>
      </c>
      <c r="L6" s="211" t="s">
        <v>245</v>
      </c>
      <c r="M6" s="211" t="s">
        <v>246</v>
      </c>
      <c r="N6" s="211" t="s">
        <v>247</v>
      </c>
      <c r="O6" s="211" t="s">
        <v>248</v>
      </c>
      <c r="P6" s="211" t="s">
        <v>249</v>
      </c>
      <c r="Q6" s="211" t="s">
        <v>250</v>
      </c>
      <c r="R6" s="211" t="s">
        <v>251</v>
      </c>
      <c r="S6" s="211" t="s">
        <v>252</v>
      </c>
      <c r="T6" s="211" t="s">
        <v>253</v>
      </c>
      <c r="U6" s="211" t="s">
        <v>254</v>
      </c>
      <c r="V6" s="211" t="s">
        <v>255</v>
      </c>
      <c r="W6" s="211" t="s">
        <v>256</v>
      </c>
      <c r="X6" s="211" t="s">
        <v>257</v>
      </c>
      <c r="Y6" s="211" t="s">
        <v>258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259</v>
      </c>
      <c r="B8" s="227" t="s">
        <v>167</v>
      </c>
      <c r="C8" s="249" t="s">
        <v>168</v>
      </c>
      <c r="D8" s="228"/>
      <c r="E8" s="229"/>
      <c r="F8" s="230"/>
      <c r="G8" s="230">
        <f>SUMIF(AG9:AG51,"&lt;&gt;NOR",G9:G51)</f>
        <v>0</v>
      </c>
      <c r="H8" s="230"/>
      <c r="I8" s="230">
        <f>SUM(I9:I51)</f>
        <v>0</v>
      </c>
      <c r="J8" s="230"/>
      <c r="K8" s="230">
        <f>SUM(K9:K51)</f>
        <v>0</v>
      </c>
      <c r="L8" s="230"/>
      <c r="M8" s="230">
        <f>SUM(M9:M51)</f>
        <v>0</v>
      </c>
      <c r="N8" s="229"/>
      <c r="O8" s="229">
        <f>SUM(O9:O51)</f>
        <v>1.32</v>
      </c>
      <c r="P8" s="229"/>
      <c r="Q8" s="229">
        <f>SUM(Q9:Q51)</f>
        <v>0</v>
      </c>
      <c r="R8" s="230"/>
      <c r="S8" s="230"/>
      <c r="T8" s="231"/>
      <c r="U8" s="225"/>
      <c r="V8" s="225">
        <f>SUM(V9:V51)</f>
        <v>208.31</v>
      </c>
      <c r="W8" s="225"/>
      <c r="X8" s="225"/>
      <c r="Y8" s="225"/>
      <c r="AG8" t="s">
        <v>260</v>
      </c>
    </row>
    <row r="9" spans="1:60" ht="22.5" outlineLevel="1" x14ac:dyDescent="0.2">
      <c r="A9" s="233">
        <v>1</v>
      </c>
      <c r="B9" s="234" t="s">
        <v>2075</v>
      </c>
      <c r="C9" s="250" t="s">
        <v>2076</v>
      </c>
      <c r="D9" s="235" t="s">
        <v>650</v>
      </c>
      <c r="E9" s="236">
        <v>73</v>
      </c>
      <c r="F9" s="237"/>
      <c r="G9" s="238">
        <f>ROUND(E9*F9,2)</f>
        <v>0</v>
      </c>
      <c r="H9" s="237"/>
      <c r="I9" s="238">
        <f>ROUND(E9*H9,2)</f>
        <v>0</v>
      </c>
      <c r="J9" s="237"/>
      <c r="K9" s="238">
        <f>ROUND(E9*J9,2)</f>
        <v>0</v>
      </c>
      <c r="L9" s="238">
        <v>21</v>
      </c>
      <c r="M9" s="238">
        <f>G9*(1+L9/100)</f>
        <v>0</v>
      </c>
      <c r="N9" s="236">
        <v>3.9899999999999996E-3</v>
      </c>
      <c r="O9" s="236">
        <f>ROUND(E9*N9,2)</f>
        <v>0.28999999999999998</v>
      </c>
      <c r="P9" s="236">
        <v>0</v>
      </c>
      <c r="Q9" s="236">
        <f>ROUND(E9*P9,2)</f>
        <v>0</v>
      </c>
      <c r="R9" s="238" t="s">
        <v>1325</v>
      </c>
      <c r="S9" s="238" t="s">
        <v>264</v>
      </c>
      <c r="T9" s="239" t="s">
        <v>319</v>
      </c>
      <c r="U9" s="222">
        <v>0.54290000000000005</v>
      </c>
      <c r="V9" s="222">
        <f>ROUND(E9*U9,2)</f>
        <v>39.630000000000003</v>
      </c>
      <c r="W9" s="222"/>
      <c r="X9" s="222" t="s">
        <v>320</v>
      </c>
      <c r="Y9" s="222" t="s">
        <v>267</v>
      </c>
      <c r="Z9" s="212"/>
      <c r="AA9" s="212"/>
      <c r="AB9" s="212"/>
      <c r="AC9" s="212"/>
      <c r="AD9" s="212"/>
      <c r="AE9" s="212"/>
      <c r="AF9" s="212"/>
      <c r="AG9" s="212" t="s">
        <v>321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1" t="s">
        <v>2077</v>
      </c>
      <c r="D10" s="259"/>
      <c r="E10" s="259"/>
      <c r="F10" s="259"/>
      <c r="G10" s="259"/>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323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63" t="s">
        <v>2078</v>
      </c>
      <c r="D11" s="260"/>
      <c r="E11" s="260"/>
      <c r="F11" s="260"/>
      <c r="G11" s="260"/>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270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63" t="s">
        <v>2079</v>
      </c>
      <c r="D12" s="260"/>
      <c r="E12" s="260"/>
      <c r="F12" s="260"/>
      <c r="G12" s="260"/>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270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33">
        <v>2</v>
      </c>
      <c r="B13" s="234" t="s">
        <v>2080</v>
      </c>
      <c r="C13" s="250" t="s">
        <v>2081</v>
      </c>
      <c r="D13" s="235" t="s">
        <v>650</v>
      </c>
      <c r="E13" s="236">
        <v>54</v>
      </c>
      <c r="F13" s="237"/>
      <c r="G13" s="238">
        <f>ROUND(E13*F13,2)</f>
        <v>0</v>
      </c>
      <c r="H13" s="237"/>
      <c r="I13" s="238">
        <f>ROUND(E13*H13,2)</f>
        <v>0</v>
      </c>
      <c r="J13" s="237"/>
      <c r="K13" s="238">
        <f>ROUND(E13*J13,2)</f>
        <v>0</v>
      </c>
      <c r="L13" s="238">
        <v>21</v>
      </c>
      <c r="M13" s="238">
        <f>G13*(1+L13/100)</f>
        <v>0</v>
      </c>
      <c r="N13" s="236">
        <v>5.1799999999999997E-3</v>
      </c>
      <c r="O13" s="236">
        <f>ROUND(E13*N13,2)</f>
        <v>0.28000000000000003</v>
      </c>
      <c r="P13" s="236">
        <v>0</v>
      </c>
      <c r="Q13" s="236">
        <f>ROUND(E13*P13,2)</f>
        <v>0</v>
      </c>
      <c r="R13" s="238" t="s">
        <v>1325</v>
      </c>
      <c r="S13" s="238" t="s">
        <v>264</v>
      </c>
      <c r="T13" s="239" t="s">
        <v>319</v>
      </c>
      <c r="U13" s="222">
        <v>0.63429999999999997</v>
      </c>
      <c r="V13" s="222">
        <f>ROUND(E13*U13,2)</f>
        <v>34.25</v>
      </c>
      <c r="W13" s="222"/>
      <c r="X13" s="222" t="s">
        <v>320</v>
      </c>
      <c r="Y13" s="222" t="s">
        <v>267</v>
      </c>
      <c r="Z13" s="212"/>
      <c r="AA13" s="212"/>
      <c r="AB13" s="212"/>
      <c r="AC13" s="212"/>
      <c r="AD13" s="212"/>
      <c r="AE13" s="212"/>
      <c r="AF13" s="212"/>
      <c r="AG13" s="212" t="s">
        <v>321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1" t="s">
        <v>2077</v>
      </c>
      <c r="D14" s="259"/>
      <c r="E14" s="259"/>
      <c r="F14" s="259"/>
      <c r="G14" s="259"/>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323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3" t="s">
        <v>2078</v>
      </c>
      <c r="D15" s="260"/>
      <c r="E15" s="260"/>
      <c r="F15" s="260"/>
      <c r="G15" s="260"/>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270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63" t="s">
        <v>2079</v>
      </c>
      <c r="D16" s="260"/>
      <c r="E16" s="260"/>
      <c r="F16" s="260"/>
      <c r="G16" s="260"/>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270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33">
        <v>3</v>
      </c>
      <c r="B17" s="234" t="s">
        <v>2082</v>
      </c>
      <c r="C17" s="250" t="s">
        <v>2083</v>
      </c>
      <c r="D17" s="235" t="s">
        <v>650</v>
      </c>
      <c r="E17" s="236">
        <v>139</v>
      </c>
      <c r="F17" s="237"/>
      <c r="G17" s="238">
        <f>ROUND(E17*F17,2)</f>
        <v>0</v>
      </c>
      <c r="H17" s="237"/>
      <c r="I17" s="238">
        <f>ROUND(E17*H17,2)</f>
        <v>0</v>
      </c>
      <c r="J17" s="237"/>
      <c r="K17" s="238">
        <f>ROUND(E17*J17,2)</f>
        <v>0</v>
      </c>
      <c r="L17" s="238">
        <v>21</v>
      </c>
      <c r="M17" s="238">
        <f>G17*(1+L17/100)</f>
        <v>0</v>
      </c>
      <c r="N17" s="236">
        <v>5.3499999999999997E-3</v>
      </c>
      <c r="O17" s="236">
        <f>ROUND(E17*N17,2)</f>
        <v>0.74</v>
      </c>
      <c r="P17" s="236">
        <v>0</v>
      </c>
      <c r="Q17" s="236">
        <f>ROUND(E17*P17,2)</f>
        <v>0</v>
      </c>
      <c r="R17" s="238" t="s">
        <v>1325</v>
      </c>
      <c r="S17" s="238" t="s">
        <v>264</v>
      </c>
      <c r="T17" s="239" t="s">
        <v>319</v>
      </c>
      <c r="U17" s="222">
        <v>0.68279999999999996</v>
      </c>
      <c r="V17" s="222">
        <f>ROUND(E17*U17,2)</f>
        <v>94.91</v>
      </c>
      <c r="W17" s="222"/>
      <c r="X17" s="222" t="s">
        <v>320</v>
      </c>
      <c r="Y17" s="222" t="s">
        <v>267</v>
      </c>
      <c r="Z17" s="212"/>
      <c r="AA17" s="212"/>
      <c r="AB17" s="212"/>
      <c r="AC17" s="212"/>
      <c r="AD17" s="212"/>
      <c r="AE17" s="212"/>
      <c r="AF17" s="212"/>
      <c r="AG17" s="212" t="s">
        <v>321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61" t="s">
        <v>2077</v>
      </c>
      <c r="D18" s="259"/>
      <c r="E18" s="259"/>
      <c r="F18" s="259"/>
      <c r="G18" s="259"/>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323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3" t="s">
        <v>2078</v>
      </c>
      <c r="D19" s="260"/>
      <c r="E19" s="260"/>
      <c r="F19" s="260"/>
      <c r="G19" s="260"/>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270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63" t="s">
        <v>2079</v>
      </c>
      <c r="D20" s="260"/>
      <c r="E20" s="260"/>
      <c r="F20" s="260"/>
      <c r="G20" s="260"/>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270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33">
        <v>4</v>
      </c>
      <c r="B21" s="234" t="s">
        <v>2084</v>
      </c>
      <c r="C21" s="250" t="s">
        <v>2085</v>
      </c>
      <c r="D21" s="235" t="s">
        <v>650</v>
      </c>
      <c r="E21" s="236">
        <v>0.5</v>
      </c>
      <c r="F21" s="237"/>
      <c r="G21" s="238">
        <f>ROUND(E21*F21,2)</f>
        <v>0</v>
      </c>
      <c r="H21" s="237"/>
      <c r="I21" s="238">
        <f>ROUND(E21*H21,2)</f>
        <v>0</v>
      </c>
      <c r="J21" s="237"/>
      <c r="K21" s="238">
        <f>ROUND(E21*J21,2)</f>
        <v>0</v>
      </c>
      <c r="L21" s="238">
        <v>21</v>
      </c>
      <c r="M21" s="238">
        <f>G21*(1+L21/100)</f>
        <v>0</v>
      </c>
      <c r="N21" s="236">
        <v>5.6299999999999996E-3</v>
      </c>
      <c r="O21" s="236">
        <f>ROUND(E21*N21,2)</f>
        <v>0</v>
      </c>
      <c r="P21" s="236">
        <v>0</v>
      </c>
      <c r="Q21" s="236">
        <f>ROUND(E21*P21,2)</f>
        <v>0</v>
      </c>
      <c r="R21" s="238" t="s">
        <v>1325</v>
      </c>
      <c r="S21" s="238" t="s">
        <v>264</v>
      </c>
      <c r="T21" s="239" t="s">
        <v>319</v>
      </c>
      <c r="U21" s="222">
        <v>0.75470000000000004</v>
      </c>
      <c r="V21" s="222">
        <f>ROUND(E21*U21,2)</f>
        <v>0.38</v>
      </c>
      <c r="W21" s="222"/>
      <c r="X21" s="222" t="s">
        <v>320</v>
      </c>
      <c r="Y21" s="222" t="s">
        <v>267</v>
      </c>
      <c r="Z21" s="212"/>
      <c r="AA21" s="212"/>
      <c r="AB21" s="212"/>
      <c r="AC21" s="212"/>
      <c r="AD21" s="212"/>
      <c r="AE21" s="212"/>
      <c r="AF21" s="212"/>
      <c r="AG21" s="212" t="s">
        <v>321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1" t="s">
        <v>2077</v>
      </c>
      <c r="D22" s="259"/>
      <c r="E22" s="259"/>
      <c r="F22" s="259"/>
      <c r="G22" s="259"/>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323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3" t="s">
        <v>2077</v>
      </c>
      <c r="D23" s="260"/>
      <c r="E23" s="260"/>
      <c r="F23" s="260"/>
      <c r="G23" s="260"/>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270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63" t="s">
        <v>2086</v>
      </c>
      <c r="D24" s="260"/>
      <c r="E24" s="260"/>
      <c r="F24" s="260"/>
      <c r="G24" s="260"/>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270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63" t="s">
        <v>2078</v>
      </c>
      <c r="D25" s="260"/>
      <c r="E25" s="260"/>
      <c r="F25" s="260"/>
      <c r="G25" s="260"/>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270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63" t="s">
        <v>2079</v>
      </c>
      <c r="D26" s="260"/>
      <c r="E26" s="260"/>
      <c r="F26" s="260"/>
      <c r="G26" s="260"/>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270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3">
        <v>5</v>
      </c>
      <c r="B27" s="234" t="s">
        <v>2087</v>
      </c>
      <c r="C27" s="250" t="s">
        <v>2088</v>
      </c>
      <c r="D27" s="235" t="s">
        <v>650</v>
      </c>
      <c r="E27" s="236">
        <v>55</v>
      </c>
      <c r="F27" s="237"/>
      <c r="G27" s="238">
        <f>ROUND(E27*F27,2)</f>
        <v>0</v>
      </c>
      <c r="H27" s="237"/>
      <c r="I27" s="238">
        <f>ROUND(E27*H27,2)</f>
        <v>0</v>
      </c>
      <c r="J27" s="237"/>
      <c r="K27" s="238">
        <f>ROUND(E27*J27,2)</f>
        <v>0</v>
      </c>
      <c r="L27" s="238">
        <v>21</v>
      </c>
      <c r="M27" s="238">
        <f>G27*(1+L27/100)</f>
        <v>0</v>
      </c>
      <c r="N27" s="236">
        <v>3.0000000000000001E-5</v>
      </c>
      <c r="O27" s="236">
        <f>ROUND(E27*N27,2)</f>
        <v>0</v>
      </c>
      <c r="P27" s="236">
        <v>0</v>
      </c>
      <c r="Q27" s="236">
        <f>ROUND(E27*P27,2)</f>
        <v>0</v>
      </c>
      <c r="R27" s="238" t="s">
        <v>1325</v>
      </c>
      <c r="S27" s="238" t="s">
        <v>264</v>
      </c>
      <c r="T27" s="239" t="s">
        <v>319</v>
      </c>
      <c r="U27" s="222">
        <v>0.129</v>
      </c>
      <c r="V27" s="222">
        <f>ROUND(E27*U27,2)</f>
        <v>7.1</v>
      </c>
      <c r="W27" s="222"/>
      <c r="X27" s="222" t="s">
        <v>320</v>
      </c>
      <c r="Y27" s="222" t="s">
        <v>267</v>
      </c>
      <c r="Z27" s="212"/>
      <c r="AA27" s="212"/>
      <c r="AB27" s="212"/>
      <c r="AC27" s="212"/>
      <c r="AD27" s="212"/>
      <c r="AE27" s="212"/>
      <c r="AF27" s="212"/>
      <c r="AG27" s="212" t="s">
        <v>321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51" t="s">
        <v>1946</v>
      </c>
      <c r="D28" s="241"/>
      <c r="E28" s="241"/>
      <c r="F28" s="241"/>
      <c r="G28" s="241"/>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270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33">
        <v>6</v>
      </c>
      <c r="B29" s="234" t="s">
        <v>2089</v>
      </c>
      <c r="C29" s="250" t="s">
        <v>2090</v>
      </c>
      <c r="D29" s="235" t="s">
        <v>650</v>
      </c>
      <c r="E29" s="236">
        <v>47</v>
      </c>
      <c r="F29" s="237"/>
      <c r="G29" s="238">
        <f>ROUND(E29*F29,2)</f>
        <v>0</v>
      </c>
      <c r="H29" s="237"/>
      <c r="I29" s="238">
        <f>ROUND(E29*H29,2)</f>
        <v>0</v>
      </c>
      <c r="J29" s="237"/>
      <c r="K29" s="238">
        <f>ROUND(E29*J29,2)</f>
        <v>0</v>
      </c>
      <c r="L29" s="238">
        <v>21</v>
      </c>
      <c r="M29" s="238">
        <f>G29*(1+L29/100)</f>
        <v>0</v>
      </c>
      <c r="N29" s="236">
        <v>6.0000000000000002E-5</v>
      </c>
      <c r="O29" s="236">
        <f>ROUND(E29*N29,2)</f>
        <v>0</v>
      </c>
      <c r="P29" s="236">
        <v>0</v>
      </c>
      <c r="Q29" s="236">
        <f>ROUND(E29*P29,2)</f>
        <v>0</v>
      </c>
      <c r="R29" s="238" t="s">
        <v>1325</v>
      </c>
      <c r="S29" s="238" t="s">
        <v>264</v>
      </c>
      <c r="T29" s="239" t="s">
        <v>319</v>
      </c>
      <c r="U29" s="222">
        <v>0.129</v>
      </c>
      <c r="V29" s="222">
        <f>ROUND(E29*U29,2)</f>
        <v>6.06</v>
      </c>
      <c r="W29" s="222"/>
      <c r="X29" s="222" t="s">
        <v>320</v>
      </c>
      <c r="Y29" s="222" t="s">
        <v>267</v>
      </c>
      <c r="Z29" s="212"/>
      <c r="AA29" s="212"/>
      <c r="AB29" s="212"/>
      <c r="AC29" s="212"/>
      <c r="AD29" s="212"/>
      <c r="AE29" s="212"/>
      <c r="AF29" s="212"/>
      <c r="AG29" s="212" t="s">
        <v>321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51" t="s">
        <v>1946</v>
      </c>
      <c r="D30" s="241"/>
      <c r="E30" s="241"/>
      <c r="F30" s="241"/>
      <c r="G30" s="241"/>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270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3">
        <v>7</v>
      </c>
      <c r="B31" s="234" t="s">
        <v>2091</v>
      </c>
      <c r="C31" s="250" t="s">
        <v>2092</v>
      </c>
      <c r="D31" s="235" t="s">
        <v>650</v>
      </c>
      <c r="E31" s="236">
        <v>136</v>
      </c>
      <c r="F31" s="237"/>
      <c r="G31" s="238">
        <f>ROUND(E31*F31,2)</f>
        <v>0</v>
      </c>
      <c r="H31" s="237"/>
      <c r="I31" s="238">
        <f>ROUND(E31*H31,2)</f>
        <v>0</v>
      </c>
      <c r="J31" s="237"/>
      <c r="K31" s="238">
        <f>ROUND(E31*J31,2)</f>
        <v>0</v>
      </c>
      <c r="L31" s="238">
        <v>21</v>
      </c>
      <c r="M31" s="238">
        <f>G31*(1+L31/100)</f>
        <v>0</v>
      </c>
      <c r="N31" s="236">
        <v>6.0000000000000002E-5</v>
      </c>
      <c r="O31" s="236">
        <f>ROUND(E31*N31,2)</f>
        <v>0.01</v>
      </c>
      <c r="P31" s="236">
        <v>0</v>
      </c>
      <c r="Q31" s="236">
        <f>ROUND(E31*P31,2)</f>
        <v>0</v>
      </c>
      <c r="R31" s="238" t="s">
        <v>1325</v>
      </c>
      <c r="S31" s="238" t="s">
        <v>264</v>
      </c>
      <c r="T31" s="239" t="s">
        <v>319</v>
      </c>
      <c r="U31" s="222">
        <v>0.14199999999999999</v>
      </c>
      <c r="V31" s="222">
        <f>ROUND(E31*U31,2)</f>
        <v>19.309999999999999</v>
      </c>
      <c r="W31" s="222"/>
      <c r="X31" s="222" t="s">
        <v>320</v>
      </c>
      <c r="Y31" s="222" t="s">
        <v>267</v>
      </c>
      <c r="Z31" s="212"/>
      <c r="AA31" s="212"/>
      <c r="AB31" s="212"/>
      <c r="AC31" s="212"/>
      <c r="AD31" s="212"/>
      <c r="AE31" s="212"/>
      <c r="AF31" s="212"/>
      <c r="AG31" s="212" t="s">
        <v>321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51" t="s">
        <v>1946</v>
      </c>
      <c r="D32" s="241"/>
      <c r="E32" s="241"/>
      <c r="F32" s="241"/>
      <c r="G32" s="241"/>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270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3">
        <v>8</v>
      </c>
      <c r="B33" s="234" t="s">
        <v>2093</v>
      </c>
      <c r="C33" s="250" t="s">
        <v>2094</v>
      </c>
      <c r="D33" s="235" t="s">
        <v>650</v>
      </c>
      <c r="E33" s="236">
        <v>1</v>
      </c>
      <c r="F33" s="237"/>
      <c r="G33" s="238">
        <f>ROUND(E33*F33,2)</f>
        <v>0</v>
      </c>
      <c r="H33" s="237"/>
      <c r="I33" s="238">
        <f>ROUND(E33*H33,2)</f>
        <v>0</v>
      </c>
      <c r="J33" s="237"/>
      <c r="K33" s="238">
        <f>ROUND(E33*J33,2)</f>
        <v>0</v>
      </c>
      <c r="L33" s="238">
        <v>21</v>
      </c>
      <c r="M33" s="238">
        <f>G33*(1+L33/100)</f>
        <v>0</v>
      </c>
      <c r="N33" s="236">
        <v>1.1E-4</v>
      </c>
      <c r="O33" s="236">
        <f>ROUND(E33*N33,2)</f>
        <v>0</v>
      </c>
      <c r="P33" s="236">
        <v>0</v>
      </c>
      <c r="Q33" s="236">
        <f>ROUND(E33*P33,2)</f>
        <v>0</v>
      </c>
      <c r="R33" s="238" t="s">
        <v>1325</v>
      </c>
      <c r="S33" s="238" t="s">
        <v>264</v>
      </c>
      <c r="T33" s="239" t="s">
        <v>319</v>
      </c>
      <c r="U33" s="222">
        <v>0.157</v>
      </c>
      <c r="V33" s="222">
        <f>ROUND(E33*U33,2)</f>
        <v>0.16</v>
      </c>
      <c r="W33" s="222"/>
      <c r="X33" s="222" t="s">
        <v>320</v>
      </c>
      <c r="Y33" s="222" t="s">
        <v>267</v>
      </c>
      <c r="Z33" s="212"/>
      <c r="AA33" s="212"/>
      <c r="AB33" s="212"/>
      <c r="AC33" s="212"/>
      <c r="AD33" s="212"/>
      <c r="AE33" s="212"/>
      <c r="AF33" s="212"/>
      <c r="AG33" s="212" t="s">
        <v>321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51" t="s">
        <v>1946</v>
      </c>
      <c r="D34" s="241"/>
      <c r="E34" s="241"/>
      <c r="F34" s="241"/>
      <c r="G34" s="241"/>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270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33">
        <v>9</v>
      </c>
      <c r="B35" s="234" t="s">
        <v>2095</v>
      </c>
      <c r="C35" s="250" t="s">
        <v>2096</v>
      </c>
      <c r="D35" s="235" t="s">
        <v>650</v>
      </c>
      <c r="E35" s="236">
        <v>3</v>
      </c>
      <c r="F35" s="237"/>
      <c r="G35" s="238">
        <f>ROUND(E35*F35,2)</f>
        <v>0</v>
      </c>
      <c r="H35" s="237"/>
      <c r="I35" s="238">
        <f>ROUND(E35*H35,2)</f>
        <v>0</v>
      </c>
      <c r="J35" s="237"/>
      <c r="K35" s="238">
        <f>ROUND(E35*J35,2)</f>
        <v>0</v>
      </c>
      <c r="L35" s="238">
        <v>21</v>
      </c>
      <c r="M35" s="238">
        <f>G35*(1+L35/100)</f>
        <v>0</v>
      </c>
      <c r="N35" s="236">
        <v>2.0000000000000001E-4</v>
      </c>
      <c r="O35" s="236">
        <f>ROUND(E35*N35,2)</f>
        <v>0</v>
      </c>
      <c r="P35" s="236">
        <v>0</v>
      </c>
      <c r="Q35" s="236">
        <f>ROUND(E35*P35,2)</f>
        <v>0</v>
      </c>
      <c r="R35" s="238" t="s">
        <v>1325</v>
      </c>
      <c r="S35" s="238" t="s">
        <v>264</v>
      </c>
      <c r="T35" s="239" t="s">
        <v>319</v>
      </c>
      <c r="U35" s="222">
        <v>0.215</v>
      </c>
      <c r="V35" s="222">
        <f>ROUND(E35*U35,2)</f>
        <v>0.65</v>
      </c>
      <c r="W35" s="222"/>
      <c r="X35" s="222" t="s">
        <v>320</v>
      </c>
      <c r="Y35" s="222" t="s">
        <v>267</v>
      </c>
      <c r="Z35" s="212"/>
      <c r="AA35" s="212"/>
      <c r="AB35" s="212"/>
      <c r="AC35" s="212"/>
      <c r="AD35" s="212"/>
      <c r="AE35" s="212"/>
      <c r="AF35" s="212"/>
      <c r="AG35" s="212" t="s">
        <v>321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51" t="s">
        <v>1946</v>
      </c>
      <c r="D36" s="241"/>
      <c r="E36" s="241"/>
      <c r="F36" s="241"/>
      <c r="G36" s="241"/>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270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3">
        <v>10</v>
      </c>
      <c r="B37" s="234" t="s">
        <v>2097</v>
      </c>
      <c r="C37" s="250" t="s">
        <v>2098</v>
      </c>
      <c r="D37" s="235" t="s">
        <v>650</v>
      </c>
      <c r="E37" s="236">
        <v>18</v>
      </c>
      <c r="F37" s="237"/>
      <c r="G37" s="238">
        <f>ROUND(E37*F37,2)</f>
        <v>0</v>
      </c>
      <c r="H37" s="237"/>
      <c r="I37" s="238">
        <f>ROUND(E37*H37,2)</f>
        <v>0</v>
      </c>
      <c r="J37" s="237"/>
      <c r="K37" s="238">
        <f>ROUND(E37*J37,2)</f>
        <v>0</v>
      </c>
      <c r="L37" s="238">
        <v>21</v>
      </c>
      <c r="M37" s="238">
        <f>G37*(1+L37/100)</f>
        <v>0</v>
      </c>
      <c r="N37" s="236">
        <v>4.0000000000000003E-5</v>
      </c>
      <c r="O37" s="236">
        <f>ROUND(E37*N37,2)</f>
        <v>0</v>
      </c>
      <c r="P37" s="236">
        <v>0</v>
      </c>
      <c r="Q37" s="236">
        <f>ROUND(E37*P37,2)</f>
        <v>0</v>
      </c>
      <c r="R37" s="238" t="s">
        <v>1325</v>
      </c>
      <c r="S37" s="238" t="s">
        <v>264</v>
      </c>
      <c r="T37" s="239" t="s">
        <v>319</v>
      </c>
      <c r="U37" s="222">
        <v>0.129</v>
      </c>
      <c r="V37" s="222">
        <f>ROUND(E37*U37,2)</f>
        <v>2.3199999999999998</v>
      </c>
      <c r="W37" s="222"/>
      <c r="X37" s="222" t="s">
        <v>320</v>
      </c>
      <c r="Y37" s="222" t="s">
        <v>267</v>
      </c>
      <c r="Z37" s="212"/>
      <c r="AA37" s="212"/>
      <c r="AB37" s="212"/>
      <c r="AC37" s="212"/>
      <c r="AD37" s="212"/>
      <c r="AE37" s="212"/>
      <c r="AF37" s="212"/>
      <c r="AG37" s="212" t="s">
        <v>321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51" t="s">
        <v>1946</v>
      </c>
      <c r="D38" s="241"/>
      <c r="E38" s="241"/>
      <c r="F38" s="241"/>
      <c r="G38" s="241"/>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270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33">
        <v>11</v>
      </c>
      <c r="B39" s="234" t="s">
        <v>2099</v>
      </c>
      <c r="C39" s="250" t="s">
        <v>2100</v>
      </c>
      <c r="D39" s="235" t="s">
        <v>650</v>
      </c>
      <c r="E39" s="236">
        <v>3</v>
      </c>
      <c r="F39" s="237"/>
      <c r="G39" s="238">
        <f>ROUND(E39*F39,2)</f>
        <v>0</v>
      </c>
      <c r="H39" s="237"/>
      <c r="I39" s="238">
        <f>ROUND(E39*H39,2)</f>
        <v>0</v>
      </c>
      <c r="J39" s="237"/>
      <c r="K39" s="238">
        <f>ROUND(E39*J39,2)</f>
        <v>0</v>
      </c>
      <c r="L39" s="238">
        <v>21</v>
      </c>
      <c r="M39" s="238">
        <f>G39*(1+L39/100)</f>
        <v>0</v>
      </c>
      <c r="N39" s="236">
        <v>6.9999999999999994E-5</v>
      </c>
      <c r="O39" s="236">
        <f>ROUND(E39*N39,2)</f>
        <v>0</v>
      </c>
      <c r="P39" s="236">
        <v>0</v>
      </c>
      <c r="Q39" s="236">
        <f>ROUND(E39*P39,2)</f>
        <v>0</v>
      </c>
      <c r="R39" s="238" t="s">
        <v>1325</v>
      </c>
      <c r="S39" s="238" t="s">
        <v>264</v>
      </c>
      <c r="T39" s="239" t="s">
        <v>319</v>
      </c>
      <c r="U39" s="222">
        <v>0.14199999999999999</v>
      </c>
      <c r="V39" s="222">
        <f>ROUND(E39*U39,2)</f>
        <v>0.43</v>
      </c>
      <c r="W39" s="222"/>
      <c r="X39" s="222" t="s">
        <v>320</v>
      </c>
      <c r="Y39" s="222" t="s">
        <v>267</v>
      </c>
      <c r="Z39" s="212"/>
      <c r="AA39" s="212"/>
      <c r="AB39" s="212"/>
      <c r="AC39" s="212"/>
      <c r="AD39" s="212"/>
      <c r="AE39" s="212"/>
      <c r="AF39" s="212"/>
      <c r="AG39" s="212" t="s">
        <v>321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51" t="s">
        <v>1946</v>
      </c>
      <c r="D40" s="241"/>
      <c r="E40" s="241"/>
      <c r="F40" s="241"/>
      <c r="G40" s="241"/>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270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33">
        <v>12</v>
      </c>
      <c r="B41" s="234" t="s">
        <v>2101</v>
      </c>
      <c r="C41" s="250" t="s">
        <v>2102</v>
      </c>
      <c r="D41" s="235" t="s">
        <v>650</v>
      </c>
      <c r="E41" s="236">
        <v>7</v>
      </c>
      <c r="F41" s="237"/>
      <c r="G41" s="238">
        <f>ROUND(E41*F41,2)</f>
        <v>0</v>
      </c>
      <c r="H41" s="237"/>
      <c r="I41" s="238">
        <f>ROUND(E41*H41,2)</f>
        <v>0</v>
      </c>
      <c r="J41" s="237"/>
      <c r="K41" s="238">
        <f>ROUND(E41*J41,2)</f>
        <v>0</v>
      </c>
      <c r="L41" s="238">
        <v>21</v>
      </c>
      <c r="M41" s="238">
        <f>G41*(1+L41/100)</f>
        <v>0</v>
      </c>
      <c r="N41" s="236">
        <v>6.9999999999999994E-5</v>
      </c>
      <c r="O41" s="236">
        <f>ROUND(E41*N41,2)</f>
        <v>0</v>
      </c>
      <c r="P41" s="236">
        <v>0</v>
      </c>
      <c r="Q41" s="236">
        <f>ROUND(E41*P41,2)</f>
        <v>0</v>
      </c>
      <c r="R41" s="238" t="s">
        <v>1325</v>
      </c>
      <c r="S41" s="238" t="s">
        <v>264</v>
      </c>
      <c r="T41" s="239" t="s">
        <v>319</v>
      </c>
      <c r="U41" s="222">
        <v>0.129</v>
      </c>
      <c r="V41" s="222">
        <f>ROUND(E41*U41,2)</f>
        <v>0.9</v>
      </c>
      <c r="W41" s="222"/>
      <c r="X41" s="222" t="s">
        <v>320</v>
      </c>
      <c r="Y41" s="222" t="s">
        <v>267</v>
      </c>
      <c r="Z41" s="212"/>
      <c r="AA41" s="212"/>
      <c r="AB41" s="212"/>
      <c r="AC41" s="212"/>
      <c r="AD41" s="212"/>
      <c r="AE41" s="212"/>
      <c r="AF41" s="212"/>
      <c r="AG41" s="212" t="s">
        <v>321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51" t="s">
        <v>1946</v>
      </c>
      <c r="D42" s="241"/>
      <c r="E42" s="241"/>
      <c r="F42" s="241"/>
      <c r="G42" s="241"/>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270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3">
        <v>13</v>
      </c>
      <c r="B43" s="234" t="s">
        <v>2103</v>
      </c>
      <c r="C43" s="250" t="s">
        <v>2104</v>
      </c>
      <c r="D43" s="235" t="s">
        <v>1354</v>
      </c>
      <c r="E43" s="236">
        <v>36</v>
      </c>
      <c r="F43" s="237"/>
      <c r="G43" s="238">
        <f>ROUND(E43*F43,2)</f>
        <v>0</v>
      </c>
      <c r="H43" s="237"/>
      <c r="I43" s="238">
        <f>ROUND(E43*H43,2)</f>
        <v>0</v>
      </c>
      <c r="J43" s="237"/>
      <c r="K43" s="238">
        <f>ROUND(E43*J43,2)</f>
        <v>0</v>
      </c>
      <c r="L43" s="238">
        <v>21</v>
      </c>
      <c r="M43" s="238">
        <f>G43*(1+L43/100)</f>
        <v>0</v>
      </c>
      <c r="N43" s="236">
        <v>0</v>
      </c>
      <c r="O43" s="236">
        <f>ROUND(E43*N43,2)</f>
        <v>0</v>
      </c>
      <c r="P43" s="236">
        <v>0</v>
      </c>
      <c r="Q43" s="236">
        <f>ROUND(E43*P43,2)</f>
        <v>0</v>
      </c>
      <c r="R43" s="238" t="s">
        <v>1599</v>
      </c>
      <c r="S43" s="238" t="s">
        <v>264</v>
      </c>
      <c r="T43" s="239" t="s">
        <v>319</v>
      </c>
      <c r="U43" s="222">
        <v>1.21E-2</v>
      </c>
      <c r="V43" s="222">
        <f>ROUND(E43*U43,2)</f>
        <v>0.44</v>
      </c>
      <c r="W43" s="222"/>
      <c r="X43" s="222" t="s">
        <v>320</v>
      </c>
      <c r="Y43" s="222" t="s">
        <v>267</v>
      </c>
      <c r="Z43" s="212"/>
      <c r="AA43" s="212"/>
      <c r="AB43" s="212"/>
      <c r="AC43" s="212"/>
      <c r="AD43" s="212"/>
      <c r="AE43" s="212"/>
      <c r="AF43" s="212"/>
      <c r="AG43" s="212" t="s">
        <v>321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61" t="s">
        <v>2105</v>
      </c>
      <c r="D44" s="259"/>
      <c r="E44" s="259"/>
      <c r="F44" s="259"/>
      <c r="G44" s="259"/>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323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2">
        <v>14</v>
      </c>
      <c r="B45" s="243" t="s">
        <v>2106</v>
      </c>
      <c r="C45" s="253" t="s">
        <v>2107</v>
      </c>
      <c r="D45" s="244" t="s">
        <v>1354</v>
      </c>
      <c r="E45" s="245">
        <v>26</v>
      </c>
      <c r="F45" s="246"/>
      <c r="G45" s="247">
        <f>ROUND(E45*F45,2)</f>
        <v>0</v>
      </c>
      <c r="H45" s="246"/>
      <c r="I45" s="247">
        <f>ROUND(E45*H45,2)</f>
        <v>0</v>
      </c>
      <c r="J45" s="246"/>
      <c r="K45" s="247">
        <f>ROUND(E45*J45,2)</f>
        <v>0</v>
      </c>
      <c r="L45" s="247">
        <v>21</v>
      </c>
      <c r="M45" s="247">
        <f>G45*(1+L45/100)</f>
        <v>0</v>
      </c>
      <c r="N45" s="245">
        <v>0</v>
      </c>
      <c r="O45" s="245">
        <f>ROUND(E45*N45,2)</f>
        <v>0</v>
      </c>
      <c r="P45" s="245">
        <v>0</v>
      </c>
      <c r="Q45" s="245">
        <f>ROUND(E45*P45,2)</f>
        <v>0</v>
      </c>
      <c r="R45" s="247"/>
      <c r="S45" s="247" t="s">
        <v>288</v>
      </c>
      <c r="T45" s="248" t="s">
        <v>265</v>
      </c>
      <c r="U45" s="222">
        <v>0</v>
      </c>
      <c r="V45" s="222">
        <f>ROUND(E45*U45,2)</f>
        <v>0</v>
      </c>
      <c r="W45" s="222"/>
      <c r="X45" s="222" t="s">
        <v>320</v>
      </c>
      <c r="Y45" s="222" t="s">
        <v>267</v>
      </c>
      <c r="Z45" s="212"/>
      <c r="AA45" s="212"/>
      <c r="AB45" s="212"/>
      <c r="AC45" s="212"/>
      <c r="AD45" s="212"/>
      <c r="AE45" s="212"/>
      <c r="AF45" s="212"/>
      <c r="AG45" s="212" t="s">
        <v>321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3">
        <v>15</v>
      </c>
      <c r="B46" s="234" t="s">
        <v>2108</v>
      </c>
      <c r="C46" s="250" t="s">
        <v>2109</v>
      </c>
      <c r="D46" s="235" t="s">
        <v>397</v>
      </c>
      <c r="E46" s="236">
        <v>1.33222</v>
      </c>
      <c r="F46" s="237"/>
      <c r="G46" s="238">
        <f>ROUND(E46*F46,2)</f>
        <v>0</v>
      </c>
      <c r="H46" s="237"/>
      <c r="I46" s="238">
        <f>ROUND(E46*H46,2)</f>
        <v>0</v>
      </c>
      <c r="J46" s="237"/>
      <c r="K46" s="238">
        <f>ROUND(E46*J46,2)</f>
        <v>0</v>
      </c>
      <c r="L46" s="238">
        <v>21</v>
      </c>
      <c r="M46" s="238">
        <f>G46*(1+L46/100)</f>
        <v>0</v>
      </c>
      <c r="N46" s="236">
        <v>0</v>
      </c>
      <c r="O46" s="236">
        <f>ROUND(E46*N46,2)</f>
        <v>0</v>
      </c>
      <c r="P46" s="236">
        <v>0</v>
      </c>
      <c r="Q46" s="236">
        <f>ROUND(E46*P46,2)</f>
        <v>0</v>
      </c>
      <c r="R46" s="238" t="s">
        <v>1325</v>
      </c>
      <c r="S46" s="238" t="s">
        <v>264</v>
      </c>
      <c r="T46" s="239" t="s">
        <v>319</v>
      </c>
      <c r="U46" s="222">
        <v>1.327</v>
      </c>
      <c r="V46" s="222">
        <f>ROUND(E46*U46,2)</f>
        <v>1.77</v>
      </c>
      <c r="W46" s="222"/>
      <c r="X46" s="222" t="s">
        <v>320</v>
      </c>
      <c r="Y46" s="222" t="s">
        <v>267</v>
      </c>
      <c r="Z46" s="212"/>
      <c r="AA46" s="212"/>
      <c r="AB46" s="212"/>
      <c r="AC46" s="212"/>
      <c r="AD46" s="212"/>
      <c r="AE46" s="212"/>
      <c r="AF46" s="212"/>
      <c r="AG46" s="212" t="s">
        <v>1967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1" t="s">
        <v>1390</v>
      </c>
      <c r="D47" s="259"/>
      <c r="E47" s="259"/>
      <c r="F47" s="259"/>
      <c r="G47" s="259"/>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323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63" t="s">
        <v>1390</v>
      </c>
      <c r="D48" s="260"/>
      <c r="E48" s="260"/>
      <c r="F48" s="260"/>
      <c r="G48" s="260"/>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270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52" t="s">
        <v>1141</v>
      </c>
      <c r="D49" s="223"/>
      <c r="E49" s="224"/>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276</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2" t="s">
        <v>2110</v>
      </c>
      <c r="D50" s="223"/>
      <c r="E50" s="224"/>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276</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2" t="s">
        <v>2111</v>
      </c>
      <c r="D51" s="223"/>
      <c r="E51" s="224">
        <v>1.33</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276</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226" t="s">
        <v>259</v>
      </c>
      <c r="B52" s="227" t="s">
        <v>169</v>
      </c>
      <c r="C52" s="249" t="s">
        <v>170</v>
      </c>
      <c r="D52" s="228"/>
      <c r="E52" s="229"/>
      <c r="F52" s="230"/>
      <c r="G52" s="230">
        <f>SUMIF(AG53:AG62,"&lt;&gt;NOR",G53:G62)</f>
        <v>0</v>
      </c>
      <c r="H52" s="230"/>
      <c r="I52" s="230">
        <f>SUM(I53:I62)</f>
        <v>0</v>
      </c>
      <c r="J52" s="230"/>
      <c r="K52" s="230">
        <f>SUM(K53:K62)</f>
        <v>0</v>
      </c>
      <c r="L52" s="230"/>
      <c r="M52" s="230">
        <f>SUM(M53:M62)</f>
        <v>0</v>
      </c>
      <c r="N52" s="229"/>
      <c r="O52" s="229">
        <f>SUM(O53:O62)</f>
        <v>0.01</v>
      </c>
      <c r="P52" s="229"/>
      <c r="Q52" s="229">
        <f>SUM(Q53:Q62)</f>
        <v>0</v>
      </c>
      <c r="R52" s="230"/>
      <c r="S52" s="230"/>
      <c r="T52" s="231"/>
      <c r="U52" s="225"/>
      <c r="V52" s="225">
        <f>SUM(V53:V62)</f>
        <v>3.62</v>
      </c>
      <c r="W52" s="225"/>
      <c r="X52" s="225"/>
      <c r="Y52" s="225"/>
      <c r="AG52" t="s">
        <v>260</v>
      </c>
    </row>
    <row r="53" spans="1:60" ht="22.5" outlineLevel="1" x14ac:dyDescent="0.2">
      <c r="A53" s="242">
        <v>16</v>
      </c>
      <c r="B53" s="243" t="s">
        <v>2112</v>
      </c>
      <c r="C53" s="253" t="s">
        <v>2113</v>
      </c>
      <c r="D53" s="244" t="s">
        <v>645</v>
      </c>
      <c r="E53" s="245">
        <v>5</v>
      </c>
      <c r="F53" s="246"/>
      <c r="G53" s="247">
        <f>ROUND(E53*F53,2)</f>
        <v>0</v>
      </c>
      <c r="H53" s="246"/>
      <c r="I53" s="247">
        <f>ROUND(E53*H53,2)</f>
        <v>0</v>
      </c>
      <c r="J53" s="246"/>
      <c r="K53" s="247">
        <f>ROUND(E53*J53,2)</f>
        <v>0</v>
      </c>
      <c r="L53" s="247">
        <v>21</v>
      </c>
      <c r="M53" s="247">
        <f>G53*(1+L53/100)</f>
        <v>0</v>
      </c>
      <c r="N53" s="245">
        <v>8.4999999999999995E-4</v>
      </c>
      <c r="O53" s="245">
        <f>ROUND(E53*N53,2)</f>
        <v>0</v>
      </c>
      <c r="P53" s="245">
        <v>0</v>
      </c>
      <c r="Q53" s="245">
        <f>ROUND(E53*P53,2)</f>
        <v>0</v>
      </c>
      <c r="R53" s="247" t="s">
        <v>1325</v>
      </c>
      <c r="S53" s="247" t="s">
        <v>264</v>
      </c>
      <c r="T53" s="248" t="s">
        <v>319</v>
      </c>
      <c r="U53" s="222">
        <v>0.44500000000000001</v>
      </c>
      <c r="V53" s="222">
        <f>ROUND(E53*U53,2)</f>
        <v>2.23</v>
      </c>
      <c r="W53" s="222"/>
      <c r="X53" s="222" t="s">
        <v>320</v>
      </c>
      <c r="Y53" s="222" t="s">
        <v>267</v>
      </c>
      <c r="Z53" s="212"/>
      <c r="AA53" s="212"/>
      <c r="AB53" s="212"/>
      <c r="AC53" s="212"/>
      <c r="AD53" s="212"/>
      <c r="AE53" s="212"/>
      <c r="AF53" s="212"/>
      <c r="AG53" s="212" t="s">
        <v>321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2">
        <v>17</v>
      </c>
      <c r="B54" s="243" t="s">
        <v>2114</v>
      </c>
      <c r="C54" s="253" t="s">
        <v>2115</v>
      </c>
      <c r="D54" s="244" t="s">
        <v>645</v>
      </c>
      <c r="E54" s="245">
        <v>2</v>
      </c>
      <c r="F54" s="246"/>
      <c r="G54" s="247">
        <f>ROUND(E54*F54,2)</f>
        <v>0</v>
      </c>
      <c r="H54" s="246"/>
      <c r="I54" s="247">
        <f>ROUND(E54*H54,2)</f>
        <v>0</v>
      </c>
      <c r="J54" s="246"/>
      <c r="K54" s="247">
        <f>ROUND(E54*J54,2)</f>
        <v>0</v>
      </c>
      <c r="L54" s="247">
        <v>21</v>
      </c>
      <c r="M54" s="247">
        <f>G54*(1+L54/100)</f>
        <v>0</v>
      </c>
      <c r="N54" s="245">
        <v>3.3E-3</v>
      </c>
      <c r="O54" s="245">
        <f>ROUND(E54*N54,2)</f>
        <v>0.01</v>
      </c>
      <c r="P54" s="245">
        <v>0</v>
      </c>
      <c r="Q54" s="245">
        <f>ROUND(E54*P54,2)</f>
        <v>0</v>
      </c>
      <c r="R54" s="247"/>
      <c r="S54" s="247" t="s">
        <v>288</v>
      </c>
      <c r="T54" s="248" t="s">
        <v>265</v>
      </c>
      <c r="U54" s="222">
        <v>0</v>
      </c>
      <c r="V54" s="222">
        <f>ROUND(E54*U54,2)</f>
        <v>0</v>
      </c>
      <c r="W54" s="222"/>
      <c r="X54" s="222" t="s">
        <v>547</v>
      </c>
      <c r="Y54" s="222" t="s">
        <v>267</v>
      </c>
      <c r="Z54" s="212"/>
      <c r="AA54" s="212"/>
      <c r="AB54" s="212"/>
      <c r="AC54" s="212"/>
      <c r="AD54" s="212"/>
      <c r="AE54" s="212"/>
      <c r="AF54" s="212"/>
      <c r="AG54" s="212" t="s">
        <v>548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42">
        <v>18</v>
      </c>
      <c r="B55" s="243" t="s">
        <v>2116</v>
      </c>
      <c r="C55" s="253" t="s">
        <v>2117</v>
      </c>
      <c r="D55" s="244" t="s">
        <v>645</v>
      </c>
      <c r="E55" s="245">
        <v>2</v>
      </c>
      <c r="F55" s="246"/>
      <c r="G55" s="247">
        <f>ROUND(E55*F55,2)</f>
        <v>0</v>
      </c>
      <c r="H55" s="246"/>
      <c r="I55" s="247">
        <f>ROUND(E55*H55,2)</f>
        <v>0</v>
      </c>
      <c r="J55" s="246"/>
      <c r="K55" s="247">
        <f>ROUND(E55*J55,2)</f>
        <v>0</v>
      </c>
      <c r="L55" s="247">
        <v>21</v>
      </c>
      <c r="M55" s="247">
        <f>G55*(1+L55/100)</f>
        <v>0</v>
      </c>
      <c r="N55" s="245">
        <v>1.64E-3</v>
      </c>
      <c r="O55" s="245">
        <f>ROUND(E55*N55,2)</f>
        <v>0</v>
      </c>
      <c r="P55" s="245">
        <v>0</v>
      </c>
      <c r="Q55" s="245">
        <f>ROUND(E55*P55,2)</f>
        <v>0</v>
      </c>
      <c r="R55" s="247" t="s">
        <v>1325</v>
      </c>
      <c r="S55" s="247" t="s">
        <v>264</v>
      </c>
      <c r="T55" s="248" t="s">
        <v>319</v>
      </c>
      <c r="U55" s="222">
        <v>0.44500000000000001</v>
      </c>
      <c r="V55" s="222">
        <f>ROUND(E55*U55,2)</f>
        <v>0.89</v>
      </c>
      <c r="W55" s="222"/>
      <c r="X55" s="222" t="s">
        <v>320</v>
      </c>
      <c r="Y55" s="222" t="s">
        <v>267</v>
      </c>
      <c r="Z55" s="212"/>
      <c r="AA55" s="212"/>
      <c r="AB55" s="212"/>
      <c r="AC55" s="212"/>
      <c r="AD55" s="212"/>
      <c r="AE55" s="212"/>
      <c r="AF55" s="212"/>
      <c r="AG55" s="212" t="s">
        <v>321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42">
        <v>19</v>
      </c>
      <c r="B56" s="243" t="s">
        <v>2118</v>
      </c>
      <c r="C56" s="253" t="s">
        <v>2119</v>
      </c>
      <c r="D56" s="244" t="s">
        <v>645</v>
      </c>
      <c r="E56" s="245">
        <v>1</v>
      </c>
      <c r="F56" s="246"/>
      <c r="G56" s="247">
        <f>ROUND(E56*F56,2)</f>
        <v>0</v>
      </c>
      <c r="H56" s="246"/>
      <c r="I56" s="247">
        <f>ROUND(E56*H56,2)</f>
        <v>0</v>
      </c>
      <c r="J56" s="246"/>
      <c r="K56" s="247">
        <f>ROUND(E56*J56,2)</f>
        <v>0</v>
      </c>
      <c r="L56" s="247">
        <v>21</v>
      </c>
      <c r="M56" s="247">
        <f>G56*(1+L56/100)</f>
        <v>0</v>
      </c>
      <c r="N56" s="245">
        <v>1.72E-3</v>
      </c>
      <c r="O56" s="245">
        <f>ROUND(E56*N56,2)</f>
        <v>0</v>
      </c>
      <c r="P56" s="245">
        <v>0</v>
      </c>
      <c r="Q56" s="245">
        <f>ROUND(E56*P56,2)</f>
        <v>0</v>
      </c>
      <c r="R56" s="247" t="s">
        <v>1325</v>
      </c>
      <c r="S56" s="247" t="s">
        <v>264</v>
      </c>
      <c r="T56" s="248" t="s">
        <v>319</v>
      </c>
      <c r="U56" s="222">
        <v>0.47599999999999998</v>
      </c>
      <c r="V56" s="222">
        <f>ROUND(E56*U56,2)</f>
        <v>0.48</v>
      </c>
      <c r="W56" s="222"/>
      <c r="X56" s="222" t="s">
        <v>320</v>
      </c>
      <c r="Y56" s="222" t="s">
        <v>267</v>
      </c>
      <c r="Z56" s="212"/>
      <c r="AA56" s="212"/>
      <c r="AB56" s="212"/>
      <c r="AC56" s="212"/>
      <c r="AD56" s="212"/>
      <c r="AE56" s="212"/>
      <c r="AF56" s="212"/>
      <c r="AG56" s="212" t="s">
        <v>321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3">
        <v>20</v>
      </c>
      <c r="B57" s="234" t="s">
        <v>2120</v>
      </c>
      <c r="C57" s="250" t="s">
        <v>2121</v>
      </c>
      <c r="D57" s="235" t="s">
        <v>397</v>
      </c>
      <c r="E57" s="236">
        <v>1.585E-2</v>
      </c>
      <c r="F57" s="237"/>
      <c r="G57" s="238">
        <f>ROUND(E57*F57,2)</f>
        <v>0</v>
      </c>
      <c r="H57" s="237"/>
      <c r="I57" s="238">
        <f>ROUND(E57*H57,2)</f>
        <v>0</v>
      </c>
      <c r="J57" s="237"/>
      <c r="K57" s="238">
        <f>ROUND(E57*J57,2)</f>
        <v>0</v>
      </c>
      <c r="L57" s="238">
        <v>21</v>
      </c>
      <c r="M57" s="238">
        <f>G57*(1+L57/100)</f>
        <v>0</v>
      </c>
      <c r="N57" s="236">
        <v>0</v>
      </c>
      <c r="O57" s="236">
        <f>ROUND(E57*N57,2)</f>
        <v>0</v>
      </c>
      <c r="P57" s="236">
        <v>0</v>
      </c>
      <c r="Q57" s="236">
        <f>ROUND(E57*P57,2)</f>
        <v>0</v>
      </c>
      <c r="R57" s="238" t="s">
        <v>1325</v>
      </c>
      <c r="S57" s="238" t="s">
        <v>264</v>
      </c>
      <c r="T57" s="239" t="s">
        <v>319</v>
      </c>
      <c r="U57" s="222">
        <v>1.5169999999999999</v>
      </c>
      <c r="V57" s="222">
        <f>ROUND(E57*U57,2)</f>
        <v>0.02</v>
      </c>
      <c r="W57" s="222"/>
      <c r="X57" s="222" t="s">
        <v>320</v>
      </c>
      <c r="Y57" s="222" t="s">
        <v>267</v>
      </c>
      <c r="Z57" s="212"/>
      <c r="AA57" s="212"/>
      <c r="AB57" s="212"/>
      <c r="AC57" s="212"/>
      <c r="AD57" s="212"/>
      <c r="AE57" s="212"/>
      <c r="AF57" s="212"/>
      <c r="AG57" s="212" t="s">
        <v>1967</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1" t="s">
        <v>1390</v>
      </c>
      <c r="D58" s="259"/>
      <c r="E58" s="259"/>
      <c r="F58" s="259"/>
      <c r="G58" s="259"/>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323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63" t="s">
        <v>1390</v>
      </c>
      <c r="D59" s="260"/>
      <c r="E59" s="260"/>
      <c r="F59" s="260"/>
      <c r="G59" s="260"/>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270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52" t="s">
        <v>1141</v>
      </c>
      <c r="D60" s="223"/>
      <c r="E60" s="224"/>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276</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2" t="s">
        <v>2122</v>
      </c>
      <c r="D61" s="223"/>
      <c r="E61" s="224"/>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276</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2" t="s">
        <v>2123</v>
      </c>
      <c r="D62" s="223"/>
      <c r="E62" s="224">
        <v>0.02</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276</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x14ac:dyDescent="0.2">
      <c r="A63" s="226" t="s">
        <v>259</v>
      </c>
      <c r="B63" s="227" t="s">
        <v>175</v>
      </c>
      <c r="C63" s="249" t="s">
        <v>176</v>
      </c>
      <c r="D63" s="228"/>
      <c r="E63" s="229"/>
      <c r="F63" s="230"/>
      <c r="G63" s="230">
        <f>SUMIF(AG64:AG79,"&lt;&gt;NOR",G64:G79)</f>
        <v>0</v>
      </c>
      <c r="H63" s="230"/>
      <c r="I63" s="230">
        <f>SUM(I64:I79)</f>
        <v>0</v>
      </c>
      <c r="J63" s="230"/>
      <c r="K63" s="230">
        <f>SUM(K64:K79)</f>
        <v>0</v>
      </c>
      <c r="L63" s="230"/>
      <c r="M63" s="230">
        <f>SUM(M64:M79)</f>
        <v>0</v>
      </c>
      <c r="N63" s="229"/>
      <c r="O63" s="229">
        <f>SUM(O64:O79)</f>
        <v>0.01</v>
      </c>
      <c r="P63" s="229"/>
      <c r="Q63" s="229">
        <f>SUM(Q64:Q79)</f>
        <v>0</v>
      </c>
      <c r="R63" s="230"/>
      <c r="S63" s="230"/>
      <c r="T63" s="231"/>
      <c r="U63" s="225"/>
      <c r="V63" s="225">
        <f>SUM(V64:V79)</f>
        <v>6.1599999999999993</v>
      </c>
      <c r="W63" s="225"/>
      <c r="X63" s="225"/>
      <c r="Y63" s="225"/>
      <c r="AG63" t="s">
        <v>260</v>
      </c>
    </row>
    <row r="64" spans="1:60" ht="22.5" outlineLevel="1" x14ac:dyDescent="0.2">
      <c r="A64" s="242">
        <v>21</v>
      </c>
      <c r="B64" s="243" t="s">
        <v>2124</v>
      </c>
      <c r="C64" s="253" t="s">
        <v>2125</v>
      </c>
      <c r="D64" s="244" t="s">
        <v>645</v>
      </c>
      <c r="E64" s="245">
        <v>18</v>
      </c>
      <c r="F64" s="246"/>
      <c r="G64" s="247">
        <f>ROUND(E64*F64,2)</f>
        <v>0</v>
      </c>
      <c r="H64" s="246"/>
      <c r="I64" s="247">
        <f>ROUND(E64*H64,2)</f>
        <v>0</v>
      </c>
      <c r="J64" s="246"/>
      <c r="K64" s="247">
        <f>ROUND(E64*J64,2)</f>
        <v>0</v>
      </c>
      <c r="L64" s="247">
        <v>21</v>
      </c>
      <c r="M64" s="247">
        <f>G64*(1+L64/100)</f>
        <v>0</v>
      </c>
      <c r="N64" s="245">
        <v>2.0000000000000001E-4</v>
      </c>
      <c r="O64" s="245">
        <f>ROUND(E64*N64,2)</f>
        <v>0</v>
      </c>
      <c r="P64" s="245">
        <v>0</v>
      </c>
      <c r="Q64" s="245">
        <f>ROUND(E64*P64,2)</f>
        <v>0</v>
      </c>
      <c r="R64" s="247" t="s">
        <v>546</v>
      </c>
      <c r="S64" s="247" t="s">
        <v>264</v>
      </c>
      <c r="T64" s="248" t="s">
        <v>319</v>
      </c>
      <c r="U64" s="222">
        <v>0</v>
      </c>
      <c r="V64" s="222">
        <f>ROUND(E64*U64,2)</f>
        <v>0</v>
      </c>
      <c r="W64" s="222"/>
      <c r="X64" s="222" t="s">
        <v>547</v>
      </c>
      <c r="Y64" s="222" t="s">
        <v>267</v>
      </c>
      <c r="Z64" s="212"/>
      <c r="AA64" s="212"/>
      <c r="AB64" s="212"/>
      <c r="AC64" s="212"/>
      <c r="AD64" s="212"/>
      <c r="AE64" s="212"/>
      <c r="AF64" s="212"/>
      <c r="AG64" s="212" t="s">
        <v>548</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2">
        <v>22</v>
      </c>
      <c r="B65" s="243" t="s">
        <v>2126</v>
      </c>
      <c r="C65" s="253" t="s">
        <v>2127</v>
      </c>
      <c r="D65" s="244" t="s">
        <v>645</v>
      </c>
      <c r="E65" s="245">
        <v>1</v>
      </c>
      <c r="F65" s="246"/>
      <c r="G65" s="247">
        <f>ROUND(E65*F65,2)</f>
        <v>0</v>
      </c>
      <c r="H65" s="246"/>
      <c r="I65" s="247">
        <f>ROUND(E65*H65,2)</f>
        <v>0</v>
      </c>
      <c r="J65" s="246"/>
      <c r="K65" s="247">
        <f>ROUND(E65*J65,2)</f>
        <v>0</v>
      </c>
      <c r="L65" s="247">
        <v>21</v>
      </c>
      <c r="M65" s="247">
        <f>G65*(1+L65/100)</f>
        <v>0</v>
      </c>
      <c r="N65" s="245">
        <v>3.4000000000000002E-4</v>
      </c>
      <c r="O65" s="245">
        <f>ROUND(E65*N65,2)</f>
        <v>0</v>
      </c>
      <c r="P65" s="245">
        <v>0</v>
      </c>
      <c r="Q65" s="245">
        <f>ROUND(E65*P65,2)</f>
        <v>0</v>
      </c>
      <c r="R65" s="247" t="s">
        <v>546</v>
      </c>
      <c r="S65" s="247" t="s">
        <v>264</v>
      </c>
      <c r="T65" s="248" t="s">
        <v>319</v>
      </c>
      <c r="U65" s="222">
        <v>0</v>
      </c>
      <c r="V65" s="222">
        <f>ROUND(E65*U65,2)</f>
        <v>0</v>
      </c>
      <c r="W65" s="222"/>
      <c r="X65" s="222" t="s">
        <v>547</v>
      </c>
      <c r="Y65" s="222" t="s">
        <v>267</v>
      </c>
      <c r="Z65" s="212"/>
      <c r="AA65" s="212"/>
      <c r="AB65" s="212"/>
      <c r="AC65" s="212"/>
      <c r="AD65" s="212"/>
      <c r="AE65" s="212"/>
      <c r="AF65" s="212"/>
      <c r="AG65" s="212" t="s">
        <v>548</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2">
        <v>23</v>
      </c>
      <c r="B66" s="243" t="s">
        <v>2128</v>
      </c>
      <c r="C66" s="253" t="s">
        <v>2129</v>
      </c>
      <c r="D66" s="244" t="s">
        <v>645</v>
      </c>
      <c r="E66" s="245">
        <v>6</v>
      </c>
      <c r="F66" s="246"/>
      <c r="G66" s="247">
        <f>ROUND(E66*F66,2)</f>
        <v>0</v>
      </c>
      <c r="H66" s="246"/>
      <c r="I66" s="247">
        <f>ROUND(E66*H66,2)</f>
        <v>0</v>
      </c>
      <c r="J66" s="246"/>
      <c r="K66" s="247">
        <f>ROUND(E66*J66,2)</f>
        <v>0</v>
      </c>
      <c r="L66" s="247">
        <v>21</v>
      </c>
      <c r="M66" s="247">
        <f>G66*(1+L66/100)</f>
        <v>0</v>
      </c>
      <c r="N66" s="245">
        <v>1.8000000000000001E-4</v>
      </c>
      <c r="O66" s="245">
        <f>ROUND(E66*N66,2)</f>
        <v>0</v>
      </c>
      <c r="P66" s="245">
        <v>0</v>
      </c>
      <c r="Q66" s="245">
        <f>ROUND(E66*P66,2)</f>
        <v>0</v>
      </c>
      <c r="R66" s="247" t="s">
        <v>1325</v>
      </c>
      <c r="S66" s="247" t="s">
        <v>264</v>
      </c>
      <c r="T66" s="248" t="s">
        <v>319</v>
      </c>
      <c r="U66" s="222">
        <v>0.16500000000000001</v>
      </c>
      <c r="V66" s="222">
        <f>ROUND(E66*U66,2)</f>
        <v>0.99</v>
      </c>
      <c r="W66" s="222"/>
      <c r="X66" s="222" t="s">
        <v>320</v>
      </c>
      <c r="Y66" s="222" t="s">
        <v>267</v>
      </c>
      <c r="Z66" s="212"/>
      <c r="AA66" s="212"/>
      <c r="AB66" s="212"/>
      <c r="AC66" s="212"/>
      <c r="AD66" s="212"/>
      <c r="AE66" s="212"/>
      <c r="AF66" s="212"/>
      <c r="AG66" s="212" t="s">
        <v>321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42">
        <v>24</v>
      </c>
      <c r="B67" s="243" t="s">
        <v>2130</v>
      </c>
      <c r="C67" s="253" t="s">
        <v>2131</v>
      </c>
      <c r="D67" s="244" t="s">
        <v>645</v>
      </c>
      <c r="E67" s="245">
        <v>7</v>
      </c>
      <c r="F67" s="246"/>
      <c r="G67" s="247">
        <f>ROUND(E67*F67,2)</f>
        <v>0</v>
      </c>
      <c r="H67" s="246"/>
      <c r="I67" s="247">
        <f>ROUND(E67*H67,2)</f>
        <v>0</v>
      </c>
      <c r="J67" s="246"/>
      <c r="K67" s="247">
        <f>ROUND(E67*J67,2)</f>
        <v>0</v>
      </c>
      <c r="L67" s="247">
        <v>21</v>
      </c>
      <c r="M67" s="247">
        <f>G67*(1+L67/100)</f>
        <v>0</v>
      </c>
      <c r="N67" s="245">
        <v>4.8000000000000001E-4</v>
      </c>
      <c r="O67" s="245">
        <f>ROUND(E67*N67,2)</f>
        <v>0</v>
      </c>
      <c r="P67" s="245">
        <v>0</v>
      </c>
      <c r="Q67" s="245">
        <f>ROUND(E67*P67,2)</f>
        <v>0</v>
      </c>
      <c r="R67" s="247" t="s">
        <v>1325</v>
      </c>
      <c r="S67" s="247" t="s">
        <v>264</v>
      </c>
      <c r="T67" s="248" t="s">
        <v>319</v>
      </c>
      <c r="U67" s="222">
        <v>0.22700000000000001</v>
      </c>
      <c r="V67" s="222">
        <f>ROUND(E67*U67,2)</f>
        <v>1.59</v>
      </c>
      <c r="W67" s="222"/>
      <c r="X67" s="222" t="s">
        <v>320</v>
      </c>
      <c r="Y67" s="222" t="s">
        <v>267</v>
      </c>
      <c r="Z67" s="212"/>
      <c r="AA67" s="212"/>
      <c r="AB67" s="212"/>
      <c r="AC67" s="212"/>
      <c r="AD67" s="212"/>
      <c r="AE67" s="212"/>
      <c r="AF67" s="212"/>
      <c r="AG67" s="212" t="s">
        <v>321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2">
        <v>25</v>
      </c>
      <c r="B68" s="243" t="s">
        <v>2132</v>
      </c>
      <c r="C68" s="253" t="s">
        <v>2133</v>
      </c>
      <c r="D68" s="244" t="s">
        <v>645</v>
      </c>
      <c r="E68" s="245">
        <v>1</v>
      </c>
      <c r="F68" s="246"/>
      <c r="G68" s="247">
        <f>ROUND(E68*F68,2)</f>
        <v>0</v>
      </c>
      <c r="H68" s="246"/>
      <c r="I68" s="247">
        <f>ROUND(E68*H68,2)</f>
        <v>0</v>
      </c>
      <c r="J68" s="246"/>
      <c r="K68" s="247">
        <f>ROUND(E68*J68,2)</f>
        <v>0</v>
      </c>
      <c r="L68" s="247">
        <v>21</v>
      </c>
      <c r="M68" s="247">
        <f>G68*(1+L68/100)</f>
        <v>0</v>
      </c>
      <c r="N68" s="245">
        <v>1.1E-4</v>
      </c>
      <c r="O68" s="245">
        <f>ROUND(E68*N68,2)</f>
        <v>0</v>
      </c>
      <c r="P68" s="245">
        <v>0</v>
      </c>
      <c r="Q68" s="245">
        <f>ROUND(E68*P68,2)</f>
        <v>0</v>
      </c>
      <c r="R68" s="247" t="s">
        <v>2062</v>
      </c>
      <c r="S68" s="247" t="s">
        <v>264</v>
      </c>
      <c r="T68" s="248" t="s">
        <v>319</v>
      </c>
      <c r="U68" s="222">
        <v>0.16500000000000001</v>
      </c>
      <c r="V68" s="222">
        <f>ROUND(E68*U68,2)</f>
        <v>0.17</v>
      </c>
      <c r="W68" s="222"/>
      <c r="X68" s="222" t="s">
        <v>320</v>
      </c>
      <c r="Y68" s="222" t="s">
        <v>267</v>
      </c>
      <c r="Z68" s="212"/>
      <c r="AA68" s="212"/>
      <c r="AB68" s="212"/>
      <c r="AC68" s="212"/>
      <c r="AD68" s="212"/>
      <c r="AE68" s="212"/>
      <c r="AF68" s="212"/>
      <c r="AG68" s="212" t="s">
        <v>321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2">
        <v>26</v>
      </c>
      <c r="B69" s="243" t="s">
        <v>2134</v>
      </c>
      <c r="C69" s="253" t="s">
        <v>2135</v>
      </c>
      <c r="D69" s="244" t="s">
        <v>645</v>
      </c>
      <c r="E69" s="245">
        <v>3</v>
      </c>
      <c r="F69" s="246"/>
      <c r="G69" s="247">
        <f>ROUND(E69*F69,2)</f>
        <v>0</v>
      </c>
      <c r="H69" s="246"/>
      <c r="I69" s="247">
        <f>ROUND(E69*H69,2)</f>
        <v>0</v>
      </c>
      <c r="J69" s="246"/>
      <c r="K69" s="247">
        <f>ROUND(E69*J69,2)</f>
        <v>0</v>
      </c>
      <c r="L69" s="247">
        <v>21</v>
      </c>
      <c r="M69" s="247">
        <f>G69*(1+L69/100)</f>
        <v>0</v>
      </c>
      <c r="N69" s="245">
        <v>2.7E-4</v>
      </c>
      <c r="O69" s="245">
        <f>ROUND(E69*N69,2)</f>
        <v>0</v>
      </c>
      <c r="P69" s="245">
        <v>0</v>
      </c>
      <c r="Q69" s="245">
        <f>ROUND(E69*P69,2)</f>
        <v>0</v>
      </c>
      <c r="R69" s="247" t="s">
        <v>2062</v>
      </c>
      <c r="S69" s="247" t="s">
        <v>264</v>
      </c>
      <c r="T69" s="248" t="s">
        <v>319</v>
      </c>
      <c r="U69" s="222">
        <v>0.22700000000000001</v>
      </c>
      <c r="V69" s="222">
        <f>ROUND(E69*U69,2)</f>
        <v>0.68</v>
      </c>
      <c r="W69" s="222"/>
      <c r="X69" s="222" t="s">
        <v>320</v>
      </c>
      <c r="Y69" s="222" t="s">
        <v>267</v>
      </c>
      <c r="Z69" s="212"/>
      <c r="AA69" s="212"/>
      <c r="AB69" s="212"/>
      <c r="AC69" s="212"/>
      <c r="AD69" s="212"/>
      <c r="AE69" s="212"/>
      <c r="AF69" s="212"/>
      <c r="AG69" s="212" t="s">
        <v>321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42">
        <v>27</v>
      </c>
      <c r="B70" s="243" t="s">
        <v>2136</v>
      </c>
      <c r="C70" s="253" t="s">
        <v>2137</v>
      </c>
      <c r="D70" s="244" t="s">
        <v>645</v>
      </c>
      <c r="E70" s="245">
        <v>8</v>
      </c>
      <c r="F70" s="246"/>
      <c r="G70" s="247">
        <f>ROUND(E70*F70,2)</f>
        <v>0</v>
      </c>
      <c r="H70" s="246"/>
      <c r="I70" s="247">
        <f>ROUND(E70*H70,2)</f>
        <v>0</v>
      </c>
      <c r="J70" s="246"/>
      <c r="K70" s="247">
        <f>ROUND(E70*J70,2)</f>
        <v>0</v>
      </c>
      <c r="L70" s="247">
        <v>21</v>
      </c>
      <c r="M70" s="247">
        <f>G70*(1+L70/100)</f>
        <v>0</v>
      </c>
      <c r="N70" s="245">
        <v>1.9000000000000001E-4</v>
      </c>
      <c r="O70" s="245">
        <f>ROUND(E70*N70,2)</f>
        <v>0</v>
      </c>
      <c r="P70" s="245">
        <v>0</v>
      </c>
      <c r="Q70" s="245">
        <f>ROUND(E70*P70,2)</f>
        <v>0</v>
      </c>
      <c r="R70" s="247" t="s">
        <v>2062</v>
      </c>
      <c r="S70" s="247" t="s">
        <v>264</v>
      </c>
      <c r="T70" s="248" t="s">
        <v>319</v>
      </c>
      <c r="U70" s="222">
        <v>8.3000000000000004E-2</v>
      </c>
      <c r="V70" s="222">
        <f>ROUND(E70*U70,2)</f>
        <v>0.66</v>
      </c>
      <c r="W70" s="222"/>
      <c r="X70" s="222" t="s">
        <v>320</v>
      </c>
      <c r="Y70" s="222" t="s">
        <v>267</v>
      </c>
      <c r="Z70" s="212"/>
      <c r="AA70" s="212"/>
      <c r="AB70" s="212"/>
      <c r="AC70" s="212"/>
      <c r="AD70" s="212"/>
      <c r="AE70" s="212"/>
      <c r="AF70" s="212"/>
      <c r="AG70" s="212" t="s">
        <v>321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2">
        <v>28</v>
      </c>
      <c r="B71" s="243" t="s">
        <v>2138</v>
      </c>
      <c r="C71" s="253" t="s">
        <v>2139</v>
      </c>
      <c r="D71" s="244" t="s">
        <v>645</v>
      </c>
      <c r="E71" s="245">
        <v>4</v>
      </c>
      <c r="F71" s="246"/>
      <c r="G71" s="247">
        <f>ROUND(E71*F71,2)</f>
        <v>0</v>
      </c>
      <c r="H71" s="246"/>
      <c r="I71" s="247">
        <f>ROUND(E71*H71,2)</f>
        <v>0</v>
      </c>
      <c r="J71" s="246"/>
      <c r="K71" s="247">
        <f>ROUND(E71*J71,2)</f>
        <v>0</v>
      </c>
      <c r="L71" s="247">
        <v>21</v>
      </c>
      <c r="M71" s="247">
        <f>G71*(1+L71/100)</f>
        <v>0</v>
      </c>
      <c r="N71" s="245">
        <v>2.1000000000000001E-4</v>
      </c>
      <c r="O71" s="245">
        <f>ROUND(E71*N71,2)</f>
        <v>0</v>
      </c>
      <c r="P71" s="245">
        <v>0</v>
      </c>
      <c r="Q71" s="245">
        <f>ROUND(E71*P71,2)</f>
        <v>0</v>
      </c>
      <c r="R71" s="247"/>
      <c r="S71" s="247" t="s">
        <v>288</v>
      </c>
      <c r="T71" s="248" t="s">
        <v>265</v>
      </c>
      <c r="U71" s="222">
        <v>0.17</v>
      </c>
      <c r="V71" s="222">
        <f>ROUND(E71*U71,2)</f>
        <v>0.68</v>
      </c>
      <c r="W71" s="222"/>
      <c r="X71" s="222" t="s">
        <v>320</v>
      </c>
      <c r="Y71" s="222" t="s">
        <v>267</v>
      </c>
      <c r="Z71" s="212"/>
      <c r="AA71" s="212"/>
      <c r="AB71" s="212"/>
      <c r="AC71" s="212"/>
      <c r="AD71" s="212"/>
      <c r="AE71" s="212"/>
      <c r="AF71" s="212"/>
      <c r="AG71" s="212" t="s">
        <v>321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42">
        <v>29</v>
      </c>
      <c r="B72" s="243" t="s">
        <v>2140</v>
      </c>
      <c r="C72" s="253" t="s">
        <v>2141</v>
      </c>
      <c r="D72" s="244" t="s">
        <v>645</v>
      </c>
      <c r="E72" s="245">
        <v>1</v>
      </c>
      <c r="F72" s="246"/>
      <c r="G72" s="247">
        <f>ROUND(E72*F72,2)</f>
        <v>0</v>
      </c>
      <c r="H72" s="246"/>
      <c r="I72" s="247">
        <f>ROUND(E72*H72,2)</f>
        <v>0</v>
      </c>
      <c r="J72" s="246"/>
      <c r="K72" s="247">
        <f>ROUND(E72*J72,2)</f>
        <v>0</v>
      </c>
      <c r="L72" s="247">
        <v>21</v>
      </c>
      <c r="M72" s="247">
        <f>G72*(1+L72/100)</f>
        <v>0</v>
      </c>
      <c r="N72" s="245">
        <v>2.1000000000000001E-4</v>
      </c>
      <c r="O72" s="245">
        <f>ROUND(E72*N72,2)</f>
        <v>0</v>
      </c>
      <c r="P72" s="245">
        <v>0</v>
      </c>
      <c r="Q72" s="245">
        <f>ROUND(E72*P72,2)</f>
        <v>0</v>
      </c>
      <c r="R72" s="247" t="s">
        <v>2062</v>
      </c>
      <c r="S72" s="247" t="s">
        <v>264</v>
      </c>
      <c r="T72" s="248" t="s">
        <v>319</v>
      </c>
      <c r="U72" s="222">
        <v>0.16500000000000001</v>
      </c>
      <c r="V72" s="222">
        <f>ROUND(E72*U72,2)</f>
        <v>0.17</v>
      </c>
      <c r="W72" s="222"/>
      <c r="X72" s="222" t="s">
        <v>320</v>
      </c>
      <c r="Y72" s="222" t="s">
        <v>267</v>
      </c>
      <c r="Z72" s="212"/>
      <c r="AA72" s="212"/>
      <c r="AB72" s="212"/>
      <c r="AC72" s="212"/>
      <c r="AD72" s="212"/>
      <c r="AE72" s="212"/>
      <c r="AF72" s="212"/>
      <c r="AG72" s="212" t="s">
        <v>321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2">
        <v>30</v>
      </c>
      <c r="B73" s="243" t="s">
        <v>2142</v>
      </c>
      <c r="C73" s="253" t="s">
        <v>2143</v>
      </c>
      <c r="D73" s="244" t="s">
        <v>645</v>
      </c>
      <c r="E73" s="245">
        <v>1</v>
      </c>
      <c r="F73" s="246"/>
      <c r="G73" s="247">
        <f>ROUND(E73*F73,2)</f>
        <v>0</v>
      </c>
      <c r="H73" s="246"/>
      <c r="I73" s="247">
        <f>ROUND(E73*H73,2)</f>
        <v>0</v>
      </c>
      <c r="J73" s="246"/>
      <c r="K73" s="247">
        <f>ROUND(E73*J73,2)</f>
        <v>0</v>
      </c>
      <c r="L73" s="247">
        <v>21</v>
      </c>
      <c r="M73" s="247">
        <f>G73*(1+L73/100)</f>
        <v>0</v>
      </c>
      <c r="N73" s="245">
        <v>2.5200000000000001E-3</v>
      </c>
      <c r="O73" s="245">
        <f>ROUND(E73*N73,2)</f>
        <v>0</v>
      </c>
      <c r="P73" s="245">
        <v>0</v>
      </c>
      <c r="Q73" s="245">
        <f>ROUND(E73*P73,2)</f>
        <v>0</v>
      </c>
      <c r="R73" s="247" t="s">
        <v>2062</v>
      </c>
      <c r="S73" s="247" t="s">
        <v>264</v>
      </c>
      <c r="T73" s="248" t="s">
        <v>319</v>
      </c>
      <c r="U73" s="222">
        <v>0.433</v>
      </c>
      <c r="V73" s="222">
        <f>ROUND(E73*U73,2)</f>
        <v>0.43</v>
      </c>
      <c r="W73" s="222"/>
      <c r="X73" s="222" t="s">
        <v>320</v>
      </c>
      <c r="Y73" s="222" t="s">
        <v>267</v>
      </c>
      <c r="Z73" s="212"/>
      <c r="AA73" s="212"/>
      <c r="AB73" s="212"/>
      <c r="AC73" s="212"/>
      <c r="AD73" s="212"/>
      <c r="AE73" s="212"/>
      <c r="AF73" s="212"/>
      <c r="AG73" s="212" t="s">
        <v>321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33.75" outlineLevel="1" x14ac:dyDescent="0.2">
      <c r="A74" s="233">
        <v>31</v>
      </c>
      <c r="B74" s="234" t="s">
        <v>2144</v>
      </c>
      <c r="C74" s="250" t="s">
        <v>2145</v>
      </c>
      <c r="D74" s="235" t="s">
        <v>645</v>
      </c>
      <c r="E74" s="236">
        <v>2</v>
      </c>
      <c r="F74" s="237"/>
      <c r="G74" s="238">
        <f>ROUND(E74*F74,2)</f>
        <v>0</v>
      </c>
      <c r="H74" s="237"/>
      <c r="I74" s="238">
        <f>ROUND(E74*H74,2)</f>
        <v>0</v>
      </c>
      <c r="J74" s="237"/>
      <c r="K74" s="238">
        <f>ROUND(E74*J74,2)</f>
        <v>0</v>
      </c>
      <c r="L74" s="238">
        <v>21</v>
      </c>
      <c r="M74" s="238">
        <f>G74*(1+L74/100)</f>
        <v>0</v>
      </c>
      <c r="N74" s="236">
        <v>2.64E-3</v>
      </c>
      <c r="O74" s="236">
        <f>ROUND(E74*N74,2)</f>
        <v>0.01</v>
      </c>
      <c r="P74" s="236">
        <v>0</v>
      </c>
      <c r="Q74" s="236">
        <f>ROUND(E74*P74,2)</f>
        <v>0</v>
      </c>
      <c r="R74" s="238" t="s">
        <v>1325</v>
      </c>
      <c r="S74" s="238" t="s">
        <v>264</v>
      </c>
      <c r="T74" s="239" t="s">
        <v>319</v>
      </c>
      <c r="U74" s="222">
        <v>0.372</v>
      </c>
      <c r="V74" s="222">
        <f>ROUND(E74*U74,2)</f>
        <v>0.74</v>
      </c>
      <c r="W74" s="222"/>
      <c r="X74" s="222" t="s">
        <v>320</v>
      </c>
      <c r="Y74" s="222" t="s">
        <v>267</v>
      </c>
      <c r="Z74" s="212"/>
      <c r="AA74" s="212"/>
      <c r="AB74" s="212"/>
      <c r="AC74" s="212"/>
      <c r="AD74" s="212"/>
      <c r="AE74" s="212"/>
      <c r="AF74" s="212"/>
      <c r="AG74" s="212" t="s">
        <v>321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51" t="s">
        <v>2146</v>
      </c>
      <c r="D75" s="241"/>
      <c r="E75" s="241"/>
      <c r="F75" s="241"/>
      <c r="G75" s="241"/>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270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3">
        <v>32</v>
      </c>
      <c r="B76" s="234" t="s">
        <v>2063</v>
      </c>
      <c r="C76" s="250" t="s">
        <v>2064</v>
      </c>
      <c r="D76" s="235" t="s">
        <v>397</v>
      </c>
      <c r="E76" s="236">
        <v>1.967E-2</v>
      </c>
      <c r="F76" s="237"/>
      <c r="G76" s="238">
        <f>ROUND(E76*F76,2)</f>
        <v>0</v>
      </c>
      <c r="H76" s="237"/>
      <c r="I76" s="238">
        <f>ROUND(E76*H76,2)</f>
        <v>0</v>
      </c>
      <c r="J76" s="237"/>
      <c r="K76" s="238">
        <f>ROUND(E76*J76,2)</f>
        <v>0</v>
      </c>
      <c r="L76" s="238">
        <v>21</v>
      </c>
      <c r="M76" s="238">
        <f>G76*(1+L76/100)</f>
        <v>0</v>
      </c>
      <c r="N76" s="236">
        <v>0</v>
      </c>
      <c r="O76" s="236">
        <f>ROUND(E76*N76,2)</f>
        <v>0</v>
      </c>
      <c r="P76" s="236">
        <v>0</v>
      </c>
      <c r="Q76" s="236">
        <f>ROUND(E76*P76,2)</f>
        <v>0</v>
      </c>
      <c r="R76" s="238" t="s">
        <v>2062</v>
      </c>
      <c r="S76" s="238" t="s">
        <v>264</v>
      </c>
      <c r="T76" s="239" t="s">
        <v>319</v>
      </c>
      <c r="U76" s="222">
        <v>2.5750000000000002</v>
      </c>
      <c r="V76" s="222">
        <f>ROUND(E76*U76,2)</f>
        <v>0.05</v>
      </c>
      <c r="W76" s="222"/>
      <c r="X76" s="222" t="s">
        <v>320</v>
      </c>
      <c r="Y76" s="222" t="s">
        <v>267</v>
      </c>
      <c r="Z76" s="212"/>
      <c r="AA76" s="212"/>
      <c r="AB76" s="212"/>
      <c r="AC76" s="212"/>
      <c r="AD76" s="212"/>
      <c r="AE76" s="212"/>
      <c r="AF76" s="212"/>
      <c r="AG76" s="212" t="s">
        <v>1967</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52" t="s">
        <v>1141</v>
      </c>
      <c r="D77" s="223"/>
      <c r="E77" s="224"/>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276</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52" t="s">
        <v>2147</v>
      </c>
      <c r="D78" s="223"/>
      <c r="E78" s="224"/>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276</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52" t="s">
        <v>2148</v>
      </c>
      <c r="D79" s="223"/>
      <c r="E79" s="224">
        <v>0.02</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276</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6" t="s">
        <v>259</v>
      </c>
      <c r="B80" s="227" t="s">
        <v>206</v>
      </c>
      <c r="C80" s="249" t="s">
        <v>207</v>
      </c>
      <c r="D80" s="228"/>
      <c r="E80" s="229"/>
      <c r="F80" s="230"/>
      <c r="G80" s="230">
        <f>SUMIF(AG81:AG98,"&lt;&gt;NOR",G81:G98)</f>
        <v>0</v>
      </c>
      <c r="H80" s="230"/>
      <c r="I80" s="230">
        <f>SUM(I81:I98)</f>
        <v>0</v>
      </c>
      <c r="J80" s="230"/>
      <c r="K80" s="230">
        <f>SUM(K81:K98)</f>
        <v>0</v>
      </c>
      <c r="L80" s="230"/>
      <c r="M80" s="230">
        <f>SUM(M81:M98)</f>
        <v>0</v>
      </c>
      <c r="N80" s="229"/>
      <c r="O80" s="229">
        <f>SUM(O81:O98)</f>
        <v>0.01</v>
      </c>
      <c r="P80" s="229"/>
      <c r="Q80" s="229">
        <f>SUM(Q81:Q98)</f>
        <v>0</v>
      </c>
      <c r="R80" s="230"/>
      <c r="S80" s="230"/>
      <c r="T80" s="231"/>
      <c r="U80" s="225"/>
      <c r="V80" s="225">
        <f>SUM(V81:V98)</f>
        <v>0.03</v>
      </c>
      <c r="W80" s="225"/>
      <c r="X80" s="225"/>
      <c r="Y80" s="225"/>
      <c r="AG80" t="s">
        <v>260</v>
      </c>
    </row>
    <row r="81" spans="1:60" ht="22.5" outlineLevel="1" x14ac:dyDescent="0.2">
      <c r="A81" s="233">
        <v>33</v>
      </c>
      <c r="B81" s="234" t="s">
        <v>2149</v>
      </c>
      <c r="C81" s="250" t="s">
        <v>2150</v>
      </c>
      <c r="D81" s="235" t="s">
        <v>645</v>
      </c>
      <c r="E81" s="236">
        <v>1</v>
      </c>
      <c r="F81" s="237"/>
      <c r="G81" s="238">
        <f>ROUND(E81*F81,2)</f>
        <v>0</v>
      </c>
      <c r="H81" s="237"/>
      <c r="I81" s="238">
        <f>ROUND(E81*H81,2)</f>
        <v>0</v>
      </c>
      <c r="J81" s="237"/>
      <c r="K81" s="238">
        <f>ROUND(E81*J81,2)</f>
        <v>0</v>
      </c>
      <c r="L81" s="238">
        <v>21</v>
      </c>
      <c r="M81" s="238">
        <f>G81*(1+L81/100)</f>
        <v>0</v>
      </c>
      <c r="N81" s="236">
        <v>3.7000000000000002E-3</v>
      </c>
      <c r="O81" s="236">
        <f>ROUND(E81*N81,2)</f>
        <v>0</v>
      </c>
      <c r="P81" s="236">
        <v>0</v>
      </c>
      <c r="Q81" s="236">
        <f>ROUND(E81*P81,2)</f>
        <v>0</v>
      </c>
      <c r="R81" s="238"/>
      <c r="S81" s="238" t="s">
        <v>288</v>
      </c>
      <c r="T81" s="239" t="s">
        <v>265</v>
      </c>
      <c r="U81" s="222">
        <v>0</v>
      </c>
      <c r="V81" s="222">
        <f>ROUND(E81*U81,2)</f>
        <v>0</v>
      </c>
      <c r="W81" s="222"/>
      <c r="X81" s="222" t="s">
        <v>547</v>
      </c>
      <c r="Y81" s="222" t="s">
        <v>267</v>
      </c>
      <c r="Z81" s="212"/>
      <c r="AA81" s="212"/>
      <c r="AB81" s="212"/>
      <c r="AC81" s="212"/>
      <c r="AD81" s="212"/>
      <c r="AE81" s="212"/>
      <c r="AF81" s="212"/>
      <c r="AG81" s="212" t="s">
        <v>548</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51" t="s">
        <v>2151</v>
      </c>
      <c r="D82" s="241"/>
      <c r="E82" s="241"/>
      <c r="F82" s="241"/>
      <c r="G82" s="241"/>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270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3">
        <v>34</v>
      </c>
      <c r="B83" s="234" t="s">
        <v>2152</v>
      </c>
      <c r="C83" s="250" t="s">
        <v>2153</v>
      </c>
      <c r="D83" s="235" t="s">
        <v>645</v>
      </c>
      <c r="E83" s="236">
        <v>1</v>
      </c>
      <c r="F83" s="237"/>
      <c r="G83" s="238">
        <f>ROUND(E83*F83,2)</f>
        <v>0</v>
      </c>
      <c r="H83" s="237"/>
      <c r="I83" s="238">
        <f>ROUND(E83*H83,2)</f>
        <v>0</v>
      </c>
      <c r="J83" s="237"/>
      <c r="K83" s="238">
        <f>ROUND(E83*J83,2)</f>
        <v>0</v>
      </c>
      <c r="L83" s="238">
        <v>21</v>
      </c>
      <c r="M83" s="238">
        <f>G83*(1+L83/100)</f>
        <v>0</v>
      </c>
      <c r="N83" s="236">
        <v>3.7000000000000002E-3</v>
      </c>
      <c r="O83" s="236">
        <f>ROUND(E83*N83,2)</f>
        <v>0</v>
      </c>
      <c r="P83" s="236">
        <v>0</v>
      </c>
      <c r="Q83" s="236">
        <f>ROUND(E83*P83,2)</f>
        <v>0</v>
      </c>
      <c r="R83" s="238"/>
      <c r="S83" s="238" t="s">
        <v>288</v>
      </c>
      <c r="T83" s="239" t="s">
        <v>265</v>
      </c>
      <c r="U83" s="222">
        <v>0</v>
      </c>
      <c r="V83" s="222">
        <f>ROUND(E83*U83,2)</f>
        <v>0</v>
      </c>
      <c r="W83" s="222"/>
      <c r="X83" s="222" t="s">
        <v>547</v>
      </c>
      <c r="Y83" s="222" t="s">
        <v>267</v>
      </c>
      <c r="Z83" s="212"/>
      <c r="AA83" s="212"/>
      <c r="AB83" s="212"/>
      <c r="AC83" s="212"/>
      <c r="AD83" s="212"/>
      <c r="AE83" s="212"/>
      <c r="AF83" s="212"/>
      <c r="AG83" s="212" t="s">
        <v>548</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51" t="s">
        <v>2154</v>
      </c>
      <c r="D84" s="241"/>
      <c r="E84" s="241"/>
      <c r="F84" s="241"/>
      <c r="G84" s="241"/>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270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33">
        <v>35</v>
      </c>
      <c r="B85" s="234" t="s">
        <v>2155</v>
      </c>
      <c r="C85" s="250" t="s">
        <v>2156</v>
      </c>
      <c r="D85" s="235" t="s">
        <v>645</v>
      </c>
      <c r="E85" s="236">
        <v>1</v>
      </c>
      <c r="F85" s="237"/>
      <c r="G85" s="238">
        <f>ROUND(E85*F85,2)</f>
        <v>0</v>
      </c>
      <c r="H85" s="237"/>
      <c r="I85" s="238">
        <f>ROUND(E85*H85,2)</f>
        <v>0</v>
      </c>
      <c r="J85" s="237"/>
      <c r="K85" s="238">
        <f>ROUND(E85*J85,2)</f>
        <v>0</v>
      </c>
      <c r="L85" s="238">
        <v>21</v>
      </c>
      <c r="M85" s="238">
        <f>G85*(1+L85/100)</f>
        <v>0</v>
      </c>
      <c r="N85" s="236">
        <v>3.7000000000000002E-3</v>
      </c>
      <c r="O85" s="236">
        <f>ROUND(E85*N85,2)</f>
        <v>0</v>
      </c>
      <c r="P85" s="236">
        <v>0</v>
      </c>
      <c r="Q85" s="236">
        <f>ROUND(E85*P85,2)</f>
        <v>0</v>
      </c>
      <c r="R85" s="238"/>
      <c r="S85" s="238" t="s">
        <v>288</v>
      </c>
      <c r="T85" s="239" t="s">
        <v>265</v>
      </c>
      <c r="U85" s="222">
        <v>0</v>
      </c>
      <c r="V85" s="222">
        <f>ROUND(E85*U85,2)</f>
        <v>0</v>
      </c>
      <c r="W85" s="222"/>
      <c r="X85" s="222" t="s">
        <v>547</v>
      </c>
      <c r="Y85" s="222" t="s">
        <v>267</v>
      </c>
      <c r="Z85" s="212"/>
      <c r="AA85" s="212"/>
      <c r="AB85" s="212"/>
      <c r="AC85" s="212"/>
      <c r="AD85" s="212"/>
      <c r="AE85" s="212"/>
      <c r="AF85" s="212"/>
      <c r="AG85" s="212" t="s">
        <v>548</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51" t="s">
        <v>2151</v>
      </c>
      <c r="D86" s="241"/>
      <c r="E86" s="241"/>
      <c r="F86" s="241"/>
      <c r="G86" s="241"/>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270</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33">
        <v>36</v>
      </c>
      <c r="B87" s="234" t="s">
        <v>2157</v>
      </c>
      <c r="C87" s="250" t="s">
        <v>2158</v>
      </c>
      <c r="D87" s="235" t="s">
        <v>645</v>
      </c>
      <c r="E87" s="236">
        <v>2</v>
      </c>
      <c r="F87" s="237"/>
      <c r="G87" s="238">
        <f>ROUND(E87*F87,2)</f>
        <v>0</v>
      </c>
      <c r="H87" s="237"/>
      <c r="I87" s="238">
        <f>ROUND(E87*H87,2)</f>
        <v>0</v>
      </c>
      <c r="J87" s="237"/>
      <c r="K87" s="238">
        <f>ROUND(E87*J87,2)</f>
        <v>0</v>
      </c>
      <c r="L87" s="238">
        <v>21</v>
      </c>
      <c r="M87" s="238">
        <f>G87*(1+L87/100)</f>
        <v>0</v>
      </c>
      <c r="N87" s="236">
        <v>3.7000000000000002E-3</v>
      </c>
      <c r="O87" s="236">
        <f>ROUND(E87*N87,2)</f>
        <v>0.01</v>
      </c>
      <c r="P87" s="236">
        <v>0</v>
      </c>
      <c r="Q87" s="236">
        <f>ROUND(E87*P87,2)</f>
        <v>0</v>
      </c>
      <c r="R87" s="238"/>
      <c r="S87" s="238" t="s">
        <v>288</v>
      </c>
      <c r="T87" s="239" t="s">
        <v>265</v>
      </c>
      <c r="U87" s="222">
        <v>0</v>
      </c>
      <c r="V87" s="222">
        <f>ROUND(E87*U87,2)</f>
        <v>0</v>
      </c>
      <c r="W87" s="222"/>
      <c r="X87" s="222" t="s">
        <v>547</v>
      </c>
      <c r="Y87" s="222" t="s">
        <v>267</v>
      </c>
      <c r="Z87" s="212"/>
      <c r="AA87" s="212"/>
      <c r="AB87" s="212"/>
      <c r="AC87" s="212"/>
      <c r="AD87" s="212"/>
      <c r="AE87" s="212"/>
      <c r="AF87" s="212"/>
      <c r="AG87" s="212" t="s">
        <v>548</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51" t="s">
        <v>2151</v>
      </c>
      <c r="D88" s="241"/>
      <c r="E88" s="241"/>
      <c r="F88" s="241"/>
      <c r="G88" s="241"/>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270</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33">
        <v>37</v>
      </c>
      <c r="B89" s="234" t="s">
        <v>2159</v>
      </c>
      <c r="C89" s="250" t="s">
        <v>2160</v>
      </c>
      <c r="D89" s="235" t="s">
        <v>645</v>
      </c>
      <c r="E89" s="236">
        <v>1</v>
      </c>
      <c r="F89" s="237"/>
      <c r="G89" s="238">
        <f>ROUND(E89*F89,2)</f>
        <v>0</v>
      </c>
      <c r="H89" s="237"/>
      <c r="I89" s="238">
        <f>ROUND(E89*H89,2)</f>
        <v>0</v>
      </c>
      <c r="J89" s="237"/>
      <c r="K89" s="238">
        <f>ROUND(E89*J89,2)</f>
        <v>0</v>
      </c>
      <c r="L89" s="238">
        <v>21</v>
      </c>
      <c r="M89" s="238">
        <f>G89*(1+L89/100)</f>
        <v>0</v>
      </c>
      <c r="N89" s="236">
        <v>3.7000000000000002E-3</v>
      </c>
      <c r="O89" s="236">
        <f>ROUND(E89*N89,2)</f>
        <v>0</v>
      </c>
      <c r="P89" s="236">
        <v>0</v>
      </c>
      <c r="Q89" s="236">
        <f>ROUND(E89*P89,2)</f>
        <v>0</v>
      </c>
      <c r="R89" s="238"/>
      <c r="S89" s="238" t="s">
        <v>288</v>
      </c>
      <c r="T89" s="239" t="s">
        <v>265</v>
      </c>
      <c r="U89" s="222">
        <v>0</v>
      </c>
      <c r="V89" s="222">
        <f>ROUND(E89*U89,2)</f>
        <v>0</v>
      </c>
      <c r="W89" s="222"/>
      <c r="X89" s="222" t="s">
        <v>547</v>
      </c>
      <c r="Y89" s="222" t="s">
        <v>267</v>
      </c>
      <c r="Z89" s="212"/>
      <c r="AA89" s="212"/>
      <c r="AB89" s="212"/>
      <c r="AC89" s="212"/>
      <c r="AD89" s="212"/>
      <c r="AE89" s="212"/>
      <c r="AF89" s="212"/>
      <c r="AG89" s="212" t="s">
        <v>548</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51" t="s">
        <v>2161</v>
      </c>
      <c r="D90" s="241"/>
      <c r="E90" s="241"/>
      <c r="F90" s="241"/>
      <c r="G90" s="241"/>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270</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3">
        <v>38</v>
      </c>
      <c r="B91" s="234" t="s">
        <v>2162</v>
      </c>
      <c r="C91" s="250" t="s">
        <v>2163</v>
      </c>
      <c r="D91" s="235" t="s">
        <v>453</v>
      </c>
      <c r="E91" s="236">
        <v>1</v>
      </c>
      <c r="F91" s="237"/>
      <c r="G91" s="238">
        <f>ROUND(E91*F91,2)</f>
        <v>0</v>
      </c>
      <c r="H91" s="237"/>
      <c r="I91" s="238">
        <f>ROUND(E91*H91,2)</f>
        <v>0</v>
      </c>
      <c r="J91" s="237"/>
      <c r="K91" s="238">
        <f>ROUND(E91*J91,2)</f>
        <v>0</v>
      </c>
      <c r="L91" s="238">
        <v>21</v>
      </c>
      <c r="M91" s="238">
        <f>G91*(1+L91/100)</f>
        <v>0</v>
      </c>
      <c r="N91" s="236">
        <v>0</v>
      </c>
      <c r="O91" s="236">
        <f>ROUND(E91*N91,2)</f>
        <v>0</v>
      </c>
      <c r="P91" s="236">
        <v>0</v>
      </c>
      <c r="Q91" s="236">
        <f>ROUND(E91*P91,2)</f>
        <v>0</v>
      </c>
      <c r="R91" s="238"/>
      <c r="S91" s="238" t="s">
        <v>288</v>
      </c>
      <c r="T91" s="239" t="s">
        <v>265</v>
      </c>
      <c r="U91" s="222">
        <v>0</v>
      </c>
      <c r="V91" s="222">
        <f>ROUND(E91*U91,2)</f>
        <v>0</v>
      </c>
      <c r="W91" s="222"/>
      <c r="X91" s="222" t="s">
        <v>547</v>
      </c>
      <c r="Y91" s="222" t="s">
        <v>267</v>
      </c>
      <c r="Z91" s="212"/>
      <c r="AA91" s="212"/>
      <c r="AB91" s="212"/>
      <c r="AC91" s="212"/>
      <c r="AD91" s="212"/>
      <c r="AE91" s="212"/>
      <c r="AF91" s="212"/>
      <c r="AG91" s="212" t="s">
        <v>548</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51" t="s">
        <v>2164</v>
      </c>
      <c r="D92" s="241"/>
      <c r="E92" s="241"/>
      <c r="F92" s="241"/>
      <c r="G92" s="241"/>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270</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3">
        <v>39</v>
      </c>
      <c r="B93" s="234" t="s">
        <v>2108</v>
      </c>
      <c r="C93" s="250" t="s">
        <v>2109</v>
      </c>
      <c r="D93" s="235" t="s">
        <v>397</v>
      </c>
      <c r="E93" s="236">
        <v>2.2200000000000001E-2</v>
      </c>
      <c r="F93" s="237"/>
      <c r="G93" s="238">
        <f>ROUND(E93*F93,2)</f>
        <v>0</v>
      </c>
      <c r="H93" s="237"/>
      <c r="I93" s="238">
        <f>ROUND(E93*H93,2)</f>
        <v>0</v>
      </c>
      <c r="J93" s="237"/>
      <c r="K93" s="238">
        <f>ROUND(E93*J93,2)</f>
        <v>0</v>
      </c>
      <c r="L93" s="238">
        <v>21</v>
      </c>
      <c r="M93" s="238">
        <f>G93*(1+L93/100)</f>
        <v>0</v>
      </c>
      <c r="N93" s="236">
        <v>0</v>
      </c>
      <c r="O93" s="236">
        <f>ROUND(E93*N93,2)</f>
        <v>0</v>
      </c>
      <c r="P93" s="236">
        <v>0</v>
      </c>
      <c r="Q93" s="236">
        <f>ROUND(E93*P93,2)</f>
        <v>0</v>
      </c>
      <c r="R93" s="238" t="s">
        <v>1325</v>
      </c>
      <c r="S93" s="238" t="s">
        <v>264</v>
      </c>
      <c r="T93" s="239" t="s">
        <v>319</v>
      </c>
      <c r="U93" s="222">
        <v>1.327</v>
      </c>
      <c r="V93" s="222">
        <f>ROUND(E93*U93,2)</f>
        <v>0.03</v>
      </c>
      <c r="W93" s="222"/>
      <c r="X93" s="222" t="s">
        <v>320</v>
      </c>
      <c r="Y93" s="222" t="s">
        <v>267</v>
      </c>
      <c r="Z93" s="212"/>
      <c r="AA93" s="212"/>
      <c r="AB93" s="212"/>
      <c r="AC93" s="212"/>
      <c r="AD93" s="212"/>
      <c r="AE93" s="212"/>
      <c r="AF93" s="212"/>
      <c r="AG93" s="212" t="s">
        <v>2165</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61" t="s">
        <v>1390</v>
      </c>
      <c r="D94" s="259"/>
      <c r="E94" s="259"/>
      <c r="F94" s="259"/>
      <c r="G94" s="259"/>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323</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3" t="s">
        <v>1390</v>
      </c>
      <c r="D95" s="260"/>
      <c r="E95" s="260"/>
      <c r="F95" s="260"/>
      <c r="G95" s="260"/>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270</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52" t="s">
        <v>1141</v>
      </c>
      <c r="D96" s="223"/>
      <c r="E96" s="224"/>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276</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2" t="s">
        <v>2166</v>
      </c>
      <c r="D97" s="223"/>
      <c r="E97" s="224"/>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276</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2" t="s">
        <v>2167</v>
      </c>
      <c r="D98" s="223"/>
      <c r="E98" s="224">
        <v>0.02</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276</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226" t="s">
        <v>259</v>
      </c>
      <c r="B99" s="227" t="s">
        <v>131</v>
      </c>
      <c r="C99" s="249" t="s">
        <v>132</v>
      </c>
      <c r="D99" s="228"/>
      <c r="E99" s="229"/>
      <c r="F99" s="230"/>
      <c r="G99" s="230">
        <f>SUMIF(AG100:AG122,"&lt;&gt;NOR",G100:G122)</f>
        <v>0</v>
      </c>
      <c r="H99" s="230"/>
      <c r="I99" s="230">
        <f>SUM(I100:I122)</f>
        <v>0</v>
      </c>
      <c r="J99" s="230"/>
      <c r="K99" s="230">
        <f>SUM(K100:K122)</f>
        <v>0</v>
      </c>
      <c r="L99" s="230"/>
      <c r="M99" s="230">
        <f>SUM(M100:M122)</f>
        <v>0</v>
      </c>
      <c r="N99" s="229"/>
      <c r="O99" s="229">
        <f>SUM(O100:O122)</f>
        <v>0</v>
      </c>
      <c r="P99" s="229"/>
      <c r="Q99" s="229">
        <f>SUM(Q100:Q122)</f>
        <v>0</v>
      </c>
      <c r="R99" s="230"/>
      <c r="S99" s="230"/>
      <c r="T99" s="231"/>
      <c r="U99" s="225"/>
      <c r="V99" s="225">
        <f>SUM(V100:V122)</f>
        <v>24.25</v>
      </c>
      <c r="W99" s="225"/>
      <c r="X99" s="225"/>
      <c r="Y99" s="225"/>
      <c r="AG99" t="s">
        <v>260</v>
      </c>
    </row>
    <row r="100" spans="1:60" outlineLevel="1" x14ac:dyDescent="0.2">
      <c r="A100" s="233">
        <v>40</v>
      </c>
      <c r="B100" s="234" t="s">
        <v>2168</v>
      </c>
      <c r="C100" s="250" t="s">
        <v>2169</v>
      </c>
      <c r="D100" s="235" t="s">
        <v>650</v>
      </c>
      <c r="E100" s="236">
        <v>270</v>
      </c>
      <c r="F100" s="237"/>
      <c r="G100" s="238">
        <f>ROUND(E100*F100,2)</f>
        <v>0</v>
      </c>
      <c r="H100" s="237"/>
      <c r="I100" s="238">
        <f>ROUND(E100*H100,2)</f>
        <v>0</v>
      </c>
      <c r="J100" s="237"/>
      <c r="K100" s="238">
        <f>ROUND(E100*J100,2)</f>
        <v>0</v>
      </c>
      <c r="L100" s="238">
        <v>21</v>
      </c>
      <c r="M100" s="238">
        <f>G100*(1+L100/100)</f>
        <v>0</v>
      </c>
      <c r="N100" s="236">
        <v>0</v>
      </c>
      <c r="O100" s="236">
        <f>ROUND(E100*N100,2)</f>
        <v>0</v>
      </c>
      <c r="P100" s="236">
        <v>0</v>
      </c>
      <c r="Q100" s="236">
        <f>ROUND(E100*P100,2)</f>
        <v>0</v>
      </c>
      <c r="R100" s="238"/>
      <c r="S100" s="238" t="s">
        <v>2170</v>
      </c>
      <c r="T100" s="239" t="s">
        <v>2171</v>
      </c>
      <c r="U100" s="222">
        <v>0</v>
      </c>
      <c r="V100" s="222">
        <f>ROUND(E100*U100,2)</f>
        <v>0</v>
      </c>
      <c r="W100" s="222"/>
      <c r="X100" s="222" t="s">
        <v>320</v>
      </c>
      <c r="Y100" s="222" t="s">
        <v>267</v>
      </c>
      <c r="Z100" s="212"/>
      <c r="AA100" s="212"/>
      <c r="AB100" s="212"/>
      <c r="AC100" s="212"/>
      <c r="AD100" s="212"/>
      <c r="AE100" s="212"/>
      <c r="AF100" s="212"/>
      <c r="AG100" s="212" t="s">
        <v>321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52" t="s">
        <v>2172</v>
      </c>
      <c r="D101" s="223"/>
      <c r="E101" s="224">
        <v>55</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276</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2" t="s">
        <v>2173</v>
      </c>
      <c r="D102" s="223"/>
      <c r="E102" s="224">
        <v>47</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276</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52" t="s">
        <v>2174</v>
      </c>
      <c r="D103" s="223"/>
      <c r="E103" s="224">
        <v>136</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276</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52" t="s">
        <v>2175</v>
      </c>
      <c r="D104" s="223"/>
      <c r="E104" s="224">
        <v>1</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276</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52" t="s">
        <v>2176</v>
      </c>
      <c r="D105" s="223"/>
      <c r="E105" s="224">
        <v>3</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276</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2" t="s">
        <v>2177</v>
      </c>
      <c r="D106" s="223"/>
      <c r="E106" s="224">
        <v>18</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276</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52" t="s">
        <v>2178</v>
      </c>
      <c r="D107" s="223"/>
      <c r="E107" s="224">
        <v>3</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276</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52" t="s">
        <v>2179</v>
      </c>
      <c r="D108" s="223"/>
      <c r="E108" s="224">
        <v>7</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276</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3">
        <v>41</v>
      </c>
      <c r="B109" s="234" t="s">
        <v>2180</v>
      </c>
      <c r="C109" s="250" t="s">
        <v>2181</v>
      </c>
      <c r="D109" s="235" t="s">
        <v>650</v>
      </c>
      <c r="E109" s="236">
        <v>266.5</v>
      </c>
      <c r="F109" s="237"/>
      <c r="G109" s="238">
        <f>ROUND(E109*F109,2)</f>
        <v>0</v>
      </c>
      <c r="H109" s="237"/>
      <c r="I109" s="238">
        <f>ROUND(E109*H109,2)</f>
        <v>0</v>
      </c>
      <c r="J109" s="237"/>
      <c r="K109" s="238">
        <f>ROUND(E109*J109,2)</f>
        <v>0</v>
      </c>
      <c r="L109" s="238">
        <v>21</v>
      </c>
      <c r="M109" s="238">
        <f>G109*(1+L109/100)</f>
        <v>0</v>
      </c>
      <c r="N109" s="236">
        <v>1.0000000000000001E-5</v>
      </c>
      <c r="O109" s="236">
        <f>ROUND(E109*N109,2)</f>
        <v>0</v>
      </c>
      <c r="P109" s="236">
        <v>0</v>
      </c>
      <c r="Q109" s="236">
        <f>ROUND(E109*P109,2)</f>
        <v>0</v>
      </c>
      <c r="R109" s="238" t="s">
        <v>1325</v>
      </c>
      <c r="S109" s="238" t="s">
        <v>264</v>
      </c>
      <c r="T109" s="239" t="s">
        <v>319</v>
      </c>
      <c r="U109" s="222">
        <v>6.2E-2</v>
      </c>
      <c r="V109" s="222">
        <f>ROUND(E109*U109,2)</f>
        <v>16.52</v>
      </c>
      <c r="W109" s="222"/>
      <c r="X109" s="222" t="s">
        <v>320</v>
      </c>
      <c r="Y109" s="222" t="s">
        <v>267</v>
      </c>
      <c r="Z109" s="212"/>
      <c r="AA109" s="212"/>
      <c r="AB109" s="212"/>
      <c r="AC109" s="212"/>
      <c r="AD109" s="212"/>
      <c r="AE109" s="212"/>
      <c r="AF109" s="212"/>
      <c r="AG109" s="212" t="s">
        <v>321</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51" t="s">
        <v>2182</v>
      </c>
      <c r="D110" s="241"/>
      <c r="E110" s="241"/>
      <c r="F110" s="241"/>
      <c r="G110" s="241"/>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270</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52" t="s">
        <v>2183</v>
      </c>
      <c r="D111" s="223"/>
      <c r="E111" s="224">
        <v>73</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276</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2" t="s">
        <v>2184</v>
      </c>
      <c r="D112" s="223"/>
      <c r="E112" s="224">
        <v>54</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276</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52" t="s">
        <v>2185</v>
      </c>
      <c r="D113" s="223"/>
      <c r="E113" s="224">
        <v>139</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276</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52" t="s">
        <v>2186</v>
      </c>
      <c r="D114" s="223"/>
      <c r="E114" s="224">
        <v>0.5</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276</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33">
        <v>42</v>
      </c>
      <c r="B115" s="234" t="s">
        <v>2187</v>
      </c>
      <c r="C115" s="250" t="s">
        <v>2188</v>
      </c>
      <c r="D115" s="235" t="s">
        <v>650</v>
      </c>
      <c r="E115" s="236">
        <v>266</v>
      </c>
      <c r="F115" s="237"/>
      <c r="G115" s="238">
        <f>ROUND(E115*F115,2)</f>
        <v>0</v>
      </c>
      <c r="H115" s="237"/>
      <c r="I115" s="238">
        <f>ROUND(E115*H115,2)</f>
        <v>0</v>
      </c>
      <c r="J115" s="237"/>
      <c r="K115" s="238">
        <f>ROUND(E115*J115,2)</f>
        <v>0</v>
      </c>
      <c r="L115" s="238">
        <v>21</v>
      </c>
      <c r="M115" s="238">
        <f>G115*(1+L115/100)</f>
        <v>0</v>
      </c>
      <c r="N115" s="236">
        <v>0</v>
      </c>
      <c r="O115" s="236">
        <f>ROUND(E115*N115,2)</f>
        <v>0</v>
      </c>
      <c r="P115" s="236">
        <v>0</v>
      </c>
      <c r="Q115" s="236">
        <f>ROUND(E115*P115,2)</f>
        <v>0</v>
      </c>
      <c r="R115" s="238" t="s">
        <v>1325</v>
      </c>
      <c r="S115" s="238" t="s">
        <v>264</v>
      </c>
      <c r="T115" s="239" t="s">
        <v>319</v>
      </c>
      <c r="U115" s="222">
        <v>2.9000000000000001E-2</v>
      </c>
      <c r="V115" s="222">
        <f>ROUND(E115*U115,2)</f>
        <v>7.71</v>
      </c>
      <c r="W115" s="222"/>
      <c r="X115" s="222" t="s">
        <v>320</v>
      </c>
      <c r="Y115" s="222" t="s">
        <v>267</v>
      </c>
      <c r="Z115" s="212"/>
      <c r="AA115" s="212"/>
      <c r="AB115" s="212"/>
      <c r="AC115" s="212"/>
      <c r="AD115" s="212"/>
      <c r="AE115" s="212"/>
      <c r="AF115" s="212"/>
      <c r="AG115" s="212" t="s">
        <v>321</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51" t="s">
        <v>2189</v>
      </c>
      <c r="D116" s="241"/>
      <c r="E116" s="241"/>
      <c r="F116" s="241"/>
      <c r="G116" s="241"/>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270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52" t="s">
        <v>2183</v>
      </c>
      <c r="D117" s="223"/>
      <c r="E117" s="224">
        <v>73</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276</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52" t="s">
        <v>2184</v>
      </c>
      <c r="D118" s="223"/>
      <c r="E118" s="224">
        <v>54</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276</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52" t="s">
        <v>2185</v>
      </c>
      <c r="D119" s="223"/>
      <c r="E119" s="224">
        <v>139</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276</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3">
        <v>43</v>
      </c>
      <c r="B120" s="234" t="s">
        <v>2190</v>
      </c>
      <c r="C120" s="250" t="s">
        <v>2191</v>
      </c>
      <c r="D120" s="235" t="s">
        <v>650</v>
      </c>
      <c r="E120" s="236">
        <v>0.5</v>
      </c>
      <c r="F120" s="237"/>
      <c r="G120" s="238">
        <f>ROUND(E120*F120,2)</f>
        <v>0</v>
      </c>
      <c r="H120" s="237"/>
      <c r="I120" s="238">
        <f>ROUND(E120*H120,2)</f>
        <v>0</v>
      </c>
      <c r="J120" s="237"/>
      <c r="K120" s="238">
        <f>ROUND(E120*J120,2)</f>
        <v>0</v>
      </c>
      <c r="L120" s="238">
        <v>21</v>
      </c>
      <c r="M120" s="238">
        <f>G120*(1+L120/100)</f>
        <v>0</v>
      </c>
      <c r="N120" s="236">
        <v>0</v>
      </c>
      <c r="O120" s="236">
        <f>ROUND(E120*N120,2)</f>
        <v>0</v>
      </c>
      <c r="P120" s="236">
        <v>0</v>
      </c>
      <c r="Q120" s="236">
        <f>ROUND(E120*P120,2)</f>
        <v>0</v>
      </c>
      <c r="R120" s="238" t="s">
        <v>1325</v>
      </c>
      <c r="S120" s="238" t="s">
        <v>264</v>
      </c>
      <c r="T120" s="239" t="s">
        <v>319</v>
      </c>
      <c r="U120" s="222">
        <v>3.1E-2</v>
      </c>
      <c r="V120" s="222">
        <f>ROUND(E120*U120,2)</f>
        <v>0.02</v>
      </c>
      <c r="W120" s="222"/>
      <c r="X120" s="222" t="s">
        <v>320</v>
      </c>
      <c r="Y120" s="222" t="s">
        <v>267</v>
      </c>
      <c r="Z120" s="212"/>
      <c r="AA120" s="212"/>
      <c r="AB120" s="212"/>
      <c r="AC120" s="212"/>
      <c r="AD120" s="212"/>
      <c r="AE120" s="212"/>
      <c r="AF120" s="212"/>
      <c r="AG120" s="212" t="s">
        <v>321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51" t="s">
        <v>2189</v>
      </c>
      <c r="D121" s="241"/>
      <c r="E121" s="241"/>
      <c r="F121" s="241"/>
      <c r="G121" s="241"/>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270</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52" t="s">
        <v>2186</v>
      </c>
      <c r="D122" s="223"/>
      <c r="E122" s="224">
        <v>0.5</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276</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x14ac:dyDescent="0.2">
      <c r="A123" s="3"/>
      <c r="B123" s="4"/>
      <c r="C123" s="254"/>
      <c r="D123" s="6"/>
      <c r="E123" s="3"/>
      <c r="F123" s="3"/>
      <c r="G123" s="3"/>
      <c r="H123" s="3"/>
      <c r="I123" s="3"/>
      <c r="J123" s="3"/>
      <c r="K123" s="3"/>
      <c r="L123" s="3"/>
      <c r="M123" s="3"/>
      <c r="N123" s="3"/>
      <c r="O123" s="3"/>
      <c r="P123" s="3"/>
      <c r="Q123" s="3"/>
      <c r="R123" s="3"/>
      <c r="S123" s="3"/>
      <c r="T123" s="3"/>
      <c r="U123" s="3"/>
      <c r="V123" s="3"/>
      <c r="W123" s="3"/>
      <c r="X123" s="3"/>
      <c r="Y123" s="3"/>
      <c r="AE123">
        <v>12</v>
      </c>
      <c r="AF123">
        <v>21</v>
      </c>
      <c r="AG123" t="s">
        <v>245</v>
      </c>
    </row>
    <row r="124" spans="1:60" x14ac:dyDescent="0.2">
      <c r="A124" s="215"/>
      <c r="B124" s="216" t="s">
        <v>29</v>
      </c>
      <c r="C124" s="255"/>
      <c r="D124" s="217"/>
      <c r="E124" s="218"/>
      <c r="F124" s="218"/>
      <c r="G124" s="232">
        <f>G8+G52+G63+G80+G99</f>
        <v>0</v>
      </c>
      <c r="H124" s="3"/>
      <c r="I124" s="3"/>
      <c r="J124" s="3"/>
      <c r="K124" s="3"/>
      <c r="L124" s="3"/>
      <c r="M124" s="3"/>
      <c r="N124" s="3"/>
      <c r="O124" s="3"/>
      <c r="P124" s="3"/>
      <c r="Q124" s="3"/>
      <c r="R124" s="3"/>
      <c r="S124" s="3"/>
      <c r="T124" s="3"/>
      <c r="U124" s="3"/>
      <c r="V124" s="3"/>
      <c r="W124" s="3"/>
      <c r="X124" s="3"/>
      <c r="Y124" s="3"/>
      <c r="AE124">
        <f>SUMIF(L7:L122,AE123,G7:G122)</f>
        <v>0</v>
      </c>
      <c r="AF124">
        <f>SUMIF(L7:L122,AF123,G7:G122)</f>
        <v>0</v>
      </c>
      <c r="AG124" t="s">
        <v>312</v>
      </c>
    </row>
    <row r="125" spans="1:60" x14ac:dyDescent="0.2">
      <c r="C125" s="256"/>
      <c r="D125" s="10"/>
      <c r="AG125" t="s">
        <v>313</v>
      </c>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cQU7UU9AD++Smaf9xtiWZ8Tr6bnCLQTufKfJ8IFt6ClBrFFb78PKQSBvazb2OfU27gfVddMSguijVRgQnaz0w==" saltValue="+xJ5pkShUr3oQtJBidqKZQ==" spinCount="100000" sheet="1" formatRows="0"/>
  <mergeCells count="43">
    <mergeCell ref="C121:G121"/>
    <mergeCell ref="C90:G90"/>
    <mergeCell ref="C92:G92"/>
    <mergeCell ref="C94:G94"/>
    <mergeCell ref="C95:G95"/>
    <mergeCell ref="C110:G110"/>
    <mergeCell ref="C116:G116"/>
    <mergeCell ref="C59:G59"/>
    <mergeCell ref="C75:G75"/>
    <mergeCell ref="C82:G82"/>
    <mergeCell ref="C84:G84"/>
    <mergeCell ref="C86:G86"/>
    <mergeCell ref="C88:G88"/>
    <mergeCell ref="C40:G40"/>
    <mergeCell ref="C42:G42"/>
    <mergeCell ref="C44:G44"/>
    <mergeCell ref="C47:G47"/>
    <mergeCell ref="C48:G48"/>
    <mergeCell ref="C58:G58"/>
    <mergeCell ref="C28:G28"/>
    <mergeCell ref="C30:G30"/>
    <mergeCell ref="C32:G32"/>
    <mergeCell ref="C34:G34"/>
    <mergeCell ref="C36:G36"/>
    <mergeCell ref="C38:G38"/>
    <mergeCell ref="C20:G20"/>
    <mergeCell ref="C22:G22"/>
    <mergeCell ref="C23:G23"/>
    <mergeCell ref="C24:G24"/>
    <mergeCell ref="C25:G25"/>
    <mergeCell ref="C26:G26"/>
    <mergeCell ref="C12:G12"/>
    <mergeCell ref="C14:G14"/>
    <mergeCell ref="C15:G15"/>
    <mergeCell ref="C16:G16"/>
    <mergeCell ref="C18:G18"/>
    <mergeCell ref="C19:G19"/>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8A905-4FDC-4560-B236-35257C62004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314</v>
      </c>
      <c r="B1" s="197"/>
      <c r="C1" s="197"/>
      <c r="D1" s="197"/>
      <c r="E1" s="197"/>
      <c r="F1" s="197"/>
      <c r="G1" s="197"/>
      <c r="AG1" t="s">
        <v>230</v>
      </c>
    </row>
    <row r="2" spans="1:60" ht="24.95" customHeight="1" x14ac:dyDescent="0.2">
      <c r="A2" s="198" t="s">
        <v>7</v>
      </c>
      <c r="B2" s="49" t="s">
        <v>44</v>
      </c>
      <c r="C2" s="201" t="s">
        <v>45</v>
      </c>
      <c r="D2" s="199"/>
      <c r="E2" s="199"/>
      <c r="F2" s="199"/>
      <c r="G2" s="200"/>
      <c r="AG2" t="s">
        <v>231</v>
      </c>
    </row>
    <row r="3" spans="1:60" ht="24.95" customHeight="1" x14ac:dyDescent="0.2">
      <c r="A3" s="198" t="s">
        <v>8</v>
      </c>
      <c r="B3" s="49" t="s">
        <v>54</v>
      </c>
      <c r="C3" s="201" t="s">
        <v>57</v>
      </c>
      <c r="D3" s="199"/>
      <c r="E3" s="199"/>
      <c r="F3" s="199"/>
      <c r="G3" s="200"/>
      <c r="AC3" s="176" t="s">
        <v>231</v>
      </c>
      <c r="AG3" t="s">
        <v>235</v>
      </c>
    </row>
    <row r="4" spans="1:60" ht="24.95" customHeight="1" x14ac:dyDescent="0.2">
      <c r="A4" s="202" t="s">
        <v>9</v>
      </c>
      <c r="B4" s="203" t="s">
        <v>63</v>
      </c>
      <c r="C4" s="204" t="s">
        <v>64</v>
      </c>
      <c r="D4" s="205"/>
      <c r="E4" s="205"/>
      <c r="F4" s="205"/>
      <c r="G4" s="206"/>
      <c r="AG4" t="s">
        <v>236</v>
      </c>
    </row>
    <row r="5" spans="1:60" x14ac:dyDescent="0.2">
      <c r="D5" s="10"/>
    </row>
    <row r="6" spans="1:60" ht="38.25" x14ac:dyDescent="0.2">
      <c r="A6" s="208" t="s">
        <v>237</v>
      </c>
      <c r="B6" s="210" t="s">
        <v>238</v>
      </c>
      <c r="C6" s="210" t="s">
        <v>239</v>
      </c>
      <c r="D6" s="209" t="s">
        <v>240</v>
      </c>
      <c r="E6" s="208" t="s">
        <v>241</v>
      </c>
      <c r="F6" s="207" t="s">
        <v>242</v>
      </c>
      <c r="G6" s="208" t="s">
        <v>29</v>
      </c>
      <c r="H6" s="211" t="s">
        <v>30</v>
      </c>
      <c r="I6" s="211" t="s">
        <v>243</v>
      </c>
      <c r="J6" s="211" t="s">
        <v>31</v>
      </c>
      <c r="K6" s="211" t="s">
        <v>244</v>
      </c>
      <c r="L6" s="211" t="s">
        <v>245</v>
      </c>
      <c r="M6" s="211" t="s">
        <v>246</v>
      </c>
      <c r="N6" s="211" t="s">
        <v>247</v>
      </c>
      <c r="O6" s="211" t="s">
        <v>248</v>
      </c>
      <c r="P6" s="211" t="s">
        <v>249</v>
      </c>
      <c r="Q6" s="211" t="s">
        <v>250</v>
      </c>
      <c r="R6" s="211" t="s">
        <v>251</v>
      </c>
      <c r="S6" s="211" t="s">
        <v>252</v>
      </c>
      <c r="T6" s="211" t="s">
        <v>253</v>
      </c>
      <c r="U6" s="211" t="s">
        <v>254</v>
      </c>
      <c r="V6" s="211" t="s">
        <v>255</v>
      </c>
      <c r="W6" s="211" t="s">
        <v>256</v>
      </c>
      <c r="X6" s="211" t="s">
        <v>257</v>
      </c>
      <c r="Y6" s="211" t="s">
        <v>258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259</v>
      </c>
      <c r="B8" s="227" t="s">
        <v>167</v>
      </c>
      <c r="C8" s="249" t="s">
        <v>168</v>
      </c>
      <c r="D8" s="228"/>
      <c r="E8" s="229"/>
      <c r="F8" s="230"/>
      <c r="G8" s="230">
        <f>SUMIF(AG9:AG18,"&lt;&gt;NOR",G9:G18)</f>
        <v>0</v>
      </c>
      <c r="H8" s="230"/>
      <c r="I8" s="230">
        <f>SUM(I9:I18)</f>
        <v>0</v>
      </c>
      <c r="J8" s="230"/>
      <c r="K8" s="230">
        <f>SUM(K9:K18)</f>
        <v>0</v>
      </c>
      <c r="L8" s="230"/>
      <c r="M8" s="230">
        <f>SUM(M9:M18)</f>
        <v>0</v>
      </c>
      <c r="N8" s="229"/>
      <c r="O8" s="229">
        <f>SUM(O9:O18)</f>
        <v>0.19</v>
      </c>
      <c r="P8" s="229"/>
      <c r="Q8" s="229">
        <f>SUM(Q9:Q18)</f>
        <v>0</v>
      </c>
      <c r="R8" s="230"/>
      <c r="S8" s="230"/>
      <c r="T8" s="231"/>
      <c r="U8" s="225"/>
      <c r="V8" s="225">
        <f>SUM(V9:V18)</f>
        <v>9.68</v>
      </c>
      <c r="W8" s="225"/>
      <c r="X8" s="225"/>
      <c r="Y8" s="225"/>
      <c r="AG8" t="s">
        <v>260</v>
      </c>
    </row>
    <row r="9" spans="1:60" ht="22.5" outlineLevel="1" x14ac:dyDescent="0.2">
      <c r="A9" s="233">
        <v>1</v>
      </c>
      <c r="B9" s="234" t="s">
        <v>2192</v>
      </c>
      <c r="C9" s="250" t="s">
        <v>2193</v>
      </c>
      <c r="D9" s="235" t="s">
        <v>650</v>
      </c>
      <c r="E9" s="236">
        <v>10</v>
      </c>
      <c r="F9" s="237"/>
      <c r="G9" s="238">
        <f>ROUND(E9*F9,2)</f>
        <v>0</v>
      </c>
      <c r="H9" s="237"/>
      <c r="I9" s="238">
        <f>ROUND(E9*H9,2)</f>
        <v>0</v>
      </c>
      <c r="J9" s="237"/>
      <c r="K9" s="238">
        <f>ROUND(E9*J9,2)</f>
        <v>0</v>
      </c>
      <c r="L9" s="238">
        <v>21</v>
      </c>
      <c r="M9" s="238">
        <f>G9*(1+L9/100)</f>
        <v>0</v>
      </c>
      <c r="N9" s="236">
        <v>1.5900000000000001E-2</v>
      </c>
      <c r="O9" s="236">
        <f>ROUND(E9*N9,2)</f>
        <v>0.16</v>
      </c>
      <c r="P9" s="236">
        <v>0</v>
      </c>
      <c r="Q9" s="236">
        <f>ROUND(E9*P9,2)</f>
        <v>0</v>
      </c>
      <c r="R9" s="238" t="s">
        <v>1325</v>
      </c>
      <c r="S9" s="238" t="s">
        <v>264</v>
      </c>
      <c r="T9" s="239" t="s">
        <v>413</v>
      </c>
      <c r="U9" s="222">
        <v>0.89700000000000002</v>
      </c>
      <c r="V9" s="222">
        <f>ROUND(E9*U9,2)</f>
        <v>8.9700000000000006</v>
      </c>
      <c r="W9" s="222"/>
      <c r="X9" s="222" t="s">
        <v>320</v>
      </c>
      <c r="Y9" s="222" t="s">
        <v>267</v>
      </c>
      <c r="Z9" s="212"/>
      <c r="AA9" s="212"/>
      <c r="AB9" s="212"/>
      <c r="AC9" s="212"/>
      <c r="AD9" s="212"/>
      <c r="AE9" s="212"/>
      <c r="AF9" s="212"/>
      <c r="AG9" s="212" t="s">
        <v>1967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1" t="s">
        <v>2078</v>
      </c>
      <c r="D10" s="241"/>
      <c r="E10" s="241"/>
      <c r="F10" s="241"/>
      <c r="G10" s="241"/>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270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42">
        <v>2</v>
      </c>
      <c r="B11" s="243" t="s">
        <v>2194</v>
      </c>
      <c r="C11" s="253" t="s">
        <v>2195</v>
      </c>
      <c r="D11" s="244" t="s">
        <v>645</v>
      </c>
      <c r="E11" s="245">
        <v>1</v>
      </c>
      <c r="F11" s="246"/>
      <c r="G11" s="247">
        <f>ROUND(E11*F11,2)</f>
        <v>0</v>
      </c>
      <c r="H11" s="246"/>
      <c r="I11" s="247">
        <f>ROUND(E11*H11,2)</f>
        <v>0</v>
      </c>
      <c r="J11" s="246"/>
      <c r="K11" s="247">
        <f>ROUND(E11*J11,2)</f>
        <v>0</v>
      </c>
      <c r="L11" s="247">
        <v>21</v>
      </c>
      <c r="M11" s="247">
        <f>G11*(1+L11/100)</f>
        <v>0</v>
      </c>
      <c r="N11" s="245">
        <v>0.03</v>
      </c>
      <c r="O11" s="245">
        <f>ROUND(E11*N11,2)</f>
        <v>0.03</v>
      </c>
      <c r="P11" s="245">
        <v>0</v>
      </c>
      <c r="Q11" s="245">
        <f>ROUND(E11*P11,2)</f>
        <v>0</v>
      </c>
      <c r="R11" s="247"/>
      <c r="S11" s="247" t="s">
        <v>288</v>
      </c>
      <c r="T11" s="248" t="s">
        <v>265</v>
      </c>
      <c r="U11" s="222">
        <v>0</v>
      </c>
      <c r="V11" s="222">
        <f>ROUND(E11*U11,2)</f>
        <v>0</v>
      </c>
      <c r="W11" s="222"/>
      <c r="X11" s="222" t="s">
        <v>320</v>
      </c>
      <c r="Y11" s="222" t="s">
        <v>267</v>
      </c>
      <c r="Z11" s="212"/>
      <c r="AA11" s="212"/>
      <c r="AB11" s="212"/>
      <c r="AC11" s="212"/>
      <c r="AD11" s="212"/>
      <c r="AE11" s="212"/>
      <c r="AF11" s="212"/>
      <c r="AG11" s="212" t="s">
        <v>1967</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2">
        <v>3</v>
      </c>
      <c r="B12" s="243" t="s">
        <v>2196</v>
      </c>
      <c r="C12" s="253" t="s">
        <v>2197</v>
      </c>
      <c r="D12" s="244" t="s">
        <v>645</v>
      </c>
      <c r="E12" s="245">
        <v>1</v>
      </c>
      <c r="F12" s="246"/>
      <c r="G12" s="247">
        <f>ROUND(E12*F12,2)</f>
        <v>0</v>
      </c>
      <c r="H12" s="246"/>
      <c r="I12" s="247">
        <f>ROUND(E12*H12,2)</f>
        <v>0</v>
      </c>
      <c r="J12" s="246"/>
      <c r="K12" s="247">
        <f>ROUND(E12*J12,2)</f>
        <v>0</v>
      </c>
      <c r="L12" s="247">
        <v>21</v>
      </c>
      <c r="M12" s="247">
        <f>G12*(1+L12/100)</f>
        <v>0</v>
      </c>
      <c r="N12" s="245">
        <v>0</v>
      </c>
      <c r="O12" s="245">
        <f>ROUND(E12*N12,2)</f>
        <v>0</v>
      </c>
      <c r="P12" s="245">
        <v>0</v>
      </c>
      <c r="Q12" s="245">
        <f>ROUND(E12*P12,2)</f>
        <v>0</v>
      </c>
      <c r="R12" s="247"/>
      <c r="S12" s="247" t="s">
        <v>288</v>
      </c>
      <c r="T12" s="248" t="s">
        <v>265</v>
      </c>
      <c r="U12" s="222">
        <v>0</v>
      </c>
      <c r="V12" s="222">
        <f>ROUND(E12*U12,2)</f>
        <v>0</v>
      </c>
      <c r="W12" s="222"/>
      <c r="X12" s="222" t="s">
        <v>320</v>
      </c>
      <c r="Y12" s="222" t="s">
        <v>267</v>
      </c>
      <c r="Z12" s="212"/>
      <c r="AA12" s="212"/>
      <c r="AB12" s="212"/>
      <c r="AC12" s="212"/>
      <c r="AD12" s="212"/>
      <c r="AE12" s="212"/>
      <c r="AF12" s="212"/>
      <c r="AG12" s="212" t="s">
        <v>1967</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3">
        <v>4</v>
      </c>
      <c r="B13" s="234" t="s">
        <v>2198</v>
      </c>
      <c r="C13" s="250" t="s">
        <v>2199</v>
      </c>
      <c r="D13" s="235" t="s">
        <v>397</v>
      </c>
      <c r="E13" s="236">
        <v>0.189</v>
      </c>
      <c r="F13" s="237"/>
      <c r="G13" s="238">
        <f>ROUND(E13*F13,2)</f>
        <v>0</v>
      </c>
      <c r="H13" s="237"/>
      <c r="I13" s="238">
        <f>ROUND(E13*H13,2)</f>
        <v>0</v>
      </c>
      <c r="J13" s="237"/>
      <c r="K13" s="238">
        <f>ROUND(E13*J13,2)</f>
        <v>0</v>
      </c>
      <c r="L13" s="238">
        <v>21</v>
      </c>
      <c r="M13" s="238">
        <f>G13*(1+L13/100)</f>
        <v>0</v>
      </c>
      <c r="N13" s="236">
        <v>0</v>
      </c>
      <c r="O13" s="236">
        <f>ROUND(E13*N13,2)</f>
        <v>0</v>
      </c>
      <c r="P13" s="236">
        <v>0</v>
      </c>
      <c r="Q13" s="236">
        <f>ROUND(E13*P13,2)</f>
        <v>0</v>
      </c>
      <c r="R13" s="238" t="s">
        <v>1325</v>
      </c>
      <c r="S13" s="238" t="s">
        <v>264</v>
      </c>
      <c r="T13" s="239" t="s">
        <v>413</v>
      </c>
      <c r="U13" s="222">
        <v>1.3740000000000001</v>
      </c>
      <c r="V13" s="222">
        <f>ROUND(E13*U13,2)</f>
        <v>0.26</v>
      </c>
      <c r="W13" s="222"/>
      <c r="X13" s="222" t="s">
        <v>320</v>
      </c>
      <c r="Y13" s="222" t="s">
        <v>267</v>
      </c>
      <c r="Z13" s="212"/>
      <c r="AA13" s="212"/>
      <c r="AB13" s="212"/>
      <c r="AC13" s="212"/>
      <c r="AD13" s="212"/>
      <c r="AE13" s="212"/>
      <c r="AF13" s="212"/>
      <c r="AG13" s="212" t="s">
        <v>1967</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1" t="s">
        <v>1390</v>
      </c>
      <c r="D14" s="259"/>
      <c r="E14" s="259"/>
      <c r="F14" s="259"/>
      <c r="G14" s="259"/>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323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52" t="s">
        <v>2200</v>
      </c>
      <c r="D15" s="223"/>
      <c r="E15" s="224"/>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276</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52" t="s">
        <v>2201</v>
      </c>
      <c r="D16" s="223"/>
      <c r="E16" s="224"/>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276</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52" t="s">
        <v>2202</v>
      </c>
      <c r="D17" s="223"/>
      <c r="E17" s="224">
        <v>0.189</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276</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2">
        <v>5</v>
      </c>
      <c r="B18" s="243" t="s">
        <v>2130</v>
      </c>
      <c r="C18" s="253" t="s">
        <v>2203</v>
      </c>
      <c r="D18" s="244" t="s">
        <v>645</v>
      </c>
      <c r="E18" s="245">
        <v>2</v>
      </c>
      <c r="F18" s="246"/>
      <c r="G18" s="247">
        <f>ROUND(E18*F18,2)</f>
        <v>0</v>
      </c>
      <c r="H18" s="246"/>
      <c r="I18" s="247">
        <f>ROUND(E18*H18,2)</f>
        <v>0</v>
      </c>
      <c r="J18" s="246"/>
      <c r="K18" s="247">
        <f>ROUND(E18*J18,2)</f>
        <v>0</v>
      </c>
      <c r="L18" s="247">
        <v>21</v>
      </c>
      <c r="M18" s="247">
        <f>G18*(1+L18/100)</f>
        <v>0</v>
      </c>
      <c r="N18" s="245">
        <v>4.8000000000000001E-4</v>
      </c>
      <c r="O18" s="245">
        <f>ROUND(E18*N18,2)</f>
        <v>0</v>
      </c>
      <c r="P18" s="245">
        <v>0</v>
      </c>
      <c r="Q18" s="245">
        <f>ROUND(E18*P18,2)</f>
        <v>0</v>
      </c>
      <c r="R18" s="247" t="s">
        <v>1325</v>
      </c>
      <c r="S18" s="247" t="s">
        <v>264</v>
      </c>
      <c r="T18" s="248" t="s">
        <v>413</v>
      </c>
      <c r="U18" s="222">
        <v>0.22700000000000001</v>
      </c>
      <c r="V18" s="222">
        <f>ROUND(E18*U18,2)</f>
        <v>0.45</v>
      </c>
      <c r="W18" s="222"/>
      <c r="X18" s="222" t="s">
        <v>320</v>
      </c>
      <c r="Y18" s="222" t="s">
        <v>267</v>
      </c>
      <c r="Z18" s="212"/>
      <c r="AA18" s="212"/>
      <c r="AB18" s="212"/>
      <c r="AC18" s="212"/>
      <c r="AD18" s="212"/>
      <c r="AE18" s="212"/>
      <c r="AF18" s="212"/>
      <c r="AG18" s="212" t="s">
        <v>1967</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x14ac:dyDescent="0.2">
      <c r="A19" s="226" t="s">
        <v>259</v>
      </c>
      <c r="B19" s="227" t="s">
        <v>175</v>
      </c>
      <c r="C19" s="249" t="s">
        <v>176</v>
      </c>
      <c r="D19" s="228"/>
      <c r="E19" s="229"/>
      <c r="F19" s="230"/>
      <c r="G19" s="230">
        <f>SUMIF(AG20:AG20,"&lt;&gt;NOR",G20:G20)</f>
        <v>0</v>
      </c>
      <c r="H19" s="230"/>
      <c r="I19" s="230">
        <f>SUM(I20:I20)</f>
        <v>0</v>
      </c>
      <c r="J19" s="230"/>
      <c r="K19" s="230">
        <f>SUM(K20:K20)</f>
        <v>0</v>
      </c>
      <c r="L19" s="230"/>
      <c r="M19" s="230">
        <f>SUM(M20:M20)</f>
        <v>0</v>
      </c>
      <c r="N19" s="229"/>
      <c r="O19" s="229">
        <f>SUM(O20:O20)</f>
        <v>0</v>
      </c>
      <c r="P19" s="229"/>
      <c r="Q19" s="229">
        <f>SUM(Q20:Q20)</f>
        <v>0</v>
      </c>
      <c r="R19" s="230"/>
      <c r="S19" s="230"/>
      <c r="T19" s="231"/>
      <c r="U19" s="225"/>
      <c r="V19" s="225">
        <f>SUM(V20:V20)</f>
        <v>0.08</v>
      </c>
      <c r="W19" s="225"/>
      <c r="X19" s="225"/>
      <c r="Y19" s="225"/>
      <c r="AG19" t="s">
        <v>260</v>
      </c>
    </row>
    <row r="20" spans="1:60" ht="22.5" outlineLevel="1" x14ac:dyDescent="0.2">
      <c r="A20" s="242">
        <v>6</v>
      </c>
      <c r="B20" s="243" t="s">
        <v>2136</v>
      </c>
      <c r="C20" s="253" t="s">
        <v>2137</v>
      </c>
      <c r="D20" s="244" t="s">
        <v>645</v>
      </c>
      <c r="E20" s="245">
        <v>1</v>
      </c>
      <c r="F20" s="246"/>
      <c r="G20" s="247">
        <f>ROUND(E20*F20,2)</f>
        <v>0</v>
      </c>
      <c r="H20" s="246"/>
      <c r="I20" s="247">
        <f>ROUND(E20*H20,2)</f>
        <v>0</v>
      </c>
      <c r="J20" s="246"/>
      <c r="K20" s="247">
        <f>ROUND(E20*J20,2)</f>
        <v>0</v>
      </c>
      <c r="L20" s="247">
        <v>21</v>
      </c>
      <c r="M20" s="247">
        <f>G20*(1+L20/100)</f>
        <v>0</v>
      </c>
      <c r="N20" s="245">
        <v>1.9000000000000001E-4</v>
      </c>
      <c r="O20" s="245">
        <f>ROUND(E20*N20,2)</f>
        <v>0</v>
      </c>
      <c r="P20" s="245">
        <v>0</v>
      </c>
      <c r="Q20" s="245">
        <f>ROUND(E20*P20,2)</f>
        <v>0</v>
      </c>
      <c r="R20" s="247" t="s">
        <v>2062</v>
      </c>
      <c r="S20" s="247" t="s">
        <v>264</v>
      </c>
      <c r="T20" s="248" t="s">
        <v>413</v>
      </c>
      <c r="U20" s="222">
        <v>8.3000000000000004E-2</v>
      </c>
      <c r="V20" s="222">
        <f>ROUND(E20*U20,2)</f>
        <v>0.08</v>
      </c>
      <c r="W20" s="222"/>
      <c r="X20" s="222" t="s">
        <v>320</v>
      </c>
      <c r="Y20" s="222" t="s">
        <v>267</v>
      </c>
      <c r="Z20" s="212"/>
      <c r="AA20" s="212"/>
      <c r="AB20" s="212"/>
      <c r="AC20" s="212"/>
      <c r="AD20" s="212"/>
      <c r="AE20" s="212"/>
      <c r="AF20" s="212"/>
      <c r="AG20" s="212" t="s">
        <v>1967</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26" t="s">
        <v>259</v>
      </c>
      <c r="B21" s="227" t="s">
        <v>167</v>
      </c>
      <c r="C21" s="249" t="s">
        <v>168</v>
      </c>
      <c r="D21" s="228"/>
      <c r="E21" s="229"/>
      <c r="F21" s="230"/>
      <c r="G21" s="230">
        <f>SUMIF(AG22:AG22,"&lt;&gt;NOR",G22:G22)</f>
        <v>0</v>
      </c>
      <c r="H21" s="230"/>
      <c r="I21" s="230">
        <f>SUM(I22:I22)</f>
        <v>0</v>
      </c>
      <c r="J21" s="230"/>
      <c r="K21" s="230">
        <f>SUM(K22:K22)</f>
        <v>0</v>
      </c>
      <c r="L21" s="230"/>
      <c r="M21" s="230">
        <f>SUM(M22:M22)</f>
        <v>0</v>
      </c>
      <c r="N21" s="229"/>
      <c r="O21" s="229">
        <f>SUM(O22:O22)</f>
        <v>0</v>
      </c>
      <c r="P21" s="229"/>
      <c r="Q21" s="229">
        <f>SUM(Q22:Q22)</f>
        <v>0</v>
      </c>
      <c r="R21" s="230"/>
      <c r="S21" s="230"/>
      <c r="T21" s="231"/>
      <c r="U21" s="225"/>
      <c r="V21" s="225">
        <f>SUM(V22:V22)</f>
        <v>0.23</v>
      </c>
      <c r="W21" s="225"/>
      <c r="X21" s="225"/>
      <c r="Y21" s="225"/>
      <c r="AG21" t="s">
        <v>260</v>
      </c>
    </row>
    <row r="22" spans="1:60" outlineLevel="1" x14ac:dyDescent="0.2">
      <c r="A22" s="242">
        <v>7</v>
      </c>
      <c r="B22" s="243" t="s">
        <v>2204</v>
      </c>
      <c r="C22" s="253" t="s">
        <v>2205</v>
      </c>
      <c r="D22" s="244" t="s">
        <v>645</v>
      </c>
      <c r="E22" s="245">
        <v>1</v>
      </c>
      <c r="F22" s="246"/>
      <c r="G22" s="247">
        <f>ROUND(E22*F22,2)</f>
        <v>0</v>
      </c>
      <c r="H22" s="246"/>
      <c r="I22" s="247">
        <f>ROUND(E22*H22,2)</f>
        <v>0</v>
      </c>
      <c r="J22" s="246"/>
      <c r="K22" s="247">
        <f>ROUND(E22*J22,2)</f>
        <v>0</v>
      </c>
      <c r="L22" s="247">
        <v>21</v>
      </c>
      <c r="M22" s="247">
        <f>G22*(1+L22/100)</f>
        <v>0</v>
      </c>
      <c r="N22" s="245">
        <v>3.6999999999999999E-4</v>
      </c>
      <c r="O22" s="245">
        <f>ROUND(E22*N22,2)</f>
        <v>0</v>
      </c>
      <c r="P22" s="245">
        <v>0</v>
      </c>
      <c r="Q22" s="245">
        <f>ROUND(E22*P22,2)</f>
        <v>0</v>
      </c>
      <c r="R22" s="247" t="s">
        <v>1325</v>
      </c>
      <c r="S22" s="247" t="s">
        <v>264</v>
      </c>
      <c r="T22" s="248" t="s">
        <v>413</v>
      </c>
      <c r="U22" s="222">
        <v>0.22700000000000001</v>
      </c>
      <c r="V22" s="222">
        <f>ROUND(E22*U22,2)</f>
        <v>0.23</v>
      </c>
      <c r="W22" s="222"/>
      <c r="X22" s="222" t="s">
        <v>320</v>
      </c>
      <c r="Y22" s="222" t="s">
        <v>267</v>
      </c>
      <c r="Z22" s="212"/>
      <c r="AA22" s="212"/>
      <c r="AB22" s="212"/>
      <c r="AC22" s="212"/>
      <c r="AD22" s="212"/>
      <c r="AE22" s="212"/>
      <c r="AF22" s="212"/>
      <c r="AG22" s="212" t="s">
        <v>1967</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x14ac:dyDescent="0.2">
      <c r="A23" s="226" t="s">
        <v>259</v>
      </c>
      <c r="B23" s="227" t="s">
        <v>175</v>
      </c>
      <c r="C23" s="249" t="s">
        <v>176</v>
      </c>
      <c r="D23" s="228"/>
      <c r="E23" s="229"/>
      <c r="F23" s="230"/>
      <c r="G23" s="230">
        <f>SUMIF(AG24:AG27,"&lt;&gt;NOR",G24:G27)</f>
        <v>0</v>
      </c>
      <c r="H23" s="230"/>
      <c r="I23" s="230">
        <f>SUM(I24:I27)</f>
        <v>0</v>
      </c>
      <c r="J23" s="230"/>
      <c r="K23" s="230">
        <f>SUM(K24:K27)</f>
        <v>0</v>
      </c>
      <c r="L23" s="230"/>
      <c r="M23" s="230">
        <f>SUM(M24:M27)</f>
        <v>0</v>
      </c>
      <c r="N23" s="229"/>
      <c r="O23" s="229">
        <f>SUM(O24:O27)</f>
        <v>0</v>
      </c>
      <c r="P23" s="229"/>
      <c r="Q23" s="229">
        <f>SUM(Q24:Q27)</f>
        <v>0</v>
      </c>
      <c r="R23" s="230"/>
      <c r="S23" s="230"/>
      <c r="T23" s="231"/>
      <c r="U23" s="225"/>
      <c r="V23" s="225">
        <f>SUM(V24:V27)</f>
        <v>0</v>
      </c>
      <c r="W23" s="225"/>
      <c r="X23" s="225"/>
      <c r="Y23" s="225"/>
      <c r="AG23" t="s">
        <v>260</v>
      </c>
    </row>
    <row r="24" spans="1:60" outlineLevel="1" x14ac:dyDescent="0.2">
      <c r="A24" s="233">
        <v>8</v>
      </c>
      <c r="B24" s="234" t="s">
        <v>2206</v>
      </c>
      <c r="C24" s="250" t="s">
        <v>2207</v>
      </c>
      <c r="D24" s="235" t="s">
        <v>397</v>
      </c>
      <c r="E24" s="236">
        <v>1.9000000000000001E-4</v>
      </c>
      <c r="F24" s="237"/>
      <c r="G24" s="238">
        <f>ROUND(E24*F24,2)</f>
        <v>0</v>
      </c>
      <c r="H24" s="237"/>
      <c r="I24" s="238">
        <f>ROUND(E24*H24,2)</f>
        <v>0</v>
      </c>
      <c r="J24" s="237"/>
      <c r="K24" s="238">
        <f>ROUND(E24*J24,2)</f>
        <v>0</v>
      </c>
      <c r="L24" s="238">
        <v>21</v>
      </c>
      <c r="M24" s="238">
        <f>G24*(1+L24/100)</f>
        <v>0</v>
      </c>
      <c r="N24" s="236">
        <v>0</v>
      </c>
      <c r="O24" s="236">
        <f>ROUND(E24*N24,2)</f>
        <v>0</v>
      </c>
      <c r="P24" s="236">
        <v>0</v>
      </c>
      <c r="Q24" s="236">
        <f>ROUND(E24*P24,2)</f>
        <v>0</v>
      </c>
      <c r="R24" s="238" t="s">
        <v>2062</v>
      </c>
      <c r="S24" s="238" t="s">
        <v>264</v>
      </c>
      <c r="T24" s="239" t="s">
        <v>413</v>
      </c>
      <c r="U24" s="222">
        <v>2.351</v>
      </c>
      <c r="V24" s="222">
        <f>ROUND(E24*U24,2)</f>
        <v>0</v>
      </c>
      <c r="W24" s="222"/>
      <c r="X24" s="222" t="s">
        <v>1138</v>
      </c>
      <c r="Y24" s="222" t="s">
        <v>267</v>
      </c>
      <c r="Z24" s="212"/>
      <c r="AA24" s="212"/>
      <c r="AB24" s="212"/>
      <c r="AC24" s="212"/>
      <c r="AD24" s="212"/>
      <c r="AE24" s="212"/>
      <c r="AF24" s="212"/>
      <c r="AG24" s="212" t="s">
        <v>2208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52" t="s">
        <v>1141</v>
      </c>
      <c r="D25" s="223"/>
      <c r="E25" s="224"/>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276</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52" t="s">
        <v>2209</v>
      </c>
      <c r="D26" s="223"/>
      <c r="E26" s="224"/>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276</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52" t="s">
        <v>2210</v>
      </c>
      <c r="D27" s="223"/>
      <c r="E27" s="224">
        <v>1.9000000000000001E-4</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276</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226" t="s">
        <v>259</v>
      </c>
      <c r="B28" s="227" t="s">
        <v>131</v>
      </c>
      <c r="C28" s="249" t="s">
        <v>132</v>
      </c>
      <c r="D28" s="228"/>
      <c r="E28" s="229"/>
      <c r="F28" s="230"/>
      <c r="G28" s="230">
        <f>SUMIF(AG29:AG30,"&lt;&gt;NOR",G29:G30)</f>
        <v>0</v>
      </c>
      <c r="H28" s="230"/>
      <c r="I28" s="230">
        <f>SUM(I29:I30)</f>
        <v>0</v>
      </c>
      <c r="J28" s="230"/>
      <c r="K28" s="230">
        <f>SUM(K29:K30)</f>
        <v>0</v>
      </c>
      <c r="L28" s="230"/>
      <c r="M28" s="230">
        <f>SUM(M29:M30)</f>
        <v>0</v>
      </c>
      <c r="N28" s="229"/>
      <c r="O28" s="229">
        <f>SUM(O29:O30)</f>
        <v>0</v>
      </c>
      <c r="P28" s="229"/>
      <c r="Q28" s="229">
        <f>SUM(Q29:Q30)</f>
        <v>0</v>
      </c>
      <c r="R28" s="230"/>
      <c r="S28" s="230"/>
      <c r="T28" s="231"/>
      <c r="U28" s="225"/>
      <c r="V28" s="225">
        <f>SUM(V29:V30)</f>
        <v>0</v>
      </c>
      <c r="W28" s="225"/>
      <c r="X28" s="225"/>
      <c r="Y28" s="225"/>
      <c r="AG28" t="s">
        <v>260</v>
      </c>
    </row>
    <row r="29" spans="1:60" outlineLevel="1" x14ac:dyDescent="0.2">
      <c r="A29" s="233">
        <v>9</v>
      </c>
      <c r="B29" s="234" t="s">
        <v>2187</v>
      </c>
      <c r="C29" s="250" t="s">
        <v>2211</v>
      </c>
      <c r="D29" s="235" t="s">
        <v>650</v>
      </c>
      <c r="E29" s="236">
        <v>10</v>
      </c>
      <c r="F29" s="237"/>
      <c r="G29" s="238">
        <f>ROUND(E29*F29,2)</f>
        <v>0</v>
      </c>
      <c r="H29" s="237"/>
      <c r="I29" s="238">
        <f>ROUND(E29*H29,2)</f>
        <v>0</v>
      </c>
      <c r="J29" s="237"/>
      <c r="K29" s="238">
        <f>ROUND(E29*J29,2)</f>
        <v>0</v>
      </c>
      <c r="L29" s="238">
        <v>21</v>
      </c>
      <c r="M29" s="238">
        <f>G29*(1+L29/100)</f>
        <v>0</v>
      </c>
      <c r="N29" s="236">
        <v>0</v>
      </c>
      <c r="O29" s="236">
        <f>ROUND(E29*N29,2)</f>
        <v>0</v>
      </c>
      <c r="P29" s="236">
        <v>0</v>
      </c>
      <c r="Q29" s="236">
        <f>ROUND(E29*P29,2)</f>
        <v>0</v>
      </c>
      <c r="R29" s="238" t="s">
        <v>546</v>
      </c>
      <c r="S29" s="238" t="s">
        <v>264</v>
      </c>
      <c r="T29" s="239" t="s">
        <v>265</v>
      </c>
      <c r="U29" s="222">
        <v>0</v>
      </c>
      <c r="V29" s="222">
        <f>ROUND(E29*U29,2)</f>
        <v>0</v>
      </c>
      <c r="W29" s="222"/>
      <c r="X29" s="222" t="s">
        <v>547</v>
      </c>
      <c r="Y29" s="222" t="s">
        <v>267</v>
      </c>
      <c r="Z29" s="212"/>
      <c r="AA29" s="212"/>
      <c r="AB29" s="212"/>
      <c r="AC29" s="212"/>
      <c r="AD29" s="212"/>
      <c r="AE29" s="212"/>
      <c r="AF29" s="212"/>
      <c r="AG29" s="212" t="s">
        <v>2212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51" t="s">
        <v>2189</v>
      </c>
      <c r="D30" s="241"/>
      <c r="E30" s="241"/>
      <c r="F30" s="241"/>
      <c r="G30" s="241"/>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270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x14ac:dyDescent="0.2">
      <c r="A31" s="226" t="s">
        <v>259</v>
      </c>
      <c r="B31" s="227" t="s">
        <v>167</v>
      </c>
      <c r="C31" s="249" t="s">
        <v>168</v>
      </c>
      <c r="D31" s="228"/>
      <c r="E31" s="229"/>
      <c r="F31" s="230"/>
      <c r="G31" s="230">
        <f>SUMIF(AG32:AG33,"&lt;&gt;NOR",G32:G33)</f>
        <v>0</v>
      </c>
      <c r="H31" s="230"/>
      <c r="I31" s="230">
        <f>SUM(I32:I33)</f>
        <v>0</v>
      </c>
      <c r="J31" s="230"/>
      <c r="K31" s="230">
        <f>SUM(K32:K33)</f>
        <v>0</v>
      </c>
      <c r="L31" s="230"/>
      <c r="M31" s="230">
        <f>SUM(M32:M33)</f>
        <v>0</v>
      </c>
      <c r="N31" s="229"/>
      <c r="O31" s="229">
        <f>SUM(O32:O33)</f>
        <v>0</v>
      </c>
      <c r="P31" s="229"/>
      <c r="Q31" s="229">
        <f>SUM(Q32:Q33)</f>
        <v>0</v>
      </c>
      <c r="R31" s="230"/>
      <c r="S31" s="230"/>
      <c r="T31" s="231"/>
      <c r="U31" s="225"/>
      <c r="V31" s="225">
        <f>SUM(V32:V33)</f>
        <v>0.62</v>
      </c>
      <c r="W31" s="225"/>
      <c r="X31" s="225"/>
      <c r="Y31" s="225"/>
      <c r="AG31" t="s">
        <v>260</v>
      </c>
    </row>
    <row r="32" spans="1:60" outlineLevel="1" x14ac:dyDescent="0.2">
      <c r="A32" s="233">
        <v>10</v>
      </c>
      <c r="B32" s="234" t="s">
        <v>2180</v>
      </c>
      <c r="C32" s="250" t="s">
        <v>2181</v>
      </c>
      <c r="D32" s="235" t="s">
        <v>650</v>
      </c>
      <c r="E32" s="236">
        <v>10</v>
      </c>
      <c r="F32" s="237"/>
      <c r="G32" s="238">
        <f>ROUND(E32*F32,2)</f>
        <v>0</v>
      </c>
      <c r="H32" s="237"/>
      <c r="I32" s="238">
        <f>ROUND(E32*H32,2)</f>
        <v>0</v>
      </c>
      <c r="J32" s="237"/>
      <c r="K32" s="238">
        <f>ROUND(E32*J32,2)</f>
        <v>0</v>
      </c>
      <c r="L32" s="238">
        <v>21</v>
      </c>
      <c r="M32" s="238">
        <f>G32*(1+L32/100)</f>
        <v>0</v>
      </c>
      <c r="N32" s="236">
        <v>1.0000000000000001E-5</v>
      </c>
      <c r="O32" s="236">
        <f>ROUND(E32*N32,2)</f>
        <v>0</v>
      </c>
      <c r="P32" s="236">
        <v>0</v>
      </c>
      <c r="Q32" s="236">
        <f>ROUND(E32*P32,2)</f>
        <v>0</v>
      </c>
      <c r="R32" s="238" t="s">
        <v>1325</v>
      </c>
      <c r="S32" s="238" t="s">
        <v>264</v>
      </c>
      <c r="T32" s="239" t="s">
        <v>413</v>
      </c>
      <c r="U32" s="222">
        <v>6.2E-2</v>
      </c>
      <c r="V32" s="222">
        <f>ROUND(E32*U32,2)</f>
        <v>0.62</v>
      </c>
      <c r="W32" s="222"/>
      <c r="X32" s="222" t="s">
        <v>320</v>
      </c>
      <c r="Y32" s="222" t="s">
        <v>267</v>
      </c>
      <c r="Z32" s="212"/>
      <c r="AA32" s="212"/>
      <c r="AB32" s="212"/>
      <c r="AC32" s="212"/>
      <c r="AD32" s="212"/>
      <c r="AE32" s="212"/>
      <c r="AF32" s="212"/>
      <c r="AG32" s="212" t="s">
        <v>2165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51" t="s">
        <v>2182</v>
      </c>
      <c r="D33" s="241"/>
      <c r="E33" s="241"/>
      <c r="F33" s="241"/>
      <c r="G33" s="241"/>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270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x14ac:dyDescent="0.2">
      <c r="A34" s="3"/>
      <c r="B34" s="4"/>
      <c r="C34" s="254"/>
      <c r="D34" s="6"/>
      <c r="E34" s="3"/>
      <c r="F34" s="3"/>
      <c r="G34" s="3"/>
      <c r="H34" s="3"/>
      <c r="I34" s="3"/>
      <c r="J34" s="3"/>
      <c r="K34" s="3"/>
      <c r="L34" s="3"/>
      <c r="M34" s="3"/>
      <c r="N34" s="3"/>
      <c r="O34" s="3"/>
      <c r="P34" s="3"/>
      <c r="Q34" s="3"/>
      <c r="R34" s="3"/>
      <c r="S34" s="3"/>
      <c r="T34" s="3"/>
      <c r="U34" s="3"/>
      <c r="V34" s="3"/>
      <c r="W34" s="3"/>
      <c r="X34" s="3"/>
      <c r="Y34" s="3"/>
      <c r="AE34">
        <v>12</v>
      </c>
      <c r="AF34">
        <v>21</v>
      </c>
      <c r="AG34" t="s">
        <v>245</v>
      </c>
    </row>
    <row r="35" spans="1:60" x14ac:dyDescent="0.2">
      <c r="A35" s="215"/>
      <c r="B35" s="216" t="s">
        <v>29</v>
      </c>
      <c r="C35" s="255"/>
      <c r="D35" s="217"/>
      <c r="E35" s="218"/>
      <c r="F35" s="218"/>
      <c r="G35" s="232">
        <f>G8+G19+G21+G23+G28+G31</f>
        <v>0</v>
      </c>
      <c r="H35" s="3"/>
      <c r="I35" s="3"/>
      <c r="J35" s="3"/>
      <c r="K35" s="3"/>
      <c r="L35" s="3"/>
      <c r="M35" s="3"/>
      <c r="N35" s="3"/>
      <c r="O35" s="3"/>
      <c r="P35" s="3"/>
      <c r="Q35" s="3"/>
      <c r="R35" s="3"/>
      <c r="S35" s="3"/>
      <c r="T35" s="3"/>
      <c r="U35" s="3"/>
      <c r="V35" s="3"/>
      <c r="W35" s="3"/>
      <c r="X35" s="3"/>
      <c r="Y35" s="3"/>
      <c r="AE35">
        <f>SUMIF(L7:L33,AE34,G7:G33)</f>
        <v>0</v>
      </c>
      <c r="AF35">
        <f>SUMIF(L7:L33,AF34,G7:G33)</f>
        <v>0</v>
      </c>
      <c r="AG35" t="s">
        <v>312</v>
      </c>
    </row>
    <row r="36" spans="1:60" x14ac:dyDescent="0.2">
      <c r="C36" s="256"/>
      <c r="D36" s="10"/>
      <c r="AG36" t="s">
        <v>313</v>
      </c>
    </row>
    <row r="37" spans="1:60" x14ac:dyDescent="0.2">
      <c r="D37" s="10"/>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f1Npv7X9MxnlPl4bQ0Xshch5Gyr2bHfkb/4GfpVSKu4R/PrDkXBm+P5iJRmb1EdKDoaW2TpO2p16tFc49y07A==" saltValue="PrSp2TtPlOolWI/+g27dlg==" spinCount="100000" sheet="1" formatRows="0"/>
  <mergeCells count="8">
    <mergeCell ref="C30:G30"/>
    <mergeCell ref="C33:G33"/>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16095-C0CE-4EC9-BD10-6052A0DB283D}">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314</v>
      </c>
      <c r="B1" s="197"/>
      <c r="C1" s="197"/>
      <c r="D1" s="197"/>
      <c r="E1" s="197"/>
      <c r="F1" s="197"/>
      <c r="G1" s="197"/>
      <c r="AG1" t="s">
        <v>230</v>
      </c>
    </row>
    <row r="2" spans="1:60" ht="24.95" customHeight="1" x14ac:dyDescent="0.2">
      <c r="A2" s="198" t="s">
        <v>7</v>
      </c>
      <c r="B2" s="49" t="s">
        <v>44</v>
      </c>
      <c r="C2" s="201" t="s">
        <v>45</v>
      </c>
      <c r="D2" s="199"/>
      <c r="E2" s="199"/>
      <c r="F2" s="199"/>
      <c r="G2" s="200"/>
      <c r="AG2" t="s">
        <v>231</v>
      </c>
    </row>
    <row r="3" spans="1:60" ht="24.95" customHeight="1" x14ac:dyDescent="0.2">
      <c r="A3" s="198" t="s">
        <v>8</v>
      </c>
      <c r="B3" s="49" t="s">
        <v>54</v>
      </c>
      <c r="C3" s="201" t="s">
        <v>57</v>
      </c>
      <c r="D3" s="199"/>
      <c r="E3" s="199"/>
      <c r="F3" s="199"/>
      <c r="G3" s="200"/>
      <c r="AC3" s="176" t="s">
        <v>231</v>
      </c>
      <c r="AG3" t="s">
        <v>235</v>
      </c>
    </row>
    <row r="4" spans="1:60" ht="24.95" customHeight="1" x14ac:dyDescent="0.2">
      <c r="A4" s="202" t="s">
        <v>9</v>
      </c>
      <c r="B4" s="203" t="s">
        <v>65</v>
      </c>
      <c r="C4" s="204" t="s">
        <v>66</v>
      </c>
      <c r="D4" s="205"/>
      <c r="E4" s="205"/>
      <c r="F4" s="205"/>
      <c r="G4" s="206"/>
      <c r="AG4" t="s">
        <v>236</v>
      </c>
    </row>
    <row r="5" spans="1:60" x14ac:dyDescent="0.2">
      <c r="D5" s="10"/>
    </row>
    <row r="6" spans="1:60" ht="38.25" x14ac:dyDescent="0.2">
      <c r="A6" s="208" t="s">
        <v>237</v>
      </c>
      <c r="B6" s="210" t="s">
        <v>238</v>
      </c>
      <c r="C6" s="210" t="s">
        <v>239</v>
      </c>
      <c r="D6" s="209" t="s">
        <v>240</v>
      </c>
      <c r="E6" s="208" t="s">
        <v>241</v>
      </c>
      <c r="F6" s="207" t="s">
        <v>242</v>
      </c>
      <c r="G6" s="208" t="s">
        <v>29</v>
      </c>
      <c r="H6" s="211" t="s">
        <v>30</v>
      </c>
      <c r="I6" s="211" t="s">
        <v>243</v>
      </c>
      <c r="J6" s="211" t="s">
        <v>31</v>
      </c>
      <c r="K6" s="211" t="s">
        <v>244</v>
      </c>
      <c r="L6" s="211" t="s">
        <v>245</v>
      </c>
      <c r="M6" s="211" t="s">
        <v>246</v>
      </c>
      <c r="N6" s="211" t="s">
        <v>247</v>
      </c>
      <c r="O6" s="211" t="s">
        <v>248</v>
      </c>
      <c r="P6" s="211" t="s">
        <v>249</v>
      </c>
      <c r="Q6" s="211" t="s">
        <v>250</v>
      </c>
      <c r="R6" s="211" t="s">
        <v>251</v>
      </c>
      <c r="S6" s="211" t="s">
        <v>252</v>
      </c>
      <c r="T6" s="211" t="s">
        <v>253</v>
      </c>
      <c r="U6" s="211" t="s">
        <v>254</v>
      </c>
      <c r="V6" s="211" t="s">
        <v>255</v>
      </c>
      <c r="W6" s="211" t="s">
        <v>256</v>
      </c>
      <c r="X6" s="211" t="s">
        <v>257</v>
      </c>
      <c r="Y6" s="211" t="s">
        <v>258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259</v>
      </c>
      <c r="B8" s="227" t="s">
        <v>54</v>
      </c>
      <c r="C8" s="249" t="s">
        <v>133</v>
      </c>
      <c r="D8" s="228"/>
      <c r="E8" s="229"/>
      <c r="F8" s="230"/>
      <c r="G8" s="230">
        <f>SUMIF(AG9:AG10,"&lt;&gt;NOR",G9:G10)</f>
        <v>0</v>
      </c>
      <c r="H8" s="230"/>
      <c r="I8" s="230">
        <f>SUM(I9:I10)</f>
        <v>0</v>
      </c>
      <c r="J8" s="230"/>
      <c r="K8" s="230">
        <f>SUM(K9:K10)</f>
        <v>0</v>
      </c>
      <c r="L8" s="230"/>
      <c r="M8" s="230">
        <f>SUM(M9:M10)</f>
        <v>0</v>
      </c>
      <c r="N8" s="229"/>
      <c r="O8" s="229">
        <f>SUM(O9:O10)</f>
        <v>0</v>
      </c>
      <c r="P8" s="229"/>
      <c r="Q8" s="229">
        <f>SUM(Q9:Q10)</f>
        <v>0</v>
      </c>
      <c r="R8" s="230"/>
      <c r="S8" s="230"/>
      <c r="T8" s="231"/>
      <c r="U8" s="225"/>
      <c r="V8" s="225">
        <f>SUM(V9:V10)</f>
        <v>0</v>
      </c>
      <c r="W8" s="225"/>
      <c r="X8" s="225"/>
      <c r="Y8" s="225"/>
      <c r="AG8" t="s">
        <v>260</v>
      </c>
    </row>
    <row r="9" spans="1:60" outlineLevel="1" x14ac:dyDescent="0.2">
      <c r="A9" s="242">
        <v>1</v>
      </c>
      <c r="B9" s="243" t="s">
        <v>2213</v>
      </c>
      <c r="C9" s="253" t="s">
        <v>2214</v>
      </c>
      <c r="D9" s="244" t="s">
        <v>2215</v>
      </c>
      <c r="E9" s="245">
        <v>1</v>
      </c>
      <c r="F9" s="246"/>
      <c r="G9" s="247">
        <f>ROUND(E9*F9,2)</f>
        <v>0</v>
      </c>
      <c r="H9" s="246"/>
      <c r="I9" s="247">
        <f>ROUND(E9*H9,2)</f>
        <v>0</v>
      </c>
      <c r="J9" s="246"/>
      <c r="K9" s="247">
        <f>ROUND(E9*J9,2)</f>
        <v>0</v>
      </c>
      <c r="L9" s="247">
        <v>21</v>
      </c>
      <c r="M9" s="247">
        <f>G9*(1+L9/100)</f>
        <v>0</v>
      </c>
      <c r="N9" s="245">
        <v>0</v>
      </c>
      <c r="O9" s="245">
        <f>ROUND(E9*N9,2)</f>
        <v>0</v>
      </c>
      <c r="P9" s="245">
        <v>0</v>
      </c>
      <c r="Q9" s="245">
        <f>ROUND(E9*P9,2)</f>
        <v>0</v>
      </c>
      <c r="R9" s="247"/>
      <c r="S9" s="247" t="s">
        <v>288</v>
      </c>
      <c r="T9" s="248" t="s">
        <v>265</v>
      </c>
      <c r="U9" s="222">
        <v>0</v>
      </c>
      <c r="V9" s="222">
        <f>ROUND(E9*U9,2)</f>
        <v>0</v>
      </c>
      <c r="W9" s="222"/>
      <c r="X9" s="222" t="s">
        <v>320</v>
      </c>
      <c r="Y9" s="222" t="s">
        <v>267</v>
      </c>
      <c r="Z9" s="212"/>
      <c r="AA9" s="212"/>
      <c r="AB9" s="212"/>
      <c r="AC9" s="212"/>
      <c r="AD9" s="212"/>
      <c r="AE9" s="212"/>
      <c r="AF9" s="212"/>
      <c r="AG9" s="212" t="s">
        <v>2165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2">
        <v>2</v>
      </c>
      <c r="B10" s="243" t="s">
        <v>2216</v>
      </c>
      <c r="C10" s="253" t="s">
        <v>2217</v>
      </c>
      <c r="D10" s="244" t="s">
        <v>2215</v>
      </c>
      <c r="E10" s="245">
        <v>1</v>
      </c>
      <c r="F10" s="246"/>
      <c r="G10" s="247">
        <f>ROUND(E10*F10,2)</f>
        <v>0</v>
      </c>
      <c r="H10" s="246"/>
      <c r="I10" s="247">
        <f>ROUND(E10*H10,2)</f>
        <v>0</v>
      </c>
      <c r="J10" s="246"/>
      <c r="K10" s="247">
        <f>ROUND(E10*J10,2)</f>
        <v>0</v>
      </c>
      <c r="L10" s="247">
        <v>21</v>
      </c>
      <c r="M10" s="247">
        <f>G10*(1+L10/100)</f>
        <v>0</v>
      </c>
      <c r="N10" s="245">
        <v>0</v>
      </c>
      <c r="O10" s="245">
        <f>ROUND(E10*N10,2)</f>
        <v>0</v>
      </c>
      <c r="P10" s="245">
        <v>0</v>
      </c>
      <c r="Q10" s="245">
        <f>ROUND(E10*P10,2)</f>
        <v>0</v>
      </c>
      <c r="R10" s="247"/>
      <c r="S10" s="247" t="s">
        <v>288</v>
      </c>
      <c r="T10" s="248" t="s">
        <v>265</v>
      </c>
      <c r="U10" s="222">
        <v>0</v>
      </c>
      <c r="V10" s="222">
        <f>ROUND(E10*U10,2)</f>
        <v>0</v>
      </c>
      <c r="W10" s="222"/>
      <c r="X10" s="222" t="s">
        <v>320</v>
      </c>
      <c r="Y10" s="222" t="s">
        <v>267</v>
      </c>
      <c r="Z10" s="212"/>
      <c r="AA10" s="212"/>
      <c r="AB10" s="212"/>
      <c r="AC10" s="212"/>
      <c r="AD10" s="212"/>
      <c r="AE10" s="212"/>
      <c r="AF10" s="212"/>
      <c r="AG10" s="212" t="s">
        <v>2165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
      <c r="A11" s="226" t="s">
        <v>259</v>
      </c>
      <c r="B11" s="227" t="s">
        <v>71</v>
      </c>
      <c r="C11" s="249" t="s">
        <v>147</v>
      </c>
      <c r="D11" s="228"/>
      <c r="E11" s="229"/>
      <c r="F11" s="230"/>
      <c r="G11" s="230">
        <f>SUMIF(AG12:AG23,"&lt;&gt;NOR",G12:G23)</f>
        <v>0</v>
      </c>
      <c r="H11" s="230"/>
      <c r="I11" s="230">
        <f>SUM(I12:I23)</f>
        <v>0</v>
      </c>
      <c r="J11" s="230"/>
      <c r="K11" s="230">
        <f>SUM(K12:K23)</f>
        <v>0</v>
      </c>
      <c r="L11" s="230"/>
      <c r="M11" s="230">
        <f>SUM(M12:M23)</f>
        <v>0</v>
      </c>
      <c r="N11" s="229"/>
      <c r="O11" s="229">
        <f>SUM(O12:O23)</f>
        <v>0</v>
      </c>
      <c r="P11" s="229"/>
      <c r="Q11" s="229">
        <f>SUM(Q12:Q23)</f>
        <v>0</v>
      </c>
      <c r="R11" s="230"/>
      <c r="S11" s="230"/>
      <c r="T11" s="231"/>
      <c r="U11" s="225"/>
      <c r="V11" s="225">
        <f>SUM(V12:V23)</f>
        <v>0</v>
      </c>
      <c r="W11" s="225"/>
      <c r="X11" s="225"/>
      <c r="Y11" s="225"/>
      <c r="AG11" t="s">
        <v>260</v>
      </c>
    </row>
    <row r="12" spans="1:60" ht="22.5" outlineLevel="1" x14ac:dyDescent="0.2">
      <c r="A12" s="242">
        <v>3</v>
      </c>
      <c r="B12" s="243" t="s">
        <v>2218</v>
      </c>
      <c r="C12" s="253" t="s">
        <v>2219</v>
      </c>
      <c r="D12" s="244" t="s">
        <v>2220</v>
      </c>
      <c r="E12" s="245">
        <v>1</v>
      </c>
      <c r="F12" s="246"/>
      <c r="G12" s="247">
        <f>ROUND(E12*F12,2)</f>
        <v>0</v>
      </c>
      <c r="H12" s="246"/>
      <c r="I12" s="247">
        <f>ROUND(E12*H12,2)</f>
        <v>0</v>
      </c>
      <c r="J12" s="246"/>
      <c r="K12" s="247">
        <f>ROUND(E12*J12,2)</f>
        <v>0</v>
      </c>
      <c r="L12" s="247">
        <v>21</v>
      </c>
      <c r="M12" s="247">
        <f>G12*(1+L12/100)</f>
        <v>0</v>
      </c>
      <c r="N12" s="245">
        <v>0</v>
      </c>
      <c r="O12" s="245">
        <f>ROUND(E12*N12,2)</f>
        <v>0</v>
      </c>
      <c r="P12" s="245">
        <v>0</v>
      </c>
      <c r="Q12" s="245">
        <f>ROUND(E12*P12,2)</f>
        <v>0</v>
      </c>
      <c r="R12" s="247"/>
      <c r="S12" s="247" t="s">
        <v>288</v>
      </c>
      <c r="T12" s="248" t="s">
        <v>265</v>
      </c>
      <c r="U12" s="222">
        <v>0</v>
      </c>
      <c r="V12" s="222">
        <f>ROUND(E12*U12,2)</f>
        <v>0</v>
      </c>
      <c r="W12" s="222"/>
      <c r="X12" s="222" t="s">
        <v>320</v>
      </c>
      <c r="Y12" s="222" t="s">
        <v>267</v>
      </c>
      <c r="Z12" s="212"/>
      <c r="AA12" s="212"/>
      <c r="AB12" s="212"/>
      <c r="AC12" s="212"/>
      <c r="AD12" s="212"/>
      <c r="AE12" s="212"/>
      <c r="AF12" s="212"/>
      <c r="AG12" s="212" t="s">
        <v>2165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2">
        <v>4</v>
      </c>
      <c r="B13" s="243" t="s">
        <v>2221</v>
      </c>
      <c r="C13" s="253" t="s">
        <v>2222</v>
      </c>
      <c r="D13" s="244" t="s">
        <v>2220</v>
      </c>
      <c r="E13" s="245">
        <v>1</v>
      </c>
      <c r="F13" s="246"/>
      <c r="G13" s="247">
        <f>ROUND(E13*F13,2)</f>
        <v>0</v>
      </c>
      <c r="H13" s="246"/>
      <c r="I13" s="247">
        <f>ROUND(E13*H13,2)</f>
        <v>0</v>
      </c>
      <c r="J13" s="246"/>
      <c r="K13" s="247">
        <f>ROUND(E13*J13,2)</f>
        <v>0</v>
      </c>
      <c r="L13" s="247">
        <v>21</v>
      </c>
      <c r="M13" s="247">
        <f>G13*(1+L13/100)</f>
        <v>0</v>
      </c>
      <c r="N13" s="245">
        <v>0</v>
      </c>
      <c r="O13" s="245">
        <f>ROUND(E13*N13,2)</f>
        <v>0</v>
      </c>
      <c r="P13" s="245">
        <v>0</v>
      </c>
      <c r="Q13" s="245">
        <f>ROUND(E13*P13,2)</f>
        <v>0</v>
      </c>
      <c r="R13" s="247"/>
      <c r="S13" s="247" t="s">
        <v>288</v>
      </c>
      <c r="T13" s="248" t="s">
        <v>265</v>
      </c>
      <c r="U13" s="222">
        <v>0</v>
      </c>
      <c r="V13" s="222">
        <f>ROUND(E13*U13,2)</f>
        <v>0</v>
      </c>
      <c r="W13" s="222"/>
      <c r="X13" s="222" t="s">
        <v>320</v>
      </c>
      <c r="Y13" s="222" t="s">
        <v>267</v>
      </c>
      <c r="Z13" s="212"/>
      <c r="AA13" s="212"/>
      <c r="AB13" s="212"/>
      <c r="AC13" s="212"/>
      <c r="AD13" s="212"/>
      <c r="AE13" s="212"/>
      <c r="AF13" s="212"/>
      <c r="AG13" s="212" t="s">
        <v>2165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1" x14ac:dyDescent="0.2">
      <c r="A14" s="242">
        <v>5</v>
      </c>
      <c r="B14" s="243" t="s">
        <v>2223</v>
      </c>
      <c r="C14" s="253" t="s">
        <v>2224</v>
      </c>
      <c r="D14" s="244" t="s">
        <v>650</v>
      </c>
      <c r="E14" s="245">
        <v>6</v>
      </c>
      <c r="F14" s="246"/>
      <c r="G14" s="247">
        <f>ROUND(E14*F14,2)</f>
        <v>0</v>
      </c>
      <c r="H14" s="246"/>
      <c r="I14" s="247">
        <f>ROUND(E14*H14,2)</f>
        <v>0</v>
      </c>
      <c r="J14" s="246"/>
      <c r="K14" s="247">
        <f>ROUND(E14*J14,2)</f>
        <v>0</v>
      </c>
      <c r="L14" s="247">
        <v>21</v>
      </c>
      <c r="M14" s="247">
        <f>G14*(1+L14/100)</f>
        <v>0</v>
      </c>
      <c r="N14" s="245">
        <v>0</v>
      </c>
      <c r="O14" s="245">
        <f>ROUND(E14*N14,2)</f>
        <v>0</v>
      </c>
      <c r="P14" s="245">
        <v>0</v>
      </c>
      <c r="Q14" s="245">
        <f>ROUND(E14*P14,2)</f>
        <v>0</v>
      </c>
      <c r="R14" s="247"/>
      <c r="S14" s="247" t="s">
        <v>288</v>
      </c>
      <c r="T14" s="248" t="s">
        <v>265</v>
      </c>
      <c r="U14" s="222">
        <v>0</v>
      </c>
      <c r="V14" s="222">
        <f>ROUND(E14*U14,2)</f>
        <v>0</v>
      </c>
      <c r="W14" s="222"/>
      <c r="X14" s="222" t="s">
        <v>320</v>
      </c>
      <c r="Y14" s="222" t="s">
        <v>267</v>
      </c>
      <c r="Z14" s="212"/>
      <c r="AA14" s="212"/>
      <c r="AB14" s="212"/>
      <c r="AC14" s="212"/>
      <c r="AD14" s="212"/>
      <c r="AE14" s="212"/>
      <c r="AF14" s="212"/>
      <c r="AG14" s="212" t="s">
        <v>2165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1" x14ac:dyDescent="0.2">
      <c r="A15" s="242">
        <v>6</v>
      </c>
      <c r="B15" s="243" t="s">
        <v>2225</v>
      </c>
      <c r="C15" s="253" t="s">
        <v>2226</v>
      </c>
      <c r="D15" s="244" t="s">
        <v>650</v>
      </c>
      <c r="E15" s="245">
        <v>6</v>
      </c>
      <c r="F15" s="246"/>
      <c r="G15" s="247">
        <f>ROUND(E15*F15,2)</f>
        <v>0</v>
      </c>
      <c r="H15" s="246"/>
      <c r="I15" s="247">
        <f>ROUND(E15*H15,2)</f>
        <v>0</v>
      </c>
      <c r="J15" s="246"/>
      <c r="K15" s="247">
        <f>ROUND(E15*J15,2)</f>
        <v>0</v>
      </c>
      <c r="L15" s="247">
        <v>21</v>
      </c>
      <c r="M15" s="247">
        <f>G15*(1+L15/100)</f>
        <v>0</v>
      </c>
      <c r="N15" s="245">
        <v>0</v>
      </c>
      <c r="O15" s="245">
        <f>ROUND(E15*N15,2)</f>
        <v>0</v>
      </c>
      <c r="P15" s="245">
        <v>0</v>
      </c>
      <c r="Q15" s="245">
        <f>ROUND(E15*P15,2)</f>
        <v>0</v>
      </c>
      <c r="R15" s="247"/>
      <c r="S15" s="247" t="s">
        <v>288</v>
      </c>
      <c r="T15" s="248" t="s">
        <v>265</v>
      </c>
      <c r="U15" s="222">
        <v>0</v>
      </c>
      <c r="V15" s="222">
        <f>ROUND(E15*U15,2)</f>
        <v>0</v>
      </c>
      <c r="W15" s="222"/>
      <c r="X15" s="222" t="s">
        <v>320</v>
      </c>
      <c r="Y15" s="222" t="s">
        <v>267</v>
      </c>
      <c r="Z15" s="212"/>
      <c r="AA15" s="212"/>
      <c r="AB15" s="212"/>
      <c r="AC15" s="212"/>
      <c r="AD15" s="212"/>
      <c r="AE15" s="212"/>
      <c r="AF15" s="212"/>
      <c r="AG15" s="212" t="s">
        <v>2165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42">
        <v>7</v>
      </c>
      <c r="B16" s="243" t="s">
        <v>2227</v>
      </c>
      <c r="C16" s="253" t="s">
        <v>2228</v>
      </c>
      <c r="D16" s="244" t="s">
        <v>650</v>
      </c>
      <c r="E16" s="245">
        <v>1</v>
      </c>
      <c r="F16" s="246"/>
      <c r="G16" s="247">
        <f>ROUND(E16*F16,2)</f>
        <v>0</v>
      </c>
      <c r="H16" s="246"/>
      <c r="I16" s="247">
        <f>ROUND(E16*H16,2)</f>
        <v>0</v>
      </c>
      <c r="J16" s="246"/>
      <c r="K16" s="247">
        <f>ROUND(E16*J16,2)</f>
        <v>0</v>
      </c>
      <c r="L16" s="247">
        <v>21</v>
      </c>
      <c r="M16" s="247">
        <f>G16*(1+L16/100)</f>
        <v>0</v>
      </c>
      <c r="N16" s="245">
        <v>0</v>
      </c>
      <c r="O16" s="245">
        <f>ROUND(E16*N16,2)</f>
        <v>0</v>
      </c>
      <c r="P16" s="245">
        <v>0</v>
      </c>
      <c r="Q16" s="245">
        <f>ROUND(E16*P16,2)</f>
        <v>0</v>
      </c>
      <c r="R16" s="247"/>
      <c r="S16" s="247" t="s">
        <v>288</v>
      </c>
      <c r="T16" s="248" t="s">
        <v>265</v>
      </c>
      <c r="U16" s="222">
        <v>0</v>
      </c>
      <c r="V16" s="222">
        <f>ROUND(E16*U16,2)</f>
        <v>0</v>
      </c>
      <c r="W16" s="222"/>
      <c r="X16" s="222" t="s">
        <v>547</v>
      </c>
      <c r="Y16" s="222" t="s">
        <v>267</v>
      </c>
      <c r="Z16" s="212"/>
      <c r="AA16" s="212"/>
      <c r="AB16" s="212"/>
      <c r="AC16" s="212"/>
      <c r="AD16" s="212"/>
      <c r="AE16" s="212"/>
      <c r="AF16" s="212"/>
      <c r="AG16" s="212" t="s">
        <v>2212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42">
        <v>8</v>
      </c>
      <c r="B17" s="243" t="s">
        <v>2229</v>
      </c>
      <c r="C17" s="253" t="s">
        <v>2230</v>
      </c>
      <c r="D17" s="244" t="s">
        <v>650</v>
      </c>
      <c r="E17" s="245">
        <v>1</v>
      </c>
      <c r="F17" s="246"/>
      <c r="G17" s="247">
        <f>ROUND(E17*F17,2)</f>
        <v>0</v>
      </c>
      <c r="H17" s="246"/>
      <c r="I17" s="247">
        <f>ROUND(E17*H17,2)</f>
        <v>0</v>
      </c>
      <c r="J17" s="246"/>
      <c r="K17" s="247">
        <f>ROUND(E17*J17,2)</f>
        <v>0</v>
      </c>
      <c r="L17" s="247">
        <v>21</v>
      </c>
      <c r="M17" s="247">
        <f>G17*(1+L17/100)</f>
        <v>0</v>
      </c>
      <c r="N17" s="245">
        <v>0</v>
      </c>
      <c r="O17" s="245">
        <f>ROUND(E17*N17,2)</f>
        <v>0</v>
      </c>
      <c r="P17" s="245">
        <v>0</v>
      </c>
      <c r="Q17" s="245">
        <f>ROUND(E17*P17,2)</f>
        <v>0</v>
      </c>
      <c r="R17" s="247"/>
      <c r="S17" s="247" t="s">
        <v>288</v>
      </c>
      <c r="T17" s="248" t="s">
        <v>265</v>
      </c>
      <c r="U17" s="222">
        <v>0</v>
      </c>
      <c r="V17" s="222">
        <f>ROUND(E17*U17,2)</f>
        <v>0</v>
      </c>
      <c r="W17" s="222"/>
      <c r="X17" s="222" t="s">
        <v>547</v>
      </c>
      <c r="Y17" s="222" t="s">
        <v>267</v>
      </c>
      <c r="Z17" s="212"/>
      <c r="AA17" s="212"/>
      <c r="AB17" s="212"/>
      <c r="AC17" s="212"/>
      <c r="AD17" s="212"/>
      <c r="AE17" s="212"/>
      <c r="AF17" s="212"/>
      <c r="AG17" s="212" t="s">
        <v>2212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42">
        <v>9</v>
      </c>
      <c r="B18" s="243" t="s">
        <v>2231</v>
      </c>
      <c r="C18" s="253" t="s">
        <v>2232</v>
      </c>
      <c r="D18" s="244" t="s">
        <v>650</v>
      </c>
      <c r="E18" s="245">
        <v>8</v>
      </c>
      <c r="F18" s="246"/>
      <c r="G18" s="247">
        <f>ROUND(E18*F18,2)</f>
        <v>0</v>
      </c>
      <c r="H18" s="246"/>
      <c r="I18" s="247">
        <f>ROUND(E18*H18,2)</f>
        <v>0</v>
      </c>
      <c r="J18" s="246"/>
      <c r="K18" s="247">
        <f>ROUND(E18*J18,2)</f>
        <v>0</v>
      </c>
      <c r="L18" s="247">
        <v>21</v>
      </c>
      <c r="M18" s="247">
        <f>G18*(1+L18/100)</f>
        <v>0</v>
      </c>
      <c r="N18" s="245">
        <v>0</v>
      </c>
      <c r="O18" s="245">
        <f>ROUND(E18*N18,2)</f>
        <v>0</v>
      </c>
      <c r="P18" s="245">
        <v>0</v>
      </c>
      <c r="Q18" s="245">
        <f>ROUND(E18*P18,2)</f>
        <v>0</v>
      </c>
      <c r="R18" s="247"/>
      <c r="S18" s="247" t="s">
        <v>288</v>
      </c>
      <c r="T18" s="248" t="s">
        <v>265</v>
      </c>
      <c r="U18" s="222">
        <v>0</v>
      </c>
      <c r="V18" s="222">
        <f>ROUND(E18*U18,2)</f>
        <v>0</v>
      </c>
      <c r="W18" s="222"/>
      <c r="X18" s="222" t="s">
        <v>547</v>
      </c>
      <c r="Y18" s="222" t="s">
        <v>267</v>
      </c>
      <c r="Z18" s="212"/>
      <c r="AA18" s="212"/>
      <c r="AB18" s="212"/>
      <c r="AC18" s="212"/>
      <c r="AD18" s="212"/>
      <c r="AE18" s="212"/>
      <c r="AF18" s="212"/>
      <c r="AG18" s="212" t="s">
        <v>2212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42">
        <v>10</v>
      </c>
      <c r="B19" s="243" t="s">
        <v>2233</v>
      </c>
      <c r="C19" s="253" t="s">
        <v>2234</v>
      </c>
      <c r="D19" s="244" t="s">
        <v>650</v>
      </c>
      <c r="E19" s="245">
        <v>5</v>
      </c>
      <c r="F19" s="246"/>
      <c r="G19" s="247">
        <f>ROUND(E19*F19,2)</f>
        <v>0</v>
      </c>
      <c r="H19" s="246"/>
      <c r="I19" s="247">
        <f>ROUND(E19*H19,2)</f>
        <v>0</v>
      </c>
      <c r="J19" s="246"/>
      <c r="K19" s="247">
        <f>ROUND(E19*J19,2)</f>
        <v>0</v>
      </c>
      <c r="L19" s="247">
        <v>21</v>
      </c>
      <c r="M19" s="247">
        <f>G19*(1+L19/100)</f>
        <v>0</v>
      </c>
      <c r="N19" s="245">
        <v>0</v>
      </c>
      <c r="O19" s="245">
        <f>ROUND(E19*N19,2)</f>
        <v>0</v>
      </c>
      <c r="P19" s="245">
        <v>0</v>
      </c>
      <c r="Q19" s="245">
        <f>ROUND(E19*P19,2)</f>
        <v>0</v>
      </c>
      <c r="R19" s="247"/>
      <c r="S19" s="247" t="s">
        <v>288</v>
      </c>
      <c r="T19" s="248" t="s">
        <v>265</v>
      </c>
      <c r="U19" s="222">
        <v>0</v>
      </c>
      <c r="V19" s="222">
        <f>ROUND(E19*U19,2)</f>
        <v>0</v>
      </c>
      <c r="W19" s="222"/>
      <c r="X19" s="222" t="s">
        <v>547</v>
      </c>
      <c r="Y19" s="222" t="s">
        <v>267</v>
      </c>
      <c r="Z19" s="212"/>
      <c r="AA19" s="212"/>
      <c r="AB19" s="212"/>
      <c r="AC19" s="212"/>
      <c r="AD19" s="212"/>
      <c r="AE19" s="212"/>
      <c r="AF19" s="212"/>
      <c r="AG19" s="212" t="s">
        <v>2212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42">
        <v>11</v>
      </c>
      <c r="B20" s="243" t="s">
        <v>2235</v>
      </c>
      <c r="C20" s="253" t="s">
        <v>2236</v>
      </c>
      <c r="D20" s="244" t="s">
        <v>2220</v>
      </c>
      <c r="E20" s="245">
        <v>1</v>
      </c>
      <c r="F20" s="246"/>
      <c r="G20" s="247">
        <f>ROUND(E20*F20,2)</f>
        <v>0</v>
      </c>
      <c r="H20" s="246"/>
      <c r="I20" s="247">
        <f>ROUND(E20*H20,2)</f>
        <v>0</v>
      </c>
      <c r="J20" s="246"/>
      <c r="K20" s="247">
        <f>ROUND(E20*J20,2)</f>
        <v>0</v>
      </c>
      <c r="L20" s="247">
        <v>21</v>
      </c>
      <c r="M20" s="247">
        <f>G20*(1+L20/100)</f>
        <v>0</v>
      </c>
      <c r="N20" s="245">
        <v>0</v>
      </c>
      <c r="O20" s="245">
        <f>ROUND(E20*N20,2)</f>
        <v>0</v>
      </c>
      <c r="P20" s="245">
        <v>0</v>
      </c>
      <c r="Q20" s="245">
        <f>ROUND(E20*P20,2)</f>
        <v>0</v>
      </c>
      <c r="R20" s="247"/>
      <c r="S20" s="247" t="s">
        <v>288</v>
      </c>
      <c r="T20" s="248" t="s">
        <v>265</v>
      </c>
      <c r="U20" s="222">
        <v>0</v>
      </c>
      <c r="V20" s="222">
        <f>ROUND(E20*U20,2)</f>
        <v>0</v>
      </c>
      <c r="W20" s="222"/>
      <c r="X20" s="222" t="s">
        <v>547</v>
      </c>
      <c r="Y20" s="222" t="s">
        <v>267</v>
      </c>
      <c r="Z20" s="212"/>
      <c r="AA20" s="212"/>
      <c r="AB20" s="212"/>
      <c r="AC20" s="212"/>
      <c r="AD20" s="212"/>
      <c r="AE20" s="212"/>
      <c r="AF20" s="212"/>
      <c r="AG20" s="212" t="s">
        <v>2212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2">
        <v>12</v>
      </c>
      <c r="B21" s="243" t="s">
        <v>2237</v>
      </c>
      <c r="C21" s="253" t="s">
        <v>2238</v>
      </c>
      <c r="D21" s="244" t="s">
        <v>2220</v>
      </c>
      <c r="E21" s="245">
        <v>1</v>
      </c>
      <c r="F21" s="246"/>
      <c r="G21" s="247">
        <f>ROUND(E21*F21,2)</f>
        <v>0</v>
      </c>
      <c r="H21" s="246"/>
      <c r="I21" s="247">
        <f>ROUND(E21*H21,2)</f>
        <v>0</v>
      </c>
      <c r="J21" s="246"/>
      <c r="K21" s="247">
        <f>ROUND(E21*J21,2)</f>
        <v>0</v>
      </c>
      <c r="L21" s="247">
        <v>21</v>
      </c>
      <c r="M21" s="247">
        <f>G21*(1+L21/100)</f>
        <v>0</v>
      </c>
      <c r="N21" s="245">
        <v>0</v>
      </c>
      <c r="O21" s="245">
        <f>ROUND(E21*N21,2)</f>
        <v>0</v>
      </c>
      <c r="P21" s="245">
        <v>0</v>
      </c>
      <c r="Q21" s="245">
        <f>ROUND(E21*P21,2)</f>
        <v>0</v>
      </c>
      <c r="R21" s="247"/>
      <c r="S21" s="247" t="s">
        <v>288</v>
      </c>
      <c r="T21" s="248" t="s">
        <v>265</v>
      </c>
      <c r="U21" s="222">
        <v>0</v>
      </c>
      <c r="V21" s="222">
        <f>ROUND(E21*U21,2)</f>
        <v>0</v>
      </c>
      <c r="W21" s="222"/>
      <c r="X21" s="222" t="s">
        <v>547</v>
      </c>
      <c r="Y21" s="222" t="s">
        <v>267</v>
      </c>
      <c r="Z21" s="212"/>
      <c r="AA21" s="212"/>
      <c r="AB21" s="212"/>
      <c r="AC21" s="212"/>
      <c r="AD21" s="212"/>
      <c r="AE21" s="212"/>
      <c r="AF21" s="212"/>
      <c r="AG21" s="212" t="s">
        <v>2212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33.75" outlineLevel="1" x14ac:dyDescent="0.2">
      <c r="A22" s="233">
        <v>13</v>
      </c>
      <c r="B22" s="234" t="s">
        <v>2239</v>
      </c>
      <c r="C22" s="250" t="s">
        <v>2240</v>
      </c>
      <c r="D22" s="235" t="s">
        <v>2220</v>
      </c>
      <c r="E22" s="236">
        <v>1</v>
      </c>
      <c r="F22" s="237"/>
      <c r="G22" s="238">
        <f>ROUND(E22*F22,2)</f>
        <v>0</v>
      </c>
      <c r="H22" s="237"/>
      <c r="I22" s="238">
        <f>ROUND(E22*H22,2)</f>
        <v>0</v>
      </c>
      <c r="J22" s="237"/>
      <c r="K22" s="238">
        <f>ROUND(E22*J22,2)</f>
        <v>0</v>
      </c>
      <c r="L22" s="238">
        <v>21</v>
      </c>
      <c r="M22" s="238">
        <f>G22*(1+L22/100)</f>
        <v>0</v>
      </c>
      <c r="N22" s="236">
        <v>0</v>
      </c>
      <c r="O22" s="236">
        <f>ROUND(E22*N22,2)</f>
        <v>0</v>
      </c>
      <c r="P22" s="236">
        <v>0</v>
      </c>
      <c r="Q22" s="236">
        <f>ROUND(E22*P22,2)</f>
        <v>0</v>
      </c>
      <c r="R22" s="238"/>
      <c r="S22" s="238" t="s">
        <v>288</v>
      </c>
      <c r="T22" s="239" t="s">
        <v>265</v>
      </c>
      <c r="U22" s="222">
        <v>0</v>
      </c>
      <c r="V22" s="222">
        <f>ROUND(E22*U22,2)</f>
        <v>0</v>
      </c>
      <c r="W22" s="222"/>
      <c r="X22" s="222" t="s">
        <v>547</v>
      </c>
      <c r="Y22" s="222" t="s">
        <v>267</v>
      </c>
      <c r="Z22" s="212"/>
      <c r="AA22" s="212"/>
      <c r="AB22" s="212"/>
      <c r="AC22" s="212"/>
      <c r="AD22" s="212"/>
      <c r="AE22" s="212"/>
      <c r="AF22" s="212"/>
      <c r="AG22" s="212" t="s">
        <v>2212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51" t="s">
        <v>2241</v>
      </c>
      <c r="D23" s="241"/>
      <c r="E23" s="241"/>
      <c r="F23" s="241"/>
      <c r="G23" s="241"/>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270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26" t="s">
        <v>259</v>
      </c>
      <c r="B24" s="227" t="s">
        <v>59</v>
      </c>
      <c r="C24" s="249" t="s">
        <v>135</v>
      </c>
      <c r="D24" s="228"/>
      <c r="E24" s="229"/>
      <c r="F24" s="230"/>
      <c r="G24" s="230">
        <f>SUMIF(AG25:AG33,"&lt;&gt;NOR",G25:G33)</f>
        <v>0</v>
      </c>
      <c r="H24" s="230"/>
      <c r="I24" s="230">
        <f>SUM(I25:I33)</f>
        <v>0</v>
      </c>
      <c r="J24" s="230"/>
      <c r="K24" s="230">
        <f>SUM(K25:K33)</f>
        <v>0</v>
      </c>
      <c r="L24" s="230"/>
      <c r="M24" s="230">
        <f>SUM(M25:M33)</f>
        <v>0</v>
      </c>
      <c r="N24" s="229"/>
      <c r="O24" s="229">
        <f>SUM(O25:O33)</f>
        <v>0</v>
      </c>
      <c r="P24" s="229"/>
      <c r="Q24" s="229">
        <f>SUM(Q25:Q33)</f>
        <v>0</v>
      </c>
      <c r="R24" s="230"/>
      <c r="S24" s="230"/>
      <c r="T24" s="231"/>
      <c r="U24" s="225"/>
      <c r="V24" s="225">
        <f>SUM(V25:V33)</f>
        <v>0</v>
      </c>
      <c r="W24" s="225"/>
      <c r="X24" s="225"/>
      <c r="Y24" s="225"/>
      <c r="AG24" t="s">
        <v>260</v>
      </c>
    </row>
    <row r="25" spans="1:60" outlineLevel="1" x14ac:dyDescent="0.2">
      <c r="A25" s="242">
        <v>14</v>
      </c>
      <c r="B25" s="243" t="s">
        <v>2242</v>
      </c>
      <c r="C25" s="253" t="s">
        <v>2243</v>
      </c>
      <c r="D25" s="244" t="s">
        <v>2215</v>
      </c>
      <c r="E25" s="245">
        <v>4</v>
      </c>
      <c r="F25" s="246"/>
      <c r="G25" s="247">
        <f>ROUND(E25*F25,2)</f>
        <v>0</v>
      </c>
      <c r="H25" s="246"/>
      <c r="I25" s="247">
        <f>ROUND(E25*H25,2)</f>
        <v>0</v>
      </c>
      <c r="J25" s="246"/>
      <c r="K25" s="247">
        <f>ROUND(E25*J25,2)</f>
        <v>0</v>
      </c>
      <c r="L25" s="247">
        <v>21</v>
      </c>
      <c r="M25" s="247">
        <f>G25*(1+L25/100)</f>
        <v>0</v>
      </c>
      <c r="N25" s="245">
        <v>0</v>
      </c>
      <c r="O25" s="245">
        <f>ROUND(E25*N25,2)</f>
        <v>0</v>
      </c>
      <c r="P25" s="245">
        <v>0</v>
      </c>
      <c r="Q25" s="245">
        <f>ROUND(E25*P25,2)</f>
        <v>0</v>
      </c>
      <c r="R25" s="247"/>
      <c r="S25" s="247" t="s">
        <v>288</v>
      </c>
      <c r="T25" s="248" t="s">
        <v>265</v>
      </c>
      <c r="U25" s="222">
        <v>0</v>
      </c>
      <c r="V25" s="222">
        <f>ROUND(E25*U25,2)</f>
        <v>0</v>
      </c>
      <c r="W25" s="222"/>
      <c r="X25" s="222" t="s">
        <v>320</v>
      </c>
      <c r="Y25" s="222" t="s">
        <v>267</v>
      </c>
      <c r="Z25" s="212"/>
      <c r="AA25" s="212"/>
      <c r="AB25" s="212"/>
      <c r="AC25" s="212"/>
      <c r="AD25" s="212"/>
      <c r="AE25" s="212"/>
      <c r="AF25" s="212"/>
      <c r="AG25" s="212" t="s">
        <v>2165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2">
        <v>15</v>
      </c>
      <c r="B26" s="243" t="s">
        <v>2244</v>
      </c>
      <c r="C26" s="253" t="s">
        <v>2245</v>
      </c>
      <c r="D26" s="244" t="s">
        <v>2215</v>
      </c>
      <c r="E26" s="245">
        <v>4</v>
      </c>
      <c r="F26" s="246"/>
      <c r="G26" s="247">
        <f>ROUND(E26*F26,2)</f>
        <v>0</v>
      </c>
      <c r="H26" s="246"/>
      <c r="I26" s="247">
        <f>ROUND(E26*H26,2)</f>
        <v>0</v>
      </c>
      <c r="J26" s="246"/>
      <c r="K26" s="247">
        <f>ROUND(E26*J26,2)</f>
        <v>0</v>
      </c>
      <c r="L26" s="247">
        <v>21</v>
      </c>
      <c r="M26" s="247">
        <f>G26*(1+L26/100)</f>
        <v>0</v>
      </c>
      <c r="N26" s="245">
        <v>0</v>
      </c>
      <c r="O26" s="245">
        <f>ROUND(E26*N26,2)</f>
        <v>0</v>
      </c>
      <c r="P26" s="245">
        <v>0</v>
      </c>
      <c r="Q26" s="245">
        <f>ROUND(E26*P26,2)</f>
        <v>0</v>
      </c>
      <c r="R26" s="247"/>
      <c r="S26" s="247" t="s">
        <v>288</v>
      </c>
      <c r="T26" s="248" t="s">
        <v>265</v>
      </c>
      <c r="U26" s="222">
        <v>0</v>
      </c>
      <c r="V26" s="222">
        <f>ROUND(E26*U26,2)</f>
        <v>0</v>
      </c>
      <c r="W26" s="222"/>
      <c r="X26" s="222" t="s">
        <v>320</v>
      </c>
      <c r="Y26" s="222" t="s">
        <v>267</v>
      </c>
      <c r="Z26" s="212"/>
      <c r="AA26" s="212"/>
      <c r="AB26" s="212"/>
      <c r="AC26" s="212"/>
      <c r="AD26" s="212"/>
      <c r="AE26" s="212"/>
      <c r="AF26" s="212"/>
      <c r="AG26" s="212" t="s">
        <v>2165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2">
        <v>16</v>
      </c>
      <c r="B27" s="243" t="s">
        <v>2246</v>
      </c>
      <c r="C27" s="253" t="s">
        <v>2247</v>
      </c>
      <c r="D27" s="244" t="s">
        <v>2215</v>
      </c>
      <c r="E27" s="245">
        <v>1</v>
      </c>
      <c r="F27" s="246"/>
      <c r="G27" s="247">
        <f>ROUND(E27*F27,2)</f>
        <v>0</v>
      </c>
      <c r="H27" s="246"/>
      <c r="I27" s="247">
        <f>ROUND(E27*H27,2)</f>
        <v>0</v>
      </c>
      <c r="J27" s="246"/>
      <c r="K27" s="247">
        <f>ROUND(E27*J27,2)</f>
        <v>0</v>
      </c>
      <c r="L27" s="247">
        <v>21</v>
      </c>
      <c r="M27" s="247">
        <f>G27*(1+L27/100)</f>
        <v>0</v>
      </c>
      <c r="N27" s="245">
        <v>0</v>
      </c>
      <c r="O27" s="245">
        <f>ROUND(E27*N27,2)</f>
        <v>0</v>
      </c>
      <c r="P27" s="245">
        <v>0</v>
      </c>
      <c r="Q27" s="245">
        <f>ROUND(E27*P27,2)</f>
        <v>0</v>
      </c>
      <c r="R27" s="247"/>
      <c r="S27" s="247" t="s">
        <v>288</v>
      </c>
      <c r="T27" s="248" t="s">
        <v>265</v>
      </c>
      <c r="U27" s="222">
        <v>0</v>
      </c>
      <c r="V27" s="222">
        <f>ROUND(E27*U27,2)</f>
        <v>0</v>
      </c>
      <c r="W27" s="222"/>
      <c r="X27" s="222" t="s">
        <v>320</v>
      </c>
      <c r="Y27" s="222" t="s">
        <v>267</v>
      </c>
      <c r="Z27" s="212"/>
      <c r="AA27" s="212"/>
      <c r="AB27" s="212"/>
      <c r="AC27" s="212"/>
      <c r="AD27" s="212"/>
      <c r="AE27" s="212"/>
      <c r="AF27" s="212"/>
      <c r="AG27" s="212" t="s">
        <v>2165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2">
        <v>17</v>
      </c>
      <c r="B28" s="243" t="s">
        <v>2248</v>
      </c>
      <c r="C28" s="253" t="s">
        <v>2249</v>
      </c>
      <c r="D28" s="244" t="s">
        <v>2215</v>
      </c>
      <c r="E28" s="245">
        <v>1</v>
      </c>
      <c r="F28" s="246"/>
      <c r="G28" s="247">
        <f>ROUND(E28*F28,2)</f>
        <v>0</v>
      </c>
      <c r="H28" s="246"/>
      <c r="I28" s="247">
        <f>ROUND(E28*H28,2)</f>
        <v>0</v>
      </c>
      <c r="J28" s="246"/>
      <c r="K28" s="247">
        <f>ROUND(E28*J28,2)</f>
        <v>0</v>
      </c>
      <c r="L28" s="247">
        <v>21</v>
      </c>
      <c r="M28" s="247">
        <f>G28*(1+L28/100)</f>
        <v>0</v>
      </c>
      <c r="N28" s="245">
        <v>0</v>
      </c>
      <c r="O28" s="245">
        <f>ROUND(E28*N28,2)</f>
        <v>0</v>
      </c>
      <c r="P28" s="245">
        <v>0</v>
      </c>
      <c r="Q28" s="245">
        <f>ROUND(E28*P28,2)</f>
        <v>0</v>
      </c>
      <c r="R28" s="247"/>
      <c r="S28" s="247" t="s">
        <v>288</v>
      </c>
      <c r="T28" s="248" t="s">
        <v>265</v>
      </c>
      <c r="U28" s="222">
        <v>0</v>
      </c>
      <c r="V28" s="222">
        <f>ROUND(E28*U28,2)</f>
        <v>0</v>
      </c>
      <c r="W28" s="222"/>
      <c r="X28" s="222" t="s">
        <v>320</v>
      </c>
      <c r="Y28" s="222" t="s">
        <v>267</v>
      </c>
      <c r="Z28" s="212"/>
      <c r="AA28" s="212"/>
      <c r="AB28" s="212"/>
      <c r="AC28" s="212"/>
      <c r="AD28" s="212"/>
      <c r="AE28" s="212"/>
      <c r="AF28" s="212"/>
      <c r="AG28" s="212" t="s">
        <v>2165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2">
        <v>18</v>
      </c>
      <c r="B29" s="243" t="s">
        <v>2250</v>
      </c>
      <c r="C29" s="253" t="s">
        <v>2251</v>
      </c>
      <c r="D29" s="244" t="s">
        <v>2215</v>
      </c>
      <c r="E29" s="245">
        <v>1</v>
      </c>
      <c r="F29" s="246"/>
      <c r="G29" s="247">
        <f>ROUND(E29*F29,2)</f>
        <v>0</v>
      </c>
      <c r="H29" s="246"/>
      <c r="I29" s="247">
        <f>ROUND(E29*H29,2)</f>
        <v>0</v>
      </c>
      <c r="J29" s="246"/>
      <c r="K29" s="247">
        <f>ROUND(E29*J29,2)</f>
        <v>0</v>
      </c>
      <c r="L29" s="247">
        <v>21</v>
      </c>
      <c r="M29" s="247">
        <f>G29*(1+L29/100)</f>
        <v>0</v>
      </c>
      <c r="N29" s="245">
        <v>0</v>
      </c>
      <c r="O29" s="245">
        <f>ROUND(E29*N29,2)</f>
        <v>0</v>
      </c>
      <c r="P29" s="245">
        <v>0</v>
      </c>
      <c r="Q29" s="245">
        <f>ROUND(E29*P29,2)</f>
        <v>0</v>
      </c>
      <c r="R29" s="247"/>
      <c r="S29" s="247" t="s">
        <v>288</v>
      </c>
      <c r="T29" s="248" t="s">
        <v>265</v>
      </c>
      <c r="U29" s="222">
        <v>0</v>
      </c>
      <c r="V29" s="222">
        <f>ROUND(E29*U29,2)</f>
        <v>0</v>
      </c>
      <c r="W29" s="222"/>
      <c r="X29" s="222" t="s">
        <v>320</v>
      </c>
      <c r="Y29" s="222" t="s">
        <v>267</v>
      </c>
      <c r="Z29" s="212"/>
      <c r="AA29" s="212"/>
      <c r="AB29" s="212"/>
      <c r="AC29" s="212"/>
      <c r="AD29" s="212"/>
      <c r="AE29" s="212"/>
      <c r="AF29" s="212"/>
      <c r="AG29" s="212" t="s">
        <v>2165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2">
        <v>19</v>
      </c>
      <c r="B30" s="243" t="s">
        <v>2252</v>
      </c>
      <c r="C30" s="253" t="s">
        <v>2253</v>
      </c>
      <c r="D30" s="244" t="s">
        <v>2215</v>
      </c>
      <c r="E30" s="245">
        <v>1</v>
      </c>
      <c r="F30" s="246"/>
      <c r="G30" s="247">
        <f>ROUND(E30*F30,2)</f>
        <v>0</v>
      </c>
      <c r="H30" s="246"/>
      <c r="I30" s="247">
        <f>ROUND(E30*H30,2)</f>
        <v>0</v>
      </c>
      <c r="J30" s="246"/>
      <c r="K30" s="247">
        <f>ROUND(E30*J30,2)</f>
        <v>0</v>
      </c>
      <c r="L30" s="247">
        <v>21</v>
      </c>
      <c r="M30" s="247">
        <f>G30*(1+L30/100)</f>
        <v>0</v>
      </c>
      <c r="N30" s="245">
        <v>0</v>
      </c>
      <c r="O30" s="245">
        <f>ROUND(E30*N30,2)</f>
        <v>0</v>
      </c>
      <c r="P30" s="245">
        <v>0</v>
      </c>
      <c r="Q30" s="245">
        <f>ROUND(E30*P30,2)</f>
        <v>0</v>
      </c>
      <c r="R30" s="247"/>
      <c r="S30" s="247" t="s">
        <v>288</v>
      </c>
      <c r="T30" s="248" t="s">
        <v>265</v>
      </c>
      <c r="U30" s="222">
        <v>0</v>
      </c>
      <c r="V30" s="222">
        <f>ROUND(E30*U30,2)</f>
        <v>0</v>
      </c>
      <c r="W30" s="222"/>
      <c r="X30" s="222" t="s">
        <v>320</v>
      </c>
      <c r="Y30" s="222" t="s">
        <v>267</v>
      </c>
      <c r="Z30" s="212"/>
      <c r="AA30" s="212"/>
      <c r="AB30" s="212"/>
      <c r="AC30" s="212"/>
      <c r="AD30" s="212"/>
      <c r="AE30" s="212"/>
      <c r="AF30" s="212"/>
      <c r="AG30" s="212" t="s">
        <v>2165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2">
        <v>20</v>
      </c>
      <c r="B31" s="243" t="s">
        <v>2254</v>
      </c>
      <c r="C31" s="253" t="s">
        <v>2255</v>
      </c>
      <c r="D31" s="244" t="s">
        <v>2215</v>
      </c>
      <c r="E31" s="245">
        <v>6</v>
      </c>
      <c r="F31" s="246"/>
      <c r="G31" s="247">
        <f>ROUND(E31*F31,2)</f>
        <v>0</v>
      </c>
      <c r="H31" s="246"/>
      <c r="I31" s="247">
        <f>ROUND(E31*H31,2)</f>
        <v>0</v>
      </c>
      <c r="J31" s="246"/>
      <c r="K31" s="247">
        <f>ROUND(E31*J31,2)</f>
        <v>0</v>
      </c>
      <c r="L31" s="247">
        <v>21</v>
      </c>
      <c r="M31" s="247">
        <f>G31*(1+L31/100)</f>
        <v>0</v>
      </c>
      <c r="N31" s="245">
        <v>0</v>
      </c>
      <c r="O31" s="245">
        <f>ROUND(E31*N31,2)</f>
        <v>0</v>
      </c>
      <c r="P31" s="245">
        <v>0</v>
      </c>
      <c r="Q31" s="245">
        <f>ROUND(E31*P31,2)</f>
        <v>0</v>
      </c>
      <c r="R31" s="247"/>
      <c r="S31" s="247" t="s">
        <v>288</v>
      </c>
      <c r="T31" s="248" t="s">
        <v>265</v>
      </c>
      <c r="U31" s="222">
        <v>0</v>
      </c>
      <c r="V31" s="222">
        <f>ROUND(E31*U31,2)</f>
        <v>0</v>
      </c>
      <c r="W31" s="222"/>
      <c r="X31" s="222" t="s">
        <v>320</v>
      </c>
      <c r="Y31" s="222" t="s">
        <v>267</v>
      </c>
      <c r="Z31" s="212"/>
      <c r="AA31" s="212"/>
      <c r="AB31" s="212"/>
      <c r="AC31" s="212"/>
      <c r="AD31" s="212"/>
      <c r="AE31" s="212"/>
      <c r="AF31" s="212"/>
      <c r="AG31" s="212" t="s">
        <v>2165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2">
        <v>21</v>
      </c>
      <c r="B32" s="243" t="s">
        <v>2256</v>
      </c>
      <c r="C32" s="253" t="s">
        <v>2257</v>
      </c>
      <c r="D32" s="244" t="s">
        <v>2220</v>
      </c>
      <c r="E32" s="245">
        <v>1</v>
      </c>
      <c r="F32" s="246"/>
      <c r="G32" s="247">
        <f>ROUND(E32*F32,2)</f>
        <v>0</v>
      </c>
      <c r="H32" s="246"/>
      <c r="I32" s="247">
        <f>ROUND(E32*H32,2)</f>
        <v>0</v>
      </c>
      <c r="J32" s="246"/>
      <c r="K32" s="247">
        <f>ROUND(E32*J32,2)</f>
        <v>0</v>
      </c>
      <c r="L32" s="247">
        <v>21</v>
      </c>
      <c r="M32" s="247">
        <f>G32*(1+L32/100)</f>
        <v>0</v>
      </c>
      <c r="N32" s="245">
        <v>0</v>
      </c>
      <c r="O32" s="245">
        <f>ROUND(E32*N32,2)</f>
        <v>0</v>
      </c>
      <c r="P32" s="245">
        <v>0</v>
      </c>
      <c r="Q32" s="245">
        <f>ROUND(E32*P32,2)</f>
        <v>0</v>
      </c>
      <c r="R32" s="247"/>
      <c r="S32" s="247" t="s">
        <v>288</v>
      </c>
      <c r="T32" s="248" t="s">
        <v>265</v>
      </c>
      <c r="U32" s="222">
        <v>0</v>
      </c>
      <c r="V32" s="222">
        <f>ROUND(E32*U32,2)</f>
        <v>0</v>
      </c>
      <c r="W32" s="222"/>
      <c r="X32" s="222" t="s">
        <v>320</v>
      </c>
      <c r="Y32" s="222" t="s">
        <v>267</v>
      </c>
      <c r="Z32" s="212"/>
      <c r="AA32" s="212"/>
      <c r="AB32" s="212"/>
      <c r="AC32" s="212"/>
      <c r="AD32" s="212"/>
      <c r="AE32" s="212"/>
      <c r="AF32" s="212"/>
      <c r="AG32" s="212" t="s">
        <v>2165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2">
        <v>22</v>
      </c>
      <c r="B33" s="243" t="s">
        <v>2258</v>
      </c>
      <c r="C33" s="253" t="s">
        <v>2259</v>
      </c>
      <c r="D33" s="244" t="s">
        <v>2215</v>
      </c>
      <c r="E33" s="245">
        <v>1</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288</v>
      </c>
      <c r="T33" s="248" t="s">
        <v>265</v>
      </c>
      <c r="U33" s="222">
        <v>0</v>
      </c>
      <c r="V33" s="222">
        <f>ROUND(E33*U33,2)</f>
        <v>0</v>
      </c>
      <c r="W33" s="222"/>
      <c r="X33" s="222" t="s">
        <v>320</v>
      </c>
      <c r="Y33" s="222" t="s">
        <v>267</v>
      </c>
      <c r="Z33" s="212"/>
      <c r="AA33" s="212"/>
      <c r="AB33" s="212"/>
      <c r="AC33" s="212"/>
      <c r="AD33" s="212"/>
      <c r="AE33" s="212"/>
      <c r="AF33" s="212"/>
      <c r="AG33" s="212" t="s">
        <v>2165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x14ac:dyDescent="0.2">
      <c r="A34" s="226" t="s">
        <v>259</v>
      </c>
      <c r="B34" s="227" t="s">
        <v>61</v>
      </c>
      <c r="C34" s="249" t="s">
        <v>137</v>
      </c>
      <c r="D34" s="228"/>
      <c r="E34" s="229"/>
      <c r="F34" s="230"/>
      <c r="G34" s="230">
        <f>SUMIF(AG35:AG40,"&lt;&gt;NOR",G35:G40)</f>
        <v>0</v>
      </c>
      <c r="H34" s="230"/>
      <c r="I34" s="230">
        <f>SUM(I35:I40)</f>
        <v>0</v>
      </c>
      <c r="J34" s="230"/>
      <c r="K34" s="230">
        <f>SUM(K35:K40)</f>
        <v>0</v>
      </c>
      <c r="L34" s="230"/>
      <c r="M34" s="230">
        <f>SUM(M35:M40)</f>
        <v>0</v>
      </c>
      <c r="N34" s="229"/>
      <c r="O34" s="229">
        <f>SUM(O35:O40)</f>
        <v>0</v>
      </c>
      <c r="P34" s="229"/>
      <c r="Q34" s="229">
        <f>SUM(Q35:Q40)</f>
        <v>0</v>
      </c>
      <c r="R34" s="230"/>
      <c r="S34" s="230"/>
      <c r="T34" s="231"/>
      <c r="U34" s="225"/>
      <c r="V34" s="225">
        <f>SUM(V35:V40)</f>
        <v>0</v>
      </c>
      <c r="W34" s="225"/>
      <c r="X34" s="225"/>
      <c r="Y34" s="225"/>
      <c r="AG34" t="s">
        <v>260</v>
      </c>
    </row>
    <row r="35" spans="1:60" outlineLevel="1" x14ac:dyDescent="0.2">
      <c r="A35" s="242">
        <v>23</v>
      </c>
      <c r="B35" s="243" t="s">
        <v>2260</v>
      </c>
      <c r="C35" s="253" t="s">
        <v>2261</v>
      </c>
      <c r="D35" s="244" t="s">
        <v>2215</v>
      </c>
      <c r="E35" s="245">
        <v>2</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288</v>
      </c>
      <c r="T35" s="248" t="s">
        <v>265</v>
      </c>
      <c r="U35" s="222">
        <v>0</v>
      </c>
      <c r="V35" s="222">
        <f>ROUND(E35*U35,2)</f>
        <v>0</v>
      </c>
      <c r="W35" s="222"/>
      <c r="X35" s="222" t="s">
        <v>320</v>
      </c>
      <c r="Y35" s="222" t="s">
        <v>267</v>
      </c>
      <c r="Z35" s="212"/>
      <c r="AA35" s="212"/>
      <c r="AB35" s="212"/>
      <c r="AC35" s="212"/>
      <c r="AD35" s="212"/>
      <c r="AE35" s="212"/>
      <c r="AF35" s="212"/>
      <c r="AG35" s="212" t="s">
        <v>2165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2">
        <v>24</v>
      </c>
      <c r="B36" s="243" t="s">
        <v>2262</v>
      </c>
      <c r="C36" s="253" t="s">
        <v>2263</v>
      </c>
      <c r="D36" s="244" t="s">
        <v>2215</v>
      </c>
      <c r="E36" s="245">
        <v>2</v>
      </c>
      <c r="F36" s="246"/>
      <c r="G36" s="247">
        <f>ROUND(E36*F36,2)</f>
        <v>0</v>
      </c>
      <c r="H36" s="246"/>
      <c r="I36" s="247">
        <f>ROUND(E36*H36,2)</f>
        <v>0</v>
      </c>
      <c r="J36" s="246"/>
      <c r="K36" s="247">
        <f>ROUND(E36*J36,2)</f>
        <v>0</v>
      </c>
      <c r="L36" s="247">
        <v>21</v>
      </c>
      <c r="M36" s="247">
        <f>G36*(1+L36/100)</f>
        <v>0</v>
      </c>
      <c r="N36" s="245">
        <v>0</v>
      </c>
      <c r="O36" s="245">
        <f>ROUND(E36*N36,2)</f>
        <v>0</v>
      </c>
      <c r="P36" s="245">
        <v>0</v>
      </c>
      <c r="Q36" s="245">
        <f>ROUND(E36*P36,2)</f>
        <v>0</v>
      </c>
      <c r="R36" s="247"/>
      <c r="S36" s="247" t="s">
        <v>288</v>
      </c>
      <c r="T36" s="248" t="s">
        <v>265</v>
      </c>
      <c r="U36" s="222">
        <v>0</v>
      </c>
      <c r="V36" s="222">
        <f>ROUND(E36*U36,2)</f>
        <v>0</v>
      </c>
      <c r="W36" s="222"/>
      <c r="X36" s="222" t="s">
        <v>320</v>
      </c>
      <c r="Y36" s="222" t="s">
        <v>267</v>
      </c>
      <c r="Z36" s="212"/>
      <c r="AA36" s="212"/>
      <c r="AB36" s="212"/>
      <c r="AC36" s="212"/>
      <c r="AD36" s="212"/>
      <c r="AE36" s="212"/>
      <c r="AF36" s="212"/>
      <c r="AG36" s="212" t="s">
        <v>2165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33.75" outlineLevel="1" x14ac:dyDescent="0.2">
      <c r="A37" s="233">
        <v>25</v>
      </c>
      <c r="B37" s="234" t="s">
        <v>2264</v>
      </c>
      <c r="C37" s="250" t="s">
        <v>2265</v>
      </c>
      <c r="D37" s="235" t="s">
        <v>2215</v>
      </c>
      <c r="E37" s="236">
        <v>1</v>
      </c>
      <c r="F37" s="237"/>
      <c r="G37" s="238">
        <f>ROUND(E37*F37,2)</f>
        <v>0</v>
      </c>
      <c r="H37" s="237"/>
      <c r="I37" s="238">
        <f>ROUND(E37*H37,2)</f>
        <v>0</v>
      </c>
      <c r="J37" s="237"/>
      <c r="K37" s="238">
        <f>ROUND(E37*J37,2)</f>
        <v>0</v>
      </c>
      <c r="L37" s="238">
        <v>21</v>
      </c>
      <c r="M37" s="238">
        <f>G37*(1+L37/100)</f>
        <v>0</v>
      </c>
      <c r="N37" s="236">
        <v>0</v>
      </c>
      <c r="O37" s="236">
        <f>ROUND(E37*N37,2)</f>
        <v>0</v>
      </c>
      <c r="P37" s="236">
        <v>0</v>
      </c>
      <c r="Q37" s="236">
        <f>ROUND(E37*P37,2)</f>
        <v>0</v>
      </c>
      <c r="R37" s="238"/>
      <c r="S37" s="238" t="s">
        <v>288</v>
      </c>
      <c r="T37" s="239" t="s">
        <v>265</v>
      </c>
      <c r="U37" s="222">
        <v>0</v>
      </c>
      <c r="V37" s="222">
        <f>ROUND(E37*U37,2)</f>
        <v>0</v>
      </c>
      <c r="W37" s="222"/>
      <c r="X37" s="222" t="s">
        <v>320</v>
      </c>
      <c r="Y37" s="222" t="s">
        <v>267</v>
      </c>
      <c r="Z37" s="212"/>
      <c r="AA37" s="212"/>
      <c r="AB37" s="212"/>
      <c r="AC37" s="212"/>
      <c r="AD37" s="212"/>
      <c r="AE37" s="212"/>
      <c r="AF37" s="212"/>
      <c r="AG37" s="212" t="s">
        <v>2165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2" x14ac:dyDescent="0.2">
      <c r="A38" s="219"/>
      <c r="B38" s="220"/>
      <c r="C38" s="251" t="s">
        <v>2266</v>
      </c>
      <c r="D38" s="241"/>
      <c r="E38" s="241"/>
      <c r="F38" s="241"/>
      <c r="G38" s="241"/>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270</v>
      </c>
      <c r="AH38" s="212"/>
      <c r="AI38" s="212"/>
      <c r="AJ38" s="212"/>
      <c r="AK38" s="212"/>
      <c r="AL38" s="212"/>
      <c r="AM38" s="212"/>
      <c r="AN38" s="212"/>
      <c r="AO38" s="212"/>
      <c r="AP38" s="212"/>
      <c r="AQ38" s="212"/>
      <c r="AR38" s="212"/>
      <c r="AS38" s="212"/>
      <c r="AT38" s="212"/>
      <c r="AU38" s="212"/>
      <c r="AV38" s="212"/>
      <c r="AW38" s="212"/>
      <c r="AX38" s="212"/>
      <c r="AY38" s="212"/>
      <c r="AZ38" s="212"/>
      <c r="BA38" s="240" t="str">
        <f>C38</f>
        <v>rozsazích 010-099 podle požadavků profese MaR, která tyto odečty integruje. Adresace pouze sekundárními adresami (výrobní čísla) není přípustná.</v>
      </c>
      <c r="BB38" s="212"/>
      <c r="BC38" s="212"/>
      <c r="BD38" s="212"/>
      <c r="BE38" s="212"/>
      <c r="BF38" s="212"/>
      <c r="BG38" s="212"/>
      <c r="BH38" s="212"/>
    </row>
    <row r="39" spans="1:60" ht="33.75" outlineLevel="1" x14ac:dyDescent="0.2">
      <c r="A39" s="233">
        <v>26</v>
      </c>
      <c r="B39" s="234" t="s">
        <v>2267</v>
      </c>
      <c r="C39" s="250" t="s">
        <v>2268</v>
      </c>
      <c r="D39" s="235" t="s">
        <v>2215</v>
      </c>
      <c r="E39" s="236">
        <v>1</v>
      </c>
      <c r="F39" s="237"/>
      <c r="G39" s="238">
        <f>ROUND(E39*F39,2)</f>
        <v>0</v>
      </c>
      <c r="H39" s="237"/>
      <c r="I39" s="238">
        <f>ROUND(E39*H39,2)</f>
        <v>0</v>
      </c>
      <c r="J39" s="237"/>
      <c r="K39" s="238">
        <f>ROUND(E39*J39,2)</f>
        <v>0</v>
      </c>
      <c r="L39" s="238">
        <v>21</v>
      </c>
      <c r="M39" s="238">
        <f>G39*(1+L39/100)</f>
        <v>0</v>
      </c>
      <c r="N39" s="236">
        <v>0</v>
      </c>
      <c r="O39" s="236">
        <f>ROUND(E39*N39,2)</f>
        <v>0</v>
      </c>
      <c r="P39" s="236">
        <v>0</v>
      </c>
      <c r="Q39" s="236">
        <f>ROUND(E39*P39,2)</f>
        <v>0</v>
      </c>
      <c r="R39" s="238"/>
      <c r="S39" s="238" t="s">
        <v>288</v>
      </c>
      <c r="T39" s="239" t="s">
        <v>265</v>
      </c>
      <c r="U39" s="222">
        <v>0</v>
      </c>
      <c r="V39" s="222">
        <f>ROUND(E39*U39,2)</f>
        <v>0</v>
      </c>
      <c r="W39" s="222"/>
      <c r="X39" s="222" t="s">
        <v>320</v>
      </c>
      <c r="Y39" s="222" t="s">
        <v>267</v>
      </c>
      <c r="Z39" s="212"/>
      <c r="AA39" s="212"/>
      <c r="AB39" s="212"/>
      <c r="AC39" s="212"/>
      <c r="AD39" s="212"/>
      <c r="AE39" s="212"/>
      <c r="AF39" s="212"/>
      <c r="AG39" s="212" t="s">
        <v>2165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2" x14ac:dyDescent="0.2">
      <c r="A40" s="219"/>
      <c r="B40" s="220"/>
      <c r="C40" s="251" t="s">
        <v>2266</v>
      </c>
      <c r="D40" s="241"/>
      <c r="E40" s="241"/>
      <c r="F40" s="241"/>
      <c r="G40" s="241"/>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270</v>
      </c>
      <c r="AH40" s="212"/>
      <c r="AI40" s="212"/>
      <c r="AJ40" s="212"/>
      <c r="AK40" s="212"/>
      <c r="AL40" s="212"/>
      <c r="AM40" s="212"/>
      <c r="AN40" s="212"/>
      <c r="AO40" s="212"/>
      <c r="AP40" s="212"/>
      <c r="AQ40" s="212"/>
      <c r="AR40" s="212"/>
      <c r="AS40" s="212"/>
      <c r="AT40" s="212"/>
      <c r="AU40" s="212"/>
      <c r="AV40" s="212"/>
      <c r="AW40" s="212"/>
      <c r="AX40" s="212"/>
      <c r="AY40" s="212"/>
      <c r="AZ40" s="212"/>
      <c r="BA40" s="240" t="str">
        <f>C40</f>
        <v>rozsazích 010-099 podle požadavků profese MaR, která tyto odečty integruje. Adresace pouze sekundárními adresami (výrobní čísla) není přípustná.</v>
      </c>
      <c r="BB40" s="212"/>
      <c r="BC40" s="212"/>
      <c r="BD40" s="212"/>
      <c r="BE40" s="212"/>
      <c r="BF40" s="212"/>
      <c r="BG40" s="212"/>
      <c r="BH40" s="212"/>
    </row>
    <row r="41" spans="1:60" x14ac:dyDescent="0.2">
      <c r="A41" s="226" t="s">
        <v>259</v>
      </c>
      <c r="B41" s="227" t="s">
        <v>63</v>
      </c>
      <c r="C41" s="249" t="s">
        <v>139</v>
      </c>
      <c r="D41" s="228"/>
      <c r="E41" s="229"/>
      <c r="F41" s="230"/>
      <c r="G41" s="230">
        <f>SUMIF(AG42:AG47,"&lt;&gt;NOR",G42:G47)</f>
        <v>0</v>
      </c>
      <c r="H41" s="230"/>
      <c r="I41" s="230">
        <f>SUM(I42:I47)</f>
        <v>0</v>
      </c>
      <c r="J41" s="230"/>
      <c r="K41" s="230">
        <f>SUM(K42:K47)</f>
        <v>0</v>
      </c>
      <c r="L41" s="230"/>
      <c r="M41" s="230">
        <f>SUM(M42:M47)</f>
        <v>0</v>
      </c>
      <c r="N41" s="229"/>
      <c r="O41" s="229">
        <f>SUM(O42:O47)</f>
        <v>0</v>
      </c>
      <c r="P41" s="229"/>
      <c r="Q41" s="229">
        <f>SUM(Q42:Q47)</f>
        <v>0</v>
      </c>
      <c r="R41" s="230"/>
      <c r="S41" s="230"/>
      <c r="T41" s="231"/>
      <c r="U41" s="225"/>
      <c r="V41" s="225">
        <f>SUM(V42:V47)</f>
        <v>0</v>
      </c>
      <c r="W41" s="225"/>
      <c r="X41" s="225"/>
      <c r="Y41" s="225"/>
      <c r="AG41" t="s">
        <v>260</v>
      </c>
    </row>
    <row r="42" spans="1:60" ht="33.75" outlineLevel="1" x14ac:dyDescent="0.2">
      <c r="A42" s="242">
        <v>27</v>
      </c>
      <c r="B42" s="243" t="s">
        <v>2269</v>
      </c>
      <c r="C42" s="253" t="s">
        <v>2270</v>
      </c>
      <c r="D42" s="244" t="s">
        <v>650</v>
      </c>
      <c r="E42" s="245">
        <v>110</v>
      </c>
      <c r="F42" s="246"/>
      <c r="G42" s="247">
        <f>ROUND(E42*F42,2)</f>
        <v>0</v>
      </c>
      <c r="H42" s="246"/>
      <c r="I42" s="247">
        <f>ROUND(E42*H42,2)</f>
        <v>0</v>
      </c>
      <c r="J42" s="246"/>
      <c r="K42" s="247">
        <f>ROUND(E42*J42,2)</f>
        <v>0</v>
      </c>
      <c r="L42" s="247">
        <v>21</v>
      </c>
      <c r="M42" s="247">
        <f>G42*(1+L42/100)</f>
        <v>0</v>
      </c>
      <c r="N42" s="245">
        <v>0</v>
      </c>
      <c r="O42" s="245">
        <f>ROUND(E42*N42,2)</f>
        <v>0</v>
      </c>
      <c r="P42" s="245">
        <v>0</v>
      </c>
      <c r="Q42" s="245">
        <f>ROUND(E42*P42,2)</f>
        <v>0</v>
      </c>
      <c r="R42" s="247"/>
      <c r="S42" s="247" t="s">
        <v>288</v>
      </c>
      <c r="T42" s="248" t="s">
        <v>265</v>
      </c>
      <c r="U42" s="222">
        <v>0</v>
      </c>
      <c r="V42" s="222">
        <f>ROUND(E42*U42,2)</f>
        <v>0</v>
      </c>
      <c r="W42" s="222"/>
      <c r="X42" s="222" t="s">
        <v>320</v>
      </c>
      <c r="Y42" s="222" t="s">
        <v>267</v>
      </c>
      <c r="Z42" s="212"/>
      <c r="AA42" s="212"/>
      <c r="AB42" s="212"/>
      <c r="AC42" s="212"/>
      <c r="AD42" s="212"/>
      <c r="AE42" s="212"/>
      <c r="AF42" s="212"/>
      <c r="AG42" s="212" t="s">
        <v>2165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33.75" outlineLevel="1" x14ac:dyDescent="0.2">
      <c r="A43" s="242">
        <v>28</v>
      </c>
      <c r="B43" s="243" t="s">
        <v>2271</v>
      </c>
      <c r="C43" s="253" t="s">
        <v>2272</v>
      </c>
      <c r="D43" s="244" t="s">
        <v>650</v>
      </c>
      <c r="E43" s="245">
        <v>116</v>
      </c>
      <c r="F43" s="246"/>
      <c r="G43" s="247">
        <f>ROUND(E43*F43,2)</f>
        <v>0</v>
      </c>
      <c r="H43" s="246"/>
      <c r="I43" s="247">
        <f>ROUND(E43*H43,2)</f>
        <v>0</v>
      </c>
      <c r="J43" s="246"/>
      <c r="K43" s="247">
        <f>ROUND(E43*J43,2)</f>
        <v>0</v>
      </c>
      <c r="L43" s="247">
        <v>21</v>
      </c>
      <c r="M43" s="247">
        <f>G43*(1+L43/100)</f>
        <v>0</v>
      </c>
      <c r="N43" s="245">
        <v>0</v>
      </c>
      <c r="O43" s="245">
        <f>ROUND(E43*N43,2)</f>
        <v>0</v>
      </c>
      <c r="P43" s="245">
        <v>0</v>
      </c>
      <c r="Q43" s="245">
        <f>ROUND(E43*P43,2)</f>
        <v>0</v>
      </c>
      <c r="R43" s="247"/>
      <c r="S43" s="247" t="s">
        <v>288</v>
      </c>
      <c r="T43" s="248" t="s">
        <v>265</v>
      </c>
      <c r="U43" s="222">
        <v>0</v>
      </c>
      <c r="V43" s="222">
        <f>ROUND(E43*U43,2)</f>
        <v>0</v>
      </c>
      <c r="W43" s="222"/>
      <c r="X43" s="222" t="s">
        <v>320</v>
      </c>
      <c r="Y43" s="222" t="s">
        <v>267</v>
      </c>
      <c r="Z43" s="212"/>
      <c r="AA43" s="212"/>
      <c r="AB43" s="212"/>
      <c r="AC43" s="212"/>
      <c r="AD43" s="212"/>
      <c r="AE43" s="212"/>
      <c r="AF43" s="212"/>
      <c r="AG43" s="212" t="s">
        <v>2165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33.75" outlineLevel="1" x14ac:dyDescent="0.2">
      <c r="A44" s="242">
        <v>29</v>
      </c>
      <c r="B44" s="243" t="s">
        <v>2273</v>
      </c>
      <c r="C44" s="253" t="s">
        <v>2274</v>
      </c>
      <c r="D44" s="244" t="s">
        <v>650</v>
      </c>
      <c r="E44" s="245">
        <v>35</v>
      </c>
      <c r="F44" s="246"/>
      <c r="G44" s="247">
        <f>ROUND(E44*F44,2)</f>
        <v>0</v>
      </c>
      <c r="H44" s="246"/>
      <c r="I44" s="247">
        <f>ROUND(E44*H44,2)</f>
        <v>0</v>
      </c>
      <c r="J44" s="246"/>
      <c r="K44" s="247">
        <f>ROUND(E44*J44,2)</f>
        <v>0</v>
      </c>
      <c r="L44" s="247">
        <v>21</v>
      </c>
      <c r="M44" s="247">
        <f>G44*(1+L44/100)</f>
        <v>0</v>
      </c>
      <c r="N44" s="245">
        <v>0</v>
      </c>
      <c r="O44" s="245">
        <f>ROUND(E44*N44,2)</f>
        <v>0</v>
      </c>
      <c r="P44" s="245">
        <v>0</v>
      </c>
      <c r="Q44" s="245">
        <f>ROUND(E44*P44,2)</f>
        <v>0</v>
      </c>
      <c r="R44" s="247"/>
      <c r="S44" s="247" t="s">
        <v>288</v>
      </c>
      <c r="T44" s="248" t="s">
        <v>265</v>
      </c>
      <c r="U44" s="222">
        <v>0</v>
      </c>
      <c r="V44" s="222">
        <f>ROUND(E44*U44,2)</f>
        <v>0</v>
      </c>
      <c r="W44" s="222"/>
      <c r="X44" s="222" t="s">
        <v>320</v>
      </c>
      <c r="Y44" s="222" t="s">
        <v>267</v>
      </c>
      <c r="Z44" s="212"/>
      <c r="AA44" s="212"/>
      <c r="AB44" s="212"/>
      <c r="AC44" s="212"/>
      <c r="AD44" s="212"/>
      <c r="AE44" s="212"/>
      <c r="AF44" s="212"/>
      <c r="AG44" s="212" t="s">
        <v>2165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33.75" outlineLevel="1" x14ac:dyDescent="0.2">
      <c r="A45" s="242">
        <v>30</v>
      </c>
      <c r="B45" s="243" t="s">
        <v>2275</v>
      </c>
      <c r="C45" s="253" t="s">
        <v>2276</v>
      </c>
      <c r="D45" s="244" t="s">
        <v>650</v>
      </c>
      <c r="E45" s="245">
        <v>70</v>
      </c>
      <c r="F45" s="246"/>
      <c r="G45" s="247">
        <f>ROUND(E45*F45,2)</f>
        <v>0</v>
      </c>
      <c r="H45" s="246"/>
      <c r="I45" s="247">
        <f>ROUND(E45*H45,2)</f>
        <v>0</v>
      </c>
      <c r="J45" s="246"/>
      <c r="K45" s="247">
        <f>ROUND(E45*J45,2)</f>
        <v>0</v>
      </c>
      <c r="L45" s="247">
        <v>21</v>
      </c>
      <c r="M45" s="247">
        <f>G45*(1+L45/100)</f>
        <v>0</v>
      </c>
      <c r="N45" s="245">
        <v>0</v>
      </c>
      <c r="O45" s="245">
        <f>ROUND(E45*N45,2)</f>
        <v>0</v>
      </c>
      <c r="P45" s="245">
        <v>0</v>
      </c>
      <c r="Q45" s="245">
        <f>ROUND(E45*P45,2)</f>
        <v>0</v>
      </c>
      <c r="R45" s="247"/>
      <c r="S45" s="247" t="s">
        <v>288</v>
      </c>
      <c r="T45" s="248" t="s">
        <v>265</v>
      </c>
      <c r="U45" s="222">
        <v>0</v>
      </c>
      <c r="V45" s="222">
        <f>ROUND(E45*U45,2)</f>
        <v>0</v>
      </c>
      <c r="W45" s="222"/>
      <c r="X45" s="222" t="s">
        <v>320</v>
      </c>
      <c r="Y45" s="222" t="s">
        <v>267</v>
      </c>
      <c r="Z45" s="212"/>
      <c r="AA45" s="212"/>
      <c r="AB45" s="212"/>
      <c r="AC45" s="212"/>
      <c r="AD45" s="212"/>
      <c r="AE45" s="212"/>
      <c r="AF45" s="212"/>
      <c r="AG45" s="212" t="s">
        <v>2165</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33.75" outlineLevel="1" x14ac:dyDescent="0.2">
      <c r="A46" s="242">
        <v>31</v>
      </c>
      <c r="B46" s="243" t="s">
        <v>2277</v>
      </c>
      <c r="C46" s="253" t="s">
        <v>2278</v>
      </c>
      <c r="D46" s="244" t="s">
        <v>650</v>
      </c>
      <c r="E46" s="245">
        <v>65</v>
      </c>
      <c r="F46" s="246"/>
      <c r="G46" s="247">
        <f>ROUND(E46*F46,2)</f>
        <v>0</v>
      </c>
      <c r="H46" s="246"/>
      <c r="I46" s="247">
        <f>ROUND(E46*H46,2)</f>
        <v>0</v>
      </c>
      <c r="J46" s="246"/>
      <c r="K46" s="247">
        <f>ROUND(E46*J46,2)</f>
        <v>0</v>
      </c>
      <c r="L46" s="247">
        <v>21</v>
      </c>
      <c r="M46" s="247">
        <f>G46*(1+L46/100)</f>
        <v>0</v>
      </c>
      <c r="N46" s="245">
        <v>0</v>
      </c>
      <c r="O46" s="245">
        <f>ROUND(E46*N46,2)</f>
        <v>0</v>
      </c>
      <c r="P46" s="245">
        <v>0</v>
      </c>
      <c r="Q46" s="245">
        <f>ROUND(E46*P46,2)</f>
        <v>0</v>
      </c>
      <c r="R46" s="247"/>
      <c r="S46" s="247" t="s">
        <v>288</v>
      </c>
      <c r="T46" s="248" t="s">
        <v>265</v>
      </c>
      <c r="U46" s="222">
        <v>0</v>
      </c>
      <c r="V46" s="222">
        <f>ROUND(E46*U46,2)</f>
        <v>0</v>
      </c>
      <c r="W46" s="222"/>
      <c r="X46" s="222" t="s">
        <v>320</v>
      </c>
      <c r="Y46" s="222" t="s">
        <v>267</v>
      </c>
      <c r="Z46" s="212"/>
      <c r="AA46" s="212"/>
      <c r="AB46" s="212"/>
      <c r="AC46" s="212"/>
      <c r="AD46" s="212"/>
      <c r="AE46" s="212"/>
      <c r="AF46" s="212"/>
      <c r="AG46" s="212" t="s">
        <v>2165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33.75" outlineLevel="1" x14ac:dyDescent="0.2">
      <c r="A47" s="242">
        <v>32</v>
      </c>
      <c r="B47" s="243" t="s">
        <v>2279</v>
      </c>
      <c r="C47" s="253" t="s">
        <v>2280</v>
      </c>
      <c r="D47" s="244" t="s">
        <v>650</v>
      </c>
      <c r="E47" s="245">
        <v>6</v>
      </c>
      <c r="F47" s="246"/>
      <c r="G47" s="247">
        <f>ROUND(E47*F47,2)</f>
        <v>0</v>
      </c>
      <c r="H47" s="246"/>
      <c r="I47" s="247">
        <f>ROUND(E47*H47,2)</f>
        <v>0</v>
      </c>
      <c r="J47" s="246"/>
      <c r="K47" s="247">
        <f>ROUND(E47*J47,2)</f>
        <v>0</v>
      </c>
      <c r="L47" s="247">
        <v>21</v>
      </c>
      <c r="M47" s="247">
        <f>G47*(1+L47/100)</f>
        <v>0</v>
      </c>
      <c r="N47" s="245">
        <v>0</v>
      </c>
      <c r="O47" s="245">
        <f>ROUND(E47*N47,2)</f>
        <v>0</v>
      </c>
      <c r="P47" s="245">
        <v>0</v>
      </c>
      <c r="Q47" s="245">
        <f>ROUND(E47*P47,2)</f>
        <v>0</v>
      </c>
      <c r="R47" s="247"/>
      <c r="S47" s="247" t="s">
        <v>288</v>
      </c>
      <c r="T47" s="248" t="s">
        <v>265</v>
      </c>
      <c r="U47" s="222">
        <v>0</v>
      </c>
      <c r="V47" s="222">
        <f>ROUND(E47*U47,2)</f>
        <v>0</v>
      </c>
      <c r="W47" s="222"/>
      <c r="X47" s="222" t="s">
        <v>320</v>
      </c>
      <c r="Y47" s="222" t="s">
        <v>267</v>
      </c>
      <c r="Z47" s="212"/>
      <c r="AA47" s="212"/>
      <c r="AB47" s="212"/>
      <c r="AC47" s="212"/>
      <c r="AD47" s="212"/>
      <c r="AE47" s="212"/>
      <c r="AF47" s="212"/>
      <c r="AG47" s="212" t="s">
        <v>2165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x14ac:dyDescent="0.2">
      <c r="A48" s="226" t="s">
        <v>259</v>
      </c>
      <c r="B48" s="227" t="s">
        <v>65</v>
      </c>
      <c r="C48" s="249" t="s">
        <v>141</v>
      </c>
      <c r="D48" s="228"/>
      <c r="E48" s="229"/>
      <c r="F48" s="230"/>
      <c r="G48" s="230">
        <f>SUMIF(AG49:AG57,"&lt;&gt;NOR",G49:G57)</f>
        <v>0</v>
      </c>
      <c r="H48" s="230"/>
      <c r="I48" s="230">
        <f>SUM(I49:I57)</f>
        <v>0</v>
      </c>
      <c r="J48" s="230"/>
      <c r="K48" s="230">
        <f>SUM(K49:K57)</f>
        <v>0</v>
      </c>
      <c r="L48" s="230"/>
      <c r="M48" s="230">
        <f>SUM(M49:M57)</f>
        <v>0</v>
      </c>
      <c r="N48" s="229"/>
      <c r="O48" s="229">
        <f>SUM(O49:O57)</f>
        <v>0</v>
      </c>
      <c r="P48" s="229"/>
      <c r="Q48" s="229">
        <f>SUM(Q49:Q57)</f>
        <v>0</v>
      </c>
      <c r="R48" s="230"/>
      <c r="S48" s="230"/>
      <c r="T48" s="231"/>
      <c r="U48" s="225"/>
      <c r="V48" s="225">
        <f>SUM(V49:V57)</f>
        <v>0</v>
      </c>
      <c r="W48" s="225"/>
      <c r="X48" s="225"/>
      <c r="Y48" s="225"/>
      <c r="AG48" t="s">
        <v>260</v>
      </c>
    </row>
    <row r="49" spans="1:60" ht="22.5" outlineLevel="1" x14ac:dyDescent="0.2">
      <c r="A49" s="242">
        <v>33</v>
      </c>
      <c r="B49" s="243" t="s">
        <v>2281</v>
      </c>
      <c r="C49" s="253" t="s">
        <v>2282</v>
      </c>
      <c r="D49" s="244" t="s">
        <v>650</v>
      </c>
      <c r="E49" s="245">
        <v>90</v>
      </c>
      <c r="F49" s="246"/>
      <c r="G49" s="247">
        <f>ROUND(E49*F49,2)</f>
        <v>0</v>
      </c>
      <c r="H49" s="246"/>
      <c r="I49" s="247">
        <f>ROUND(E49*H49,2)</f>
        <v>0</v>
      </c>
      <c r="J49" s="246"/>
      <c r="K49" s="247">
        <f>ROUND(E49*J49,2)</f>
        <v>0</v>
      </c>
      <c r="L49" s="247">
        <v>21</v>
      </c>
      <c r="M49" s="247">
        <f>G49*(1+L49/100)</f>
        <v>0</v>
      </c>
      <c r="N49" s="245">
        <v>0</v>
      </c>
      <c r="O49" s="245">
        <f>ROUND(E49*N49,2)</f>
        <v>0</v>
      </c>
      <c r="P49" s="245">
        <v>0</v>
      </c>
      <c r="Q49" s="245">
        <f>ROUND(E49*P49,2)</f>
        <v>0</v>
      </c>
      <c r="R49" s="247"/>
      <c r="S49" s="247" t="s">
        <v>288</v>
      </c>
      <c r="T49" s="248" t="s">
        <v>265</v>
      </c>
      <c r="U49" s="222">
        <v>0</v>
      </c>
      <c r="V49" s="222">
        <f>ROUND(E49*U49,2)</f>
        <v>0</v>
      </c>
      <c r="W49" s="222"/>
      <c r="X49" s="222" t="s">
        <v>320</v>
      </c>
      <c r="Y49" s="222" t="s">
        <v>267</v>
      </c>
      <c r="Z49" s="212"/>
      <c r="AA49" s="212"/>
      <c r="AB49" s="212"/>
      <c r="AC49" s="212"/>
      <c r="AD49" s="212"/>
      <c r="AE49" s="212"/>
      <c r="AF49" s="212"/>
      <c r="AG49" s="212" t="s">
        <v>1967</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42">
        <v>34</v>
      </c>
      <c r="B50" s="243" t="s">
        <v>2283</v>
      </c>
      <c r="C50" s="253" t="s">
        <v>2284</v>
      </c>
      <c r="D50" s="244" t="s">
        <v>650</v>
      </c>
      <c r="E50" s="245">
        <v>116</v>
      </c>
      <c r="F50" s="246"/>
      <c r="G50" s="247">
        <f>ROUND(E50*F50,2)</f>
        <v>0</v>
      </c>
      <c r="H50" s="246"/>
      <c r="I50" s="247">
        <f>ROUND(E50*H50,2)</f>
        <v>0</v>
      </c>
      <c r="J50" s="246"/>
      <c r="K50" s="247">
        <f>ROUND(E50*J50,2)</f>
        <v>0</v>
      </c>
      <c r="L50" s="247">
        <v>21</v>
      </c>
      <c r="M50" s="247">
        <f>G50*(1+L50/100)</f>
        <v>0</v>
      </c>
      <c r="N50" s="245">
        <v>0</v>
      </c>
      <c r="O50" s="245">
        <f>ROUND(E50*N50,2)</f>
        <v>0</v>
      </c>
      <c r="P50" s="245">
        <v>0</v>
      </c>
      <c r="Q50" s="245">
        <f>ROUND(E50*P50,2)</f>
        <v>0</v>
      </c>
      <c r="R50" s="247"/>
      <c r="S50" s="247" t="s">
        <v>288</v>
      </c>
      <c r="T50" s="248" t="s">
        <v>265</v>
      </c>
      <c r="U50" s="222">
        <v>0</v>
      </c>
      <c r="V50" s="222">
        <f>ROUND(E50*U50,2)</f>
        <v>0</v>
      </c>
      <c r="W50" s="222"/>
      <c r="X50" s="222" t="s">
        <v>320</v>
      </c>
      <c r="Y50" s="222" t="s">
        <v>267</v>
      </c>
      <c r="Z50" s="212"/>
      <c r="AA50" s="212"/>
      <c r="AB50" s="212"/>
      <c r="AC50" s="212"/>
      <c r="AD50" s="212"/>
      <c r="AE50" s="212"/>
      <c r="AF50" s="212"/>
      <c r="AG50" s="212" t="s">
        <v>1967</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42">
        <v>35</v>
      </c>
      <c r="B51" s="243" t="s">
        <v>2285</v>
      </c>
      <c r="C51" s="253" t="s">
        <v>2286</v>
      </c>
      <c r="D51" s="244" t="s">
        <v>650</v>
      </c>
      <c r="E51" s="245">
        <v>35</v>
      </c>
      <c r="F51" s="246"/>
      <c r="G51" s="247">
        <f>ROUND(E51*F51,2)</f>
        <v>0</v>
      </c>
      <c r="H51" s="246"/>
      <c r="I51" s="247">
        <f>ROUND(E51*H51,2)</f>
        <v>0</v>
      </c>
      <c r="J51" s="246"/>
      <c r="K51" s="247">
        <f>ROUND(E51*J51,2)</f>
        <v>0</v>
      </c>
      <c r="L51" s="247">
        <v>21</v>
      </c>
      <c r="M51" s="247">
        <f>G51*(1+L51/100)</f>
        <v>0</v>
      </c>
      <c r="N51" s="245">
        <v>0</v>
      </c>
      <c r="O51" s="245">
        <f>ROUND(E51*N51,2)</f>
        <v>0</v>
      </c>
      <c r="P51" s="245">
        <v>0</v>
      </c>
      <c r="Q51" s="245">
        <f>ROUND(E51*P51,2)</f>
        <v>0</v>
      </c>
      <c r="R51" s="247"/>
      <c r="S51" s="247" t="s">
        <v>288</v>
      </c>
      <c r="T51" s="248" t="s">
        <v>265</v>
      </c>
      <c r="U51" s="222">
        <v>0</v>
      </c>
      <c r="V51" s="222">
        <f>ROUND(E51*U51,2)</f>
        <v>0</v>
      </c>
      <c r="W51" s="222"/>
      <c r="X51" s="222" t="s">
        <v>320</v>
      </c>
      <c r="Y51" s="222" t="s">
        <v>267</v>
      </c>
      <c r="Z51" s="212"/>
      <c r="AA51" s="212"/>
      <c r="AB51" s="212"/>
      <c r="AC51" s="212"/>
      <c r="AD51" s="212"/>
      <c r="AE51" s="212"/>
      <c r="AF51" s="212"/>
      <c r="AG51" s="212" t="s">
        <v>1967</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42">
        <v>36</v>
      </c>
      <c r="B52" s="243" t="s">
        <v>2287</v>
      </c>
      <c r="C52" s="253" t="s">
        <v>2288</v>
      </c>
      <c r="D52" s="244" t="s">
        <v>650</v>
      </c>
      <c r="E52" s="245">
        <v>40</v>
      </c>
      <c r="F52" s="246"/>
      <c r="G52" s="247">
        <f>ROUND(E52*F52,2)</f>
        <v>0</v>
      </c>
      <c r="H52" s="246"/>
      <c r="I52" s="247">
        <f>ROUND(E52*H52,2)</f>
        <v>0</v>
      </c>
      <c r="J52" s="246"/>
      <c r="K52" s="247">
        <f>ROUND(E52*J52,2)</f>
        <v>0</v>
      </c>
      <c r="L52" s="247">
        <v>21</v>
      </c>
      <c r="M52" s="247">
        <f>G52*(1+L52/100)</f>
        <v>0</v>
      </c>
      <c r="N52" s="245">
        <v>0</v>
      </c>
      <c r="O52" s="245">
        <f>ROUND(E52*N52,2)</f>
        <v>0</v>
      </c>
      <c r="P52" s="245">
        <v>0</v>
      </c>
      <c r="Q52" s="245">
        <f>ROUND(E52*P52,2)</f>
        <v>0</v>
      </c>
      <c r="R52" s="247"/>
      <c r="S52" s="247" t="s">
        <v>288</v>
      </c>
      <c r="T52" s="248" t="s">
        <v>265</v>
      </c>
      <c r="U52" s="222">
        <v>0</v>
      </c>
      <c r="V52" s="222">
        <f>ROUND(E52*U52,2)</f>
        <v>0</v>
      </c>
      <c r="W52" s="222"/>
      <c r="X52" s="222" t="s">
        <v>320</v>
      </c>
      <c r="Y52" s="222" t="s">
        <v>267</v>
      </c>
      <c r="Z52" s="212"/>
      <c r="AA52" s="212"/>
      <c r="AB52" s="212"/>
      <c r="AC52" s="212"/>
      <c r="AD52" s="212"/>
      <c r="AE52" s="212"/>
      <c r="AF52" s="212"/>
      <c r="AG52" s="212" t="s">
        <v>1967</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42">
        <v>37</v>
      </c>
      <c r="B53" s="243" t="s">
        <v>2289</v>
      </c>
      <c r="C53" s="253" t="s">
        <v>2290</v>
      </c>
      <c r="D53" s="244" t="s">
        <v>650</v>
      </c>
      <c r="E53" s="245">
        <v>65</v>
      </c>
      <c r="F53" s="246"/>
      <c r="G53" s="247">
        <f>ROUND(E53*F53,2)</f>
        <v>0</v>
      </c>
      <c r="H53" s="246"/>
      <c r="I53" s="247">
        <f>ROUND(E53*H53,2)</f>
        <v>0</v>
      </c>
      <c r="J53" s="246"/>
      <c r="K53" s="247">
        <f>ROUND(E53*J53,2)</f>
        <v>0</v>
      </c>
      <c r="L53" s="247">
        <v>21</v>
      </c>
      <c r="M53" s="247">
        <f>G53*(1+L53/100)</f>
        <v>0</v>
      </c>
      <c r="N53" s="245">
        <v>0</v>
      </c>
      <c r="O53" s="245">
        <f>ROUND(E53*N53,2)</f>
        <v>0</v>
      </c>
      <c r="P53" s="245">
        <v>0</v>
      </c>
      <c r="Q53" s="245">
        <f>ROUND(E53*P53,2)</f>
        <v>0</v>
      </c>
      <c r="R53" s="247"/>
      <c r="S53" s="247" t="s">
        <v>288</v>
      </c>
      <c r="T53" s="248" t="s">
        <v>265</v>
      </c>
      <c r="U53" s="222">
        <v>0</v>
      </c>
      <c r="V53" s="222">
        <f>ROUND(E53*U53,2)</f>
        <v>0</v>
      </c>
      <c r="W53" s="222"/>
      <c r="X53" s="222" t="s">
        <v>320</v>
      </c>
      <c r="Y53" s="222" t="s">
        <v>267</v>
      </c>
      <c r="Z53" s="212"/>
      <c r="AA53" s="212"/>
      <c r="AB53" s="212"/>
      <c r="AC53" s="212"/>
      <c r="AD53" s="212"/>
      <c r="AE53" s="212"/>
      <c r="AF53" s="212"/>
      <c r="AG53" s="212" t="s">
        <v>1967</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42">
        <v>38</v>
      </c>
      <c r="B54" s="243" t="s">
        <v>2291</v>
      </c>
      <c r="C54" s="253" t="s">
        <v>2292</v>
      </c>
      <c r="D54" s="244" t="s">
        <v>650</v>
      </c>
      <c r="E54" s="245">
        <v>21</v>
      </c>
      <c r="F54" s="246"/>
      <c r="G54" s="247">
        <f>ROUND(E54*F54,2)</f>
        <v>0</v>
      </c>
      <c r="H54" s="246"/>
      <c r="I54" s="247">
        <f>ROUND(E54*H54,2)</f>
        <v>0</v>
      </c>
      <c r="J54" s="246"/>
      <c r="K54" s="247">
        <f>ROUND(E54*J54,2)</f>
        <v>0</v>
      </c>
      <c r="L54" s="247">
        <v>21</v>
      </c>
      <c r="M54" s="247">
        <f>G54*(1+L54/100)</f>
        <v>0</v>
      </c>
      <c r="N54" s="245">
        <v>0</v>
      </c>
      <c r="O54" s="245">
        <f>ROUND(E54*N54,2)</f>
        <v>0</v>
      </c>
      <c r="P54" s="245">
        <v>0</v>
      </c>
      <c r="Q54" s="245">
        <f>ROUND(E54*P54,2)</f>
        <v>0</v>
      </c>
      <c r="R54" s="247"/>
      <c r="S54" s="247" t="s">
        <v>288</v>
      </c>
      <c r="T54" s="248" t="s">
        <v>265</v>
      </c>
      <c r="U54" s="222">
        <v>0</v>
      </c>
      <c r="V54" s="222">
        <f>ROUND(E54*U54,2)</f>
        <v>0</v>
      </c>
      <c r="W54" s="222"/>
      <c r="X54" s="222" t="s">
        <v>320</v>
      </c>
      <c r="Y54" s="222" t="s">
        <v>267</v>
      </c>
      <c r="Z54" s="212"/>
      <c r="AA54" s="212"/>
      <c r="AB54" s="212"/>
      <c r="AC54" s="212"/>
      <c r="AD54" s="212"/>
      <c r="AE54" s="212"/>
      <c r="AF54" s="212"/>
      <c r="AG54" s="212" t="s">
        <v>1967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42">
        <v>39</v>
      </c>
      <c r="B55" s="243" t="s">
        <v>2293</v>
      </c>
      <c r="C55" s="253" t="s">
        <v>2294</v>
      </c>
      <c r="D55" s="244" t="s">
        <v>650</v>
      </c>
      <c r="E55" s="245">
        <v>30</v>
      </c>
      <c r="F55" s="246"/>
      <c r="G55" s="247">
        <f>ROUND(E55*F55,2)</f>
        <v>0</v>
      </c>
      <c r="H55" s="246"/>
      <c r="I55" s="247">
        <f>ROUND(E55*H55,2)</f>
        <v>0</v>
      </c>
      <c r="J55" s="246"/>
      <c r="K55" s="247">
        <f>ROUND(E55*J55,2)</f>
        <v>0</v>
      </c>
      <c r="L55" s="247">
        <v>21</v>
      </c>
      <c r="M55" s="247">
        <f>G55*(1+L55/100)</f>
        <v>0</v>
      </c>
      <c r="N55" s="245">
        <v>0</v>
      </c>
      <c r="O55" s="245">
        <f>ROUND(E55*N55,2)</f>
        <v>0</v>
      </c>
      <c r="P55" s="245">
        <v>0</v>
      </c>
      <c r="Q55" s="245">
        <f>ROUND(E55*P55,2)</f>
        <v>0</v>
      </c>
      <c r="R55" s="247"/>
      <c r="S55" s="247" t="s">
        <v>288</v>
      </c>
      <c r="T55" s="248" t="s">
        <v>265</v>
      </c>
      <c r="U55" s="222">
        <v>0</v>
      </c>
      <c r="V55" s="222">
        <f>ROUND(E55*U55,2)</f>
        <v>0</v>
      </c>
      <c r="W55" s="222"/>
      <c r="X55" s="222" t="s">
        <v>320</v>
      </c>
      <c r="Y55" s="222" t="s">
        <v>267</v>
      </c>
      <c r="Z55" s="212"/>
      <c r="AA55" s="212"/>
      <c r="AB55" s="212"/>
      <c r="AC55" s="212"/>
      <c r="AD55" s="212"/>
      <c r="AE55" s="212"/>
      <c r="AF55" s="212"/>
      <c r="AG55" s="212" t="s">
        <v>1967</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42">
        <v>40</v>
      </c>
      <c r="B56" s="243" t="s">
        <v>2295</v>
      </c>
      <c r="C56" s="253" t="s">
        <v>2296</v>
      </c>
      <c r="D56" s="244" t="s">
        <v>650</v>
      </c>
      <c r="E56" s="245">
        <v>6</v>
      </c>
      <c r="F56" s="246"/>
      <c r="G56" s="247">
        <f>ROUND(E56*F56,2)</f>
        <v>0</v>
      </c>
      <c r="H56" s="246"/>
      <c r="I56" s="247">
        <f>ROUND(E56*H56,2)</f>
        <v>0</v>
      </c>
      <c r="J56" s="246"/>
      <c r="K56" s="247">
        <f>ROUND(E56*J56,2)</f>
        <v>0</v>
      </c>
      <c r="L56" s="247">
        <v>21</v>
      </c>
      <c r="M56" s="247">
        <f>G56*(1+L56/100)</f>
        <v>0</v>
      </c>
      <c r="N56" s="245">
        <v>0</v>
      </c>
      <c r="O56" s="245">
        <f>ROUND(E56*N56,2)</f>
        <v>0</v>
      </c>
      <c r="P56" s="245">
        <v>0</v>
      </c>
      <c r="Q56" s="245">
        <f>ROUND(E56*P56,2)</f>
        <v>0</v>
      </c>
      <c r="R56" s="247"/>
      <c r="S56" s="247" t="s">
        <v>288</v>
      </c>
      <c r="T56" s="248" t="s">
        <v>265</v>
      </c>
      <c r="U56" s="222">
        <v>0</v>
      </c>
      <c r="V56" s="222">
        <f>ROUND(E56*U56,2)</f>
        <v>0</v>
      </c>
      <c r="W56" s="222"/>
      <c r="X56" s="222" t="s">
        <v>320</v>
      </c>
      <c r="Y56" s="222" t="s">
        <v>267</v>
      </c>
      <c r="Z56" s="212"/>
      <c r="AA56" s="212"/>
      <c r="AB56" s="212"/>
      <c r="AC56" s="212"/>
      <c r="AD56" s="212"/>
      <c r="AE56" s="212"/>
      <c r="AF56" s="212"/>
      <c r="AG56" s="212" t="s">
        <v>1967</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42">
        <v>41</v>
      </c>
      <c r="B57" s="243" t="s">
        <v>2297</v>
      </c>
      <c r="C57" s="253" t="s">
        <v>2236</v>
      </c>
      <c r="D57" s="244" t="s">
        <v>2220</v>
      </c>
      <c r="E57" s="245">
        <v>1</v>
      </c>
      <c r="F57" s="246"/>
      <c r="G57" s="247">
        <f>ROUND(E57*F57,2)</f>
        <v>0</v>
      </c>
      <c r="H57" s="246"/>
      <c r="I57" s="247">
        <f>ROUND(E57*H57,2)</f>
        <v>0</v>
      </c>
      <c r="J57" s="246"/>
      <c r="K57" s="247">
        <f>ROUND(E57*J57,2)</f>
        <v>0</v>
      </c>
      <c r="L57" s="247">
        <v>21</v>
      </c>
      <c r="M57" s="247">
        <f>G57*(1+L57/100)</f>
        <v>0</v>
      </c>
      <c r="N57" s="245">
        <v>0</v>
      </c>
      <c r="O57" s="245">
        <f>ROUND(E57*N57,2)</f>
        <v>0</v>
      </c>
      <c r="P57" s="245">
        <v>0</v>
      </c>
      <c r="Q57" s="245">
        <f>ROUND(E57*P57,2)</f>
        <v>0</v>
      </c>
      <c r="R57" s="247"/>
      <c r="S57" s="247" t="s">
        <v>288</v>
      </c>
      <c r="T57" s="248" t="s">
        <v>265</v>
      </c>
      <c r="U57" s="222">
        <v>0</v>
      </c>
      <c r="V57" s="222">
        <f>ROUND(E57*U57,2)</f>
        <v>0</v>
      </c>
      <c r="W57" s="222"/>
      <c r="X57" s="222" t="s">
        <v>320</v>
      </c>
      <c r="Y57" s="222" t="s">
        <v>267</v>
      </c>
      <c r="Z57" s="212"/>
      <c r="AA57" s="212"/>
      <c r="AB57" s="212"/>
      <c r="AC57" s="212"/>
      <c r="AD57" s="212"/>
      <c r="AE57" s="212"/>
      <c r="AF57" s="212"/>
      <c r="AG57" s="212" t="s">
        <v>1967</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x14ac:dyDescent="0.2">
      <c r="A58" s="226" t="s">
        <v>259</v>
      </c>
      <c r="B58" s="227" t="s">
        <v>67</v>
      </c>
      <c r="C58" s="249" t="s">
        <v>143</v>
      </c>
      <c r="D58" s="228"/>
      <c r="E58" s="229"/>
      <c r="F58" s="230"/>
      <c r="G58" s="230">
        <f>SUMIF(AG59:AG90,"&lt;&gt;NOR",G59:G90)</f>
        <v>0</v>
      </c>
      <c r="H58" s="230"/>
      <c r="I58" s="230">
        <f>SUM(I59:I90)</f>
        <v>0</v>
      </c>
      <c r="J58" s="230"/>
      <c r="K58" s="230">
        <f>SUM(K59:K90)</f>
        <v>0</v>
      </c>
      <c r="L58" s="230"/>
      <c r="M58" s="230">
        <f>SUM(M59:M90)</f>
        <v>0</v>
      </c>
      <c r="N58" s="229"/>
      <c r="O58" s="229">
        <f>SUM(O59:O90)</f>
        <v>0</v>
      </c>
      <c r="P58" s="229"/>
      <c r="Q58" s="229">
        <f>SUM(Q59:Q90)</f>
        <v>0</v>
      </c>
      <c r="R58" s="230"/>
      <c r="S58" s="230"/>
      <c r="T58" s="231"/>
      <c r="U58" s="225"/>
      <c r="V58" s="225">
        <f>SUM(V59:V90)</f>
        <v>0</v>
      </c>
      <c r="W58" s="225"/>
      <c r="X58" s="225"/>
      <c r="Y58" s="225"/>
      <c r="AG58" t="s">
        <v>260</v>
      </c>
    </row>
    <row r="59" spans="1:60" ht="33.75" outlineLevel="1" x14ac:dyDescent="0.2">
      <c r="A59" s="233">
        <v>42</v>
      </c>
      <c r="B59" s="234" t="s">
        <v>2298</v>
      </c>
      <c r="C59" s="250" t="s">
        <v>2299</v>
      </c>
      <c r="D59" s="235" t="s">
        <v>2215</v>
      </c>
      <c r="E59" s="236">
        <v>1</v>
      </c>
      <c r="F59" s="237"/>
      <c r="G59" s="238">
        <f>ROUND(E59*F59,2)</f>
        <v>0</v>
      </c>
      <c r="H59" s="237"/>
      <c r="I59" s="238">
        <f>ROUND(E59*H59,2)</f>
        <v>0</v>
      </c>
      <c r="J59" s="237"/>
      <c r="K59" s="238">
        <f>ROUND(E59*J59,2)</f>
        <v>0</v>
      </c>
      <c r="L59" s="238">
        <v>21</v>
      </c>
      <c r="M59" s="238">
        <f>G59*(1+L59/100)</f>
        <v>0</v>
      </c>
      <c r="N59" s="236">
        <v>0</v>
      </c>
      <c r="O59" s="236">
        <f>ROUND(E59*N59,2)</f>
        <v>0</v>
      </c>
      <c r="P59" s="236">
        <v>0</v>
      </c>
      <c r="Q59" s="236">
        <f>ROUND(E59*P59,2)</f>
        <v>0</v>
      </c>
      <c r="R59" s="238"/>
      <c r="S59" s="238" t="s">
        <v>288</v>
      </c>
      <c r="T59" s="239" t="s">
        <v>265</v>
      </c>
      <c r="U59" s="222">
        <v>0</v>
      </c>
      <c r="V59" s="222">
        <f>ROUND(E59*U59,2)</f>
        <v>0</v>
      </c>
      <c r="W59" s="222"/>
      <c r="X59" s="222" t="s">
        <v>320</v>
      </c>
      <c r="Y59" s="222" t="s">
        <v>267</v>
      </c>
      <c r="Z59" s="212"/>
      <c r="AA59" s="212"/>
      <c r="AB59" s="212"/>
      <c r="AC59" s="212"/>
      <c r="AD59" s="212"/>
      <c r="AE59" s="212"/>
      <c r="AF59" s="212"/>
      <c r="AG59" s="212" t="s">
        <v>2165</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51" t="s">
        <v>2300</v>
      </c>
      <c r="D60" s="241"/>
      <c r="E60" s="241"/>
      <c r="F60" s="241"/>
      <c r="G60" s="241"/>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270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33.75" outlineLevel="1" x14ac:dyDescent="0.2">
      <c r="A61" s="233">
        <v>43</v>
      </c>
      <c r="B61" s="234" t="s">
        <v>2301</v>
      </c>
      <c r="C61" s="250" t="s">
        <v>2299</v>
      </c>
      <c r="D61" s="235" t="s">
        <v>2215</v>
      </c>
      <c r="E61" s="236">
        <v>1</v>
      </c>
      <c r="F61" s="237"/>
      <c r="G61" s="238">
        <f>ROUND(E61*F61,2)</f>
        <v>0</v>
      </c>
      <c r="H61" s="237"/>
      <c r="I61" s="238">
        <f>ROUND(E61*H61,2)</f>
        <v>0</v>
      </c>
      <c r="J61" s="237"/>
      <c r="K61" s="238">
        <f>ROUND(E61*J61,2)</f>
        <v>0</v>
      </c>
      <c r="L61" s="238">
        <v>21</v>
      </c>
      <c r="M61" s="238">
        <f>G61*(1+L61/100)</f>
        <v>0</v>
      </c>
      <c r="N61" s="236">
        <v>0</v>
      </c>
      <c r="O61" s="236">
        <f>ROUND(E61*N61,2)</f>
        <v>0</v>
      </c>
      <c r="P61" s="236">
        <v>0</v>
      </c>
      <c r="Q61" s="236">
        <f>ROUND(E61*P61,2)</f>
        <v>0</v>
      </c>
      <c r="R61" s="238"/>
      <c r="S61" s="238" t="s">
        <v>288</v>
      </c>
      <c r="T61" s="239" t="s">
        <v>265</v>
      </c>
      <c r="U61" s="222">
        <v>0</v>
      </c>
      <c r="V61" s="222">
        <f>ROUND(E61*U61,2)</f>
        <v>0</v>
      </c>
      <c r="W61" s="222"/>
      <c r="X61" s="222" t="s">
        <v>320</v>
      </c>
      <c r="Y61" s="222" t="s">
        <v>267</v>
      </c>
      <c r="Z61" s="212"/>
      <c r="AA61" s="212"/>
      <c r="AB61" s="212"/>
      <c r="AC61" s="212"/>
      <c r="AD61" s="212"/>
      <c r="AE61" s="212"/>
      <c r="AF61" s="212"/>
      <c r="AG61" s="212" t="s">
        <v>2165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51" t="s">
        <v>2302</v>
      </c>
      <c r="D62" s="241"/>
      <c r="E62" s="241"/>
      <c r="F62" s="241"/>
      <c r="G62" s="241"/>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270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33.75" outlineLevel="1" x14ac:dyDescent="0.2">
      <c r="A63" s="233">
        <v>44</v>
      </c>
      <c r="B63" s="234" t="s">
        <v>2303</v>
      </c>
      <c r="C63" s="250" t="s">
        <v>2299</v>
      </c>
      <c r="D63" s="235" t="s">
        <v>2215</v>
      </c>
      <c r="E63" s="236">
        <v>9</v>
      </c>
      <c r="F63" s="237"/>
      <c r="G63" s="238">
        <f>ROUND(E63*F63,2)</f>
        <v>0</v>
      </c>
      <c r="H63" s="237"/>
      <c r="I63" s="238">
        <f>ROUND(E63*H63,2)</f>
        <v>0</v>
      </c>
      <c r="J63" s="237"/>
      <c r="K63" s="238">
        <f>ROUND(E63*J63,2)</f>
        <v>0</v>
      </c>
      <c r="L63" s="238">
        <v>21</v>
      </c>
      <c r="M63" s="238">
        <f>G63*(1+L63/100)</f>
        <v>0</v>
      </c>
      <c r="N63" s="236">
        <v>0</v>
      </c>
      <c r="O63" s="236">
        <f>ROUND(E63*N63,2)</f>
        <v>0</v>
      </c>
      <c r="P63" s="236">
        <v>0</v>
      </c>
      <c r="Q63" s="236">
        <f>ROUND(E63*P63,2)</f>
        <v>0</v>
      </c>
      <c r="R63" s="238"/>
      <c r="S63" s="238" t="s">
        <v>288</v>
      </c>
      <c r="T63" s="239" t="s">
        <v>265</v>
      </c>
      <c r="U63" s="222">
        <v>0</v>
      </c>
      <c r="V63" s="222">
        <f>ROUND(E63*U63,2)</f>
        <v>0</v>
      </c>
      <c r="W63" s="222"/>
      <c r="X63" s="222" t="s">
        <v>320</v>
      </c>
      <c r="Y63" s="222" t="s">
        <v>267</v>
      </c>
      <c r="Z63" s="212"/>
      <c r="AA63" s="212"/>
      <c r="AB63" s="212"/>
      <c r="AC63" s="212"/>
      <c r="AD63" s="212"/>
      <c r="AE63" s="212"/>
      <c r="AF63" s="212"/>
      <c r="AG63" s="212" t="s">
        <v>2165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51" t="s">
        <v>2304</v>
      </c>
      <c r="D64" s="241"/>
      <c r="E64" s="241"/>
      <c r="F64" s="241"/>
      <c r="G64" s="241"/>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270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33.75" outlineLevel="1" x14ac:dyDescent="0.2">
      <c r="A65" s="233">
        <v>45</v>
      </c>
      <c r="B65" s="234" t="s">
        <v>2305</v>
      </c>
      <c r="C65" s="250" t="s">
        <v>2299</v>
      </c>
      <c r="D65" s="235" t="s">
        <v>2215</v>
      </c>
      <c r="E65" s="236">
        <v>4</v>
      </c>
      <c r="F65" s="237"/>
      <c r="G65" s="238">
        <f>ROUND(E65*F65,2)</f>
        <v>0</v>
      </c>
      <c r="H65" s="237"/>
      <c r="I65" s="238">
        <f>ROUND(E65*H65,2)</f>
        <v>0</v>
      </c>
      <c r="J65" s="237"/>
      <c r="K65" s="238">
        <f>ROUND(E65*J65,2)</f>
        <v>0</v>
      </c>
      <c r="L65" s="238">
        <v>21</v>
      </c>
      <c r="M65" s="238">
        <f>G65*(1+L65/100)</f>
        <v>0</v>
      </c>
      <c r="N65" s="236">
        <v>0</v>
      </c>
      <c r="O65" s="236">
        <f>ROUND(E65*N65,2)</f>
        <v>0</v>
      </c>
      <c r="P65" s="236">
        <v>0</v>
      </c>
      <c r="Q65" s="236">
        <f>ROUND(E65*P65,2)</f>
        <v>0</v>
      </c>
      <c r="R65" s="238"/>
      <c r="S65" s="238" t="s">
        <v>288</v>
      </c>
      <c r="T65" s="239" t="s">
        <v>265</v>
      </c>
      <c r="U65" s="222">
        <v>0</v>
      </c>
      <c r="V65" s="222">
        <f>ROUND(E65*U65,2)</f>
        <v>0</v>
      </c>
      <c r="W65" s="222"/>
      <c r="X65" s="222" t="s">
        <v>320</v>
      </c>
      <c r="Y65" s="222" t="s">
        <v>267</v>
      </c>
      <c r="Z65" s="212"/>
      <c r="AA65" s="212"/>
      <c r="AB65" s="212"/>
      <c r="AC65" s="212"/>
      <c r="AD65" s="212"/>
      <c r="AE65" s="212"/>
      <c r="AF65" s="212"/>
      <c r="AG65" s="212" t="s">
        <v>2165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51" t="s">
        <v>2306</v>
      </c>
      <c r="D66" s="241"/>
      <c r="E66" s="241"/>
      <c r="F66" s="241"/>
      <c r="G66" s="241"/>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270</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33.75" outlineLevel="1" x14ac:dyDescent="0.2">
      <c r="A67" s="233">
        <v>46</v>
      </c>
      <c r="B67" s="234" t="s">
        <v>2307</v>
      </c>
      <c r="C67" s="250" t="s">
        <v>2299</v>
      </c>
      <c r="D67" s="235" t="s">
        <v>2215</v>
      </c>
      <c r="E67" s="236">
        <v>1</v>
      </c>
      <c r="F67" s="237"/>
      <c r="G67" s="238">
        <f>ROUND(E67*F67,2)</f>
        <v>0</v>
      </c>
      <c r="H67" s="237"/>
      <c r="I67" s="238">
        <f>ROUND(E67*H67,2)</f>
        <v>0</v>
      </c>
      <c r="J67" s="237"/>
      <c r="K67" s="238">
        <f>ROUND(E67*J67,2)</f>
        <v>0</v>
      </c>
      <c r="L67" s="238">
        <v>21</v>
      </c>
      <c r="M67" s="238">
        <f>G67*(1+L67/100)</f>
        <v>0</v>
      </c>
      <c r="N67" s="236">
        <v>0</v>
      </c>
      <c r="O67" s="236">
        <f>ROUND(E67*N67,2)</f>
        <v>0</v>
      </c>
      <c r="P67" s="236">
        <v>0</v>
      </c>
      <c r="Q67" s="236">
        <f>ROUND(E67*P67,2)</f>
        <v>0</v>
      </c>
      <c r="R67" s="238"/>
      <c r="S67" s="238" t="s">
        <v>288</v>
      </c>
      <c r="T67" s="239" t="s">
        <v>265</v>
      </c>
      <c r="U67" s="222">
        <v>0</v>
      </c>
      <c r="V67" s="222">
        <f>ROUND(E67*U67,2)</f>
        <v>0</v>
      </c>
      <c r="W67" s="222"/>
      <c r="X67" s="222" t="s">
        <v>320</v>
      </c>
      <c r="Y67" s="222" t="s">
        <v>267</v>
      </c>
      <c r="Z67" s="212"/>
      <c r="AA67" s="212"/>
      <c r="AB67" s="212"/>
      <c r="AC67" s="212"/>
      <c r="AD67" s="212"/>
      <c r="AE67" s="212"/>
      <c r="AF67" s="212"/>
      <c r="AG67" s="212" t="s">
        <v>2165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51" t="s">
        <v>2308</v>
      </c>
      <c r="D68" s="241"/>
      <c r="E68" s="241"/>
      <c r="F68" s="241"/>
      <c r="G68" s="241"/>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270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33.75" outlineLevel="1" x14ac:dyDescent="0.2">
      <c r="A69" s="233">
        <v>47</v>
      </c>
      <c r="B69" s="234" t="s">
        <v>2309</v>
      </c>
      <c r="C69" s="250" t="s">
        <v>2299</v>
      </c>
      <c r="D69" s="235" t="s">
        <v>2215</v>
      </c>
      <c r="E69" s="236">
        <v>1</v>
      </c>
      <c r="F69" s="237"/>
      <c r="G69" s="238">
        <f>ROUND(E69*F69,2)</f>
        <v>0</v>
      </c>
      <c r="H69" s="237"/>
      <c r="I69" s="238">
        <f>ROUND(E69*H69,2)</f>
        <v>0</v>
      </c>
      <c r="J69" s="237"/>
      <c r="K69" s="238">
        <f>ROUND(E69*J69,2)</f>
        <v>0</v>
      </c>
      <c r="L69" s="238">
        <v>21</v>
      </c>
      <c r="M69" s="238">
        <f>G69*(1+L69/100)</f>
        <v>0</v>
      </c>
      <c r="N69" s="236">
        <v>0</v>
      </c>
      <c r="O69" s="236">
        <f>ROUND(E69*N69,2)</f>
        <v>0</v>
      </c>
      <c r="P69" s="236">
        <v>0</v>
      </c>
      <c r="Q69" s="236">
        <f>ROUND(E69*P69,2)</f>
        <v>0</v>
      </c>
      <c r="R69" s="238"/>
      <c r="S69" s="238" t="s">
        <v>288</v>
      </c>
      <c r="T69" s="239" t="s">
        <v>265</v>
      </c>
      <c r="U69" s="222">
        <v>0</v>
      </c>
      <c r="V69" s="222">
        <f>ROUND(E69*U69,2)</f>
        <v>0</v>
      </c>
      <c r="W69" s="222"/>
      <c r="X69" s="222" t="s">
        <v>320</v>
      </c>
      <c r="Y69" s="222" t="s">
        <v>267</v>
      </c>
      <c r="Z69" s="212"/>
      <c r="AA69" s="212"/>
      <c r="AB69" s="212"/>
      <c r="AC69" s="212"/>
      <c r="AD69" s="212"/>
      <c r="AE69" s="212"/>
      <c r="AF69" s="212"/>
      <c r="AG69" s="212" t="s">
        <v>2165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51" t="s">
        <v>2310</v>
      </c>
      <c r="D70" s="241"/>
      <c r="E70" s="241"/>
      <c r="F70" s="241"/>
      <c r="G70" s="241"/>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270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33.75" outlineLevel="1" x14ac:dyDescent="0.2">
      <c r="A71" s="233">
        <v>48</v>
      </c>
      <c r="B71" s="234" t="s">
        <v>2311</v>
      </c>
      <c r="C71" s="250" t="s">
        <v>2299</v>
      </c>
      <c r="D71" s="235" t="s">
        <v>2215</v>
      </c>
      <c r="E71" s="236">
        <v>1</v>
      </c>
      <c r="F71" s="237"/>
      <c r="G71" s="238">
        <f>ROUND(E71*F71,2)</f>
        <v>0</v>
      </c>
      <c r="H71" s="237"/>
      <c r="I71" s="238">
        <f>ROUND(E71*H71,2)</f>
        <v>0</v>
      </c>
      <c r="J71" s="237"/>
      <c r="K71" s="238">
        <f>ROUND(E71*J71,2)</f>
        <v>0</v>
      </c>
      <c r="L71" s="238">
        <v>21</v>
      </c>
      <c r="M71" s="238">
        <f>G71*(1+L71/100)</f>
        <v>0</v>
      </c>
      <c r="N71" s="236">
        <v>0</v>
      </c>
      <c r="O71" s="236">
        <f>ROUND(E71*N71,2)</f>
        <v>0</v>
      </c>
      <c r="P71" s="236">
        <v>0</v>
      </c>
      <c r="Q71" s="236">
        <f>ROUND(E71*P71,2)</f>
        <v>0</v>
      </c>
      <c r="R71" s="238"/>
      <c r="S71" s="238" t="s">
        <v>288</v>
      </c>
      <c r="T71" s="239" t="s">
        <v>265</v>
      </c>
      <c r="U71" s="222">
        <v>0</v>
      </c>
      <c r="V71" s="222">
        <f>ROUND(E71*U71,2)</f>
        <v>0</v>
      </c>
      <c r="W71" s="222"/>
      <c r="X71" s="222" t="s">
        <v>320</v>
      </c>
      <c r="Y71" s="222" t="s">
        <v>267</v>
      </c>
      <c r="Z71" s="212"/>
      <c r="AA71" s="212"/>
      <c r="AB71" s="212"/>
      <c r="AC71" s="212"/>
      <c r="AD71" s="212"/>
      <c r="AE71" s="212"/>
      <c r="AF71" s="212"/>
      <c r="AG71" s="212" t="s">
        <v>2165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51" t="s">
        <v>2312</v>
      </c>
      <c r="D72" s="241"/>
      <c r="E72" s="241"/>
      <c r="F72" s="241"/>
      <c r="G72" s="241"/>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270</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33.75" outlineLevel="1" x14ac:dyDescent="0.2">
      <c r="A73" s="233">
        <v>49</v>
      </c>
      <c r="B73" s="234" t="s">
        <v>2313</v>
      </c>
      <c r="C73" s="250" t="s">
        <v>2299</v>
      </c>
      <c r="D73" s="235" t="s">
        <v>2215</v>
      </c>
      <c r="E73" s="236">
        <v>1</v>
      </c>
      <c r="F73" s="237"/>
      <c r="G73" s="238">
        <f>ROUND(E73*F73,2)</f>
        <v>0</v>
      </c>
      <c r="H73" s="237"/>
      <c r="I73" s="238">
        <f>ROUND(E73*H73,2)</f>
        <v>0</v>
      </c>
      <c r="J73" s="237"/>
      <c r="K73" s="238">
        <f>ROUND(E73*J73,2)</f>
        <v>0</v>
      </c>
      <c r="L73" s="238">
        <v>21</v>
      </c>
      <c r="M73" s="238">
        <f>G73*(1+L73/100)</f>
        <v>0</v>
      </c>
      <c r="N73" s="236">
        <v>0</v>
      </c>
      <c r="O73" s="236">
        <f>ROUND(E73*N73,2)</f>
        <v>0</v>
      </c>
      <c r="P73" s="236">
        <v>0</v>
      </c>
      <c r="Q73" s="236">
        <f>ROUND(E73*P73,2)</f>
        <v>0</v>
      </c>
      <c r="R73" s="238"/>
      <c r="S73" s="238" t="s">
        <v>288</v>
      </c>
      <c r="T73" s="239" t="s">
        <v>265</v>
      </c>
      <c r="U73" s="222">
        <v>0</v>
      </c>
      <c r="V73" s="222">
        <f>ROUND(E73*U73,2)</f>
        <v>0</v>
      </c>
      <c r="W73" s="222"/>
      <c r="X73" s="222" t="s">
        <v>320</v>
      </c>
      <c r="Y73" s="222" t="s">
        <v>267</v>
      </c>
      <c r="Z73" s="212"/>
      <c r="AA73" s="212"/>
      <c r="AB73" s="212"/>
      <c r="AC73" s="212"/>
      <c r="AD73" s="212"/>
      <c r="AE73" s="212"/>
      <c r="AF73" s="212"/>
      <c r="AG73" s="212" t="s">
        <v>2165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51" t="s">
        <v>2314</v>
      </c>
      <c r="D74" s="241"/>
      <c r="E74" s="241"/>
      <c r="F74" s="241"/>
      <c r="G74" s="241"/>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270</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33.75" outlineLevel="1" x14ac:dyDescent="0.2">
      <c r="A75" s="233">
        <v>50</v>
      </c>
      <c r="B75" s="234" t="s">
        <v>2315</v>
      </c>
      <c r="C75" s="250" t="s">
        <v>2299</v>
      </c>
      <c r="D75" s="235" t="s">
        <v>2215</v>
      </c>
      <c r="E75" s="236">
        <v>2</v>
      </c>
      <c r="F75" s="237"/>
      <c r="G75" s="238">
        <f>ROUND(E75*F75,2)</f>
        <v>0</v>
      </c>
      <c r="H75" s="237"/>
      <c r="I75" s="238">
        <f>ROUND(E75*H75,2)</f>
        <v>0</v>
      </c>
      <c r="J75" s="237"/>
      <c r="K75" s="238">
        <f>ROUND(E75*J75,2)</f>
        <v>0</v>
      </c>
      <c r="L75" s="238">
        <v>21</v>
      </c>
      <c r="M75" s="238">
        <f>G75*(1+L75/100)</f>
        <v>0</v>
      </c>
      <c r="N75" s="236">
        <v>0</v>
      </c>
      <c r="O75" s="236">
        <f>ROUND(E75*N75,2)</f>
        <v>0</v>
      </c>
      <c r="P75" s="236">
        <v>0</v>
      </c>
      <c r="Q75" s="236">
        <f>ROUND(E75*P75,2)</f>
        <v>0</v>
      </c>
      <c r="R75" s="238"/>
      <c r="S75" s="238" t="s">
        <v>288</v>
      </c>
      <c r="T75" s="239" t="s">
        <v>265</v>
      </c>
      <c r="U75" s="222">
        <v>0</v>
      </c>
      <c r="V75" s="222">
        <f>ROUND(E75*U75,2)</f>
        <v>0</v>
      </c>
      <c r="W75" s="222"/>
      <c r="X75" s="222" t="s">
        <v>320</v>
      </c>
      <c r="Y75" s="222" t="s">
        <v>267</v>
      </c>
      <c r="Z75" s="212"/>
      <c r="AA75" s="212"/>
      <c r="AB75" s="212"/>
      <c r="AC75" s="212"/>
      <c r="AD75" s="212"/>
      <c r="AE75" s="212"/>
      <c r="AF75" s="212"/>
      <c r="AG75" s="212" t="s">
        <v>2165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51" t="s">
        <v>2316</v>
      </c>
      <c r="D76" s="241"/>
      <c r="E76" s="241"/>
      <c r="F76" s="241"/>
      <c r="G76" s="241"/>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270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33.75" outlineLevel="1" x14ac:dyDescent="0.2">
      <c r="A77" s="233">
        <v>51</v>
      </c>
      <c r="B77" s="234" t="s">
        <v>2317</v>
      </c>
      <c r="C77" s="250" t="s">
        <v>2299</v>
      </c>
      <c r="D77" s="235" t="s">
        <v>2215</v>
      </c>
      <c r="E77" s="236">
        <v>3</v>
      </c>
      <c r="F77" s="237"/>
      <c r="G77" s="238">
        <f>ROUND(E77*F77,2)</f>
        <v>0</v>
      </c>
      <c r="H77" s="237"/>
      <c r="I77" s="238">
        <f>ROUND(E77*H77,2)</f>
        <v>0</v>
      </c>
      <c r="J77" s="237"/>
      <c r="K77" s="238">
        <f>ROUND(E77*J77,2)</f>
        <v>0</v>
      </c>
      <c r="L77" s="238">
        <v>21</v>
      </c>
      <c r="M77" s="238">
        <f>G77*(1+L77/100)</f>
        <v>0</v>
      </c>
      <c r="N77" s="236">
        <v>0</v>
      </c>
      <c r="O77" s="236">
        <f>ROUND(E77*N77,2)</f>
        <v>0</v>
      </c>
      <c r="P77" s="236">
        <v>0</v>
      </c>
      <c r="Q77" s="236">
        <f>ROUND(E77*P77,2)</f>
        <v>0</v>
      </c>
      <c r="R77" s="238"/>
      <c r="S77" s="238" t="s">
        <v>288</v>
      </c>
      <c r="T77" s="239" t="s">
        <v>265</v>
      </c>
      <c r="U77" s="222">
        <v>0</v>
      </c>
      <c r="V77" s="222">
        <f>ROUND(E77*U77,2)</f>
        <v>0</v>
      </c>
      <c r="W77" s="222"/>
      <c r="X77" s="222" t="s">
        <v>320</v>
      </c>
      <c r="Y77" s="222" t="s">
        <v>267</v>
      </c>
      <c r="Z77" s="212"/>
      <c r="AA77" s="212"/>
      <c r="AB77" s="212"/>
      <c r="AC77" s="212"/>
      <c r="AD77" s="212"/>
      <c r="AE77" s="212"/>
      <c r="AF77" s="212"/>
      <c r="AG77" s="212" t="s">
        <v>2165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51" t="s">
        <v>2318</v>
      </c>
      <c r="D78" s="241"/>
      <c r="E78" s="241"/>
      <c r="F78" s="241"/>
      <c r="G78" s="241"/>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270</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33.75" outlineLevel="1" x14ac:dyDescent="0.2">
      <c r="A79" s="233">
        <v>52</v>
      </c>
      <c r="B79" s="234" t="s">
        <v>2319</v>
      </c>
      <c r="C79" s="250" t="s">
        <v>2299</v>
      </c>
      <c r="D79" s="235" t="s">
        <v>2215</v>
      </c>
      <c r="E79" s="236">
        <v>3</v>
      </c>
      <c r="F79" s="237"/>
      <c r="G79" s="238">
        <f>ROUND(E79*F79,2)</f>
        <v>0</v>
      </c>
      <c r="H79" s="237"/>
      <c r="I79" s="238">
        <f>ROUND(E79*H79,2)</f>
        <v>0</v>
      </c>
      <c r="J79" s="237"/>
      <c r="K79" s="238">
        <f>ROUND(E79*J79,2)</f>
        <v>0</v>
      </c>
      <c r="L79" s="238">
        <v>21</v>
      </c>
      <c r="M79" s="238">
        <f>G79*(1+L79/100)</f>
        <v>0</v>
      </c>
      <c r="N79" s="236">
        <v>0</v>
      </c>
      <c r="O79" s="236">
        <f>ROUND(E79*N79,2)</f>
        <v>0</v>
      </c>
      <c r="P79" s="236">
        <v>0</v>
      </c>
      <c r="Q79" s="236">
        <f>ROUND(E79*P79,2)</f>
        <v>0</v>
      </c>
      <c r="R79" s="238"/>
      <c r="S79" s="238" t="s">
        <v>288</v>
      </c>
      <c r="T79" s="239" t="s">
        <v>265</v>
      </c>
      <c r="U79" s="222">
        <v>0</v>
      </c>
      <c r="V79" s="222">
        <f>ROUND(E79*U79,2)</f>
        <v>0</v>
      </c>
      <c r="W79" s="222"/>
      <c r="X79" s="222" t="s">
        <v>320</v>
      </c>
      <c r="Y79" s="222" t="s">
        <v>267</v>
      </c>
      <c r="Z79" s="212"/>
      <c r="AA79" s="212"/>
      <c r="AB79" s="212"/>
      <c r="AC79" s="212"/>
      <c r="AD79" s="212"/>
      <c r="AE79" s="212"/>
      <c r="AF79" s="212"/>
      <c r="AG79" s="212" t="s">
        <v>2165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51" t="s">
        <v>2320</v>
      </c>
      <c r="D80" s="241"/>
      <c r="E80" s="241"/>
      <c r="F80" s="241"/>
      <c r="G80" s="241"/>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270</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33.75" outlineLevel="1" x14ac:dyDescent="0.2">
      <c r="A81" s="233">
        <v>53</v>
      </c>
      <c r="B81" s="234" t="s">
        <v>2321</v>
      </c>
      <c r="C81" s="250" t="s">
        <v>2299</v>
      </c>
      <c r="D81" s="235" t="s">
        <v>2215</v>
      </c>
      <c r="E81" s="236">
        <v>1</v>
      </c>
      <c r="F81" s="237"/>
      <c r="G81" s="238">
        <f>ROUND(E81*F81,2)</f>
        <v>0</v>
      </c>
      <c r="H81" s="237"/>
      <c r="I81" s="238">
        <f>ROUND(E81*H81,2)</f>
        <v>0</v>
      </c>
      <c r="J81" s="237"/>
      <c r="K81" s="238">
        <f>ROUND(E81*J81,2)</f>
        <v>0</v>
      </c>
      <c r="L81" s="238">
        <v>21</v>
      </c>
      <c r="M81" s="238">
        <f>G81*(1+L81/100)</f>
        <v>0</v>
      </c>
      <c r="N81" s="236">
        <v>0</v>
      </c>
      <c r="O81" s="236">
        <f>ROUND(E81*N81,2)</f>
        <v>0</v>
      </c>
      <c r="P81" s="236">
        <v>0</v>
      </c>
      <c r="Q81" s="236">
        <f>ROUND(E81*P81,2)</f>
        <v>0</v>
      </c>
      <c r="R81" s="238"/>
      <c r="S81" s="238" t="s">
        <v>288</v>
      </c>
      <c r="T81" s="239" t="s">
        <v>265</v>
      </c>
      <c r="U81" s="222">
        <v>0</v>
      </c>
      <c r="V81" s="222">
        <f>ROUND(E81*U81,2)</f>
        <v>0</v>
      </c>
      <c r="W81" s="222"/>
      <c r="X81" s="222" t="s">
        <v>320</v>
      </c>
      <c r="Y81" s="222" t="s">
        <v>267</v>
      </c>
      <c r="Z81" s="212"/>
      <c r="AA81" s="212"/>
      <c r="AB81" s="212"/>
      <c r="AC81" s="212"/>
      <c r="AD81" s="212"/>
      <c r="AE81" s="212"/>
      <c r="AF81" s="212"/>
      <c r="AG81" s="212" t="s">
        <v>2165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51" t="s">
        <v>2322</v>
      </c>
      <c r="D82" s="241"/>
      <c r="E82" s="241"/>
      <c r="F82" s="241"/>
      <c r="G82" s="241"/>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270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33.75" outlineLevel="1" x14ac:dyDescent="0.2">
      <c r="A83" s="233">
        <v>54</v>
      </c>
      <c r="B83" s="234" t="s">
        <v>2323</v>
      </c>
      <c r="C83" s="250" t="s">
        <v>2299</v>
      </c>
      <c r="D83" s="235" t="s">
        <v>2215</v>
      </c>
      <c r="E83" s="236">
        <v>4</v>
      </c>
      <c r="F83" s="237"/>
      <c r="G83" s="238">
        <f>ROUND(E83*F83,2)</f>
        <v>0</v>
      </c>
      <c r="H83" s="237"/>
      <c r="I83" s="238">
        <f>ROUND(E83*H83,2)</f>
        <v>0</v>
      </c>
      <c r="J83" s="237"/>
      <c r="K83" s="238">
        <f>ROUND(E83*J83,2)</f>
        <v>0</v>
      </c>
      <c r="L83" s="238">
        <v>21</v>
      </c>
      <c r="M83" s="238">
        <f>G83*(1+L83/100)</f>
        <v>0</v>
      </c>
      <c r="N83" s="236">
        <v>0</v>
      </c>
      <c r="O83" s="236">
        <f>ROUND(E83*N83,2)</f>
        <v>0</v>
      </c>
      <c r="P83" s="236">
        <v>0</v>
      </c>
      <c r="Q83" s="236">
        <f>ROUND(E83*P83,2)</f>
        <v>0</v>
      </c>
      <c r="R83" s="238"/>
      <c r="S83" s="238" t="s">
        <v>288</v>
      </c>
      <c r="T83" s="239" t="s">
        <v>265</v>
      </c>
      <c r="U83" s="222">
        <v>0</v>
      </c>
      <c r="V83" s="222">
        <f>ROUND(E83*U83,2)</f>
        <v>0</v>
      </c>
      <c r="W83" s="222"/>
      <c r="X83" s="222" t="s">
        <v>320</v>
      </c>
      <c r="Y83" s="222" t="s">
        <v>267</v>
      </c>
      <c r="Z83" s="212"/>
      <c r="AA83" s="212"/>
      <c r="AB83" s="212"/>
      <c r="AC83" s="212"/>
      <c r="AD83" s="212"/>
      <c r="AE83" s="212"/>
      <c r="AF83" s="212"/>
      <c r="AG83" s="212" t="s">
        <v>2165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51" t="s">
        <v>2324</v>
      </c>
      <c r="D84" s="241"/>
      <c r="E84" s="241"/>
      <c r="F84" s="241"/>
      <c r="G84" s="241"/>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270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33.75" outlineLevel="1" x14ac:dyDescent="0.2">
      <c r="A85" s="233">
        <v>55</v>
      </c>
      <c r="B85" s="234" t="s">
        <v>2325</v>
      </c>
      <c r="C85" s="250" t="s">
        <v>2299</v>
      </c>
      <c r="D85" s="235" t="s">
        <v>2215</v>
      </c>
      <c r="E85" s="236">
        <v>2</v>
      </c>
      <c r="F85" s="237"/>
      <c r="G85" s="238">
        <f>ROUND(E85*F85,2)</f>
        <v>0</v>
      </c>
      <c r="H85" s="237"/>
      <c r="I85" s="238">
        <f>ROUND(E85*H85,2)</f>
        <v>0</v>
      </c>
      <c r="J85" s="237"/>
      <c r="K85" s="238">
        <f>ROUND(E85*J85,2)</f>
        <v>0</v>
      </c>
      <c r="L85" s="238">
        <v>21</v>
      </c>
      <c r="M85" s="238">
        <f>G85*(1+L85/100)</f>
        <v>0</v>
      </c>
      <c r="N85" s="236">
        <v>0</v>
      </c>
      <c r="O85" s="236">
        <f>ROUND(E85*N85,2)</f>
        <v>0</v>
      </c>
      <c r="P85" s="236">
        <v>0</v>
      </c>
      <c r="Q85" s="236">
        <f>ROUND(E85*P85,2)</f>
        <v>0</v>
      </c>
      <c r="R85" s="238"/>
      <c r="S85" s="238" t="s">
        <v>288</v>
      </c>
      <c r="T85" s="239" t="s">
        <v>265</v>
      </c>
      <c r="U85" s="222">
        <v>0</v>
      </c>
      <c r="V85" s="222">
        <f>ROUND(E85*U85,2)</f>
        <v>0</v>
      </c>
      <c r="W85" s="222"/>
      <c r="X85" s="222" t="s">
        <v>320</v>
      </c>
      <c r="Y85" s="222" t="s">
        <v>267</v>
      </c>
      <c r="Z85" s="212"/>
      <c r="AA85" s="212"/>
      <c r="AB85" s="212"/>
      <c r="AC85" s="212"/>
      <c r="AD85" s="212"/>
      <c r="AE85" s="212"/>
      <c r="AF85" s="212"/>
      <c r="AG85" s="212" t="s">
        <v>2165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51" t="s">
        <v>2326</v>
      </c>
      <c r="D86" s="241"/>
      <c r="E86" s="241"/>
      <c r="F86" s="241"/>
      <c r="G86" s="241"/>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270</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33.75" outlineLevel="1" x14ac:dyDescent="0.2">
      <c r="A87" s="233">
        <v>56</v>
      </c>
      <c r="B87" s="234" t="s">
        <v>2327</v>
      </c>
      <c r="C87" s="250" t="s">
        <v>2299</v>
      </c>
      <c r="D87" s="235" t="s">
        <v>2215</v>
      </c>
      <c r="E87" s="236">
        <v>1</v>
      </c>
      <c r="F87" s="237"/>
      <c r="G87" s="238">
        <f>ROUND(E87*F87,2)</f>
        <v>0</v>
      </c>
      <c r="H87" s="237"/>
      <c r="I87" s="238">
        <f>ROUND(E87*H87,2)</f>
        <v>0</v>
      </c>
      <c r="J87" s="237"/>
      <c r="K87" s="238">
        <f>ROUND(E87*J87,2)</f>
        <v>0</v>
      </c>
      <c r="L87" s="238">
        <v>21</v>
      </c>
      <c r="M87" s="238">
        <f>G87*(1+L87/100)</f>
        <v>0</v>
      </c>
      <c r="N87" s="236">
        <v>0</v>
      </c>
      <c r="O87" s="236">
        <f>ROUND(E87*N87,2)</f>
        <v>0</v>
      </c>
      <c r="P87" s="236">
        <v>0</v>
      </c>
      <c r="Q87" s="236">
        <f>ROUND(E87*P87,2)</f>
        <v>0</v>
      </c>
      <c r="R87" s="238"/>
      <c r="S87" s="238" t="s">
        <v>288</v>
      </c>
      <c r="T87" s="239" t="s">
        <v>265</v>
      </c>
      <c r="U87" s="222">
        <v>0</v>
      </c>
      <c r="V87" s="222">
        <f>ROUND(E87*U87,2)</f>
        <v>0</v>
      </c>
      <c r="W87" s="222"/>
      <c r="X87" s="222" t="s">
        <v>320</v>
      </c>
      <c r="Y87" s="222" t="s">
        <v>267</v>
      </c>
      <c r="Z87" s="212"/>
      <c r="AA87" s="212"/>
      <c r="AB87" s="212"/>
      <c r="AC87" s="212"/>
      <c r="AD87" s="212"/>
      <c r="AE87" s="212"/>
      <c r="AF87" s="212"/>
      <c r="AG87" s="212" t="s">
        <v>2165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51" t="s">
        <v>2328</v>
      </c>
      <c r="D88" s="241"/>
      <c r="E88" s="241"/>
      <c r="F88" s="241"/>
      <c r="G88" s="241"/>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270</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42">
        <v>57</v>
      </c>
      <c r="B89" s="243" t="s">
        <v>2329</v>
      </c>
      <c r="C89" s="253" t="s">
        <v>2330</v>
      </c>
      <c r="D89" s="244" t="s">
        <v>2215</v>
      </c>
      <c r="E89" s="245">
        <v>34</v>
      </c>
      <c r="F89" s="246"/>
      <c r="G89" s="247">
        <f>ROUND(E89*F89,2)</f>
        <v>0</v>
      </c>
      <c r="H89" s="246"/>
      <c r="I89" s="247">
        <f>ROUND(E89*H89,2)</f>
        <v>0</v>
      </c>
      <c r="J89" s="246"/>
      <c r="K89" s="247">
        <f>ROUND(E89*J89,2)</f>
        <v>0</v>
      </c>
      <c r="L89" s="247">
        <v>21</v>
      </c>
      <c r="M89" s="247">
        <f>G89*(1+L89/100)</f>
        <v>0</v>
      </c>
      <c r="N89" s="245">
        <v>0</v>
      </c>
      <c r="O89" s="245">
        <f>ROUND(E89*N89,2)</f>
        <v>0</v>
      </c>
      <c r="P89" s="245">
        <v>0</v>
      </c>
      <c r="Q89" s="245">
        <f>ROUND(E89*P89,2)</f>
        <v>0</v>
      </c>
      <c r="R89" s="247"/>
      <c r="S89" s="247" t="s">
        <v>288</v>
      </c>
      <c r="T89" s="248" t="s">
        <v>265</v>
      </c>
      <c r="U89" s="222">
        <v>0</v>
      </c>
      <c r="V89" s="222">
        <f>ROUND(E89*U89,2)</f>
        <v>0</v>
      </c>
      <c r="W89" s="222"/>
      <c r="X89" s="222" t="s">
        <v>320</v>
      </c>
      <c r="Y89" s="222" t="s">
        <v>267</v>
      </c>
      <c r="Z89" s="212"/>
      <c r="AA89" s="212"/>
      <c r="AB89" s="212"/>
      <c r="AC89" s="212"/>
      <c r="AD89" s="212"/>
      <c r="AE89" s="212"/>
      <c r="AF89" s="212"/>
      <c r="AG89" s="212" t="s">
        <v>2165</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33.75" outlineLevel="1" x14ac:dyDescent="0.2">
      <c r="A90" s="242">
        <v>58</v>
      </c>
      <c r="B90" s="243" t="s">
        <v>2331</v>
      </c>
      <c r="C90" s="253" t="s">
        <v>2332</v>
      </c>
      <c r="D90" s="244" t="s">
        <v>2215</v>
      </c>
      <c r="E90" s="245">
        <v>1</v>
      </c>
      <c r="F90" s="246"/>
      <c r="G90" s="247">
        <f>ROUND(E90*F90,2)</f>
        <v>0</v>
      </c>
      <c r="H90" s="246"/>
      <c r="I90" s="247">
        <f>ROUND(E90*H90,2)</f>
        <v>0</v>
      </c>
      <c r="J90" s="246"/>
      <c r="K90" s="247">
        <f>ROUND(E90*J90,2)</f>
        <v>0</v>
      </c>
      <c r="L90" s="247">
        <v>21</v>
      </c>
      <c r="M90" s="247">
        <f>G90*(1+L90/100)</f>
        <v>0</v>
      </c>
      <c r="N90" s="245">
        <v>0</v>
      </c>
      <c r="O90" s="245">
        <f>ROUND(E90*N90,2)</f>
        <v>0</v>
      </c>
      <c r="P90" s="245">
        <v>0</v>
      </c>
      <c r="Q90" s="245">
        <f>ROUND(E90*P90,2)</f>
        <v>0</v>
      </c>
      <c r="R90" s="247"/>
      <c r="S90" s="247" t="s">
        <v>288</v>
      </c>
      <c r="T90" s="248" t="s">
        <v>265</v>
      </c>
      <c r="U90" s="222">
        <v>0</v>
      </c>
      <c r="V90" s="222">
        <f>ROUND(E90*U90,2)</f>
        <v>0</v>
      </c>
      <c r="W90" s="222"/>
      <c r="X90" s="222" t="s">
        <v>320</v>
      </c>
      <c r="Y90" s="222" t="s">
        <v>267</v>
      </c>
      <c r="Z90" s="212"/>
      <c r="AA90" s="212"/>
      <c r="AB90" s="212"/>
      <c r="AC90" s="212"/>
      <c r="AD90" s="212"/>
      <c r="AE90" s="212"/>
      <c r="AF90" s="212"/>
      <c r="AG90" s="212" t="s">
        <v>2165</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x14ac:dyDescent="0.2">
      <c r="A91" s="226" t="s">
        <v>259</v>
      </c>
      <c r="B91" s="227" t="s">
        <v>69</v>
      </c>
      <c r="C91" s="249" t="s">
        <v>145</v>
      </c>
      <c r="D91" s="228"/>
      <c r="E91" s="229"/>
      <c r="F91" s="230"/>
      <c r="G91" s="230">
        <f>SUMIF(AG92:AG106,"&lt;&gt;NOR",G92:G106)</f>
        <v>0</v>
      </c>
      <c r="H91" s="230"/>
      <c r="I91" s="230">
        <f>SUM(I92:I106)</f>
        <v>0</v>
      </c>
      <c r="J91" s="230"/>
      <c r="K91" s="230">
        <f>SUM(K92:K106)</f>
        <v>0</v>
      </c>
      <c r="L91" s="230"/>
      <c r="M91" s="230">
        <f>SUM(M92:M106)</f>
        <v>0</v>
      </c>
      <c r="N91" s="229"/>
      <c r="O91" s="229">
        <f>SUM(O92:O106)</f>
        <v>0</v>
      </c>
      <c r="P91" s="229"/>
      <c r="Q91" s="229">
        <f>SUM(Q92:Q106)</f>
        <v>0</v>
      </c>
      <c r="R91" s="230"/>
      <c r="S91" s="230"/>
      <c r="T91" s="231"/>
      <c r="U91" s="225"/>
      <c r="V91" s="225">
        <f>SUM(V92:V106)</f>
        <v>0</v>
      </c>
      <c r="W91" s="225"/>
      <c r="X91" s="225"/>
      <c r="Y91" s="225"/>
      <c r="AG91" t="s">
        <v>260</v>
      </c>
    </row>
    <row r="92" spans="1:60" outlineLevel="1" x14ac:dyDescent="0.2">
      <c r="A92" s="242">
        <v>59</v>
      </c>
      <c r="B92" s="243" t="s">
        <v>2333</v>
      </c>
      <c r="C92" s="253" t="s">
        <v>2334</v>
      </c>
      <c r="D92" s="244" t="s">
        <v>2220</v>
      </c>
      <c r="E92" s="245">
        <v>2</v>
      </c>
      <c r="F92" s="246"/>
      <c r="G92" s="247">
        <f>ROUND(E92*F92,2)</f>
        <v>0</v>
      </c>
      <c r="H92" s="246"/>
      <c r="I92" s="247">
        <f>ROUND(E92*H92,2)</f>
        <v>0</v>
      </c>
      <c r="J92" s="246"/>
      <c r="K92" s="247">
        <f>ROUND(E92*J92,2)</f>
        <v>0</v>
      </c>
      <c r="L92" s="247">
        <v>21</v>
      </c>
      <c r="M92" s="247">
        <f>G92*(1+L92/100)</f>
        <v>0</v>
      </c>
      <c r="N92" s="245">
        <v>0</v>
      </c>
      <c r="O92" s="245">
        <f>ROUND(E92*N92,2)</f>
        <v>0</v>
      </c>
      <c r="P92" s="245">
        <v>0</v>
      </c>
      <c r="Q92" s="245">
        <f>ROUND(E92*P92,2)</f>
        <v>0</v>
      </c>
      <c r="R92" s="247"/>
      <c r="S92" s="247" t="s">
        <v>288</v>
      </c>
      <c r="T92" s="248" t="s">
        <v>265</v>
      </c>
      <c r="U92" s="222">
        <v>0</v>
      </c>
      <c r="V92" s="222">
        <f>ROUND(E92*U92,2)</f>
        <v>0</v>
      </c>
      <c r="W92" s="222"/>
      <c r="X92" s="222" t="s">
        <v>320</v>
      </c>
      <c r="Y92" s="222" t="s">
        <v>267</v>
      </c>
      <c r="Z92" s="212"/>
      <c r="AA92" s="212"/>
      <c r="AB92" s="212"/>
      <c r="AC92" s="212"/>
      <c r="AD92" s="212"/>
      <c r="AE92" s="212"/>
      <c r="AF92" s="212"/>
      <c r="AG92" s="212" t="s">
        <v>1967</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42">
        <v>60</v>
      </c>
      <c r="B93" s="243" t="s">
        <v>2335</v>
      </c>
      <c r="C93" s="253" t="s">
        <v>2336</v>
      </c>
      <c r="D93" s="244" t="s">
        <v>2220</v>
      </c>
      <c r="E93" s="245">
        <v>1</v>
      </c>
      <c r="F93" s="246"/>
      <c r="G93" s="247">
        <f>ROUND(E93*F93,2)</f>
        <v>0</v>
      </c>
      <c r="H93" s="246"/>
      <c r="I93" s="247">
        <f>ROUND(E93*H93,2)</f>
        <v>0</v>
      </c>
      <c r="J93" s="246"/>
      <c r="K93" s="247">
        <f>ROUND(E93*J93,2)</f>
        <v>0</v>
      </c>
      <c r="L93" s="247">
        <v>21</v>
      </c>
      <c r="M93" s="247">
        <f>G93*(1+L93/100)</f>
        <v>0</v>
      </c>
      <c r="N93" s="245">
        <v>0</v>
      </c>
      <c r="O93" s="245">
        <f>ROUND(E93*N93,2)</f>
        <v>0</v>
      </c>
      <c r="P93" s="245">
        <v>0</v>
      </c>
      <c r="Q93" s="245">
        <f>ROUND(E93*P93,2)</f>
        <v>0</v>
      </c>
      <c r="R93" s="247"/>
      <c r="S93" s="247" t="s">
        <v>288</v>
      </c>
      <c r="T93" s="248" t="s">
        <v>265</v>
      </c>
      <c r="U93" s="222">
        <v>0</v>
      </c>
      <c r="V93" s="222">
        <f>ROUND(E93*U93,2)</f>
        <v>0</v>
      </c>
      <c r="W93" s="222"/>
      <c r="X93" s="222" t="s">
        <v>320</v>
      </c>
      <c r="Y93" s="222" t="s">
        <v>267</v>
      </c>
      <c r="Z93" s="212"/>
      <c r="AA93" s="212"/>
      <c r="AB93" s="212"/>
      <c r="AC93" s="212"/>
      <c r="AD93" s="212"/>
      <c r="AE93" s="212"/>
      <c r="AF93" s="212"/>
      <c r="AG93" s="212" t="s">
        <v>1967</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42">
        <v>61</v>
      </c>
      <c r="B94" s="243" t="s">
        <v>2337</v>
      </c>
      <c r="C94" s="253" t="s">
        <v>2338</v>
      </c>
      <c r="D94" s="244" t="s">
        <v>2220</v>
      </c>
      <c r="E94" s="245">
        <v>1</v>
      </c>
      <c r="F94" s="246"/>
      <c r="G94" s="247">
        <f>ROUND(E94*F94,2)</f>
        <v>0</v>
      </c>
      <c r="H94" s="246"/>
      <c r="I94" s="247">
        <f>ROUND(E94*H94,2)</f>
        <v>0</v>
      </c>
      <c r="J94" s="246"/>
      <c r="K94" s="247">
        <f>ROUND(E94*J94,2)</f>
        <v>0</v>
      </c>
      <c r="L94" s="247">
        <v>21</v>
      </c>
      <c r="M94" s="247">
        <f>G94*(1+L94/100)</f>
        <v>0</v>
      </c>
      <c r="N94" s="245">
        <v>0</v>
      </c>
      <c r="O94" s="245">
        <f>ROUND(E94*N94,2)</f>
        <v>0</v>
      </c>
      <c r="P94" s="245">
        <v>0</v>
      </c>
      <c r="Q94" s="245">
        <f>ROUND(E94*P94,2)</f>
        <v>0</v>
      </c>
      <c r="R94" s="247"/>
      <c r="S94" s="247" t="s">
        <v>288</v>
      </c>
      <c r="T94" s="248" t="s">
        <v>265</v>
      </c>
      <c r="U94" s="222">
        <v>0</v>
      </c>
      <c r="V94" s="222">
        <f>ROUND(E94*U94,2)</f>
        <v>0</v>
      </c>
      <c r="W94" s="222"/>
      <c r="X94" s="222" t="s">
        <v>320</v>
      </c>
      <c r="Y94" s="222" t="s">
        <v>267</v>
      </c>
      <c r="Z94" s="212"/>
      <c r="AA94" s="212"/>
      <c r="AB94" s="212"/>
      <c r="AC94" s="212"/>
      <c r="AD94" s="212"/>
      <c r="AE94" s="212"/>
      <c r="AF94" s="212"/>
      <c r="AG94" s="212" t="s">
        <v>1967</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42">
        <v>62</v>
      </c>
      <c r="B95" s="243" t="s">
        <v>2339</v>
      </c>
      <c r="C95" s="253" t="s">
        <v>2340</v>
      </c>
      <c r="D95" s="244" t="s">
        <v>2220</v>
      </c>
      <c r="E95" s="245">
        <v>1</v>
      </c>
      <c r="F95" s="246"/>
      <c r="G95" s="247">
        <f>ROUND(E95*F95,2)</f>
        <v>0</v>
      </c>
      <c r="H95" s="246"/>
      <c r="I95" s="247">
        <f>ROUND(E95*H95,2)</f>
        <v>0</v>
      </c>
      <c r="J95" s="246"/>
      <c r="K95" s="247">
        <f>ROUND(E95*J95,2)</f>
        <v>0</v>
      </c>
      <c r="L95" s="247">
        <v>21</v>
      </c>
      <c r="M95" s="247">
        <f>G95*(1+L95/100)</f>
        <v>0</v>
      </c>
      <c r="N95" s="245">
        <v>0</v>
      </c>
      <c r="O95" s="245">
        <f>ROUND(E95*N95,2)</f>
        <v>0</v>
      </c>
      <c r="P95" s="245">
        <v>0</v>
      </c>
      <c r="Q95" s="245">
        <f>ROUND(E95*P95,2)</f>
        <v>0</v>
      </c>
      <c r="R95" s="247"/>
      <c r="S95" s="247" t="s">
        <v>288</v>
      </c>
      <c r="T95" s="248" t="s">
        <v>265</v>
      </c>
      <c r="U95" s="222">
        <v>0</v>
      </c>
      <c r="V95" s="222">
        <f>ROUND(E95*U95,2)</f>
        <v>0</v>
      </c>
      <c r="W95" s="222"/>
      <c r="X95" s="222" t="s">
        <v>320</v>
      </c>
      <c r="Y95" s="222" t="s">
        <v>267</v>
      </c>
      <c r="Z95" s="212"/>
      <c r="AA95" s="212"/>
      <c r="AB95" s="212"/>
      <c r="AC95" s="212"/>
      <c r="AD95" s="212"/>
      <c r="AE95" s="212"/>
      <c r="AF95" s="212"/>
      <c r="AG95" s="212" t="s">
        <v>1967</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42">
        <v>63</v>
      </c>
      <c r="B96" s="243" t="s">
        <v>2341</v>
      </c>
      <c r="C96" s="253" t="s">
        <v>2342</v>
      </c>
      <c r="D96" s="244" t="s">
        <v>2220</v>
      </c>
      <c r="E96" s="245">
        <v>1</v>
      </c>
      <c r="F96" s="246"/>
      <c r="G96" s="247">
        <f>ROUND(E96*F96,2)</f>
        <v>0</v>
      </c>
      <c r="H96" s="246"/>
      <c r="I96" s="247">
        <f>ROUND(E96*H96,2)</f>
        <v>0</v>
      </c>
      <c r="J96" s="246"/>
      <c r="K96" s="247">
        <f>ROUND(E96*J96,2)</f>
        <v>0</v>
      </c>
      <c r="L96" s="247">
        <v>21</v>
      </c>
      <c r="M96" s="247">
        <f>G96*(1+L96/100)</f>
        <v>0</v>
      </c>
      <c r="N96" s="245">
        <v>0</v>
      </c>
      <c r="O96" s="245">
        <f>ROUND(E96*N96,2)</f>
        <v>0</v>
      </c>
      <c r="P96" s="245">
        <v>0</v>
      </c>
      <c r="Q96" s="245">
        <f>ROUND(E96*P96,2)</f>
        <v>0</v>
      </c>
      <c r="R96" s="247"/>
      <c r="S96" s="247" t="s">
        <v>288</v>
      </c>
      <c r="T96" s="248" t="s">
        <v>265</v>
      </c>
      <c r="U96" s="222">
        <v>0</v>
      </c>
      <c r="V96" s="222">
        <f>ROUND(E96*U96,2)</f>
        <v>0</v>
      </c>
      <c r="W96" s="222"/>
      <c r="X96" s="222" t="s">
        <v>320</v>
      </c>
      <c r="Y96" s="222" t="s">
        <v>267</v>
      </c>
      <c r="Z96" s="212"/>
      <c r="AA96" s="212"/>
      <c r="AB96" s="212"/>
      <c r="AC96" s="212"/>
      <c r="AD96" s="212"/>
      <c r="AE96" s="212"/>
      <c r="AF96" s="212"/>
      <c r="AG96" s="212" t="s">
        <v>1967</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42">
        <v>64</v>
      </c>
      <c r="B97" s="243" t="s">
        <v>2343</v>
      </c>
      <c r="C97" s="253" t="s">
        <v>2344</v>
      </c>
      <c r="D97" s="244" t="s">
        <v>2220</v>
      </c>
      <c r="E97" s="245">
        <v>1</v>
      </c>
      <c r="F97" s="246"/>
      <c r="G97" s="247">
        <f>ROUND(E97*F97,2)</f>
        <v>0</v>
      </c>
      <c r="H97" s="246"/>
      <c r="I97" s="247">
        <f>ROUND(E97*H97,2)</f>
        <v>0</v>
      </c>
      <c r="J97" s="246"/>
      <c r="K97" s="247">
        <f>ROUND(E97*J97,2)</f>
        <v>0</v>
      </c>
      <c r="L97" s="247">
        <v>21</v>
      </c>
      <c r="M97" s="247">
        <f>G97*(1+L97/100)</f>
        <v>0</v>
      </c>
      <c r="N97" s="245">
        <v>0</v>
      </c>
      <c r="O97" s="245">
        <f>ROUND(E97*N97,2)</f>
        <v>0</v>
      </c>
      <c r="P97" s="245">
        <v>0</v>
      </c>
      <c r="Q97" s="245">
        <f>ROUND(E97*P97,2)</f>
        <v>0</v>
      </c>
      <c r="R97" s="247"/>
      <c r="S97" s="247" t="s">
        <v>288</v>
      </c>
      <c r="T97" s="248" t="s">
        <v>265</v>
      </c>
      <c r="U97" s="222">
        <v>0</v>
      </c>
      <c r="V97" s="222">
        <f>ROUND(E97*U97,2)</f>
        <v>0</v>
      </c>
      <c r="W97" s="222"/>
      <c r="X97" s="222" t="s">
        <v>320</v>
      </c>
      <c r="Y97" s="222" t="s">
        <v>267</v>
      </c>
      <c r="Z97" s="212"/>
      <c r="AA97" s="212"/>
      <c r="AB97" s="212"/>
      <c r="AC97" s="212"/>
      <c r="AD97" s="212"/>
      <c r="AE97" s="212"/>
      <c r="AF97" s="212"/>
      <c r="AG97" s="212" t="s">
        <v>1967</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42">
        <v>65</v>
      </c>
      <c r="B98" s="243" t="s">
        <v>2345</v>
      </c>
      <c r="C98" s="253" t="s">
        <v>2346</v>
      </c>
      <c r="D98" s="244" t="s">
        <v>2220</v>
      </c>
      <c r="E98" s="245">
        <v>1</v>
      </c>
      <c r="F98" s="246"/>
      <c r="G98" s="247">
        <f>ROUND(E98*F98,2)</f>
        <v>0</v>
      </c>
      <c r="H98" s="246"/>
      <c r="I98" s="247">
        <f>ROUND(E98*H98,2)</f>
        <v>0</v>
      </c>
      <c r="J98" s="246"/>
      <c r="K98" s="247">
        <f>ROUND(E98*J98,2)</f>
        <v>0</v>
      </c>
      <c r="L98" s="247">
        <v>21</v>
      </c>
      <c r="M98" s="247">
        <f>G98*(1+L98/100)</f>
        <v>0</v>
      </c>
      <c r="N98" s="245">
        <v>0</v>
      </c>
      <c r="O98" s="245">
        <f>ROUND(E98*N98,2)</f>
        <v>0</v>
      </c>
      <c r="P98" s="245">
        <v>0</v>
      </c>
      <c r="Q98" s="245">
        <f>ROUND(E98*P98,2)</f>
        <v>0</v>
      </c>
      <c r="R98" s="247"/>
      <c r="S98" s="247" t="s">
        <v>288</v>
      </c>
      <c r="T98" s="248" t="s">
        <v>265</v>
      </c>
      <c r="U98" s="222">
        <v>0</v>
      </c>
      <c r="V98" s="222">
        <f>ROUND(E98*U98,2)</f>
        <v>0</v>
      </c>
      <c r="W98" s="222"/>
      <c r="X98" s="222" t="s">
        <v>320</v>
      </c>
      <c r="Y98" s="222" t="s">
        <v>267</v>
      </c>
      <c r="Z98" s="212"/>
      <c r="AA98" s="212"/>
      <c r="AB98" s="212"/>
      <c r="AC98" s="212"/>
      <c r="AD98" s="212"/>
      <c r="AE98" s="212"/>
      <c r="AF98" s="212"/>
      <c r="AG98" s="212" t="s">
        <v>1967</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42">
        <v>66</v>
      </c>
      <c r="B99" s="243" t="s">
        <v>2347</v>
      </c>
      <c r="C99" s="253" t="s">
        <v>2348</v>
      </c>
      <c r="D99" s="244" t="s">
        <v>2220</v>
      </c>
      <c r="E99" s="245">
        <v>1</v>
      </c>
      <c r="F99" s="246"/>
      <c r="G99" s="247">
        <f>ROUND(E99*F99,2)</f>
        <v>0</v>
      </c>
      <c r="H99" s="246"/>
      <c r="I99" s="247">
        <f>ROUND(E99*H99,2)</f>
        <v>0</v>
      </c>
      <c r="J99" s="246"/>
      <c r="K99" s="247">
        <f>ROUND(E99*J99,2)</f>
        <v>0</v>
      </c>
      <c r="L99" s="247">
        <v>21</v>
      </c>
      <c r="M99" s="247">
        <f>G99*(1+L99/100)</f>
        <v>0</v>
      </c>
      <c r="N99" s="245">
        <v>0</v>
      </c>
      <c r="O99" s="245">
        <f>ROUND(E99*N99,2)</f>
        <v>0</v>
      </c>
      <c r="P99" s="245">
        <v>0</v>
      </c>
      <c r="Q99" s="245">
        <f>ROUND(E99*P99,2)</f>
        <v>0</v>
      </c>
      <c r="R99" s="247"/>
      <c r="S99" s="247" t="s">
        <v>288</v>
      </c>
      <c r="T99" s="248" t="s">
        <v>265</v>
      </c>
      <c r="U99" s="222">
        <v>0</v>
      </c>
      <c r="V99" s="222">
        <f>ROUND(E99*U99,2)</f>
        <v>0</v>
      </c>
      <c r="W99" s="222"/>
      <c r="X99" s="222" t="s">
        <v>320</v>
      </c>
      <c r="Y99" s="222" t="s">
        <v>267</v>
      </c>
      <c r="Z99" s="212"/>
      <c r="AA99" s="212"/>
      <c r="AB99" s="212"/>
      <c r="AC99" s="212"/>
      <c r="AD99" s="212"/>
      <c r="AE99" s="212"/>
      <c r="AF99" s="212"/>
      <c r="AG99" s="212" t="s">
        <v>1967</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42">
        <v>67</v>
      </c>
      <c r="B100" s="243" t="s">
        <v>2349</v>
      </c>
      <c r="C100" s="253" t="s">
        <v>2350</v>
      </c>
      <c r="D100" s="244" t="s">
        <v>2220</v>
      </c>
      <c r="E100" s="245">
        <v>1</v>
      </c>
      <c r="F100" s="246"/>
      <c r="G100" s="247">
        <f>ROUND(E100*F100,2)</f>
        <v>0</v>
      </c>
      <c r="H100" s="246"/>
      <c r="I100" s="247">
        <f>ROUND(E100*H100,2)</f>
        <v>0</v>
      </c>
      <c r="J100" s="246"/>
      <c r="K100" s="247">
        <f>ROUND(E100*J100,2)</f>
        <v>0</v>
      </c>
      <c r="L100" s="247">
        <v>21</v>
      </c>
      <c r="M100" s="247">
        <f>G100*(1+L100/100)</f>
        <v>0</v>
      </c>
      <c r="N100" s="245">
        <v>0</v>
      </c>
      <c r="O100" s="245">
        <f>ROUND(E100*N100,2)</f>
        <v>0</v>
      </c>
      <c r="P100" s="245">
        <v>0</v>
      </c>
      <c r="Q100" s="245">
        <f>ROUND(E100*P100,2)</f>
        <v>0</v>
      </c>
      <c r="R100" s="247"/>
      <c r="S100" s="247" t="s">
        <v>288</v>
      </c>
      <c r="T100" s="248" t="s">
        <v>265</v>
      </c>
      <c r="U100" s="222">
        <v>0</v>
      </c>
      <c r="V100" s="222">
        <f>ROUND(E100*U100,2)</f>
        <v>0</v>
      </c>
      <c r="W100" s="222"/>
      <c r="X100" s="222" t="s">
        <v>320</v>
      </c>
      <c r="Y100" s="222" t="s">
        <v>267</v>
      </c>
      <c r="Z100" s="212"/>
      <c r="AA100" s="212"/>
      <c r="AB100" s="212"/>
      <c r="AC100" s="212"/>
      <c r="AD100" s="212"/>
      <c r="AE100" s="212"/>
      <c r="AF100" s="212"/>
      <c r="AG100" s="212" t="s">
        <v>1967</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42">
        <v>68</v>
      </c>
      <c r="B101" s="243" t="s">
        <v>2351</v>
      </c>
      <c r="C101" s="253" t="s">
        <v>2352</v>
      </c>
      <c r="D101" s="244" t="s">
        <v>2220</v>
      </c>
      <c r="E101" s="245">
        <v>1</v>
      </c>
      <c r="F101" s="246"/>
      <c r="G101" s="247">
        <f>ROUND(E101*F101,2)</f>
        <v>0</v>
      </c>
      <c r="H101" s="246"/>
      <c r="I101" s="247">
        <f>ROUND(E101*H101,2)</f>
        <v>0</v>
      </c>
      <c r="J101" s="246"/>
      <c r="K101" s="247">
        <f>ROUND(E101*J101,2)</f>
        <v>0</v>
      </c>
      <c r="L101" s="247">
        <v>21</v>
      </c>
      <c r="M101" s="247">
        <f>G101*(1+L101/100)</f>
        <v>0</v>
      </c>
      <c r="N101" s="245">
        <v>0</v>
      </c>
      <c r="O101" s="245">
        <f>ROUND(E101*N101,2)</f>
        <v>0</v>
      </c>
      <c r="P101" s="245">
        <v>0</v>
      </c>
      <c r="Q101" s="245">
        <f>ROUND(E101*P101,2)</f>
        <v>0</v>
      </c>
      <c r="R101" s="247"/>
      <c r="S101" s="247" t="s">
        <v>288</v>
      </c>
      <c r="T101" s="248" t="s">
        <v>265</v>
      </c>
      <c r="U101" s="222">
        <v>0</v>
      </c>
      <c r="V101" s="222">
        <f>ROUND(E101*U101,2)</f>
        <v>0</v>
      </c>
      <c r="W101" s="222"/>
      <c r="X101" s="222" t="s">
        <v>320</v>
      </c>
      <c r="Y101" s="222" t="s">
        <v>267</v>
      </c>
      <c r="Z101" s="212"/>
      <c r="AA101" s="212"/>
      <c r="AB101" s="212"/>
      <c r="AC101" s="212"/>
      <c r="AD101" s="212"/>
      <c r="AE101" s="212"/>
      <c r="AF101" s="212"/>
      <c r="AG101" s="212" t="s">
        <v>1967</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42">
        <v>69</v>
      </c>
      <c r="B102" s="243" t="s">
        <v>2353</v>
      </c>
      <c r="C102" s="253" t="s">
        <v>2354</v>
      </c>
      <c r="D102" s="244" t="s">
        <v>2220</v>
      </c>
      <c r="E102" s="245">
        <v>1</v>
      </c>
      <c r="F102" s="246"/>
      <c r="G102" s="247">
        <f>ROUND(E102*F102,2)</f>
        <v>0</v>
      </c>
      <c r="H102" s="246"/>
      <c r="I102" s="247">
        <f>ROUND(E102*H102,2)</f>
        <v>0</v>
      </c>
      <c r="J102" s="246"/>
      <c r="K102" s="247">
        <f>ROUND(E102*J102,2)</f>
        <v>0</v>
      </c>
      <c r="L102" s="247">
        <v>21</v>
      </c>
      <c r="M102" s="247">
        <f>G102*(1+L102/100)</f>
        <v>0</v>
      </c>
      <c r="N102" s="245">
        <v>0</v>
      </c>
      <c r="O102" s="245">
        <f>ROUND(E102*N102,2)</f>
        <v>0</v>
      </c>
      <c r="P102" s="245">
        <v>0</v>
      </c>
      <c r="Q102" s="245">
        <f>ROUND(E102*P102,2)</f>
        <v>0</v>
      </c>
      <c r="R102" s="247"/>
      <c r="S102" s="247" t="s">
        <v>288</v>
      </c>
      <c r="T102" s="248" t="s">
        <v>265</v>
      </c>
      <c r="U102" s="222">
        <v>0</v>
      </c>
      <c r="V102" s="222">
        <f>ROUND(E102*U102,2)</f>
        <v>0</v>
      </c>
      <c r="W102" s="222"/>
      <c r="X102" s="222" t="s">
        <v>320</v>
      </c>
      <c r="Y102" s="222" t="s">
        <v>267</v>
      </c>
      <c r="Z102" s="212"/>
      <c r="AA102" s="212"/>
      <c r="AB102" s="212"/>
      <c r="AC102" s="212"/>
      <c r="AD102" s="212"/>
      <c r="AE102" s="212"/>
      <c r="AF102" s="212"/>
      <c r="AG102" s="212" t="s">
        <v>1967</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42">
        <v>70</v>
      </c>
      <c r="B103" s="243" t="s">
        <v>2355</v>
      </c>
      <c r="C103" s="253" t="s">
        <v>2356</v>
      </c>
      <c r="D103" s="244" t="s">
        <v>2220</v>
      </c>
      <c r="E103" s="245">
        <v>1</v>
      </c>
      <c r="F103" s="246"/>
      <c r="G103" s="247">
        <f>ROUND(E103*F103,2)</f>
        <v>0</v>
      </c>
      <c r="H103" s="246"/>
      <c r="I103" s="247">
        <f>ROUND(E103*H103,2)</f>
        <v>0</v>
      </c>
      <c r="J103" s="246"/>
      <c r="K103" s="247">
        <f>ROUND(E103*J103,2)</f>
        <v>0</v>
      </c>
      <c r="L103" s="247">
        <v>21</v>
      </c>
      <c r="M103" s="247">
        <f>G103*(1+L103/100)</f>
        <v>0</v>
      </c>
      <c r="N103" s="245">
        <v>0</v>
      </c>
      <c r="O103" s="245">
        <f>ROUND(E103*N103,2)</f>
        <v>0</v>
      </c>
      <c r="P103" s="245">
        <v>0</v>
      </c>
      <c r="Q103" s="245">
        <f>ROUND(E103*P103,2)</f>
        <v>0</v>
      </c>
      <c r="R103" s="247"/>
      <c r="S103" s="247" t="s">
        <v>288</v>
      </c>
      <c r="T103" s="248" t="s">
        <v>265</v>
      </c>
      <c r="U103" s="222">
        <v>0</v>
      </c>
      <c r="V103" s="222">
        <f>ROUND(E103*U103,2)</f>
        <v>0</v>
      </c>
      <c r="W103" s="222"/>
      <c r="X103" s="222" t="s">
        <v>320</v>
      </c>
      <c r="Y103" s="222" t="s">
        <v>267</v>
      </c>
      <c r="Z103" s="212"/>
      <c r="AA103" s="212"/>
      <c r="AB103" s="212"/>
      <c r="AC103" s="212"/>
      <c r="AD103" s="212"/>
      <c r="AE103" s="212"/>
      <c r="AF103" s="212"/>
      <c r="AG103" s="212" t="s">
        <v>1967</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1" x14ac:dyDescent="0.2">
      <c r="A104" s="242">
        <v>71</v>
      </c>
      <c r="B104" s="243" t="s">
        <v>2357</v>
      </c>
      <c r="C104" s="253" t="s">
        <v>2358</v>
      </c>
      <c r="D104" s="244" t="s">
        <v>2220</v>
      </c>
      <c r="E104" s="245">
        <v>1</v>
      </c>
      <c r="F104" s="246"/>
      <c r="G104" s="247">
        <f>ROUND(E104*F104,2)</f>
        <v>0</v>
      </c>
      <c r="H104" s="246"/>
      <c r="I104" s="247">
        <f>ROUND(E104*H104,2)</f>
        <v>0</v>
      </c>
      <c r="J104" s="246"/>
      <c r="K104" s="247">
        <f>ROUND(E104*J104,2)</f>
        <v>0</v>
      </c>
      <c r="L104" s="247">
        <v>21</v>
      </c>
      <c r="M104" s="247">
        <f>G104*(1+L104/100)</f>
        <v>0</v>
      </c>
      <c r="N104" s="245">
        <v>0</v>
      </c>
      <c r="O104" s="245">
        <f>ROUND(E104*N104,2)</f>
        <v>0</v>
      </c>
      <c r="P104" s="245">
        <v>0</v>
      </c>
      <c r="Q104" s="245">
        <f>ROUND(E104*P104,2)</f>
        <v>0</v>
      </c>
      <c r="R104" s="247"/>
      <c r="S104" s="247" t="s">
        <v>288</v>
      </c>
      <c r="T104" s="248" t="s">
        <v>265</v>
      </c>
      <c r="U104" s="222">
        <v>0</v>
      </c>
      <c r="V104" s="222">
        <f>ROUND(E104*U104,2)</f>
        <v>0</v>
      </c>
      <c r="W104" s="222"/>
      <c r="X104" s="222" t="s">
        <v>320</v>
      </c>
      <c r="Y104" s="222" t="s">
        <v>267</v>
      </c>
      <c r="Z104" s="212"/>
      <c r="AA104" s="212"/>
      <c r="AB104" s="212"/>
      <c r="AC104" s="212"/>
      <c r="AD104" s="212"/>
      <c r="AE104" s="212"/>
      <c r="AF104" s="212"/>
      <c r="AG104" s="212" t="s">
        <v>1967</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42">
        <v>72</v>
      </c>
      <c r="B105" s="243" t="s">
        <v>2359</v>
      </c>
      <c r="C105" s="253" t="s">
        <v>2360</v>
      </c>
      <c r="D105" s="244" t="s">
        <v>2220</v>
      </c>
      <c r="E105" s="245">
        <v>1</v>
      </c>
      <c r="F105" s="246"/>
      <c r="G105" s="247">
        <f>ROUND(E105*F105,2)</f>
        <v>0</v>
      </c>
      <c r="H105" s="246"/>
      <c r="I105" s="247">
        <f>ROUND(E105*H105,2)</f>
        <v>0</v>
      </c>
      <c r="J105" s="246"/>
      <c r="K105" s="247">
        <f>ROUND(E105*J105,2)</f>
        <v>0</v>
      </c>
      <c r="L105" s="247">
        <v>21</v>
      </c>
      <c r="M105" s="247">
        <f>G105*(1+L105/100)</f>
        <v>0</v>
      </c>
      <c r="N105" s="245">
        <v>0</v>
      </c>
      <c r="O105" s="245">
        <f>ROUND(E105*N105,2)</f>
        <v>0</v>
      </c>
      <c r="P105" s="245">
        <v>0</v>
      </c>
      <c r="Q105" s="245">
        <f>ROUND(E105*P105,2)</f>
        <v>0</v>
      </c>
      <c r="R105" s="247"/>
      <c r="S105" s="247" t="s">
        <v>288</v>
      </c>
      <c r="T105" s="248" t="s">
        <v>265</v>
      </c>
      <c r="U105" s="222">
        <v>0</v>
      </c>
      <c r="V105" s="222">
        <f>ROUND(E105*U105,2)</f>
        <v>0</v>
      </c>
      <c r="W105" s="222"/>
      <c r="X105" s="222" t="s">
        <v>320</v>
      </c>
      <c r="Y105" s="222" t="s">
        <v>267</v>
      </c>
      <c r="Z105" s="212"/>
      <c r="AA105" s="212"/>
      <c r="AB105" s="212"/>
      <c r="AC105" s="212"/>
      <c r="AD105" s="212"/>
      <c r="AE105" s="212"/>
      <c r="AF105" s="212"/>
      <c r="AG105" s="212" t="s">
        <v>1967</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3">
        <v>73</v>
      </c>
      <c r="B106" s="234" t="s">
        <v>2361</v>
      </c>
      <c r="C106" s="250" t="s">
        <v>2362</v>
      </c>
      <c r="D106" s="235" t="s">
        <v>2220</v>
      </c>
      <c r="E106" s="236">
        <v>1</v>
      </c>
      <c r="F106" s="237"/>
      <c r="G106" s="238">
        <f>ROUND(E106*F106,2)</f>
        <v>0</v>
      </c>
      <c r="H106" s="237"/>
      <c r="I106" s="238">
        <f>ROUND(E106*H106,2)</f>
        <v>0</v>
      </c>
      <c r="J106" s="237"/>
      <c r="K106" s="238">
        <f>ROUND(E106*J106,2)</f>
        <v>0</v>
      </c>
      <c r="L106" s="238">
        <v>21</v>
      </c>
      <c r="M106" s="238">
        <f>G106*(1+L106/100)</f>
        <v>0</v>
      </c>
      <c r="N106" s="236">
        <v>0</v>
      </c>
      <c r="O106" s="236">
        <f>ROUND(E106*N106,2)</f>
        <v>0</v>
      </c>
      <c r="P106" s="236">
        <v>0</v>
      </c>
      <c r="Q106" s="236">
        <f>ROUND(E106*P106,2)</f>
        <v>0</v>
      </c>
      <c r="R106" s="238"/>
      <c r="S106" s="238" t="s">
        <v>288</v>
      </c>
      <c r="T106" s="239" t="s">
        <v>265</v>
      </c>
      <c r="U106" s="222">
        <v>0</v>
      </c>
      <c r="V106" s="222">
        <f>ROUND(E106*U106,2)</f>
        <v>0</v>
      </c>
      <c r="W106" s="222"/>
      <c r="X106" s="222" t="s">
        <v>320</v>
      </c>
      <c r="Y106" s="222" t="s">
        <v>267</v>
      </c>
      <c r="Z106" s="212"/>
      <c r="AA106" s="212"/>
      <c r="AB106" s="212"/>
      <c r="AC106" s="212"/>
      <c r="AD106" s="212"/>
      <c r="AE106" s="212"/>
      <c r="AF106" s="212"/>
      <c r="AG106" s="212" t="s">
        <v>1967</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x14ac:dyDescent="0.2">
      <c r="A107" s="3"/>
      <c r="B107" s="4"/>
      <c r="C107" s="254"/>
      <c r="D107" s="6"/>
      <c r="E107" s="3"/>
      <c r="F107" s="3"/>
      <c r="G107" s="3"/>
      <c r="H107" s="3"/>
      <c r="I107" s="3"/>
      <c r="J107" s="3"/>
      <c r="K107" s="3"/>
      <c r="L107" s="3"/>
      <c r="M107" s="3"/>
      <c r="N107" s="3"/>
      <c r="O107" s="3"/>
      <c r="P107" s="3"/>
      <c r="Q107" s="3"/>
      <c r="R107" s="3"/>
      <c r="S107" s="3"/>
      <c r="T107" s="3"/>
      <c r="U107" s="3"/>
      <c r="V107" s="3"/>
      <c r="W107" s="3"/>
      <c r="X107" s="3"/>
      <c r="Y107" s="3"/>
      <c r="AE107">
        <v>12</v>
      </c>
      <c r="AF107">
        <v>21</v>
      </c>
      <c r="AG107" t="s">
        <v>245</v>
      </c>
    </row>
    <row r="108" spans="1:60" x14ac:dyDescent="0.2">
      <c r="A108" s="215"/>
      <c r="B108" s="216" t="s">
        <v>29</v>
      </c>
      <c r="C108" s="255"/>
      <c r="D108" s="217"/>
      <c r="E108" s="218"/>
      <c r="F108" s="218"/>
      <c r="G108" s="232">
        <f>G8+G11+G24+G34+G41+G48+G58+G91</f>
        <v>0</v>
      </c>
      <c r="H108" s="3"/>
      <c r="I108" s="3"/>
      <c r="J108" s="3"/>
      <c r="K108" s="3"/>
      <c r="L108" s="3"/>
      <c r="M108" s="3"/>
      <c r="N108" s="3"/>
      <c r="O108" s="3"/>
      <c r="P108" s="3"/>
      <c r="Q108" s="3"/>
      <c r="R108" s="3"/>
      <c r="S108" s="3"/>
      <c r="T108" s="3"/>
      <c r="U108" s="3"/>
      <c r="V108" s="3"/>
      <c r="W108" s="3"/>
      <c r="X108" s="3"/>
      <c r="Y108" s="3"/>
      <c r="AE108">
        <f>SUMIF(L7:L106,AE107,G7:G106)</f>
        <v>0</v>
      </c>
      <c r="AF108">
        <f>SUMIF(L7:L106,AF107,G7:G106)</f>
        <v>0</v>
      </c>
      <c r="AG108" t="s">
        <v>312</v>
      </c>
    </row>
    <row r="109" spans="1:60" x14ac:dyDescent="0.2">
      <c r="C109" s="256"/>
      <c r="D109" s="10"/>
      <c r="AG109" t="s">
        <v>313</v>
      </c>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NlONDqwcDZBKsbjpYG9EFTcFFrwH8YZsOwuSOSovBZoJbeakVMMFegCsEwpZNSP9qpBUTFK7iw5dM45EQLxMA==" saltValue="FkzzYwnSwM7Qt2dIjQoihw==" spinCount="100000" sheet="1" formatRows="0"/>
  <mergeCells count="22">
    <mergeCell ref="C82:G82"/>
    <mergeCell ref="C84:G84"/>
    <mergeCell ref="C86:G86"/>
    <mergeCell ref="C88:G88"/>
    <mergeCell ref="C70:G70"/>
    <mergeCell ref="C72:G72"/>
    <mergeCell ref="C74:G74"/>
    <mergeCell ref="C76:G76"/>
    <mergeCell ref="C78:G78"/>
    <mergeCell ref="C80:G80"/>
    <mergeCell ref="C40:G40"/>
    <mergeCell ref="C60:G60"/>
    <mergeCell ref="C62:G62"/>
    <mergeCell ref="C64:G64"/>
    <mergeCell ref="C66:G66"/>
    <mergeCell ref="C68:G68"/>
    <mergeCell ref="A1:G1"/>
    <mergeCell ref="C2:G2"/>
    <mergeCell ref="C3:G3"/>
    <mergeCell ref="C4:G4"/>
    <mergeCell ref="C23:G23"/>
    <mergeCell ref="C38:G3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BDE17-ECE1-4B78-BF6D-9583D6331222}">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314</v>
      </c>
      <c r="B1" s="197"/>
      <c r="C1" s="197"/>
      <c r="D1" s="197"/>
      <c r="E1" s="197"/>
      <c r="F1" s="197"/>
      <c r="G1" s="197"/>
      <c r="AG1" t="s">
        <v>230</v>
      </c>
    </row>
    <row r="2" spans="1:60" ht="24.95" customHeight="1" x14ac:dyDescent="0.2">
      <c r="A2" s="198" t="s">
        <v>7</v>
      </c>
      <c r="B2" s="49" t="s">
        <v>44</v>
      </c>
      <c r="C2" s="201" t="s">
        <v>45</v>
      </c>
      <c r="D2" s="199"/>
      <c r="E2" s="199"/>
      <c r="F2" s="199"/>
      <c r="G2" s="200"/>
      <c r="AG2" t="s">
        <v>231</v>
      </c>
    </row>
    <row r="3" spans="1:60" ht="24.95" customHeight="1" x14ac:dyDescent="0.2">
      <c r="A3" s="198" t="s">
        <v>8</v>
      </c>
      <c r="B3" s="49" t="s">
        <v>54</v>
      </c>
      <c r="C3" s="201" t="s">
        <v>57</v>
      </c>
      <c r="D3" s="199"/>
      <c r="E3" s="199"/>
      <c r="F3" s="199"/>
      <c r="G3" s="200"/>
      <c r="AC3" s="176" t="s">
        <v>231</v>
      </c>
      <c r="AG3" t="s">
        <v>235</v>
      </c>
    </row>
    <row r="4" spans="1:60" ht="24.95" customHeight="1" x14ac:dyDescent="0.2">
      <c r="A4" s="202" t="s">
        <v>9</v>
      </c>
      <c r="B4" s="203" t="s">
        <v>67</v>
      </c>
      <c r="C4" s="204" t="s">
        <v>68</v>
      </c>
      <c r="D4" s="205"/>
      <c r="E4" s="205"/>
      <c r="F4" s="205"/>
      <c r="G4" s="206"/>
      <c r="AG4" t="s">
        <v>236</v>
      </c>
    </row>
    <row r="5" spans="1:60" x14ac:dyDescent="0.2">
      <c r="D5" s="10"/>
    </row>
    <row r="6" spans="1:60" ht="38.25" x14ac:dyDescent="0.2">
      <c r="A6" s="208" t="s">
        <v>237</v>
      </c>
      <c r="B6" s="210" t="s">
        <v>238</v>
      </c>
      <c r="C6" s="210" t="s">
        <v>239</v>
      </c>
      <c r="D6" s="209" t="s">
        <v>240</v>
      </c>
      <c r="E6" s="208" t="s">
        <v>241</v>
      </c>
      <c r="F6" s="207" t="s">
        <v>242</v>
      </c>
      <c r="G6" s="208" t="s">
        <v>29</v>
      </c>
      <c r="H6" s="211" t="s">
        <v>30</v>
      </c>
      <c r="I6" s="211" t="s">
        <v>243</v>
      </c>
      <c r="J6" s="211" t="s">
        <v>31</v>
      </c>
      <c r="K6" s="211" t="s">
        <v>244</v>
      </c>
      <c r="L6" s="211" t="s">
        <v>245</v>
      </c>
      <c r="M6" s="211" t="s">
        <v>246</v>
      </c>
      <c r="N6" s="211" t="s">
        <v>247</v>
      </c>
      <c r="O6" s="211" t="s">
        <v>248</v>
      </c>
      <c r="P6" s="211" t="s">
        <v>249</v>
      </c>
      <c r="Q6" s="211" t="s">
        <v>250</v>
      </c>
      <c r="R6" s="211" t="s">
        <v>251</v>
      </c>
      <c r="S6" s="211" t="s">
        <v>252</v>
      </c>
      <c r="T6" s="211" t="s">
        <v>253</v>
      </c>
      <c r="U6" s="211" t="s">
        <v>254</v>
      </c>
      <c r="V6" s="211" t="s">
        <v>255</v>
      </c>
      <c r="W6" s="211" t="s">
        <v>256</v>
      </c>
      <c r="X6" s="211" t="s">
        <v>257</v>
      </c>
      <c r="Y6" s="211" t="s">
        <v>258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259</v>
      </c>
      <c r="B8" s="227" t="s">
        <v>54</v>
      </c>
      <c r="C8" s="249" t="s">
        <v>134</v>
      </c>
      <c r="D8" s="228"/>
      <c r="E8" s="229"/>
      <c r="F8" s="230"/>
      <c r="G8" s="230">
        <f>SUMIF(AG9:AG40,"&lt;&gt;NOR",G9:G40)</f>
        <v>0</v>
      </c>
      <c r="H8" s="230"/>
      <c r="I8" s="230">
        <f>SUM(I9:I40)</f>
        <v>0</v>
      </c>
      <c r="J8" s="230"/>
      <c r="K8" s="230">
        <f>SUM(K9:K40)</f>
        <v>0</v>
      </c>
      <c r="L8" s="230"/>
      <c r="M8" s="230">
        <f>SUM(M9:M40)</f>
        <v>0</v>
      </c>
      <c r="N8" s="229"/>
      <c r="O8" s="229">
        <f>SUM(O9:O40)</f>
        <v>0</v>
      </c>
      <c r="P8" s="229"/>
      <c r="Q8" s="229">
        <f>SUM(Q9:Q40)</f>
        <v>0</v>
      </c>
      <c r="R8" s="230"/>
      <c r="S8" s="230"/>
      <c r="T8" s="231"/>
      <c r="U8" s="225"/>
      <c r="V8" s="225">
        <f>SUM(V9:V40)</f>
        <v>0</v>
      </c>
      <c r="W8" s="225"/>
      <c r="X8" s="225"/>
      <c r="Y8" s="225"/>
      <c r="AG8" t="s">
        <v>260</v>
      </c>
    </row>
    <row r="9" spans="1:60" ht="33.75" outlineLevel="1" x14ac:dyDescent="0.2">
      <c r="A9" s="233">
        <v>1</v>
      </c>
      <c r="B9" s="234" t="s">
        <v>2363</v>
      </c>
      <c r="C9" s="250" t="s">
        <v>2364</v>
      </c>
      <c r="D9" s="235" t="s">
        <v>2220</v>
      </c>
      <c r="E9" s="236">
        <v>1</v>
      </c>
      <c r="F9" s="237"/>
      <c r="G9" s="238">
        <f>ROUND(E9*F9,2)</f>
        <v>0</v>
      </c>
      <c r="H9" s="237"/>
      <c r="I9" s="238">
        <f>ROUND(E9*H9,2)</f>
        <v>0</v>
      </c>
      <c r="J9" s="237"/>
      <c r="K9" s="238">
        <f>ROUND(E9*J9,2)</f>
        <v>0</v>
      </c>
      <c r="L9" s="238">
        <v>21</v>
      </c>
      <c r="M9" s="238">
        <f>G9*(1+L9/100)</f>
        <v>0</v>
      </c>
      <c r="N9" s="236">
        <v>0</v>
      </c>
      <c r="O9" s="236">
        <f>ROUND(E9*N9,2)</f>
        <v>0</v>
      </c>
      <c r="P9" s="236">
        <v>0</v>
      </c>
      <c r="Q9" s="236">
        <f>ROUND(E9*P9,2)</f>
        <v>0</v>
      </c>
      <c r="R9" s="238"/>
      <c r="S9" s="238" t="s">
        <v>288</v>
      </c>
      <c r="T9" s="239" t="s">
        <v>265</v>
      </c>
      <c r="U9" s="222">
        <v>0</v>
      </c>
      <c r="V9" s="222">
        <f>ROUND(E9*U9,2)</f>
        <v>0</v>
      </c>
      <c r="W9" s="222"/>
      <c r="X9" s="222" t="s">
        <v>320</v>
      </c>
      <c r="Y9" s="222" t="s">
        <v>267</v>
      </c>
      <c r="Z9" s="212"/>
      <c r="AA9" s="212"/>
      <c r="AB9" s="212"/>
      <c r="AC9" s="212"/>
      <c r="AD9" s="212"/>
      <c r="AE9" s="212"/>
      <c r="AF9" s="212"/>
      <c r="AG9" s="212" t="s">
        <v>2165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112.5" outlineLevel="2" x14ac:dyDescent="0.2">
      <c r="A10" s="219"/>
      <c r="B10" s="220"/>
      <c r="C10" s="251" t="s">
        <v>2365</v>
      </c>
      <c r="D10" s="241"/>
      <c r="E10" s="241"/>
      <c r="F10" s="241"/>
      <c r="G10" s="241"/>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270</v>
      </c>
      <c r="AH10" s="212"/>
      <c r="AI10" s="212"/>
      <c r="AJ10" s="212"/>
      <c r="AK10" s="212"/>
      <c r="AL10" s="212"/>
      <c r="AM10" s="212"/>
      <c r="AN10" s="212"/>
      <c r="AO10" s="212"/>
      <c r="AP10" s="212"/>
      <c r="AQ10" s="212"/>
      <c r="AR10" s="212"/>
      <c r="AS10" s="212"/>
      <c r="AT10" s="212"/>
      <c r="AU10" s="212"/>
      <c r="AV10" s="212"/>
      <c r="AW10" s="212"/>
      <c r="AX10" s="212"/>
      <c r="AY10" s="212"/>
      <c r="AZ10" s="212"/>
      <c r="BA10" s="240" t="str">
        <f>C10</f>
        <v>, rotační regenerační výměník ZZT s proplachovacím sektorem a plynulou regulací výkonu, ventilátor s EC motorem, vodní ohřívač, tp(zima)=20°C; potrubní chladič (viz VZT1.CHL) odtah: kapsový filtr M5 (ePM10 60%), rot. výměník ZZT, ventilátor s EC motorem, uzavírací klapka se servopohonem. Jednotka je vč. vybavení autonomní regulace, vč. řídicí jednotky, ovládacího panelu, potr. čidla. Součástí dodávky jednotky je směšovací uzel (0-10V, 24V) vč. kompletní protimrazové ochrany vč. potřebných teplotních čidel, rychloupínací spony. Autonomní regulace bude umožňovat: regulaci ventilátorů dle CAV,  regulace ohřívače a potrubního chladiče (resp. kondenzační jednotky CHV1 prostřednictvím AHU boxu (regulace na konst. tepl. přívod. vzduchu, výstup z jednotky 0-10V), monitorování zanesení filtrů, rekuperaci chladu, možnost napojení na nadřazený systém MaR. Kompletní dodávka vč. izolátorů chvění, připojovacích manžet, základového rámu vč. veškerého montážního a spotřebního materiálu. Stranové provedení dle výkresové dokumentace. Dodávka bude kompletní, vč. veškeré kabeláže a vč. prokabelování svorkovnice VZT jednotky s veškerým externím příslušenstvím, vč. teplotních čidel (mimo napojení na MaR) dle schémat výrobce, vč. autorizovaného spuštění a uvedení do provozu servisním technikem.</v>
      </c>
      <c r="BB10" s="212"/>
      <c r="BC10" s="212"/>
      <c r="BD10" s="212"/>
      <c r="BE10" s="212"/>
      <c r="BF10" s="212"/>
      <c r="BG10" s="212"/>
      <c r="BH10" s="212"/>
    </row>
    <row r="11" spans="1:60" ht="22.5" outlineLevel="1" x14ac:dyDescent="0.2">
      <c r="A11" s="242">
        <v>2</v>
      </c>
      <c r="B11" s="243" t="s">
        <v>2366</v>
      </c>
      <c r="C11" s="253" t="s">
        <v>2367</v>
      </c>
      <c r="D11" s="244" t="s">
        <v>2215</v>
      </c>
      <c r="E11" s="245">
        <v>1</v>
      </c>
      <c r="F11" s="246"/>
      <c r="G11" s="247">
        <f>ROUND(E11*F11,2)</f>
        <v>0</v>
      </c>
      <c r="H11" s="246"/>
      <c r="I11" s="247">
        <f>ROUND(E11*H11,2)</f>
        <v>0</v>
      </c>
      <c r="J11" s="246"/>
      <c r="K11" s="247">
        <f>ROUND(E11*J11,2)</f>
        <v>0</v>
      </c>
      <c r="L11" s="247">
        <v>21</v>
      </c>
      <c r="M11" s="247">
        <f>G11*(1+L11/100)</f>
        <v>0</v>
      </c>
      <c r="N11" s="245">
        <v>0</v>
      </c>
      <c r="O11" s="245">
        <f>ROUND(E11*N11,2)</f>
        <v>0</v>
      </c>
      <c r="P11" s="245">
        <v>0</v>
      </c>
      <c r="Q11" s="245">
        <f>ROUND(E11*P11,2)</f>
        <v>0</v>
      </c>
      <c r="R11" s="247"/>
      <c r="S11" s="247" t="s">
        <v>288</v>
      </c>
      <c r="T11" s="248" t="s">
        <v>265</v>
      </c>
      <c r="U11" s="222">
        <v>0</v>
      </c>
      <c r="V11" s="222">
        <f>ROUND(E11*U11,2)</f>
        <v>0</v>
      </c>
      <c r="W11" s="222"/>
      <c r="X11" s="222" t="s">
        <v>320</v>
      </c>
      <c r="Y11" s="222" t="s">
        <v>267</v>
      </c>
      <c r="Z11" s="212"/>
      <c r="AA11" s="212"/>
      <c r="AB11" s="212"/>
      <c r="AC11" s="212"/>
      <c r="AD11" s="212"/>
      <c r="AE11" s="212"/>
      <c r="AF11" s="212"/>
      <c r="AG11" s="212" t="s">
        <v>2165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33.75" outlineLevel="1" x14ac:dyDescent="0.2">
      <c r="A12" s="233">
        <v>3</v>
      </c>
      <c r="B12" s="234" t="s">
        <v>2368</v>
      </c>
      <c r="C12" s="250" t="s">
        <v>2369</v>
      </c>
      <c r="D12" s="235" t="s">
        <v>2220</v>
      </c>
      <c r="E12" s="236">
        <v>1</v>
      </c>
      <c r="F12" s="237"/>
      <c r="G12" s="238">
        <f>ROUND(E12*F12,2)</f>
        <v>0</v>
      </c>
      <c r="H12" s="237"/>
      <c r="I12" s="238">
        <f>ROUND(E12*H12,2)</f>
        <v>0</v>
      </c>
      <c r="J12" s="237"/>
      <c r="K12" s="238">
        <f>ROUND(E12*J12,2)</f>
        <v>0</v>
      </c>
      <c r="L12" s="238">
        <v>21</v>
      </c>
      <c r="M12" s="238">
        <f>G12*(1+L12/100)</f>
        <v>0</v>
      </c>
      <c r="N12" s="236">
        <v>0</v>
      </c>
      <c r="O12" s="236">
        <f>ROUND(E12*N12,2)</f>
        <v>0</v>
      </c>
      <c r="P12" s="236">
        <v>0</v>
      </c>
      <c r="Q12" s="236">
        <f>ROUND(E12*P12,2)</f>
        <v>0</v>
      </c>
      <c r="R12" s="238"/>
      <c r="S12" s="238" t="s">
        <v>288</v>
      </c>
      <c r="T12" s="239" t="s">
        <v>265</v>
      </c>
      <c r="U12" s="222">
        <v>0</v>
      </c>
      <c r="V12" s="222">
        <f>ROUND(E12*U12,2)</f>
        <v>0</v>
      </c>
      <c r="W12" s="222"/>
      <c r="X12" s="222" t="s">
        <v>320</v>
      </c>
      <c r="Y12" s="222" t="s">
        <v>267</v>
      </c>
      <c r="Z12" s="212"/>
      <c r="AA12" s="212"/>
      <c r="AB12" s="212"/>
      <c r="AC12" s="212"/>
      <c r="AD12" s="212"/>
      <c r="AE12" s="212"/>
      <c r="AF12" s="212"/>
      <c r="AG12" s="212" t="s">
        <v>2165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45" outlineLevel="2" x14ac:dyDescent="0.2">
      <c r="A13" s="219"/>
      <c r="B13" s="220"/>
      <c r="C13" s="251" t="s">
        <v>2370</v>
      </c>
      <c r="D13" s="241"/>
      <c r="E13" s="241"/>
      <c r="F13" s="241"/>
      <c r="G13" s="241"/>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270</v>
      </c>
      <c r="AH13" s="212"/>
      <c r="AI13" s="212"/>
      <c r="AJ13" s="212"/>
      <c r="AK13" s="212"/>
      <c r="AL13" s="212"/>
      <c r="AM13" s="212"/>
      <c r="AN13" s="212"/>
      <c r="AO13" s="212"/>
      <c r="AP13" s="212"/>
      <c r="AQ13" s="212"/>
      <c r="AR13" s="212"/>
      <c r="AS13" s="212"/>
      <c r="AT13" s="212"/>
      <c r="AU13" s="212"/>
      <c r="AV13" s="212"/>
      <c r="AW13" s="212"/>
      <c r="AX13" s="212"/>
      <c r="AY13" s="212"/>
      <c r="AZ13" s="212"/>
      <c r="BA13" s="240" t="str">
        <f>C13</f>
        <v>instalaci do potrubí šířky 250 mm s integrovaným odvodem kondenzátu, parní hadice (4m) s ocelovou pružnou výztuhou (teplotní odolnost min. 100 °C) a kondenzační hadice (4m). Součástí dodávky je dále bezpečností hygrostat a čidlo tlakové diference vč. zapojení bezpečnostního okruhu pro blokaci zvlhčovače. Dodávka bude kompletní, vč. veškeré kabeláže a vč. provedení prokabelování s externím příslušenstvím (mimo napojení na MaR) dle schémat výrobce, vč. autorizovaného spuštění a uvedení do provozu servisním technikem.</v>
      </c>
      <c r="BB13" s="212"/>
      <c r="BC13" s="212"/>
      <c r="BD13" s="212"/>
      <c r="BE13" s="212"/>
      <c r="BF13" s="212"/>
      <c r="BG13" s="212"/>
      <c r="BH13" s="212"/>
    </row>
    <row r="14" spans="1:60" ht="22.5" outlineLevel="1" x14ac:dyDescent="0.2">
      <c r="A14" s="242">
        <v>4</v>
      </c>
      <c r="B14" s="243" t="s">
        <v>2244</v>
      </c>
      <c r="C14" s="253" t="s">
        <v>2371</v>
      </c>
      <c r="D14" s="244" t="s">
        <v>2215</v>
      </c>
      <c r="E14" s="245">
        <v>2</v>
      </c>
      <c r="F14" s="246"/>
      <c r="G14" s="247">
        <f>ROUND(E14*F14,2)</f>
        <v>0</v>
      </c>
      <c r="H14" s="246"/>
      <c r="I14" s="247">
        <f>ROUND(E14*H14,2)</f>
        <v>0</v>
      </c>
      <c r="J14" s="246"/>
      <c r="K14" s="247">
        <f>ROUND(E14*J14,2)</f>
        <v>0</v>
      </c>
      <c r="L14" s="247">
        <v>21</v>
      </c>
      <c r="M14" s="247">
        <f>G14*(1+L14/100)</f>
        <v>0</v>
      </c>
      <c r="N14" s="245">
        <v>0</v>
      </c>
      <c r="O14" s="245">
        <f>ROUND(E14*N14,2)</f>
        <v>0</v>
      </c>
      <c r="P14" s="245">
        <v>0</v>
      </c>
      <c r="Q14" s="245">
        <f>ROUND(E14*P14,2)</f>
        <v>0</v>
      </c>
      <c r="R14" s="247"/>
      <c r="S14" s="247" t="s">
        <v>288</v>
      </c>
      <c r="T14" s="248" t="s">
        <v>265</v>
      </c>
      <c r="U14" s="222">
        <v>0</v>
      </c>
      <c r="V14" s="222">
        <f>ROUND(E14*U14,2)</f>
        <v>0</v>
      </c>
      <c r="W14" s="222"/>
      <c r="X14" s="222" t="s">
        <v>320</v>
      </c>
      <c r="Y14" s="222" t="s">
        <v>267</v>
      </c>
      <c r="Z14" s="212"/>
      <c r="AA14" s="212"/>
      <c r="AB14" s="212"/>
      <c r="AC14" s="212"/>
      <c r="AD14" s="212"/>
      <c r="AE14" s="212"/>
      <c r="AF14" s="212"/>
      <c r="AG14" s="212" t="s">
        <v>2165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42">
        <v>5</v>
      </c>
      <c r="B15" s="243" t="s">
        <v>2246</v>
      </c>
      <c r="C15" s="253" t="s">
        <v>2372</v>
      </c>
      <c r="D15" s="244" t="s">
        <v>2215</v>
      </c>
      <c r="E15" s="245">
        <v>5</v>
      </c>
      <c r="F15" s="246"/>
      <c r="G15" s="247">
        <f>ROUND(E15*F15,2)</f>
        <v>0</v>
      </c>
      <c r="H15" s="246"/>
      <c r="I15" s="247">
        <f>ROUND(E15*H15,2)</f>
        <v>0</v>
      </c>
      <c r="J15" s="246"/>
      <c r="K15" s="247">
        <f>ROUND(E15*J15,2)</f>
        <v>0</v>
      </c>
      <c r="L15" s="247">
        <v>21</v>
      </c>
      <c r="M15" s="247">
        <f>G15*(1+L15/100)</f>
        <v>0</v>
      </c>
      <c r="N15" s="245">
        <v>0</v>
      </c>
      <c r="O15" s="245">
        <f>ROUND(E15*N15,2)</f>
        <v>0</v>
      </c>
      <c r="P15" s="245">
        <v>0</v>
      </c>
      <c r="Q15" s="245">
        <f>ROUND(E15*P15,2)</f>
        <v>0</v>
      </c>
      <c r="R15" s="247"/>
      <c r="S15" s="247" t="s">
        <v>288</v>
      </c>
      <c r="T15" s="248" t="s">
        <v>265</v>
      </c>
      <c r="U15" s="222">
        <v>0</v>
      </c>
      <c r="V15" s="222">
        <f>ROUND(E15*U15,2)</f>
        <v>0</v>
      </c>
      <c r="W15" s="222"/>
      <c r="X15" s="222" t="s">
        <v>320</v>
      </c>
      <c r="Y15" s="222" t="s">
        <v>267</v>
      </c>
      <c r="Z15" s="212"/>
      <c r="AA15" s="212"/>
      <c r="AB15" s="212"/>
      <c r="AC15" s="212"/>
      <c r="AD15" s="212"/>
      <c r="AE15" s="212"/>
      <c r="AF15" s="212"/>
      <c r="AG15" s="212" t="s">
        <v>2165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42">
        <v>6</v>
      </c>
      <c r="B16" s="243" t="s">
        <v>2248</v>
      </c>
      <c r="C16" s="253" t="s">
        <v>2373</v>
      </c>
      <c r="D16" s="244" t="s">
        <v>2215</v>
      </c>
      <c r="E16" s="245">
        <v>1</v>
      </c>
      <c r="F16" s="246"/>
      <c r="G16" s="247">
        <f>ROUND(E16*F16,2)</f>
        <v>0</v>
      </c>
      <c r="H16" s="246"/>
      <c r="I16" s="247">
        <f>ROUND(E16*H16,2)</f>
        <v>0</v>
      </c>
      <c r="J16" s="246"/>
      <c r="K16" s="247">
        <f>ROUND(E16*J16,2)</f>
        <v>0</v>
      </c>
      <c r="L16" s="247">
        <v>21</v>
      </c>
      <c r="M16" s="247">
        <f>G16*(1+L16/100)</f>
        <v>0</v>
      </c>
      <c r="N16" s="245">
        <v>0</v>
      </c>
      <c r="O16" s="245">
        <f>ROUND(E16*N16,2)</f>
        <v>0</v>
      </c>
      <c r="P16" s="245">
        <v>0</v>
      </c>
      <c r="Q16" s="245">
        <f>ROUND(E16*P16,2)</f>
        <v>0</v>
      </c>
      <c r="R16" s="247"/>
      <c r="S16" s="247" t="s">
        <v>288</v>
      </c>
      <c r="T16" s="248" t="s">
        <v>265</v>
      </c>
      <c r="U16" s="222">
        <v>0</v>
      </c>
      <c r="V16" s="222">
        <f>ROUND(E16*U16,2)</f>
        <v>0</v>
      </c>
      <c r="W16" s="222"/>
      <c r="X16" s="222" t="s">
        <v>320</v>
      </c>
      <c r="Y16" s="222" t="s">
        <v>267</v>
      </c>
      <c r="Z16" s="212"/>
      <c r="AA16" s="212"/>
      <c r="AB16" s="212"/>
      <c r="AC16" s="212"/>
      <c r="AD16" s="212"/>
      <c r="AE16" s="212"/>
      <c r="AF16" s="212"/>
      <c r="AG16" s="212" t="s">
        <v>2165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2">
        <v>7</v>
      </c>
      <c r="B17" s="243" t="s">
        <v>2250</v>
      </c>
      <c r="C17" s="253" t="s">
        <v>2374</v>
      </c>
      <c r="D17" s="244" t="s">
        <v>2215</v>
      </c>
      <c r="E17" s="245">
        <v>1</v>
      </c>
      <c r="F17" s="246"/>
      <c r="G17" s="247">
        <f>ROUND(E17*F17,2)</f>
        <v>0</v>
      </c>
      <c r="H17" s="246"/>
      <c r="I17" s="247">
        <f>ROUND(E17*H17,2)</f>
        <v>0</v>
      </c>
      <c r="J17" s="246"/>
      <c r="K17" s="247">
        <f>ROUND(E17*J17,2)</f>
        <v>0</v>
      </c>
      <c r="L17" s="247">
        <v>21</v>
      </c>
      <c r="M17" s="247">
        <f>G17*(1+L17/100)</f>
        <v>0</v>
      </c>
      <c r="N17" s="245">
        <v>0</v>
      </c>
      <c r="O17" s="245">
        <f>ROUND(E17*N17,2)</f>
        <v>0</v>
      </c>
      <c r="P17" s="245">
        <v>0</v>
      </c>
      <c r="Q17" s="245">
        <f>ROUND(E17*P17,2)</f>
        <v>0</v>
      </c>
      <c r="R17" s="247"/>
      <c r="S17" s="247" t="s">
        <v>288</v>
      </c>
      <c r="T17" s="248" t="s">
        <v>265</v>
      </c>
      <c r="U17" s="222">
        <v>0</v>
      </c>
      <c r="V17" s="222">
        <f>ROUND(E17*U17,2)</f>
        <v>0</v>
      </c>
      <c r="W17" s="222"/>
      <c r="X17" s="222" t="s">
        <v>320</v>
      </c>
      <c r="Y17" s="222" t="s">
        <v>267</v>
      </c>
      <c r="Z17" s="212"/>
      <c r="AA17" s="212"/>
      <c r="AB17" s="212"/>
      <c r="AC17" s="212"/>
      <c r="AD17" s="212"/>
      <c r="AE17" s="212"/>
      <c r="AF17" s="212"/>
      <c r="AG17" s="212" t="s">
        <v>2165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2">
        <v>8</v>
      </c>
      <c r="B18" s="243" t="s">
        <v>2252</v>
      </c>
      <c r="C18" s="253" t="s">
        <v>2375</v>
      </c>
      <c r="D18" s="244" t="s">
        <v>2215</v>
      </c>
      <c r="E18" s="245">
        <v>1</v>
      </c>
      <c r="F18" s="246"/>
      <c r="G18" s="247">
        <f>ROUND(E18*F18,2)</f>
        <v>0</v>
      </c>
      <c r="H18" s="246"/>
      <c r="I18" s="247">
        <f>ROUND(E18*H18,2)</f>
        <v>0</v>
      </c>
      <c r="J18" s="246"/>
      <c r="K18" s="247">
        <f>ROUND(E18*J18,2)</f>
        <v>0</v>
      </c>
      <c r="L18" s="247">
        <v>21</v>
      </c>
      <c r="M18" s="247">
        <f>G18*(1+L18/100)</f>
        <v>0</v>
      </c>
      <c r="N18" s="245">
        <v>0</v>
      </c>
      <c r="O18" s="245">
        <f>ROUND(E18*N18,2)</f>
        <v>0</v>
      </c>
      <c r="P18" s="245">
        <v>0</v>
      </c>
      <c r="Q18" s="245">
        <f>ROUND(E18*P18,2)</f>
        <v>0</v>
      </c>
      <c r="R18" s="247"/>
      <c r="S18" s="247" t="s">
        <v>288</v>
      </c>
      <c r="T18" s="248" t="s">
        <v>265</v>
      </c>
      <c r="U18" s="222">
        <v>0</v>
      </c>
      <c r="V18" s="222">
        <f>ROUND(E18*U18,2)</f>
        <v>0</v>
      </c>
      <c r="W18" s="222"/>
      <c r="X18" s="222" t="s">
        <v>320</v>
      </c>
      <c r="Y18" s="222" t="s">
        <v>267</v>
      </c>
      <c r="Z18" s="212"/>
      <c r="AA18" s="212"/>
      <c r="AB18" s="212"/>
      <c r="AC18" s="212"/>
      <c r="AD18" s="212"/>
      <c r="AE18" s="212"/>
      <c r="AF18" s="212"/>
      <c r="AG18" s="212" t="s">
        <v>2165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1" x14ac:dyDescent="0.2">
      <c r="A19" s="233">
        <v>9</v>
      </c>
      <c r="B19" s="234" t="s">
        <v>2376</v>
      </c>
      <c r="C19" s="250" t="s">
        <v>2377</v>
      </c>
      <c r="D19" s="235" t="s">
        <v>2215</v>
      </c>
      <c r="E19" s="236">
        <v>1</v>
      </c>
      <c r="F19" s="237"/>
      <c r="G19" s="238">
        <f>ROUND(E19*F19,2)</f>
        <v>0</v>
      </c>
      <c r="H19" s="237"/>
      <c r="I19" s="238">
        <f>ROUND(E19*H19,2)</f>
        <v>0</v>
      </c>
      <c r="J19" s="237"/>
      <c r="K19" s="238">
        <f>ROUND(E19*J19,2)</f>
        <v>0</v>
      </c>
      <c r="L19" s="238">
        <v>21</v>
      </c>
      <c r="M19" s="238">
        <f>G19*(1+L19/100)</f>
        <v>0</v>
      </c>
      <c r="N19" s="236">
        <v>0</v>
      </c>
      <c r="O19" s="236">
        <f>ROUND(E19*N19,2)</f>
        <v>0</v>
      </c>
      <c r="P19" s="236">
        <v>0</v>
      </c>
      <c r="Q19" s="236">
        <f>ROUND(E19*P19,2)</f>
        <v>0</v>
      </c>
      <c r="R19" s="238"/>
      <c r="S19" s="238" t="s">
        <v>288</v>
      </c>
      <c r="T19" s="239" t="s">
        <v>265</v>
      </c>
      <c r="U19" s="222">
        <v>0</v>
      </c>
      <c r="V19" s="222">
        <f>ROUND(E19*U19,2)</f>
        <v>0</v>
      </c>
      <c r="W19" s="222"/>
      <c r="X19" s="222" t="s">
        <v>320</v>
      </c>
      <c r="Y19" s="222" t="s">
        <v>267</v>
      </c>
      <c r="Z19" s="212"/>
      <c r="AA19" s="212"/>
      <c r="AB19" s="212"/>
      <c r="AC19" s="212"/>
      <c r="AD19" s="212"/>
      <c r="AE19" s="212"/>
      <c r="AF19" s="212"/>
      <c r="AG19" s="212" t="s">
        <v>2165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2" x14ac:dyDescent="0.2">
      <c r="A20" s="219"/>
      <c r="B20" s="220"/>
      <c r="C20" s="251" t="s">
        <v>2378</v>
      </c>
      <c r="D20" s="241"/>
      <c r="E20" s="241"/>
      <c r="F20" s="241"/>
      <c r="G20" s="241"/>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270</v>
      </c>
      <c r="AH20" s="212"/>
      <c r="AI20" s="212"/>
      <c r="AJ20" s="212"/>
      <c r="AK20" s="212"/>
      <c r="AL20" s="212"/>
      <c r="AM20" s="212"/>
      <c r="AN20" s="212"/>
      <c r="AO20" s="212"/>
      <c r="AP20" s="212"/>
      <c r="AQ20" s="212"/>
      <c r="AR20" s="212"/>
      <c r="AS20" s="212"/>
      <c r="AT20" s="212"/>
      <c r="AU20" s="212"/>
      <c r="AV20" s="212"/>
      <c r="AW20" s="212"/>
      <c r="AX20" s="212"/>
      <c r="AY20" s="212"/>
      <c r="AZ20" s="212"/>
      <c r="BA20" s="240" t="str">
        <f>C20</f>
        <v>, uvažovaná délka 1950 mm, vč. plenum boxu, provedení čela dle požadavku architekta - bude upřesněno při vzorkování a odsouhlaseno architektem</v>
      </c>
      <c r="BB20" s="212"/>
      <c r="BC20" s="212"/>
      <c r="BD20" s="212"/>
      <c r="BE20" s="212"/>
      <c r="BF20" s="212"/>
      <c r="BG20" s="212"/>
      <c r="BH20" s="212"/>
    </row>
    <row r="21" spans="1:60" ht="33.75" outlineLevel="1" x14ac:dyDescent="0.2">
      <c r="A21" s="233">
        <v>10</v>
      </c>
      <c r="B21" s="234" t="s">
        <v>2379</v>
      </c>
      <c r="C21" s="250" t="s">
        <v>2380</v>
      </c>
      <c r="D21" s="235" t="s">
        <v>2215</v>
      </c>
      <c r="E21" s="236">
        <v>1</v>
      </c>
      <c r="F21" s="237"/>
      <c r="G21" s="238">
        <f>ROUND(E21*F21,2)</f>
        <v>0</v>
      </c>
      <c r="H21" s="237"/>
      <c r="I21" s="238">
        <f>ROUND(E21*H21,2)</f>
        <v>0</v>
      </c>
      <c r="J21" s="237"/>
      <c r="K21" s="238">
        <f>ROUND(E21*J21,2)</f>
        <v>0</v>
      </c>
      <c r="L21" s="238">
        <v>21</v>
      </c>
      <c r="M21" s="238">
        <f>G21*(1+L21/100)</f>
        <v>0</v>
      </c>
      <c r="N21" s="236">
        <v>0</v>
      </c>
      <c r="O21" s="236">
        <f>ROUND(E21*N21,2)</f>
        <v>0</v>
      </c>
      <c r="P21" s="236">
        <v>0</v>
      </c>
      <c r="Q21" s="236">
        <f>ROUND(E21*P21,2)</f>
        <v>0</v>
      </c>
      <c r="R21" s="238"/>
      <c r="S21" s="238" t="s">
        <v>288</v>
      </c>
      <c r="T21" s="239" t="s">
        <v>265</v>
      </c>
      <c r="U21" s="222">
        <v>0</v>
      </c>
      <c r="V21" s="222">
        <f>ROUND(E21*U21,2)</f>
        <v>0</v>
      </c>
      <c r="W21" s="222"/>
      <c r="X21" s="222" t="s">
        <v>320</v>
      </c>
      <c r="Y21" s="222" t="s">
        <v>267</v>
      </c>
      <c r="Z21" s="212"/>
      <c r="AA21" s="212"/>
      <c r="AB21" s="212"/>
      <c r="AC21" s="212"/>
      <c r="AD21" s="212"/>
      <c r="AE21" s="212"/>
      <c r="AF21" s="212"/>
      <c r="AG21" s="212" t="s">
        <v>2165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2" x14ac:dyDescent="0.2">
      <c r="A22" s="219"/>
      <c r="B22" s="220"/>
      <c r="C22" s="251" t="s">
        <v>2381</v>
      </c>
      <c r="D22" s="241"/>
      <c r="E22" s="241"/>
      <c r="F22" s="241"/>
      <c r="G22" s="241"/>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270</v>
      </c>
      <c r="AH22" s="212"/>
      <c r="AI22" s="212"/>
      <c r="AJ22" s="212"/>
      <c r="AK22" s="212"/>
      <c r="AL22" s="212"/>
      <c r="AM22" s="212"/>
      <c r="AN22" s="212"/>
      <c r="AO22" s="212"/>
      <c r="AP22" s="212"/>
      <c r="AQ22" s="212"/>
      <c r="AR22" s="212"/>
      <c r="AS22" s="212"/>
      <c r="AT22" s="212"/>
      <c r="AU22" s="212"/>
      <c r="AV22" s="212"/>
      <c r="AW22" s="212"/>
      <c r="AX22" s="212"/>
      <c r="AY22" s="212"/>
      <c r="AZ22" s="212"/>
      <c r="BA22" s="240" t="str">
        <f>C22</f>
        <v>uvažovaná délka 1200 mm, vč. plenum boxu, provedení čela dle požadavku architekta - bude upřesněno při vzorkování a odsouhlaseno architektem</v>
      </c>
      <c r="BB22" s="212"/>
      <c r="BC22" s="212"/>
      <c r="BD22" s="212"/>
      <c r="BE22" s="212"/>
      <c r="BF22" s="212"/>
      <c r="BG22" s="212"/>
      <c r="BH22" s="212"/>
    </row>
    <row r="23" spans="1:60" ht="33.75" outlineLevel="1" x14ac:dyDescent="0.2">
      <c r="A23" s="233">
        <v>11</v>
      </c>
      <c r="B23" s="234" t="s">
        <v>2382</v>
      </c>
      <c r="C23" s="250" t="s">
        <v>2383</v>
      </c>
      <c r="D23" s="235" t="s">
        <v>2215</v>
      </c>
      <c r="E23" s="236">
        <v>1</v>
      </c>
      <c r="F23" s="237"/>
      <c r="G23" s="238">
        <f>ROUND(E23*F23,2)</f>
        <v>0</v>
      </c>
      <c r="H23" s="237"/>
      <c r="I23" s="238">
        <f>ROUND(E23*H23,2)</f>
        <v>0</v>
      </c>
      <c r="J23" s="237"/>
      <c r="K23" s="238">
        <f>ROUND(E23*J23,2)</f>
        <v>0</v>
      </c>
      <c r="L23" s="238">
        <v>21</v>
      </c>
      <c r="M23" s="238">
        <f>G23*(1+L23/100)</f>
        <v>0</v>
      </c>
      <c r="N23" s="236">
        <v>0</v>
      </c>
      <c r="O23" s="236">
        <f>ROUND(E23*N23,2)</f>
        <v>0</v>
      </c>
      <c r="P23" s="236">
        <v>0</v>
      </c>
      <c r="Q23" s="236">
        <f>ROUND(E23*P23,2)</f>
        <v>0</v>
      </c>
      <c r="R23" s="238"/>
      <c r="S23" s="238" t="s">
        <v>288</v>
      </c>
      <c r="T23" s="239" t="s">
        <v>265</v>
      </c>
      <c r="U23" s="222">
        <v>0</v>
      </c>
      <c r="V23" s="222">
        <f>ROUND(E23*U23,2)</f>
        <v>0</v>
      </c>
      <c r="W23" s="222"/>
      <c r="X23" s="222" t="s">
        <v>320</v>
      </c>
      <c r="Y23" s="222" t="s">
        <v>267</v>
      </c>
      <c r="Z23" s="212"/>
      <c r="AA23" s="212"/>
      <c r="AB23" s="212"/>
      <c r="AC23" s="212"/>
      <c r="AD23" s="212"/>
      <c r="AE23" s="212"/>
      <c r="AF23" s="212"/>
      <c r="AG23" s="212" t="s">
        <v>2165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2" x14ac:dyDescent="0.2">
      <c r="A24" s="219"/>
      <c r="B24" s="220"/>
      <c r="C24" s="251" t="s">
        <v>2378</v>
      </c>
      <c r="D24" s="241"/>
      <c r="E24" s="241"/>
      <c r="F24" s="241"/>
      <c r="G24" s="241"/>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270</v>
      </c>
      <c r="AH24" s="212"/>
      <c r="AI24" s="212"/>
      <c r="AJ24" s="212"/>
      <c r="AK24" s="212"/>
      <c r="AL24" s="212"/>
      <c r="AM24" s="212"/>
      <c r="AN24" s="212"/>
      <c r="AO24" s="212"/>
      <c r="AP24" s="212"/>
      <c r="AQ24" s="212"/>
      <c r="AR24" s="212"/>
      <c r="AS24" s="212"/>
      <c r="AT24" s="212"/>
      <c r="AU24" s="212"/>
      <c r="AV24" s="212"/>
      <c r="AW24" s="212"/>
      <c r="AX24" s="212"/>
      <c r="AY24" s="212"/>
      <c r="AZ24" s="212"/>
      <c r="BA24" s="240" t="str">
        <f>C24</f>
        <v>, uvažovaná délka 1950 mm, vč. plenum boxu, provedení čela dle požadavku architekta - bude upřesněno při vzorkování a odsouhlaseno architektem</v>
      </c>
      <c r="BB24" s="212"/>
      <c r="BC24" s="212"/>
      <c r="BD24" s="212"/>
      <c r="BE24" s="212"/>
      <c r="BF24" s="212"/>
      <c r="BG24" s="212"/>
      <c r="BH24" s="212"/>
    </row>
    <row r="25" spans="1:60" outlineLevel="1" x14ac:dyDescent="0.2">
      <c r="A25" s="242">
        <v>12</v>
      </c>
      <c r="B25" s="243" t="s">
        <v>2260</v>
      </c>
      <c r="C25" s="253" t="s">
        <v>2384</v>
      </c>
      <c r="D25" s="244" t="s">
        <v>2215</v>
      </c>
      <c r="E25" s="245">
        <v>3</v>
      </c>
      <c r="F25" s="246"/>
      <c r="G25" s="247">
        <f>ROUND(E25*F25,2)</f>
        <v>0</v>
      </c>
      <c r="H25" s="246"/>
      <c r="I25" s="247">
        <f>ROUND(E25*H25,2)</f>
        <v>0</v>
      </c>
      <c r="J25" s="246"/>
      <c r="K25" s="247">
        <f>ROUND(E25*J25,2)</f>
        <v>0</v>
      </c>
      <c r="L25" s="247">
        <v>21</v>
      </c>
      <c r="M25" s="247">
        <f>G25*(1+L25/100)</f>
        <v>0</v>
      </c>
      <c r="N25" s="245">
        <v>0</v>
      </c>
      <c r="O25" s="245">
        <f>ROUND(E25*N25,2)</f>
        <v>0</v>
      </c>
      <c r="P25" s="245">
        <v>0</v>
      </c>
      <c r="Q25" s="245">
        <f>ROUND(E25*P25,2)</f>
        <v>0</v>
      </c>
      <c r="R25" s="247"/>
      <c r="S25" s="247" t="s">
        <v>288</v>
      </c>
      <c r="T25" s="248" t="s">
        <v>265</v>
      </c>
      <c r="U25" s="222">
        <v>0</v>
      </c>
      <c r="V25" s="222">
        <f>ROUND(E25*U25,2)</f>
        <v>0</v>
      </c>
      <c r="W25" s="222"/>
      <c r="X25" s="222" t="s">
        <v>320</v>
      </c>
      <c r="Y25" s="222" t="s">
        <v>267</v>
      </c>
      <c r="Z25" s="212"/>
      <c r="AA25" s="212"/>
      <c r="AB25" s="212"/>
      <c r="AC25" s="212"/>
      <c r="AD25" s="212"/>
      <c r="AE25" s="212"/>
      <c r="AF25" s="212"/>
      <c r="AG25" s="212" t="s">
        <v>2165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1" x14ac:dyDescent="0.2">
      <c r="A26" s="242">
        <v>13</v>
      </c>
      <c r="B26" s="243" t="s">
        <v>2262</v>
      </c>
      <c r="C26" s="253" t="s">
        <v>2385</v>
      </c>
      <c r="D26" s="244" t="s">
        <v>2215</v>
      </c>
      <c r="E26" s="245">
        <v>1</v>
      </c>
      <c r="F26" s="246"/>
      <c r="G26" s="247">
        <f>ROUND(E26*F26,2)</f>
        <v>0</v>
      </c>
      <c r="H26" s="246"/>
      <c r="I26" s="247">
        <f>ROUND(E26*H26,2)</f>
        <v>0</v>
      </c>
      <c r="J26" s="246"/>
      <c r="K26" s="247">
        <f>ROUND(E26*J26,2)</f>
        <v>0</v>
      </c>
      <c r="L26" s="247">
        <v>21</v>
      </c>
      <c r="M26" s="247">
        <f>G26*(1+L26/100)</f>
        <v>0</v>
      </c>
      <c r="N26" s="245">
        <v>0</v>
      </c>
      <c r="O26" s="245">
        <f>ROUND(E26*N26,2)</f>
        <v>0</v>
      </c>
      <c r="P26" s="245">
        <v>0</v>
      </c>
      <c r="Q26" s="245">
        <f>ROUND(E26*P26,2)</f>
        <v>0</v>
      </c>
      <c r="R26" s="247"/>
      <c r="S26" s="247" t="s">
        <v>288</v>
      </c>
      <c r="T26" s="248" t="s">
        <v>265</v>
      </c>
      <c r="U26" s="222">
        <v>0</v>
      </c>
      <c r="V26" s="222">
        <f>ROUND(E26*U26,2)</f>
        <v>0</v>
      </c>
      <c r="W26" s="222"/>
      <c r="X26" s="222" t="s">
        <v>320</v>
      </c>
      <c r="Y26" s="222" t="s">
        <v>267</v>
      </c>
      <c r="Z26" s="212"/>
      <c r="AA26" s="212"/>
      <c r="AB26" s="212"/>
      <c r="AC26" s="212"/>
      <c r="AD26" s="212"/>
      <c r="AE26" s="212"/>
      <c r="AF26" s="212"/>
      <c r="AG26" s="212" t="s">
        <v>2165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2">
        <v>14</v>
      </c>
      <c r="B27" s="243" t="s">
        <v>2264</v>
      </c>
      <c r="C27" s="253" t="s">
        <v>2386</v>
      </c>
      <c r="D27" s="244" t="s">
        <v>2215</v>
      </c>
      <c r="E27" s="245">
        <v>1</v>
      </c>
      <c r="F27" s="246"/>
      <c r="G27" s="247">
        <f>ROUND(E27*F27,2)</f>
        <v>0</v>
      </c>
      <c r="H27" s="246"/>
      <c r="I27" s="247">
        <f>ROUND(E27*H27,2)</f>
        <v>0</v>
      </c>
      <c r="J27" s="246"/>
      <c r="K27" s="247">
        <f>ROUND(E27*J27,2)</f>
        <v>0</v>
      </c>
      <c r="L27" s="247">
        <v>21</v>
      </c>
      <c r="M27" s="247">
        <f>G27*(1+L27/100)</f>
        <v>0</v>
      </c>
      <c r="N27" s="245">
        <v>0</v>
      </c>
      <c r="O27" s="245">
        <f>ROUND(E27*N27,2)</f>
        <v>0</v>
      </c>
      <c r="P27" s="245">
        <v>0</v>
      </c>
      <c r="Q27" s="245">
        <f>ROUND(E27*P27,2)</f>
        <v>0</v>
      </c>
      <c r="R27" s="247"/>
      <c r="S27" s="247" t="s">
        <v>288</v>
      </c>
      <c r="T27" s="248" t="s">
        <v>265</v>
      </c>
      <c r="U27" s="222">
        <v>0</v>
      </c>
      <c r="V27" s="222">
        <f>ROUND(E27*U27,2)</f>
        <v>0</v>
      </c>
      <c r="W27" s="222"/>
      <c r="X27" s="222" t="s">
        <v>320</v>
      </c>
      <c r="Y27" s="222" t="s">
        <v>267</v>
      </c>
      <c r="Z27" s="212"/>
      <c r="AA27" s="212"/>
      <c r="AB27" s="212"/>
      <c r="AC27" s="212"/>
      <c r="AD27" s="212"/>
      <c r="AE27" s="212"/>
      <c r="AF27" s="212"/>
      <c r="AG27" s="212" t="s">
        <v>2165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2">
        <v>15</v>
      </c>
      <c r="B28" s="243" t="s">
        <v>2267</v>
      </c>
      <c r="C28" s="253" t="s">
        <v>2387</v>
      </c>
      <c r="D28" s="244" t="s">
        <v>2215</v>
      </c>
      <c r="E28" s="245">
        <v>1</v>
      </c>
      <c r="F28" s="246"/>
      <c r="G28" s="247">
        <f>ROUND(E28*F28,2)</f>
        <v>0</v>
      </c>
      <c r="H28" s="246"/>
      <c r="I28" s="247">
        <f>ROUND(E28*H28,2)</f>
        <v>0</v>
      </c>
      <c r="J28" s="246"/>
      <c r="K28" s="247">
        <f>ROUND(E28*J28,2)</f>
        <v>0</v>
      </c>
      <c r="L28" s="247">
        <v>21</v>
      </c>
      <c r="M28" s="247">
        <f>G28*(1+L28/100)</f>
        <v>0</v>
      </c>
      <c r="N28" s="245">
        <v>0</v>
      </c>
      <c r="O28" s="245">
        <f>ROUND(E28*N28,2)</f>
        <v>0</v>
      </c>
      <c r="P28" s="245">
        <v>0</v>
      </c>
      <c r="Q28" s="245">
        <f>ROUND(E28*P28,2)</f>
        <v>0</v>
      </c>
      <c r="R28" s="247"/>
      <c r="S28" s="247" t="s">
        <v>288</v>
      </c>
      <c r="T28" s="248" t="s">
        <v>265</v>
      </c>
      <c r="U28" s="222">
        <v>0</v>
      </c>
      <c r="V28" s="222">
        <f>ROUND(E28*U28,2)</f>
        <v>0</v>
      </c>
      <c r="W28" s="222"/>
      <c r="X28" s="222" t="s">
        <v>320</v>
      </c>
      <c r="Y28" s="222" t="s">
        <v>267</v>
      </c>
      <c r="Z28" s="212"/>
      <c r="AA28" s="212"/>
      <c r="AB28" s="212"/>
      <c r="AC28" s="212"/>
      <c r="AD28" s="212"/>
      <c r="AE28" s="212"/>
      <c r="AF28" s="212"/>
      <c r="AG28" s="212" t="s">
        <v>2165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2">
        <v>16</v>
      </c>
      <c r="B29" s="243" t="s">
        <v>2269</v>
      </c>
      <c r="C29" s="253" t="s">
        <v>2388</v>
      </c>
      <c r="D29" s="244" t="s">
        <v>2389</v>
      </c>
      <c r="E29" s="245">
        <v>1.5</v>
      </c>
      <c r="F29" s="246"/>
      <c r="G29" s="247">
        <f>ROUND(E29*F29,2)</f>
        <v>0</v>
      </c>
      <c r="H29" s="246"/>
      <c r="I29" s="247">
        <f>ROUND(E29*H29,2)</f>
        <v>0</v>
      </c>
      <c r="J29" s="246"/>
      <c r="K29" s="247">
        <f>ROUND(E29*J29,2)</f>
        <v>0</v>
      </c>
      <c r="L29" s="247">
        <v>21</v>
      </c>
      <c r="M29" s="247">
        <f>G29*(1+L29/100)</f>
        <v>0</v>
      </c>
      <c r="N29" s="245">
        <v>0</v>
      </c>
      <c r="O29" s="245">
        <f>ROUND(E29*N29,2)</f>
        <v>0</v>
      </c>
      <c r="P29" s="245">
        <v>0</v>
      </c>
      <c r="Q29" s="245">
        <f>ROUND(E29*P29,2)</f>
        <v>0</v>
      </c>
      <c r="R29" s="247"/>
      <c r="S29" s="247" t="s">
        <v>288</v>
      </c>
      <c r="T29" s="248" t="s">
        <v>265</v>
      </c>
      <c r="U29" s="222">
        <v>0</v>
      </c>
      <c r="V29" s="222">
        <f>ROUND(E29*U29,2)</f>
        <v>0</v>
      </c>
      <c r="W29" s="222"/>
      <c r="X29" s="222" t="s">
        <v>320</v>
      </c>
      <c r="Y29" s="222" t="s">
        <v>267</v>
      </c>
      <c r="Z29" s="212"/>
      <c r="AA29" s="212"/>
      <c r="AB29" s="212"/>
      <c r="AC29" s="212"/>
      <c r="AD29" s="212"/>
      <c r="AE29" s="212"/>
      <c r="AF29" s="212"/>
      <c r="AG29" s="212" t="s">
        <v>2165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2">
        <v>17</v>
      </c>
      <c r="B30" s="243" t="s">
        <v>2271</v>
      </c>
      <c r="C30" s="253" t="s">
        <v>2390</v>
      </c>
      <c r="D30" s="244" t="s">
        <v>2389</v>
      </c>
      <c r="E30" s="245">
        <v>6</v>
      </c>
      <c r="F30" s="246"/>
      <c r="G30" s="247">
        <f>ROUND(E30*F30,2)</f>
        <v>0</v>
      </c>
      <c r="H30" s="246"/>
      <c r="I30" s="247">
        <f>ROUND(E30*H30,2)</f>
        <v>0</v>
      </c>
      <c r="J30" s="246"/>
      <c r="K30" s="247">
        <f>ROUND(E30*J30,2)</f>
        <v>0</v>
      </c>
      <c r="L30" s="247">
        <v>21</v>
      </c>
      <c r="M30" s="247">
        <f>G30*(1+L30/100)</f>
        <v>0</v>
      </c>
      <c r="N30" s="245">
        <v>0</v>
      </c>
      <c r="O30" s="245">
        <f>ROUND(E30*N30,2)</f>
        <v>0</v>
      </c>
      <c r="P30" s="245">
        <v>0</v>
      </c>
      <c r="Q30" s="245">
        <f>ROUND(E30*P30,2)</f>
        <v>0</v>
      </c>
      <c r="R30" s="247"/>
      <c r="S30" s="247" t="s">
        <v>288</v>
      </c>
      <c r="T30" s="248" t="s">
        <v>265</v>
      </c>
      <c r="U30" s="222">
        <v>0</v>
      </c>
      <c r="V30" s="222">
        <f>ROUND(E30*U30,2)</f>
        <v>0</v>
      </c>
      <c r="W30" s="222"/>
      <c r="X30" s="222" t="s">
        <v>320</v>
      </c>
      <c r="Y30" s="222" t="s">
        <v>267</v>
      </c>
      <c r="Z30" s="212"/>
      <c r="AA30" s="212"/>
      <c r="AB30" s="212"/>
      <c r="AC30" s="212"/>
      <c r="AD30" s="212"/>
      <c r="AE30" s="212"/>
      <c r="AF30" s="212"/>
      <c r="AG30" s="212" t="s">
        <v>2165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2">
        <v>18</v>
      </c>
      <c r="B31" s="243" t="s">
        <v>2273</v>
      </c>
      <c r="C31" s="253" t="s">
        <v>2391</v>
      </c>
      <c r="D31" s="244" t="s">
        <v>2389</v>
      </c>
      <c r="E31" s="245">
        <v>4.5</v>
      </c>
      <c r="F31" s="246"/>
      <c r="G31" s="247">
        <f>ROUND(E31*F31,2)</f>
        <v>0</v>
      </c>
      <c r="H31" s="246"/>
      <c r="I31" s="247">
        <f>ROUND(E31*H31,2)</f>
        <v>0</v>
      </c>
      <c r="J31" s="246"/>
      <c r="K31" s="247">
        <f>ROUND(E31*J31,2)</f>
        <v>0</v>
      </c>
      <c r="L31" s="247">
        <v>21</v>
      </c>
      <c r="M31" s="247">
        <f>G31*(1+L31/100)</f>
        <v>0</v>
      </c>
      <c r="N31" s="245">
        <v>0</v>
      </c>
      <c r="O31" s="245">
        <f>ROUND(E31*N31,2)</f>
        <v>0</v>
      </c>
      <c r="P31" s="245">
        <v>0</v>
      </c>
      <c r="Q31" s="245">
        <f>ROUND(E31*P31,2)</f>
        <v>0</v>
      </c>
      <c r="R31" s="247"/>
      <c r="S31" s="247" t="s">
        <v>288</v>
      </c>
      <c r="T31" s="248" t="s">
        <v>265</v>
      </c>
      <c r="U31" s="222">
        <v>0</v>
      </c>
      <c r="V31" s="222">
        <f>ROUND(E31*U31,2)</f>
        <v>0</v>
      </c>
      <c r="W31" s="222"/>
      <c r="X31" s="222" t="s">
        <v>320</v>
      </c>
      <c r="Y31" s="222" t="s">
        <v>267</v>
      </c>
      <c r="Z31" s="212"/>
      <c r="AA31" s="212"/>
      <c r="AB31" s="212"/>
      <c r="AC31" s="212"/>
      <c r="AD31" s="212"/>
      <c r="AE31" s="212"/>
      <c r="AF31" s="212"/>
      <c r="AG31" s="212" t="s">
        <v>2165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2">
        <v>19</v>
      </c>
      <c r="B32" s="243" t="s">
        <v>2275</v>
      </c>
      <c r="C32" s="253" t="s">
        <v>2392</v>
      </c>
      <c r="D32" s="244" t="s">
        <v>2389</v>
      </c>
      <c r="E32" s="245">
        <v>3.5</v>
      </c>
      <c r="F32" s="246"/>
      <c r="G32" s="247">
        <f>ROUND(E32*F32,2)</f>
        <v>0</v>
      </c>
      <c r="H32" s="246"/>
      <c r="I32" s="247">
        <f>ROUND(E32*H32,2)</f>
        <v>0</v>
      </c>
      <c r="J32" s="246"/>
      <c r="K32" s="247">
        <f>ROUND(E32*J32,2)</f>
        <v>0</v>
      </c>
      <c r="L32" s="247">
        <v>21</v>
      </c>
      <c r="M32" s="247">
        <f>G32*(1+L32/100)</f>
        <v>0</v>
      </c>
      <c r="N32" s="245">
        <v>0</v>
      </c>
      <c r="O32" s="245">
        <f>ROUND(E32*N32,2)</f>
        <v>0</v>
      </c>
      <c r="P32" s="245">
        <v>0</v>
      </c>
      <c r="Q32" s="245">
        <f>ROUND(E32*P32,2)</f>
        <v>0</v>
      </c>
      <c r="R32" s="247"/>
      <c r="S32" s="247" t="s">
        <v>288</v>
      </c>
      <c r="T32" s="248" t="s">
        <v>265</v>
      </c>
      <c r="U32" s="222">
        <v>0</v>
      </c>
      <c r="V32" s="222">
        <f>ROUND(E32*U32,2)</f>
        <v>0</v>
      </c>
      <c r="W32" s="222"/>
      <c r="X32" s="222" t="s">
        <v>320</v>
      </c>
      <c r="Y32" s="222" t="s">
        <v>267</v>
      </c>
      <c r="Z32" s="212"/>
      <c r="AA32" s="212"/>
      <c r="AB32" s="212"/>
      <c r="AC32" s="212"/>
      <c r="AD32" s="212"/>
      <c r="AE32" s="212"/>
      <c r="AF32" s="212"/>
      <c r="AG32" s="212" t="s">
        <v>2165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42">
        <v>20</v>
      </c>
      <c r="B33" s="243" t="s">
        <v>2277</v>
      </c>
      <c r="C33" s="253" t="s">
        <v>2393</v>
      </c>
      <c r="D33" s="244" t="s">
        <v>2389</v>
      </c>
      <c r="E33" s="245">
        <v>1.5</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288</v>
      </c>
      <c r="T33" s="248" t="s">
        <v>265</v>
      </c>
      <c r="U33" s="222">
        <v>0</v>
      </c>
      <c r="V33" s="222">
        <f>ROUND(E33*U33,2)</f>
        <v>0</v>
      </c>
      <c r="W33" s="222"/>
      <c r="X33" s="222" t="s">
        <v>320</v>
      </c>
      <c r="Y33" s="222" t="s">
        <v>267</v>
      </c>
      <c r="Z33" s="212"/>
      <c r="AA33" s="212"/>
      <c r="AB33" s="212"/>
      <c r="AC33" s="212"/>
      <c r="AD33" s="212"/>
      <c r="AE33" s="212"/>
      <c r="AF33" s="212"/>
      <c r="AG33" s="212" t="s">
        <v>2165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42">
        <v>21</v>
      </c>
      <c r="B34" s="243" t="s">
        <v>2279</v>
      </c>
      <c r="C34" s="253" t="s">
        <v>2394</v>
      </c>
      <c r="D34" s="244" t="s">
        <v>2389</v>
      </c>
      <c r="E34" s="245">
        <v>62.5</v>
      </c>
      <c r="F34" s="246"/>
      <c r="G34" s="247">
        <f>ROUND(E34*F34,2)</f>
        <v>0</v>
      </c>
      <c r="H34" s="246"/>
      <c r="I34" s="247">
        <f>ROUND(E34*H34,2)</f>
        <v>0</v>
      </c>
      <c r="J34" s="246"/>
      <c r="K34" s="247">
        <f>ROUND(E34*J34,2)</f>
        <v>0</v>
      </c>
      <c r="L34" s="247">
        <v>21</v>
      </c>
      <c r="M34" s="247">
        <f>G34*(1+L34/100)</f>
        <v>0</v>
      </c>
      <c r="N34" s="245">
        <v>0</v>
      </c>
      <c r="O34" s="245">
        <f>ROUND(E34*N34,2)</f>
        <v>0</v>
      </c>
      <c r="P34" s="245">
        <v>0</v>
      </c>
      <c r="Q34" s="245">
        <f>ROUND(E34*P34,2)</f>
        <v>0</v>
      </c>
      <c r="R34" s="247"/>
      <c r="S34" s="247" t="s">
        <v>288</v>
      </c>
      <c r="T34" s="248" t="s">
        <v>265</v>
      </c>
      <c r="U34" s="222">
        <v>0</v>
      </c>
      <c r="V34" s="222">
        <f>ROUND(E34*U34,2)</f>
        <v>0</v>
      </c>
      <c r="W34" s="222"/>
      <c r="X34" s="222" t="s">
        <v>320</v>
      </c>
      <c r="Y34" s="222" t="s">
        <v>267</v>
      </c>
      <c r="Z34" s="212"/>
      <c r="AA34" s="212"/>
      <c r="AB34" s="212"/>
      <c r="AC34" s="212"/>
      <c r="AD34" s="212"/>
      <c r="AE34" s="212"/>
      <c r="AF34" s="212"/>
      <c r="AG34" s="212" t="s">
        <v>2165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42">
        <v>22</v>
      </c>
      <c r="B35" s="243" t="s">
        <v>2281</v>
      </c>
      <c r="C35" s="253" t="s">
        <v>2395</v>
      </c>
      <c r="D35" s="244" t="s">
        <v>2389</v>
      </c>
      <c r="E35" s="245">
        <v>12.5</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288</v>
      </c>
      <c r="T35" s="248" t="s">
        <v>265</v>
      </c>
      <c r="U35" s="222">
        <v>0</v>
      </c>
      <c r="V35" s="222">
        <f>ROUND(E35*U35,2)</f>
        <v>0</v>
      </c>
      <c r="W35" s="222"/>
      <c r="X35" s="222" t="s">
        <v>320</v>
      </c>
      <c r="Y35" s="222" t="s">
        <v>267</v>
      </c>
      <c r="Z35" s="212"/>
      <c r="AA35" s="212"/>
      <c r="AB35" s="212"/>
      <c r="AC35" s="212"/>
      <c r="AD35" s="212"/>
      <c r="AE35" s="212"/>
      <c r="AF35" s="212"/>
      <c r="AG35" s="212" t="s">
        <v>2165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42">
        <v>23</v>
      </c>
      <c r="B36" s="243" t="s">
        <v>2283</v>
      </c>
      <c r="C36" s="253" t="s">
        <v>2396</v>
      </c>
      <c r="D36" s="244" t="s">
        <v>2389</v>
      </c>
      <c r="E36" s="245">
        <v>3.5</v>
      </c>
      <c r="F36" s="246"/>
      <c r="G36" s="247">
        <f>ROUND(E36*F36,2)</f>
        <v>0</v>
      </c>
      <c r="H36" s="246"/>
      <c r="I36" s="247">
        <f>ROUND(E36*H36,2)</f>
        <v>0</v>
      </c>
      <c r="J36" s="246"/>
      <c r="K36" s="247">
        <f>ROUND(E36*J36,2)</f>
        <v>0</v>
      </c>
      <c r="L36" s="247">
        <v>21</v>
      </c>
      <c r="M36" s="247">
        <f>G36*(1+L36/100)</f>
        <v>0</v>
      </c>
      <c r="N36" s="245">
        <v>0</v>
      </c>
      <c r="O36" s="245">
        <f>ROUND(E36*N36,2)</f>
        <v>0</v>
      </c>
      <c r="P36" s="245">
        <v>0</v>
      </c>
      <c r="Q36" s="245">
        <f>ROUND(E36*P36,2)</f>
        <v>0</v>
      </c>
      <c r="R36" s="247"/>
      <c r="S36" s="247" t="s">
        <v>288</v>
      </c>
      <c r="T36" s="248" t="s">
        <v>265</v>
      </c>
      <c r="U36" s="222">
        <v>0</v>
      </c>
      <c r="V36" s="222">
        <f>ROUND(E36*U36,2)</f>
        <v>0</v>
      </c>
      <c r="W36" s="222"/>
      <c r="X36" s="222" t="s">
        <v>320</v>
      </c>
      <c r="Y36" s="222" t="s">
        <v>267</v>
      </c>
      <c r="Z36" s="212"/>
      <c r="AA36" s="212"/>
      <c r="AB36" s="212"/>
      <c r="AC36" s="212"/>
      <c r="AD36" s="212"/>
      <c r="AE36" s="212"/>
      <c r="AF36" s="212"/>
      <c r="AG36" s="212" t="s">
        <v>2165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42">
        <v>24</v>
      </c>
      <c r="B37" s="243" t="s">
        <v>2285</v>
      </c>
      <c r="C37" s="253" t="s">
        <v>2397</v>
      </c>
      <c r="D37" s="244" t="s">
        <v>2389</v>
      </c>
      <c r="E37" s="245">
        <v>7.2</v>
      </c>
      <c r="F37" s="246"/>
      <c r="G37" s="247">
        <f>ROUND(E37*F37,2)</f>
        <v>0</v>
      </c>
      <c r="H37" s="246"/>
      <c r="I37" s="247">
        <f>ROUND(E37*H37,2)</f>
        <v>0</v>
      </c>
      <c r="J37" s="246"/>
      <c r="K37" s="247">
        <f>ROUND(E37*J37,2)</f>
        <v>0</v>
      </c>
      <c r="L37" s="247">
        <v>21</v>
      </c>
      <c r="M37" s="247">
        <f>G37*(1+L37/100)</f>
        <v>0</v>
      </c>
      <c r="N37" s="245">
        <v>0</v>
      </c>
      <c r="O37" s="245">
        <f>ROUND(E37*N37,2)</f>
        <v>0</v>
      </c>
      <c r="P37" s="245">
        <v>0</v>
      </c>
      <c r="Q37" s="245">
        <f>ROUND(E37*P37,2)</f>
        <v>0</v>
      </c>
      <c r="R37" s="247"/>
      <c r="S37" s="247" t="s">
        <v>288</v>
      </c>
      <c r="T37" s="248" t="s">
        <v>265</v>
      </c>
      <c r="U37" s="222">
        <v>0</v>
      </c>
      <c r="V37" s="222">
        <f>ROUND(E37*U37,2)</f>
        <v>0</v>
      </c>
      <c r="W37" s="222"/>
      <c r="X37" s="222" t="s">
        <v>320</v>
      </c>
      <c r="Y37" s="222" t="s">
        <v>267</v>
      </c>
      <c r="Z37" s="212"/>
      <c r="AA37" s="212"/>
      <c r="AB37" s="212"/>
      <c r="AC37" s="212"/>
      <c r="AD37" s="212"/>
      <c r="AE37" s="212"/>
      <c r="AF37" s="212"/>
      <c r="AG37" s="212" t="s">
        <v>2165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42">
        <v>25</v>
      </c>
      <c r="B38" s="243" t="s">
        <v>2287</v>
      </c>
      <c r="C38" s="253" t="s">
        <v>2398</v>
      </c>
      <c r="D38" s="244" t="s">
        <v>317</v>
      </c>
      <c r="E38" s="245">
        <v>119</v>
      </c>
      <c r="F38" s="246"/>
      <c r="G38" s="247">
        <f>ROUND(E38*F38,2)</f>
        <v>0</v>
      </c>
      <c r="H38" s="246"/>
      <c r="I38" s="247">
        <f>ROUND(E38*H38,2)</f>
        <v>0</v>
      </c>
      <c r="J38" s="246"/>
      <c r="K38" s="247">
        <f>ROUND(E38*J38,2)</f>
        <v>0</v>
      </c>
      <c r="L38" s="247">
        <v>21</v>
      </c>
      <c r="M38" s="247">
        <f>G38*(1+L38/100)</f>
        <v>0</v>
      </c>
      <c r="N38" s="245">
        <v>0</v>
      </c>
      <c r="O38" s="245">
        <f>ROUND(E38*N38,2)</f>
        <v>0</v>
      </c>
      <c r="P38" s="245">
        <v>0</v>
      </c>
      <c r="Q38" s="245">
        <f>ROUND(E38*P38,2)</f>
        <v>0</v>
      </c>
      <c r="R38" s="247"/>
      <c r="S38" s="247" t="s">
        <v>288</v>
      </c>
      <c r="T38" s="248" t="s">
        <v>265</v>
      </c>
      <c r="U38" s="222">
        <v>0</v>
      </c>
      <c r="V38" s="222">
        <f>ROUND(E38*U38,2)</f>
        <v>0</v>
      </c>
      <c r="W38" s="222"/>
      <c r="X38" s="222" t="s">
        <v>320</v>
      </c>
      <c r="Y38" s="222" t="s">
        <v>267</v>
      </c>
      <c r="Z38" s="212"/>
      <c r="AA38" s="212"/>
      <c r="AB38" s="212"/>
      <c r="AC38" s="212"/>
      <c r="AD38" s="212"/>
      <c r="AE38" s="212"/>
      <c r="AF38" s="212"/>
      <c r="AG38" s="212" t="s">
        <v>2165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2">
        <v>26</v>
      </c>
      <c r="B39" s="243" t="s">
        <v>2289</v>
      </c>
      <c r="C39" s="253" t="s">
        <v>2399</v>
      </c>
      <c r="D39" s="244" t="s">
        <v>317</v>
      </c>
      <c r="E39" s="245">
        <v>85.8</v>
      </c>
      <c r="F39" s="246"/>
      <c r="G39" s="247">
        <f>ROUND(E39*F39,2)</f>
        <v>0</v>
      </c>
      <c r="H39" s="246"/>
      <c r="I39" s="247">
        <f>ROUND(E39*H39,2)</f>
        <v>0</v>
      </c>
      <c r="J39" s="246"/>
      <c r="K39" s="247">
        <f>ROUND(E39*J39,2)</f>
        <v>0</v>
      </c>
      <c r="L39" s="247">
        <v>21</v>
      </c>
      <c r="M39" s="247">
        <f>G39*(1+L39/100)</f>
        <v>0</v>
      </c>
      <c r="N39" s="245">
        <v>0</v>
      </c>
      <c r="O39" s="245">
        <f>ROUND(E39*N39,2)</f>
        <v>0</v>
      </c>
      <c r="P39" s="245">
        <v>0</v>
      </c>
      <c r="Q39" s="245">
        <f>ROUND(E39*P39,2)</f>
        <v>0</v>
      </c>
      <c r="R39" s="247"/>
      <c r="S39" s="247" t="s">
        <v>288</v>
      </c>
      <c r="T39" s="248" t="s">
        <v>265</v>
      </c>
      <c r="U39" s="222">
        <v>0</v>
      </c>
      <c r="V39" s="222">
        <f>ROUND(E39*U39,2)</f>
        <v>0</v>
      </c>
      <c r="W39" s="222"/>
      <c r="X39" s="222" t="s">
        <v>320</v>
      </c>
      <c r="Y39" s="222" t="s">
        <v>267</v>
      </c>
      <c r="Z39" s="212"/>
      <c r="AA39" s="212"/>
      <c r="AB39" s="212"/>
      <c r="AC39" s="212"/>
      <c r="AD39" s="212"/>
      <c r="AE39" s="212"/>
      <c r="AF39" s="212"/>
      <c r="AG39" s="212" t="s">
        <v>2165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2">
        <v>27</v>
      </c>
      <c r="B40" s="243" t="s">
        <v>2291</v>
      </c>
      <c r="C40" s="253" t="s">
        <v>2400</v>
      </c>
      <c r="D40" s="244" t="s">
        <v>317</v>
      </c>
      <c r="E40" s="245">
        <v>41.5</v>
      </c>
      <c r="F40" s="246"/>
      <c r="G40" s="247">
        <f>ROUND(E40*F40,2)</f>
        <v>0</v>
      </c>
      <c r="H40" s="246"/>
      <c r="I40" s="247">
        <f>ROUND(E40*H40,2)</f>
        <v>0</v>
      </c>
      <c r="J40" s="246"/>
      <c r="K40" s="247">
        <f>ROUND(E40*J40,2)</f>
        <v>0</v>
      </c>
      <c r="L40" s="247">
        <v>21</v>
      </c>
      <c r="M40" s="247">
        <f>G40*(1+L40/100)</f>
        <v>0</v>
      </c>
      <c r="N40" s="245">
        <v>0</v>
      </c>
      <c r="O40" s="245">
        <f>ROUND(E40*N40,2)</f>
        <v>0</v>
      </c>
      <c r="P40" s="245">
        <v>0</v>
      </c>
      <c r="Q40" s="245">
        <f>ROUND(E40*P40,2)</f>
        <v>0</v>
      </c>
      <c r="R40" s="247"/>
      <c r="S40" s="247" t="s">
        <v>288</v>
      </c>
      <c r="T40" s="248" t="s">
        <v>265</v>
      </c>
      <c r="U40" s="222">
        <v>0</v>
      </c>
      <c r="V40" s="222">
        <f>ROUND(E40*U40,2)</f>
        <v>0</v>
      </c>
      <c r="W40" s="222"/>
      <c r="X40" s="222" t="s">
        <v>320</v>
      </c>
      <c r="Y40" s="222" t="s">
        <v>267</v>
      </c>
      <c r="Z40" s="212"/>
      <c r="AA40" s="212"/>
      <c r="AB40" s="212"/>
      <c r="AC40" s="212"/>
      <c r="AD40" s="212"/>
      <c r="AE40" s="212"/>
      <c r="AF40" s="212"/>
      <c r="AG40" s="212" t="s">
        <v>2165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x14ac:dyDescent="0.2">
      <c r="A41" s="226" t="s">
        <v>259</v>
      </c>
      <c r="B41" s="227" t="s">
        <v>59</v>
      </c>
      <c r="C41" s="249" t="s">
        <v>136</v>
      </c>
      <c r="D41" s="228"/>
      <c r="E41" s="229"/>
      <c r="F41" s="230"/>
      <c r="G41" s="230">
        <f>SUMIF(AG42:AG44,"&lt;&gt;NOR",G42:G44)</f>
        <v>0</v>
      </c>
      <c r="H41" s="230"/>
      <c r="I41" s="230">
        <f>SUM(I42:I44)</f>
        <v>0</v>
      </c>
      <c r="J41" s="230"/>
      <c r="K41" s="230">
        <f>SUM(K42:K44)</f>
        <v>0</v>
      </c>
      <c r="L41" s="230"/>
      <c r="M41" s="230">
        <f>SUM(M42:M44)</f>
        <v>0</v>
      </c>
      <c r="N41" s="229"/>
      <c r="O41" s="229">
        <f>SUM(O42:O44)</f>
        <v>0</v>
      </c>
      <c r="P41" s="229"/>
      <c r="Q41" s="229">
        <f>SUM(Q42:Q44)</f>
        <v>0</v>
      </c>
      <c r="R41" s="230"/>
      <c r="S41" s="230"/>
      <c r="T41" s="231"/>
      <c r="U41" s="225"/>
      <c r="V41" s="225">
        <f>SUM(V42:V44)</f>
        <v>0</v>
      </c>
      <c r="W41" s="225"/>
      <c r="X41" s="225"/>
      <c r="Y41" s="225"/>
      <c r="AG41" t="s">
        <v>260</v>
      </c>
    </row>
    <row r="42" spans="1:60" ht="33.75" outlineLevel="1" x14ac:dyDescent="0.2">
      <c r="A42" s="233">
        <v>28</v>
      </c>
      <c r="B42" s="234" t="s">
        <v>2401</v>
      </c>
      <c r="C42" s="250" t="s">
        <v>2402</v>
      </c>
      <c r="D42" s="235" t="s">
        <v>2220</v>
      </c>
      <c r="E42" s="236">
        <v>1</v>
      </c>
      <c r="F42" s="237"/>
      <c r="G42" s="238">
        <f>ROUND(E42*F42,2)</f>
        <v>0</v>
      </c>
      <c r="H42" s="237"/>
      <c r="I42" s="238">
        <f>ROUND(E42*H42,2)</f>
        <v>0</v>
      </c>
      <c r="J42" s="237"/>
      <c r="K42" s="238">
        <f>ROUND(E42*J42,2)</f>
        <v>0</v>
      </c>
      <c r="L42" s="238">
        <v>21</v>
      </c>
      <c r="M42" s="238">
        <f>G42*(1+L42/100)</f>
        <v>0</v>
      </c>
      <c r="N42" s="236">
        <v>0</v>
      </c>
      <c r="O42" s="236">
        <f>ROUND(E42*N42,2)</f>
        <v>0</v>
      </c>
      <c r="P42" s="236">
        <v>0</v>
      </c>
      <c r="Q42" s="236">
        <f>ROUND(E42*P42,2)</f>
        <v>0</v>
      </c>
      <c r="R42" s="238"/>
      <c r="S42" s="238" t="s">
        <v>288</v>
      </c>
      <c r="T42" s="239" t="s">
        <v>265</v>
      </c>
      <c r="U42" s="222">
        <v>0</v>
      </c>
      <c r="V42" s="222">
        <f>ROUND(E42*U42,2)</f>
        <v>0</v>
      </c>
      <c r="W42" s="222"/>
      <c r="X42" s="222" t="s">
        <v>320</v>
      </c>
      <c r="Y42" s="222" t="s">
        <v>267</v>
      </c>
      <c r="Z42" s="212"/>
      <c r="AA42" s="212"/>
      <c r="AB42" s="212"/>
      <c r="AC42" s="212"/>
      <c r="AD42" s="212"/>
      <c r="AE42" s="212"/>
      <c r="AF42" s="212"/>
      <c r="AG42" s="212" t="s">
        <v>2165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45" outlineLevel="2" x14ac:dyDescent="0.2">
      <c r="A43" s="219"/>
      <c r="B43" s="220"/>
      <c r="C43" s="251" t="s">
        <v>2403</v>
      </c>
      <c r="D43" s="241"/>
      <c r="E43" s="241"/>
      <c r="F43" s="241"/>
      <c r="G43" s="241"/>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270</v>
      </c>
      <c r="AH43" s="212"/>
      <c r="AI43" s="212"/>
      <c r="AJ43" s="212"/>
      <c r="AK43" s="212"/>
      <c r="AL43" s="212"/>
      <c r="AM43" s="212"/>
      <c r="AN43" s="212"/>
      <c r="AO43" s="212"/>
      <c r="AP43" s="212"/>
      <c r="AQ43" s="212"/>
      <c r="AR43" s="212"/>
      <c r="AS43" s="212"/>
      <c r="AT43" s="212"/>
      <c r="AU43" s="212"/>
      <c r="AV43" s="212"/>
      <c r="AW43" s="212"/>
      <c r="AX43" s="212"/>
      <c r="AY43" s="212"/>
      <c r="AZ43" s="212"/>
      <c r="BA43" s="240" t="str">
        <f>C43</f>
        <v>(řízení dle teploty přívodního vzduchu), modulu omezení výkonu a veškerého nezbytného příslušenství pro zajištění řízení z regulace VZT jednotky. Kompletní dodávka; včetně izolátorů chvění (pružné uložení), ukotvení, uvedení do provozu. Dodávka bude kompletní, vč. veškeré kabeláže a vč. provedení prokabelování s externím příslušenstvím (mimo napojení na MaR) dle schémat výrobce, vč. autorizovaného spuštění a uvedení do provozu servisním technikem</v>
      </c>
      <c r="BB43" s="212"/>
      <c r="BC43" s="212"/>
      <c r="BD43" s="212"/>
      <c r="BE43" s="212"/>
      <c r="BF43" s="212"/>
      <c r="BG43" s="212"/>
      <c r="BH43" s="212"/>
    </row>
    <row r="44" spans="1:60" ht="22.5" outlineLevel="1" x14ac:dyDescent="0.2">
      <c r="A44" s="242">
        <v>29</v>
      </c>
      <c r="B44" s="243" t="s">
        <v>2295</v>
      </c>
      <c r="C44" s="253" t="s">
        <v>2404</v>
      </c>
      <c r="D44" s="244" t="s">
        <v>650</v>
      </c>
      <c r="E44" s="245">
        <v>22</v>
      </c>
      <c r="F44" s="246"/>
      <c r="G44" s="247">
        <f>ROUND(E44*F44,2)</f>
        <v>0</v>
      </c>
      <c r="H44" s="246"/>
      <c r="I44" s="247">
        <f>ROUND(E44*H44,2)</f>
        <v>0</v>
      </c>
      <c r="J44" s="246"/>
      <c r="K44" s="247">
        <f>ROUND(E44*J44,2)</f>
        <v>0</v>
      </c>
      <c r="L44" s="247">
        <v>21</v>
      </c>
      <c r="M44" s="247">
        <f>G44*(1+L44/100)</f>
        <v>0</v>
      </c>
      <c r="N44" s="245">
        <v>0</v>
      </c>
      <c r="O44" s="245">
        <f>ROUND(E44*N44,2)</f>
        <v>0</v>
      </c>
      <c r="P44" s="245">
        <v>0</v>
      </c>
      <c r="Q44" s="245">
        <f>ROUND(E44*P44,2)</f>
        <v>0</v>
      </c>
      <c r="R44" s="247"/>
      <c r="S44" s="247" t="s">
        <v>288</v>
      </c>
      <c r="T44" s="248" t="s">
        <v>265</v>
      </c>
      <c r="U44" s="222">
        <v>0</v>
      </c>
      <c r="V44" s="222">
        <f>ROUND(E44*U44,2)</f>
        <v>0</v>
      </c>
      <c r="W44" s="222"/>
      <c r="X44" s="222" t="s">
        <v>320</v>
      </c>
      <c r="Y44" s="222" t="s">
        <v>267</v>
      </c>
      <c r="Z44" s="212"/>
      <c r="AA44" s="212"/>
      <c r="AB44" s="212"/>
      <c r="AC44" s="212"/>
      <c r="AD44" s="212"/>
      <c r="AE44" s="212"/>
      <c r="AF44" s="212"/>
      <c r="AG44" s="212" t="s">
        <v>2165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x14ac:dyDescent="0.2">
      <c r="A45" s="226" t="s">
        <v>259</v>
      </c>
      <c r="B45" s="227" t="s">
        <v>61</v>
      </c>
      <c r="C45" s="249" t="s">
        <v>138</v>
      </c>
      <c r="D45" s="228"/>
      <c r="E45" s="229"/>
      <c r="F45" s="230"/>
      <c r="G45" s="230">
        <f>SUMIF(AG46:AG56,"&lt;&gt;NOR",G46:G56)</f>
        <v>0</v>
      </c>
      <c r="H45" s="230"/>
      <c r="I45" s="230">
        <f>SUM(I46:I56)</f>
        <v>0</v>
      </c>
      <c r="J45" s="230"/>
      <c r="K45" s="230">
        <f>SUM(K46:K56)</f>
        <v>0</v>
      </c>
      <c r="L45" s="230"/>
      <c r="M45" s="230">
        <f>SUM(M46:M56)</f>
        <v>0</v>
      </c>
      <c r="N45" s="229"/>
      <c r="O45" s="229">
        <f>SUM(O46:O56)</f>
        <v>0</v>
      </c>
      <c r="P45" s="229"/>
      <c r="Q45" s="229">
        <f>SUM(Q46:Q56)</f>
        <v>0</v>
      </c>
      <c r="R45" s="230"/>
      <c r="S45" s="230"/>
      <c r="T45" s="231"/>
      <c r="U45" s="225"/>
      <c r="V45" s="225">
        <f>SUM(V46:V56)</f>
        <v>0</v>
      </c>
      <c r="W45" s="225"/>
      <c r="X45" s="225"/>
      <c r="Y45" s="225"/>
      <c r="AG45" t="s">
        <v>260</v>
      </c>
    </row>
    <row r="46" spans="1:60" ht="22.5" outlineLevel="1" x14ac:dyDescent="0.2">
      <c r="A46" s="242">
        <v>30</v>
      </c>
      <c r="B46" s="243" t="s">
        <v>2405</v>
      </c>
      <c r="C46" s="253" t="s">
        <v>2406</v>
      </c>
      <c r="D46" s="244" t="s">
        <v>2220</v>
      </c>
      <c r="E46" s="245">
        <v>1</v>
      </c>
      <c r="F46" s="246"/>
      <c r="G46" s="247">
        <f>ROUND(E46*F46,2)</f>
        <v>0</v>
      </c>
      <c r="H46" s="246"/>
      <c r="I46" s="247">
        <f>ROUND(E46*H46,2)</f>
        <v>0</v>
      </c>
      <c r="J46" s="246"/>
      <c r="K46" s="247">
        <f>ROUND(E46*J46,2)</f>
        <v>0</v>
      </c>
      <c r="L46" s="247">
        <v>21</v>
      </c>
      <c r="M46" s="247">
        <f>G46*(1+L46/100)</f>
        <v>0</v>
      </c>
      <c r="N46" s="245">
        <v>0</v>
      </c>
      <c r="O46" s="245">
        <f>ROUND(E46*N46,2)</f>
        <v>0</v>
      </c>
      <c r="P46" s="245">
        <v>0</v>
      </c>
      <c r="Q46" s="245">
        <f>ROUND(E46*P46,2)</f>
        <v>0</v>
      </c>
      <c r="R46" s="247"/>
      <c r="S46" s="247" t="s">
        <v>288</v>
      </c>
      <c r="T46" s="248" t="s">
        <v>265</v>
      </c>
      <c r="U46" s="222">
        <v>0</v>
      </c>
      <c r="V46" s="222">
        <f>ROUND(E46*U46,2)</f>
        <v>0</v>
      </c>
      <c r="W46" s="222"/>
      <c r="X46" s="222" t="s">
        <v>320</v>
      </c>
      <c r="Y46" s="222" t="s">
        <v>267</v>
      </c>
      <c r="Z46" s="212"/>
      <c r="AA46" s="212"/>
      <c r="AB46" s="212"/>
      <c r="AC46" s="212"/>
      <c r="AD46" s="212"/>
      <c r="AE46" s="212"/>
      <c r="AF46" s="212"/>
      <c r="AG46" s="212" t="s">
        <v>2165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2">
        <v>31</v>
      </c>
      <c r="B47" s="243" t="s">
        <v>2298</v>
      </c>
      <c r="C47" s="253" t="s">
        <v>2407</v>
      </c>
      <c r="D47" s="244" t="s">
        <v>2215</v>
      </c>
      <c r="E47" s="245">
        <v>1</v>
      </c>
      <c r="F47" s="246"/>
      <c r="G47" s="247">
        <f>ROUND(E47*F47,2)</f>
        <v>0</v>
      </c>
      <c r="H47" s="246"/>
      <c r="I47" s="247">
        <f>ROUND(E47*H47,2)</f>
        <v>0</v>
      </c>
      <c r="J47" s="246"/>
      <c r="K47" s="247">
        <f>ROUND(E47*J47,2)</f>
        <v>0</v>
      </c>
      <c r="L47" s="247">
        <v>21</v>
      </c>
      <c r="M47" s="247">
        <f>G47*(1+L47/100)</f>
        <v>0</v>
      </c>
      <c r="N47" s="245">
        <v>0</v>
      </c>
      <c r="O47" s="245">
        <f>ROUND(E47*N47,2)</f>
        <v>0</v>
      </c>
      <c r="P47" s="245">
        <v>0</v>
      </c>
      <c r="Q47" s="245">
        <f>ROUND(E47*P47,2)</f>
        <v>0</v>
      </c>
      <c r="R47" s="247"/>
      <c r="S47" s="247" t="s">
        <v>288</v>
      </c>
      <c r="T47" s="248" t="s">
        <v>265</v>
      </c>
      <c r="U47" s="222">
        <v>0</v>
      </c>
      <c r="V47" s="222">
        <f>ROUND(E47*U47,2)</f>
        <v>0</v>
      </c>
      <c r="W47" s="222"/>
      <c r="X47" s="222" t="s">
        <v>320</v>
      </c>
      <c r="Y47" s="222" t="s">
        <v>267</v>
      </c>
      <c r="Z47" s="212"/>
      <c r="AA47" s="212"/>
      <c r="AB47" s="212"/>
      <c r="AC47" s="212"/>
      <c r="AD47" s="212"/>
      <c r="AE47" s="212"/>
      <c r="AF47" s="212"/>
      <c r="AG47" s="212" t="s">
        <v>2165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2">
        <v>32</v>
      </c>
      <c r="B48" s="243" t="s">
        <v>2301</v>
      </c>
      <c r="C48" s="253" t="s">
        <v>2408</v>
      </c>
      <c r="D48" s="244" t="s">
        <v>2215</v>
      </c>
      <c r="E48" s="245">
        <v>1</v>
      </c>
      <c r="F48" s="246"/>
      <c r="G48" s="247">
        <f>ROUND(E48*F48,2)</f>
        <v>0</v>
      </c>
      <c r="H48" s="246"/>
      <c r="I48" s="247">
        <f>ROUND(E48*H48,2)</f>
        <v>0</v>
      </c>
      <c r="J48" s="246"/>
      <c r="K48" s="247">
        <f>ROUND(E48*J48,2)</f>
        <v>0</v>
      </c>
      <c r="L48" s="247">
        <v>21</v>
      </c>
      <c r="M48" s="247">
        <f>G48*(1+L48/100)</f>
        <v>0</v>
      </c>
      <c r="N48" s="245">
        <v>0</v>
      </c>
      <c r="O48" s="245">
        <f>ROUND(E48*N48,2)</f>
        <v>0</v>
      </c>
      <c r="P48" s="245">
        <v>0</v>
      </c>
      <c r="Q48" s="245">
        <f>ROUND(E48*P48,2)</f>
        <v>0</v>
      </c>
      <c r="R48" s="247"/>
      <c r="S48" s="247" t="s">
        <v>288</v>
      </c>
      <c r="T48" s="248" t="s">
        <v>265</v>
      </c>
      <c r="U48" s="222">
        <v>0</v>
      </c>
      <c r="V48" s="222">
        <f>ROUND(E48*U48,2)</f>
        <v>0</v>
      </c>
      <c r="W48" s="222"/>
      <c r="X48" s="222" t="s">
        <v>320</v>
      </c>
      <c r="Y48" s="222" t="s">
        <v>267</v>
      </c>
      <c r="Z48" s="212"/>
      <c r="AA48" s="212"/>
      <c r="AB48" s="212"/>
      <c r="AC48" s="212"/>
      <c r="AD48" s="212"/>
      <c r="AE48" s="212"/>
      <c r="AF48" s="212"/>
      <c r="AG48" s="212" t="s">
        <v>2165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2">
        <v>33</v>
      </c>
      <c r="B49" s="243" t="s">
        <v>2303</v>
      </c>
      <c r="C49" s="253" t="s">
        <v>2409</v>
      </c>
      <c r="D49" s="244" t="s">
        <v>2215</v>
      </c>
      <c r="E49" s="245">
        <v>2</v>
      </c>
      <c r="F49" s="246"/>
      <c r="G49" s="247">
        <f>ROUND(E49*F49,2)</f>
        <v>0</v>
      </c>
      <c r="H49" s="246"/>
      <c r="I49" s="247">
        <f>ROUND(E49*H49,2)</f>
        <v>0</v>
      </c>
      <c r="J49" s="246"/>
      <c r="K49" s="247">
        <f>ROUND(E49*J49,2)</f>
        <v>0</v>
      </c>
      <c r="L49" s="247">
        <v>21</v>
      </c>
      <c r="M49" s="247">
        <f>G49*(1+L49/100)</f>
        <v>0</v>
      </c>
      <c r="N49" s="245">
        <v>0</v>
      </c>
      <c r="O49" s="245">
        <f>ROUND(E49*N49,2)</f>
        <v>0</v>
      </c>
      <c r="P49" s="245">
        <v>0</v>
      </c>
      <c r="Q49" s="245">
        <f>ROUND(E49*P49,2)</f>
        <v>0</v>
      </c>
      <c r="R49" s="247"/>
      <c r="S49" s="247" t="s">
        <v>288</v>
      </c>
      <c r="T49" s="248" t="s">
        <v>265</v>
      </c>
      <c r="U49" s="222">
        <v>0</v>
      </c>
      <c r="V49" s="222">
        <f>ROUND(E49*U49,2)</f>
        <v>0</v>
      </c>
      <c r="W49" s="222"/>
      <c r="X49" s="222" t="s">
        <v>320</v>
      </c>
      <c r="Y49" s="222" t="s">
        <v>267</v>
      </c>
      <c r="Z49" s="212"/>
      <c r="AA49" s="212"/>
      <c r="AB49" s="212"/>
      <c r="AC49" s="212"/>
      <c r="AD49" s="212"/>
      <c r="AE49" s="212"/>
      <c r="AF49" s="212"/>
      <c r="AG49" s="212" t="s">
        <v>2165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2">
        <v>34</v>
      </c>
      <c r="B50" s="243" t="s">
        <v>2305</v>
      </c>
      <c r="C50" s="253" t="s">
        <v>2410</v>
      </c>
      <c r="D50" s="244" t="s">
        <v>2215</v>
      </c>
      <c r="E50" s="245">
        <v>5</v>
      </c>
      <c r="F50" s="246"/>
      <c r="G50" s="247">
        <f>ROUND(E50*F50,2)</f>
        <v>0</v>
      </c>
      <c r="H50" s="246"/>
      <c r="I50" s="247">
        <f>ROUND(E50*H50,2)</f>
        <v>0</v>
      </c>
      <c r="J50" s="246"/>
      <c r="K50" s="247">
        <f>ROUND(E50*J50,2)</f>
        <v>0</v>
      </c>
      <c r="L50" s="247">
        <v>21</v>
      </c>
      <c r="M50" s="247">
        <f>G50*(1+L50/100)</f>
        <v>0</v>
      </c>
      <c r="N50" s="245">
        <v>0</v>
      </c>
      <c r="O50" s="245">
        <f>ROUND(E50*N50,2)</f>
        <v>0</v>
      </c>
      <c r="P50" s="245">
        <v>0</v>
      </c>
      <c r="Q50" s="245">
        <f>ROUND(E50*P50,2)</f>
        <v>0</v>
      </c>
      <c r="R50" s="247"/>
      <c r="S50" s="247" t="s">
        <v>288</v>
      </c>
      <c r="T50" s="248" t="s">
        <v>265</v>
      </c>
      <c r="U50" s="222">
        <v>0</v>
      </c>
      <c r="V50" s="222">
        <f>ROUND(E50*U50,2)</f>
        <v>0</v>
      </c>
      <c r="W50" s="222"/>
      <c r="X50" s="222" t="s">
        <v>320</v>
      </c>
      <c r="Y50" s="222" t="s">
        <v>267</v>
      </c>
      <c r="Z50" s="212"/>
      <c r="AA50" s="212"/>
      <c r="AB50" s="212"/>
      <c r="AC50" s="212"/>
      <c r="AD50" s="212"/>
      <c r="AE50" s="212"/>
      <c r="AF50" s="212"/>
      <c r="AG50" s="212" t="s">
        <v>2165</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2">
        <v>35</v>
      </c>
      <c r="B51" s="243" t="s">
        <v>2307</v>
      </c>
      <c r="C51" s="253" t="s">
        <v>2390</v>
      </c>
      <c r="D51" s="244" t="s">
        <v>2389</v>
      </c>
      <c r="E51" s="245">
        <v>3</v>
      </c>
      <c r="F51" s="246"/>
      <c r="G51" s="247">
        <f>ROUND(E51*F51,2)</f>
        <v>0</v>
      </c>
      <c r="H51" s="246"/>
      <c r="I51" s="247">
        <f>ROUND(E51*H51,2)</f>
        <v>0</v>
      </c>
      <c r="J51" s="246"/>
      <c r="K51" s="247">
        <f>ROUND(E51*J51,2)</f>
        <v>0</v>
      </c>
      <c r="L51" s="247">
        <v>21</v>
      </c>
      <c r="M51" s="247">
        <f>G51*(1+L51/100)</f>
        <v>0</v>
      </c>
      <c r="N51" s="245">
        <v>0</v>
      </c>
      <c r="O51" s="245">
        <f>ROUND(E51*N51,2)</f>
        <v>0</v>
      </c>
      <c r="P51" s="245">
        <v>0</v>
      </c>
      <c r="Q51" s="245">
        <f>ROUND(E51*P51,2)</f>
        <v>0</v>
      </c>
      <c r="R51" s="247"/>
      <c r="S51" s="247" t="s">
        <v>288</v>
      </c>
      <c r="T51" s="248" t="s">
        <v>265</v>
      </c>
      <c r="U51" s="222">
        <v>0</v>
      </c>
      <c r="V51" s="222">
        <f>ROUND(E51*U51,2)</f>
        <v>0</v>
      </c>
      <c r="W51" s="222"/>
      <c r="X51" s="222" t="s">
        <v>320</v>
      </c>
      <c r="Y51" s="222" t="s">
        <v>267</v>
      </c>
      <c r="Z51" s="212"/>
      <c r="AA51" s="212"/>
      <c r="AB51" s="212"/>
      <c r="AC51" s="212"/>
      <c r="AD51" s="212"/>
      <c r="AE51" s="212"/>
      <c r="AF51" s="212"/>
      <c r="AG51" s="212" t="s">
        <v>2165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2">
        <v>36</v>
      </c>
      <c r="B52" s="243" t="s">
        <v>2309</v>
      </c>
      <c r="C52" s="253" t="s">
        <v>2411</v>
      </c>
      <c r="D52" s="244" t="s">
        <v>2389</v>
      </c>
      <c r="E52" s="245">
        <v>7.5</v>
      </c>
      <c r="F52" s="246"/>
      <c r="G52" s="247">
        <f>ROUND(E52*F52,2)</f>
        <v>0</v>
      </c>
      <c r="H52" s="246"/>
      <c r="I52" s="247">
        <f>ROUND(E52*H52,2)</f>
        <v>0</v>
      </c>
      <c r="J52" s="246"/>
      <c r="K52" s="247">
        <f>ROUND(E52*J52,2)</f>
        <v>0</v>
      </c>
      <c r="L52" s="247">
        <v>21</v>
      </c>
      <c r="M52" s="247">
        <f>G52*(1+L52/100)</f>
        <v>0</v>
      </c>
      <c r="N52" s="245">
        <v>0</v>
      </c>
      <c r="O52" s="245">
        <f>ROUND(E52*N52,2)</f>
        <v>0</v>
      </c>
      <c r="P52" s="245">
        <v>0</v>
      </c>
      <c r="Q52" s="245">
        <f>ROUND(E52*P52,2)</f>
        <v>0</v>
      </c>
      <c r="R52" s="247"/>
      <c r="S52" s="247" t="s">
        <v>288</v>
      </c>
      <c r="T52" s="248" t="s">
        <v>265</v>
      </c>
      <c r="U52" s="222">
        <v>0</v>
      </c>
      <c r="V52" s="222">
        <f>ROUND(E52*U52,2)</f>
        <v>0</v>
      </c>
      <c r="W52" s="222"/>
      <c r="X52" s="222" t="s">
        <v>320</v>
      </c>
      <c r="Y52" s="222" t="s">
        <v>267</v>
      </c>
      <c r="Z52" s="212"/>
      <c r="AA52" s="212"/>
      <c r="AB52" s="212"/>
      <c r="AC52" s="212"/>
      <c r="AD52" s="212"/>
      <c r="AE52" s="212"/>
      <c r="AF52" s="212"/>
      <c r="AG52" s="212" t="s">
        <v>2165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42">
        <v>37</v>
      </c>
      <c r="B53" s="243" t="s">
        <v>2311</v>
      </c>
      <c r="C53" s="253" t="s">
        <v>2412</v>
      </c>
      <c r="D53" s="244" t="s">
        <v>2389</v>
      </c>
      <c r="E53" s="245">
        <v>1.8</v>
      </c>
      <c r="F53" s="246"/>
      <c r="G53" s="247">
        <f>ROUND(E53*F53,2)</f>
        <v>0</v>
      </c>
      <c r="H53" s="246"/>
      <c r="I53" s="247">
        <f>ROUND(E53*H53,2)</f>
        <v>0</v>
      </c>
      <c r="J53" s="246"/>
      <c r="K53" s="247">
        <f>ROUND(E53*J53,2)</f>
        <v>0</v>
      </c>
      <c r="L53" s="247">
        <v>21</v>
      </c>
      <c r="M53" s="247">
        <f>G53*(1+L53/100)</f>
        <v>0</v>
      </c>
      <c r="N53" s="245">
        <v>0</v>
      </c>
      <c r="O53" s="245">
        <f>ROUND(E53*N53,2)</f>
        <v>0</v>
      </c>
      <c r="P53" s="245">
        <v>0</v>
      </c>
      <c r="Q53" s="245">
        <f>ROUND(E53*P53,2)</f>
        <v>0</v>
      </c>
      <c r="R53" s="247"/>
      <c r="S53" s="247" t="s">
        <v>288</v>
      </c>
      <c r="T53" s="248" t="s">
        <v>265</v>
      </c>
      <c r="U53" s="222">
        <v>0</v>
      </c>
      <c r="V53" s="222">
        <f>ROUND(E53*U53,2)</f>
        <v>0</v>
      </c>
      <c r="W53" s="222"/>
      <c r="X53" s="222" t="s">
        <v>320</v>
      </c>
      <c r="Y53" s="222" t="s">
        <v>267</v>
      </c>
      <c r="Z53" s="212"/>
      <c r="AA53" s="212"/>
      <c r="AB53" s="212"/>
      <c r="AC53" s="212"/>
      <c r="AD53" s="212"/>
      <c r="AE53" s="212"/>
      <c r="AF53" s="212"/>
      <c r="AG53" s="212" t="s">
        <v>2165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42">
        <v>38</v>
      </c>
      <c r="B54" s="243" t="s">
        <v>2313</v>
      </c>
      <c r="C54" s="253" t="s">
        <v>2413</v>
      </c>
      <c r="D54" s="244" t="s">
        <v>2389</v>
      </c>
      <c r="E54" s="245">
        <v>3.5</v>
      </c>
      <c r="F54" s="246"/>
      <c r="G54" s="247">
        <f>ROUND(E54*F54,2)</f>
        <v>0</v>
      </c>
      <c r="H54" s="246"/>
      <c r="I54" s="247">
        <f>ROUND(E54*H54,2)</f>
        <v>0</v>
      </c>
      <c r="J54" s="246"/>
      <c r="K54" s="247">
        <f>ROUND(E54*J54,2)</f>
        <v>0</v>
      </c>
      <c r="L54" s="247">
        <v>21</v>
      </c>
      <c r="M54" s="247">
        <f>G54*(1+L54/100)</f>
        <v>0</v>
      </c>
      <c r="N54" s="245">
        <v>0</v>
      </c>
      <c r="O54" s="245">
        <f>ROUND(E54*N54,2)</f>
        <v>0</v>
      </c>
      <c r="P54" s="245">
        <v>0</v>
      </c>
      <c r="Q54" s="245">
        <f>ROUND(E54*P54,2)</f>
        <v>0</v>
      </c>
      <c r="R54" s="247"/>
      <c r="S54" s="247" t="s">
        <v>288</v>
      </c>
      <c r="T54" s="248" t="s">
        <v>265</v>
      </c>
      <c r="U54" s="222">
        <v>0</v>
      </c>
      <c r="V54" s="222">
        <f>ROUND(E54*U54,2)</f>
        <v>0</v>
      </c>
      <c r="W54" s="222"/>
      <c r="X54" s="222" t="s">
        <v>320</v>
      </c>
      <c r="Y54" s="222" t="s">
        <v>267</v>
      </c>
      <c r="Z54" s="212"/>
      <c r="AA54" s="212"/>
      <c r="AB54" s="212"/>
      <c r="AC54" s="212"/>
      <c r="AD54" s="212"/>
      <c r="AE54" s="212"/>
      <c r="AF54" s="212"/>
      <c r="AG54" s="212" t="s">
        <v>2165</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42">
        <v>39</v>
      </c>
      <c r="B55" s="243" t="s">
        <v>2315</v>
      </c>
      <c r="C55" s="253" t="s">
        <v>2414</v>
      </c>
      <c r="D55" s="244" t="s">
        <v>2389</v>
      </c>
      <c r="E55" s="245">
        <v>23</v>
      </c>
      <c r="F55" s="246"/>
      <c r="G55" s="247">
        <f>ROUND(E55*F55,2)</f>
        <v>0</v>
      </c>
      <c r="H55" s="246"/>
      <c r="I55" s="247">
        <f>ROUND(E55*H55,2)</f>
        <v>0</v>
      </c>
      <c r="J55" s="246"/>
      <c r="K55" s="247">
        <f>ROUND(E55*J55,2)</f>
        <v>0</v>
      </c>
      <c r="L55" s="247">
        <v>21</v>
      </c>
      <c r="M55" s="247">
        <f>G55*(1+L55/100)</f>
        <v>0</v>
      </c>
      <c r="N55" s="245">
        <v>0</v>
      </c>
      <c r="O55" s="245">
        <f>ROUND(E55*N55,2)</f>
        <v>0</v>
      </c>
      <c r="P55" s="245">
        <v>0</v>
      </c>
      <c r="Q55" s="245">
        <f>ROUND(E55*P55,2)</f>
        <v>0</v>
      </c>
      <c r="R55" s="247"/>
      <c r="S55" s="247" t="s">
        <v>288</v>
      </c>
      <c r="T55" s="248" t="s">
        <v>265</v>
      </c>
      <c r="U55" s="222">
        <v>0</v>
      </c>
      <c r="V55" s="222">
        <f>ROUND(E55*U55,2)</f>
        <v>0</v>
      </c>
      <c r="W55" s="222"/>
      <c r="X55" s="222" t="s">
        <v>320</v>
      </c>
      <c r="Y55" s="222" t="s">
        <v>267</v>
      </c>
      <c r="Z55" s="212"/>
      <c r="AA55" s="212"/>
      <c r="AB55" s="212"/>
      <c r="AC55" s="212"/>
      <c r="AD55" s="212"/>
      <c r="AE55" s="212"/>
      <c r="AF55" s="212"/>
      <c r="AG55" s="212" t="s">
        <v>2165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42">
        <v>40</v>
      </c>
      <c r="B56" s="243" t="s">
        <v>2317</v>
      </c>
      <c r="C56" s="253" t="s">
        <v>2398</v>
      </c>
      <c r="D56" s="244" t="s">
        <v>317</v>
      </c>
      <c r="E56" s="245">
        <v>1.9</v>
      </c>
      <c r="F56" s="246"/>
      <c r="G56" s="247">
        <f>ROUND(E56*F56,2)</f>
        <v>0</v>
      </c>
      <c r="H56" s="246"/>
      <c r="I56" s="247">
        <f>ROUND(E56*H56,2)</f>
        <v>0</v>
      </c>
      <c r="J56" s="246"/>
      <c r="K56" s="247">
        <f>ROUND(E56*J56,2)</f>
        <v>0</v>
      </c>
      <c r="L56" s="247">
        <v>21</v>
      </c>
      <c r="M56" s="247">
        <f>G56*(1+L56/100)</f>
        <v>0</v>
      </c>
      <c r="N56" s="245">
        <v>0</v>
      </c>
      <c r="O56" s="245">
        <f>ROUND(E56*N56,2)</f>
        <v>0</v>
      </c>
      <c r="P56" s="245">
        <v>0</v>
      </c>
      <c r="Q56" s="245">
        <f>ROUND(E56*P56,2)</f>
        <v>0</v>
      </c>
      <c r="R56" s="247"/>
      <c r="S56" s="247" t="s">
        <v>288</v>
      </c>
      <c r="T56" s="248" t="s">
        <v>265</v>
      </c>
      <c r="U56" s="222">
        <v>0</v>
      </c>
      <c r="V56" s="222">
        <f>ROUND(E56*U56,2)</f>
        <v>0</v>
      </c>
      <c r="W56" s="222"/>
      <c r="X56" s="222" t="s">
        <v>320</v>
      </c>
      <c r="Y56" s="222" t="s">
        <v>267</v>
      </c>
      <c r="Z56" s="212"/>
      <c r="AA56" s="212"/>
      <c r="AB56" s="212"/>
      <c r="AC56" s="212"/>
      <c r="AD56" s="212"/>
      <c r="AE56" s="212"/>
      <c r="AF56" s="212"/>
      <c r="AG56" s="212" t="s">
        <v>2165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6" t="s">
        <v>259</v>
      </c>
      <c r="B57" s="227" t="s">
        <v>63</v>
      </c>
      <c r="C57" s="249" t="s">
        <v>140</v>
      </c>
      <c r="D57" s="228"/>
      <c r="E57" s="229"/>
      <c r="F57" s="230"/>
      <c r="G57" s="230">
        <f>SUMIF(AG58:AG65,"&lt;&gt;NOR",G58:G65)</f>
        <v>0</v>
      </c>
      <c r="H57" s="230"/>
      <c r="I57" s="230">
        <f>SUM(I58:I65)</f>
        <v>0</v>
      </c>
      <c r="J57" s="230"/>
      <c r="K57" s="230">
        <f>SUM(K58:K65)</f>
        <v>0</v>
      </c>
      <c r="L57" s="230"/>
      <c r="M57" s="230">
        <f>SUM(M58:M65)</f>
        <v>0</v>
      </c>
      <c r="N57" s="229"/>
      <c r="O57" s="229">
        <f>SUM(O58:O65)</f>
        <v>0</v>
      </c>
      <c r="P57" s="229"/>
      <c r="Q57" s="229">
        <f>SUM(Q58:Q65)</f>
        <v>0</v>
      </c>
      <c r="R57" s="230"/>
      <c r="S57" s="230"/>
      <c r="T57" s="231"/>
      <c r="U57" s="225"/>
      <c r="V57" s="225">
        <f>SUM(V58:V65)</f>
        <v>0</v>
      </c>
      <c r="W57" s="225"/>
      <c r="X57" s="225"/>
      <c r="Y57" s="225"/>
      <c r="AG57" t="s">
        <v>260</v>
      </c>
    </row>
    <row r="58" spans="1:60" ht="22.5" outlineLevel="1" x14ac:dyDescent="0.2">
      <c r="A58" s="242">
        <v>41</v>
      </c>
      <c r="B58" s="243" t="s">
        <v>2415</v>
      </c>
      <c r="C58" s="253" t="s">
        <v>2416</v>
      </c>
      <c r="D58" s="244" t="s">
        <v>2220</v>
      </c>
      <c r="E58" s="245">
        <v>1</v>
      </c>
      <c r="F58" s="246"/>
      <c r="G58" s="247">
        <f>ROUND(E58*F58,2)</f>
        <v>0</v>
      </c>
      <c r="H58" s="246"/>
      <c r="I58" s="247">
        <f>ROUND(E58*H58,2)</f>
        <v>0</v>
      </c>
      <c r="J58" s="246"/>
      <c r="K58" s="247">
        <f>ROUND(E58*J58,2)</f>
        <v>0</v>
      </c>
      <c r="L58" s="247">
        <v>21</v>
      </c>
      <c r="M58" s="247">
        <f>G58*(1+L58/100)</f>
        <v>0</v>
      </c>
      <c r="N58" s="245">
        <v>0</v>
      </c>
      <c r="O58" s="245">
        <f>ROUND(E58*N58,2)</f>
        <v>0</v>
      </c>
      <c r="P58" s="245">
        <v>0</v>
      </c>
      <c r="Q58" s="245">
        <f>ROUND(E58*P58,2)</f>
        <v>0</v>
      </c>
      <c r="R58" s="247"/>
      <c r="S58" s="247" t="s">
        <v>288</v>
      </c>
      <c r="T58" s="248" t="s">
        <v>265</v>
      </c>
      <c r="U58" s="222">
        <v>0</v>
      </c>
      <c r="V58" s="222">
        <f>ROUND(E58*U58,2)</f>
        <v>0</v>
      </c>
      <c r="W58" s="222"/>
      <c r="X58" s="222" t="s">
        <v>320</v>
      </c>
      <c r="Y58" s="222" t="s">
        <v>267</v>
      </c>
      <c r="Z58" s="212"/>
      <c r="AA58" s="212"/>
      <c r="AB58" s="212"/>
      <c r="AC58" s="212"/>
      <c r="AD58" s="212"/>
      <c r="AE58" s="212"/>
      <c r="AF58" s="212"/>
      <c r="AG58" s="212" t="s">
        <v>2165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2">
        <v>42</v>
      </c>
      <c r="B59" s="243" t="s">
        <v>2321</v>
      </c>
      <c r="C59" s="253" t="s">
        <v>2417</v>
      </c>
      <c r="D59" s="244" t="s">
        <v>2215</v>
      </c>
      <c r="E59" s="245">
        <v>1</v>
      </c>
      <c r="F59" s="246"/>
      <c r="G59" s="247">
        <f>ROUND(E59*F59,2)</f>
        <v>0</v>
      </c>
      <c r="H59" s="246"/>
      <c r="I59" s="247">
        <f>ROUND(E59*H59,2)</f>
        <v>0</v>
      </c>
      <c r="J59" s="246"/>
      <c r="K59" s="247">
        <f>ROUND(E59*J59,2)</f>
        <v>0</v>
      </c>
      <c r="L59" s="247">
        <v>21</v>
      </c>
      <c r="M59" s="247">
        <f>G59*(1+L59/100)</f>
        <v>0</v>
      </c>
      <c r="N59" s="245">
        <v>0</v>
      </c>
      <c r="O59" s="245">
        <f>ROUND(E59*N59,2)</f>
        <v>0</v>
      </c>
      <c r="P59" s="245">
        <v>0</v>
      </c>
      <c r="Q59" s="245">
        <f>ROUND(E59*P59,2)</f>
        <v>0</v>
      </c>
      <c r="R59" s="247"/>
      <c r="S59" s="247" t="s">
        <v>288</v>
      </c>
      <c r="T59" s="248" t="s">
        <v>265</v>
      </c>
      <c r="U59" s="222">
        <v>0</v>
      </c>
      <c r="V59" s="222">
        <f>ROUND(E59*U59,2)</f>
        <v>0</v>
      </c>
      <c r="W59" s="222"/>
      <c r="X59" s="222" t="s">
        <v>320</v>
      </c>
      <c r="Y59" s="222" t="s">
        <v>267</v>
      </c>
      <c r="Z59" s="212"/>
      <c r="AA59" s="212"/>
      <c r="AB59" s="212"/>
      <c r="AC59" s="212"/>
      <c r="AD59" s="212"/>
      <c r="AE59" s="212"/>
      <c r="AF59" s="212"/>
      <c r="AG59" s="212" t="s">
        <v>2165</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2">
        <v>43</v>
      </c>
      <c r="B60" s="243" t="s">
        <v>2323</v>
      </c>
      <c r="C60" s="253" t="s">
        <v>2418</v>
      </c>
      <c r="D60" s="244" t="s">
        <v>2215</v>
      </c>
      <c r="E60" s="245">
        <v>1</v>
      </c>
      <c r="F60" s="246"/>
      <c r="G60" s="247">
        <f>ROUND(E60*F60,2)</f>
        <v>0</v>
      </c>
      <c r="H60" s="246"/>
      <c r="I60" s="247">
        <f>ROUND(E60*H60,2)</f>
        <v>0</v>
      </c>
      <c r="J60" s="246"/>
      <c r="K60" s="247">
        <f>ROUND(E60*J60,2)</f>
        <v>0</v>
      </c>
      <c r="L60" s="247">
        <v>21</v>
      </c>
      <c r="M60" s="247">
        <f>G60*(1+L60/100)</f>
        <v>0</v>
      </c>
      <c r="N60" s="245">
        <v>0</v>
      </c>
      <c r="O60" s="245">
        <f>ROUND(E60*N60,2)</f>
        <v>0</v>
      </c>
      <c r="P60" s="245">
        <v>0</v>
      </c>
      <c r="Q60" s="245">
        <f>ROUND(E60*P60,2)</f>
        <v>0</v>
      </c>
      <c r="R60" s="247"/>
      <c r="S60" s="247" t="s">
        <v>288</v>
      </c>
      <c r="T60" s="248" t="s">
        <v>265</v>
      </c>
      <c r="U60" s="222">
        <v>0</v>
      </c>
      <c r="V60" s="222">
        <f>ROUND(E60*U60,2)</f>
        <v>0</v>
      </c>
      <c r="W60" s="222"/>
      <c r="X60" s="222" t="s">
        <v>320</v>
      </c>
      <c r="Y60" s="222" t="s">
        <v>267</v>
      </c>
      <c r="Z60" s="212"/>
      <c r="AA60" s="212"/>
      <c r="AB60" s="212"/>
      <c r="AC60" s="212"/>
      <c r="AD60" s="212"/>
      <c r="AE60" s="212"/>
      <c r="AF60" s="212"/>
      <c r="AG60" s="212" t="s">
        <v>2165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2">
        <v>44</v>
      </c>
      <c r="B61" s="243" t="s">
        <v>2325</v>
      </c>
      <c r="C61" s="253" t="s">
        <v>2387</v>
      </c>
      <c r="D61" s="244" t="s">
        <v>2215</v>
      </c>
      <c r="E61" s="245">
        <v>1</v>
      </c>
      <c r="F61" s="246"/>
      <c r="G61" s="247">
        <f>ROUND(E61*F61,2)</f>
        <v>0</v>
      </c>
      <c r="H61" s="246"/>
      <c r="I61" s="247">
        <f>ROUND(E61*H61,2)</f>
        <v>0</v>
      </c>
      <c r="J61" s="246"/>
      <c r="K61" s="247">
        <f>ROUND(E61*J61,2)</f>
        <v>0</v>
      </c>
      <c r="L61" s="247">
        <v>21</v>
      </c>
      <c r="M61" s="247">
        <f>G61*(1+L61/100)</f>
        <v>0</v>
      </c>
      <c r="N61" s="245">
        <v>0</v>
      </c>
      <c r="O61" s="245">
        <f>ROUND(E61*N61,2)</f>
        <v>0</v>
      </c>
      <c r="P61" s="245">
        <v>0</v>
      </c>
      <c r="Q61" s="245">
        <f>ROUND(E61*P61,2)</f>
        <v>0</v>
      </c>
      <c r="R61" s="247"/>
      <c r="S61" s="247" t="s">
        <v>288</v>
      </c>
      <c r="T61" s="248" t="s">
        <v>265</v>
      </c>
      <c r="U61" s="222">
        <v>0</v>
      </c>
      <c r="V61" s="222">
        <f>ROUND(E61*U61,2)</f>
        <v>0</v>
      </c>
      <c r="W61" s="222"/>
      <c r="X61" s="222" t="s">
        <v>320</v>
      </c>
      <c r="Y61" s="222" t="s">
        <v>267</v>
      </c>
      <c r="Z61" s="212"/>
      <c r="AA61" s="212"/>
      <c r="AB61" s="212"/>
      <c r="AC61" s="212"/>
      <c r="AD61" s="212"/>
      <c r="AE61" s="212"/>
      <c r="AF61" s="212"/>
      <c r="AG61" s="212" t="s">
        <v>2165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2">
        <v>45</v>
      </c>
      <c r="B62" s="243" t="s">
        <v>2327</v>
      </c>
      <c r="C62" s="253" t="s">
        <v>2419</v>
      </c>
      <c r="D62" s="244" t="s">
        <v>2389</v>
      </c>
      <c r="E62" s="245">
        <v>1.5</v>
      </c>
      <c r="F62" s="246"/>
      <c r="G62" s="247">
        <f>ROUND(E62*F62,2)</f>
        <v>0</v>
      </c>
      <c r="H62" s="246"/>
      <c r="I62" s="247">
        <f>ROUND(E62*H62,2)</f>
        <v>0</v>
      </c>
      <c r="J62" s="246"/>
      <c r="K62" s="247">
        <f>ROUND(E62*J62,2)</f>
        <v>0</v>
      </c>
      <c r="L62" s="247">
        <v>21</v>
      </c>
      <c r="M62" s="247">
        <f>G62*(1+L62/100)</f>
        <v>0</v>
      </c>
      <c r="N62" s="245">
        <v>0</v>
      </c>
      <c r="O62" s="245">
        <f>ROUND(E62*N62,2)</f>
        <v>0</v>
      </c>
      <c r="P62" s="245">
        <v>0</v>
      </c>
      <c r="Q62" s="245">
        <f>ROUND(E62*P62,2)</f>
        <v>0</v>
      </c>
      <c r="R62" s="247"/>
      <c r="S62" s="247" t="s">
        <v>288</v>
      </c>
      <c r="T62" s="248" t="s">
        <v>265</v>
      </c>
      <c r="U62" s="222">
        <v>0</v>
      </c>
      <c r="V62" s="222">
        <f>ROUND(E62*U62,2)</f>
        <v>0</v>
      </c>
      <c r="W62" s="222"/>
      <c r="X62" s="222" t="s">
        <v>320</v>
      </c>
      <c r="Y62" s="222" t="s">
        <v>267</v>
      </c>
      <c r="Z62" s="212"/>
      <c r="AA62" s="212"/>
      <c r="AB62" s="212"/>
      <c r="AC62" s="212"/>
      <c r="AD62" s="212"/>
      <c r="AE62" s="212"/>
      <c r="AF62" s="212"/>
      <c r="AG62" s="212" t="s">
        <v>2165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42">
        <v>46</v>
      </c>
      <c r="B63" s="243" t="s">
        <v>2329</v>
      </c>
      <c r="C63" s="253" t="s">
        <v>2413</v>
      </c>
      <c r="D63" s="244" t="s">
        <v>2389</v>
      </c>
      <c r="E63" s="245">
        <v>4</v>
      </c>
      <c r="F63" s="246"/>
      <c r="G63" s="247">
        <f>ROUND(E63*F63,2)</f>
        <v>0</v>
      </c>
      <c r="H63" s="246"/>
      <c r="I63" s="247">
        <f>ROUND(E63*H63,2)</f>
        <v>0</v>
      </c>
      <c r="J63" s="246"/>
      <c r="K63" s="247">
        <f>ROUND(E63*J63,2)</f>
        <v>0</v>
      </c>
      <c r="L63" s="247">
        <v>21</v>
      </c>
      <c r="M63" s="247">
        <f>G63*(1+L63/100)</f>
        <v>0</v>
      </c>
      <c r="N63" s="245">
        <v>0</v>
      </c>
      <c r="O63" s="245">
        <f>ROUND(E63*N63,2)</f>
        <v>0</v>
      </c>
      <c r="P63" s="245">
        <v>0</v>
      </c>
      <c r="Q63" s="245">
        <f>ROUND(E63*P63,2)</f>
        <v>0</v>
      </c>
      <c r="R63" s="247"/>
      <c r="S63" s="247" t="s">
        <v>288</v>
      </c>
      <c r="T63" s="248" t="s">
        <v>265</v>
      </c>
      <c r="U63" s="222">
        <v>0</v>
      </c>
      <c r="V63" s="222">
        <f>ROUND(E63*U63,2)</f>
        <v>0</v>
      </c>
      <c r="W63" s="222"/>
      <c r="X63" s="222" t="s">
        <v>320</v>
      </c>
      <c r="Y63" s="222" t="s">
        <v>267</v>
      </c>
      <c r="Z63" s="212"/>
      <c r="AA63" s="212"/>
      <c r="AB63" s="212"/>
      <c r="AC63" s="212"/>
      <c r="AD63" s="212"/>
      <c r="AE63" s="212"/>
      <c r="AF63" s="212"/>
      <c r="AG63" s="212" t="s">
        <v>2165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42">
        <v>47</v>
      </c>
      <c r="B64" s="243" t="s">
        <v>2331</v>
      </c>
      <c r="C64" s="253" t="s">
        <v>2414</v>
      </c>
      <c r="D64" s="244" t="s">
        <v>2389</v>
      </c>
      <c r="E64" s="245">
        <v>0.5</v>
      </c>
      <c r="F64" s="246"/>
      <c r="G64" s="247">
        <f>ROUND(E64*F64,2)</f>
        <v>0</v>
      </c>
      <c r="H64" s="246"/>
      <c r="I64" s="247">
        <f>ROUND(E64*H64,2)</f>
        <v>0</v>
      </c>
      <c r="J64" s="246"/>
      <c r="K64" s="247">
        <f>ROUND(E64*J64,2)</f>
        <v>0</v>
      </c>
      <c r="L64" s="247">
        <v>21</v>
      </c>
      <c r="M64" s="247">
        <f>G64*(1+L64/100)</f>
        <v>0</v>
      </c>
      <c r="N64" s="245">
        <v>0</v>
      </c>
      <c r="O64" s="245">
        <f>ROUND(E64*N64,2)</f>
        <v>0</v>
      </c>
      <c r="P64" s="245">
        <v>0</v>
      </c>
      <c r="Q64" s="245">
        <f>ROUND(E64*P64,2)</f>
        <v>0</v>
      </c>
      <c r="R64" s="247"/>
      <c r="S64" s="247" t="s">
        <v>288</v>
      </c>
      <c r="T64" s="248" t="s">
        <v>265</v>
      </c>
      <c r="U64" s="222">
        <v>0</v>
      </c>
      <c r="V64" s="222">
        <f>ROUND(E64*U64,2)</f>
        <v>0</v>
      </c>
      <c r="W64" s="222"/>
      <c r="X64" s="222" t="s">
        <v>320</v>
      </c>
      <c r="Y64" s="222" t="s">
        <v>267</v>
      </c>
      <c r="Z64" s="212"/>
      <c r="AA64" s="212"/>
      <c r="AB64" s="212"/>
      <c r="AC64" s="212"/>
      <c r="AD64" s="212"/>
      <c r="AE64" s="212"/>
      <c r="AF64" s="212"/>
      <c r="AG64" s="212" t="s">
        <v>2165</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42">
        <v>48</v>
      </c>
      <c r="B65" s="243" t="s">
        <v>2333</v>
      </c>
      <c r="C65" s="253" t="s">
        <v>2398</v>
      </c>
      <c r="D65" s="244" t="s">
        <v>317</v>
      </c>
      <c r="E65" s="245">
        <v>0.55000000000000004</v>
      </c>
      <c r="F65" s="246"/>
      <c r="G65" s="247">
        <f>ROUND(E65*F65,2)</f>
        <v>0</v>
      </c>
      <c r="H65" s="246"/>
      <c r="I65" s="247">
        <f>ROUND(E65*H65,2)</f>
        <v>0</v>
      </c>
      <c r="J65" s="246"/>
      <c r="K65" s="247">
        <f>ROUND(E65*J65,2)</f>
        <v>0</v>
      </c>
      <c r="L65" s="247">
        <v>21</v>
      </c>
      <c r="M65" s="247">
        <f>G65*(1+L65/100)</f>
        <v>0</v>
      </c>
      <c r="N65" s="245">
        <v>0</v>
      </c>
      <c r="O65" s="245">
        <f>ROUND(E65*N65,2)</f>
        <v>0</v>
      </c>
      <c r="P65" s="245">
        <v>0</v>
      </c>
      <c r="Q65" s="245">
        <f>ROUND(E65*P65,2)</f>
        <v>0</v>
      </c>
      <c r="R65" s="247"/>
      <c r="S65" s="247" t="s">
        <v>288</v>
      </c>
      <c r="T65" s="248" t="s">
        <v>265</v>
      </c>
      <c r="U65" s="222">
        <v>0</v>
      </c>
      <c r="V65" s="222">
        <f>ROUND(E65*U65,2)</f>
        <v>0</v>
      </c>
      <c r="W65" s="222"/>
      <c r="X65" s="222" t="s">
        <v>320</v>
      </c>
      <c r="Y65" s="222" t="s">
        <v>267</v>
      </c>
      <c r="Z65" s="212"/>
      <c r="AA65" s="212"/>
      <c r="AB65" s="212"/>
      <c r="AC65" s="212"/>
      <c r="AD65" s="212"/>
      <c r="AE65" s="212"/>
      <c r="AF65" s="212"/>
      <c r="AG65" s="212" t="s">
        <v>2165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x14ac:dyDescent="0.2">
      <c r="A66" s="226" t="s">
        <v>259</v>
      </c>
      <c r="B66" s="227" t="s">
        <v>65</v>
      </c>
      <c r="C66" s="249" t="s">
        <v>142</v>
      </c>
      <c r="D66" s="228"/>
      <c r="E66" s="229"/>
      <c r="F66" s="230"/>
      <c r="G66" s="230">
        <f>SUMIF(AG67:AG77,"&lt;&gt;NOR",G67:G77)</f>
        <v>0</v>
      </c>
      <c r="H66" s="230"/>
      <c r="I66" s="230">
        <f>SUM(I67:I77)</f>
        <v>0</v>
      </c>
      <c r="J66" s="230"/>
      <c r="K66" s="230">
        <f>SUM(K67:K77)</f>
        <v>0</v>
      </c>
      <c r="L66" s="230"/>
      <c r="M66" s="230">
        <f>SUM(M67:M77)</f>
        <v>0</v>
      </c>
      <c r="N66" s="229"/>
      <c r="O66" s="229">
        <f>SUM(O67:O77)</f>
        <v>0</v>
      </c>
      <c r="P66" s="229"/>
      <c r="Q66" s="229">
        <f>SUM(Q67:Q77)</f>
        <v>0</v>
      </c>
      <c r="R66" s="230"/>
      <c r="S66" s="230"/>
      <c r="T66" s="231"/>
      <c r="U66" s="225"/>
      <c r="V66" s="225">
        <f>SUM(V67:V77)</f>
        <v>0</v>
      </c>
      <c r="W66" s="225"/>
      <c r="X66" s="225"/>
      <c r="Y66" s="225"/>
      <c r="AG66" t="s">
        <v>260</v>
      </c>
    </row>
    <row r="67" spans="1:60" ht="33.75" outlineLevel="1" x14ac:dyDescent="0.2">
      <c r="A67" s="233">
        <v>49</v>
      </c>
      <c r="B67" s="234" t="s">
        <v>2335</v>
      </c>
      <c r="C67" s="250" t="s">
        <v>2420</v>
      </c>
      <c r="D67" s="235" t="s">
        <v>2215</v>
      </c>
      <c r="E67" s="236">
        <v>1</v>
      </c>
      <c r="F67" s="237"/>
      <c r="G67" s="238">
        <f>ROUND(E67*F67,2)</f>
        <v>0</v>
      </c>
      <c r="H67" s="237"/>
      <c r="I67" s="238">
        <f>ROUND(E67*H67,2)</f>
        <v>0</v>
      </c>
      <c r="J67" s="237"/>
      <c r="K67" s="238">
        <f>ROUND(E67*J67,2)</f>
        <v>0</v>
      </c>
      <c r="L67" s="238">
        <v>21</v>
      </c>
      <c r="M67" s="238">
        <f>G67*(1+L67/100)</f>
        <v>0</v>
      </c>
      <c r="N67" s="236">
        <v>0</v>
      </c>
      <c r="O67" s="236">
        <f>ROUND(E67*N67,2)</f>
        <v>0</v>
      </c>
      <c r="P67" s="236">
        <v>0</v>
      </c>
      <c r="Q67" s="236">
        <f>ROUND(E67*P67,2)</f>
        <v>0</v>
      </c>
      <c r="R67" s="238"/>
      <c r="S67" s="238" t="s">
        <v>288</v>
      </c>
      <c r="T67" s="239" t="s">
        <v>265</v>
      </c>
      <c r="U67" s="222">
        <v>0</v>
      </c>
      <c r="V67" s="222">
        <f>ROUND(E67*U67,2)</f>
        <v>0</v>
      </c>
      <c r="W67" s="222"/>
      <c r="X67" s="222" t="s">
        <v>320</v>
      </c>
      <c r="Y67" s="222" t="s">
        <v>267</v>
      </c>
      <c r="Z67" s="212"/>
      <c r="AA67" s="212"/>
      <c r="AB67" s="212"/>
      <c r="AC67" s="212"/>
      <c r="AD67" s="212"/>
      <c r="AE67" s="212"/>
      <c r="AF67" s="212"/>
      <c r="AG67" s="212" t="s">
        <v>2165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2" x14ac:dyDescent="0.2">
      <c r="A68" s="219"/>
      <c r="B68" s="220"/>
      <c r="C68" s="251" t="s">
        <v>2421</v>
      </c>
      <c r="D68" s="241"/>
      <c r="E68" s="241"/>
      <c r="F68" s="241"/>
      <c r="G68" s="241"/>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270</v>
      </c>
      <c r="AH68" s="212"/>
      <c r="AI68" s="212"/>
      <c r="AJ68" s="212"/>
      <c r="AK68" s="212"/>
      <c r="AL68" s="212"/>
      <c r="AM68" s="212"/>
      <c r="AN68" s="212"/>
      <c r="AO68" s="212"/>
      <c r="AP68" s="212"/>
      <c r="AQ68" s="212"/>
      <c r="AR68" s="212"/>
      <c r="AS68" s="212"/>
      <c r="AT68" s="212"/>
      <c r="AU68" s="212"/>
      <c r="AV68" s="212"/>
      <c r="AW68" s="212"/>
      <c r="AX68" s="212"/>
      <c r="AY68" s="212"/>
      <c r="AZ68" s="212"/>
      <c r="BA68" s="240" t="str">
        <f>C68</f>
        <v>ukotvení, uvedení do provozu. Dodávka bude kompletní, vč. veškeré kabeláže a vč. provedení prokabelování (mimo napojení na MaR) dle schémat výrobce, vč. autorizovaného spuštění a uvedení do provozu servisním technikem</v>
      </c>
      <c r="BB68" s="212"/>
      <c r="BC68" s="212"/>
      <c r="BD68" s="212"/>
      <c r="BE68" s="212"/>
      <c r="BF68" s="212"/>
      <c r="BG68" s="212"/>
      <c r="BH68" s="212"/>
    </row>
    <row r="69" spans="1:60" ht="33.75" outlineLevel="1" x14ac:dyDescent="0.2">
      <c r="A69" s="233">
        <v>50</v>
      </c>
      <c r="B69" s="234" t="s">
        <v>2337</v>
      </c>
      <c r="C69" s="250" t="s">
        <v>2422</v>
      </c>
      <c r="D69" s="235" t="s">
        <v>2215</v>
      </c>
      <c r="E69" s="236">
        <v>2</v>
      </c>
      <c r="F69" s="237"/>
      <c r="G69" s="238">
        <f>ROUND(E69*F69,2)</f>
        <v>0</v>
      </c>
      <c r="H69" s="237"/>
      <c r="I69" s="238">
        <f>ROUND(E69*H69,2)</f>
        <v>0</v>
      </c>
      <c r="J69" s="237"/>
      <c r="K69" s="238">
        <f>ROUND(E69*J69,2)</f>
        <v>0</v>
      </c>
      <c r="L69" s="238">
        <v>21</v>
      </c>
      <c r="M69" s="238">
        <f>G69*(1+L69/100)</f>
        <v>0</v>
      </c>
      <c r="N69" s="236">
        <v>0</v>
      </c>
      <c r="O69" s="236">
        <f>ROUND(E69*N69,2)</f>
        <v>0</v>
      </c>
      <c r="P69" s="236">
        <v>0</v>
      </c>
      <c r="Q69" s="236">
        <f>ROUND(E69*P69,2)</f>
        <v>0</v>
      </c>
      <c r="R69" s="238"/>
      <c r="S69" s="238" t="s">
        <v>288</v>
      </c>
      <c r="T69" s="239" t="s">
        <v>265</v>
      </c>
      <c r="U69" s="222">
        <v>0</v>
      </c>
      <c r="V69" s="222">
        <f>ROUND(E69*U69,2)</f>
        <v>0</v>
      </c>
      <c r="W69" s="222"/>
      <c r="X69" s="222" t="s">
        <v>320</v>
      </c>
      <c r="Y69" s="222" t="s">
        <v>267</v>
      </c>
      <c r="Z69" s="212"/>
      <c r="AA69" s="212"/>
      <c r="AB69" s="212"/>
      <c r="AC69" s="212"/>
      <c r="AD69" s="212"/>
      <c r="AE69" s="212"/>
      <c r="AF69" s="212"/>
      <c r="AG69" s="212" t="s">
        <v>2165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51" t="s">
        <v>2423</v>
      </c>
      <c r="D70" s="241"/>
      <c r="E70" s="241"/>
      <c r="F70" s="241"/>
      <c r="G70" s="241"/>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270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42">
        <v>51</v>
      </c>
      <c r="B71" s="243" t="s">
        <v>2339</v>
      </c>
      <c r="C71" s="253" t="s">
        <v>2424</v>
      </c>
      <c r="D71" s="244" t="s">
        <v>2215</v>
      </c>
      <c r="E71" s="245">
        <v>1</v>
      </c>
      <c r="F71" s="246"/>
      <c r="G71" s="247">
        <f>ROUND(E71*F71,2)</f>
        <v>0</v>
      </c>
      <c r="H71" s="246"/>
      <c r="I71" s="247">
        <f>ROUND(E71*H71,2)</f>
        <v>0</v>
      </c>
      <c r="J71" s="246"/>
      <c r="K71" s="247">
        <f>ROUND(E71*J71,2)</f>
        <v>0</v>
      </c>
      <c r="L71" s="247">
        <v>21</v>
      </c>
      <c r="M71" s="247">
        <f>G71*(1+L71/100)</f>
        <v>0</v>
      </c>
      <c r="N71" s="245">
        <v>0</v>
      </c>
      <c r="O71" s="245">
        <f>ROUND(E71*N71,2)</f>
        <v>0</v>
      </c>
      <c r="P71" s="245">
        <v>0</v>
      </c>
      <c r="Q71" s="245">
        <f>ROUND(E71*P71,2)</f>
        <v>0</v>
      </c>
      <c r="R71" s="247"/>
      <c r="S71" s="247" t="s">
        <v>288</v>
      </c>
      <c r="T71" s="248" t="s">
        <v>265</v>
      </c>
      <c r="U71" s="222">
        <v>0</v>
      </c>
      <c r="V71" s="222">
        <f>ROUND(E71*U71,2)</f>
        <v>0</v>
      </c>
      <c r="W71" s="222"/>
      <c r="X71" s="222" t="s">
        <v>320</v>
      </c>
      <c r="Y71" s="222" t="s">
        <v>267</v>
      </c>
      <c r="Z71" s="212"/>
      <c r="AA71" s="212"/>
      <c r="AB71" s="212"/>
      <c r="AC71" s="212"/>
      <c r="AD71" s="212"/>
      <c r="AE71" s="212"/>
      <c r="AF71" s="212"/>
      <c r="AG71" s="212" t="s">
        <v>2165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42">
        <v>52</v>
      </c>
      <c r="B72" s="243" t="s">
        <v>2341</v>
      </c>
      <c r="C72" s="253" t="s">
        <v>2425</v>
      </c>
      <c r="D72" s="244" t="s">
        <v>2215</v>
      </c>
      <c r="E72" s="245">
        <v>1</v>
      </c>
      <c r="F72" s="246"/>
      <c r="G72" s="247">
        <f>ROUND(E72*F72,2)</f>
        <v>0</v>
      </c>
      <c r="H72" s="246"/>
      <c r="I72" s="247">
        <f>ROUND(E72*H72,2)</f>
        <v>0</v>
      </c>
      <c r="J72" s="246"/>
      <c r="K72" s="247">
        <f>ROUND(E72*J72,2)</f>
        <v>0</v>
      </c>
      <c r="L72" s="247">
        <v>21</v>
      </c>
      <c r="M72" s="247">
        <f>G72*(1+L72/100)</f>
        <v>0</v>
      </c>
      <c r="N72" s="245">
        <v>0</v>
      </c>
      <c r="O72" s="245">
        <f>ROUND(E72*N72,2)</f>
        <v>0</v>
      </c>
      <c r="P72" s="245">
        <v>0</v>
      </c>
      <c r="Q72" s="245">
        <f>ROUND(E72*P72,2)</f>
        <v>0</v>
      </c>
      <c r="R72" s="247"/>
      <c r="S72" s="247" t="s">
        <v>288</v>
      </c>
      <c r="T72" s="248" t="s">
        <v>265</v>
      </c>
      <c r="U72" s="222">
        <v>0</v>
      </c>
      <c r="V72" s="222">
        <f>ROUND(E72*U72,2)</f>
        <v>0</v>
      </c>
      <c r="W72" s="222"/>
      <c r="X72" s="222" t="s">
        <v>320</v>
      </c>
      <c r="Y72" s="222" t="s">
        <v>267</v>
      </c>
      <c r="Z72" s="212"/>
      <c r="AA72" s="212"/>
      <c r="AB72" s="212"/>
      <c r="AC72" s="212"/>
      <c r="AD72" s="212"/>
      <c r="AE72" s="212"/>
      <c r="AF72" s="212"/>
      <c r="AG72" s="212" t="s">
        <v>2165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42">
        <v>53</v>
      </c>
      <c r="B73" s="243" t="s">
        <v>2343</v>
      </c>
      <c r="C73" s="253" t="s">
        <v>2426</v>
      </c>
      <c r="D73" s="244" t="s">
        <v>650</v>
      </c>
      <c r="E73" s="245">
        <v>33</v>
      </c>
      <c r="F73" s="246"/>
      <c r="G73" s="247">
        <f>ROUND(E73*F73,2)</f>
        <v>0</v>
      </c>
      <c r="H73" s="246"/>
      <c r="I73" s="247">
        <f>ROUND(E73*H73,2)</f>
        <v>0</v>
      </c>
      <c r="J73" s="246"/>
      <c r="K73" s="247">
        <f>ROUND(E73*J73,2)</f>
        <v>0</v>
      </c>
      <c r="L73" s="247">
        <v>21</v>
      </c>
      <c r="M73" s="247">
        <f>G73*(1+L73/100)</f>
        <v>0</v>
      </c>
      <c r="N73" s="245">
        <v>0</v>
      </c>
      <c r="O73" s="245">
        <f>ROUND(E73*N73,2)</f>
        <v>0</v>
      </c>
      <c r="P73" s="245">
        <v>0</v>
      </c>
      <c r="Q73" s="245">
        <f>ROUND(E73*P73,2)</f>
        <v>0</v>
      </c>
      <c r="R73" s="247"/>
      <c r="S73" s="247" t="s">
        <v>288</v>
      </c>
      <c r="T73" s="248" t="s">
        <v>265</v>
      </c>
      <c r="U73" s="222">
        <v>0</v>
      </c>
      <c r="V73" s="222">
        <f>ROUND(E73*U73,2)</f>
        <v>0</v>
      </c>
      <c r="W73" s="222"/>
      <c r="X73" s="222" t="s">
        <v>320</v>
      </c>
      <c r="Y73" s="222" t="s">
        <v>267</v>
      </c>
      <c r="Z73" s="212"/>
      <c r="AA73" s="212"/>
      <c r="AB73" s="212"/>
      <c r="AC73" s="212"/>
      <c r="AD73" s="212"/>
      <c r="AE73" s="212"/>
      <c r="AF73" s="212"/>
      <c r="AG73" s="212" t="s">
        <v>2165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33.75" outlineLevel="1" x14ac:dyDescent="0.2">
      <c r="A74" s="233">
        <v>54</v>
      </c>
      <c r="B74" s="234" t="s">
        <v>2345</v>
      </c>
      <c r="C74" s="250" t="s">
        <v>2427</v>
      </c>
      <c r="D74" s="235" t="s">
        <v>2215</v>
      </c>
      <c r="E74" s="236">
        <v>6</v>
      </c>
      <c r="F74" s="237"/>
      <c r="G74" s="238">
        <f>ROUND(E74*F74,2)</f>
        <v>0</v>
      </c>
      <c r="H74" s="237"/>
      <c r="I74" s="238">
        <f>ROUND(E74*H74,2)</f>
        <v>0</v>
      </c>
      <c r="J74" s="237"/>
      <c r="K74" s="238">
        <f>ROUND(E74*J74,2)</f>
        <v>0</v>
      </c>
      <c r="L74" s="238">
        <v>21</v>
      </c>
      <c r="M74" s="238">
        <f>G74*(1+L74/100)</f>
        <v>0</v>
      </c>
      <c r="N74" s="236">
        <v>0</v>
      </c>
      <c r="O74" s="236">
        <f>ROUND(E74*N74,2)</f>
        <v>0</v>
      </c>
      <c r="P74" s="236">
        <v>0</v>
      </c>
      <c r="Q74" s="236">
        <f>ROUND(E74*P74,2)</f>
        <v>0</v>
      </c>
      <c r="R74" s="238"/>
      <c r="S74" s="238" t="s">
        <v>288</v>
      </c>
      <c r="T74" s="239" t="s">
        <v>265</v>
      </c>
      <c r="U74" s="222">
        <v>0</v>
      </c>
      <c r="V74" s="222">
        <f>ROUND(E74*U74,2)</f>
        <v>0</v>
      </c>
      <c r="W74" s="222"/>
      <c r="X74" s="222" t="s">
        <v>320</v>
      </c>
      <c r="Y74" s="222" t="s">
        <v>267</v>
      </c>
      <c r="Z74" s="212"/>
      <c r="AA74" s="212"/>
      <c r="AB74" s="212"/>
      <c r="AC74" s="212"/>
      <c r="AD74" s="212"/>
      <c r="AE74" s="212"/>
      <c r="AF74" s="212"/>
      <c r="AG74" s="212" t="s">
        <v>2165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51" t="s">
        <v>2428</v>
      </c>
      <c r="D75" s="241"/>
      <c r="E75" s="241"/>
      <c r="F75" s="241"/>
      <c r="G75" s="241"/>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270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2">
        <v>55</v>
      </c>
      <c r="B76" s="243" t="s">
        <v>2347</v>
      </c>
      <c r="C76" s="253" t="s">
        <v>2429</v>
      </c>
      <c r="D76" s="244" t="s">
        <v>2215</v>
      </c>
      <c r="E76" s="245">
        <v>2</v>
      </c>
      <c r="F76" s="246"/>
      <c r="G76" s="247">
        <f>ROUND(E76*F76,2)</f>
        <v>0</v>
      </c>
      <c r="H76" s="246"/>
      <c r="I76" s="247">
        <f>ROUND(E76*H76,2)</f>
        <v>0</v>
      </c>
      <c r="J76" s="246"/>
      <c r="K76" s="247">
        <f>ROUND(E76*J76,2)</f>
        <v>0</v>
      </c>
      <c r="L76" s="247">
        <v>21</v>
      </c>
      <c r="M76" s="247">
        <f>G76*(1+L76/100)</f>
        <v>0</v>
      </c>
      <c r="N76" s="245">
        <v>0</v>
      </c>
      <c r="O76" s="245">
        <f>ROUND(E76*N76,2)</f>
        <v>0</v>
      </c>
      <c r="P76" s="245">
        <v>0</v>
      </c>
      <c r="Q76" s="245">
        <f>ROUND(E76*P76,2)</f>
        <v>0</v>
      </c>
      <c r="R76" s="247"/>
      <c r="S76" s="247" t="s">
        <v>288</v>
      </c>
      <c r="T76" s="248" t="s">
        <v>265</v>
      </c>
      <c r="U76" s="222">
        <v>0</v>
      </c>
      <c r="V76" s="222">
        <f>ROUND(E76*U76,2)</f>
        <v>0</v>
      </c>
      <c r="W76" s="222"/>
      <c r="X76" s="222" t="s">
        <v>320</v>
      </c>
      <c r="Y76" s="222" t="s">
        <v>267</v>
      </c>
      <c r="Z76" s="212"/>
      <c r="AA76" s="212"/>
      <c r="AB76" s="212"/>
      <c r="AC76" s="212"/>
      <c r="AD76" s="212"/>
      <c r="AE76" s="212"/>
      <c r="AF76" s="212"/>
      <c r="AG76" s="212" t="s">
        <v>2165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2">
        <v>56</v>
      </c>
      <c r="B77" s="243" t="s">
        <v>2349</v>
      </c>
      <c r="C77" s="253" t="s">
        <v>2391</v>
      </c>
      <c r="D77" s="244" t="s">
        <v>2389</v>
      </c>
      <c r="E77" s="245">
        <v>60</v>
      </c>
      <c r="F77" s="246"/>
      <c r="G77" s="247">
        <f>ROUND(E77*F77,2)</f>
        <v>0</v>
      </c>
      <c r="H77" s="246"/>
      <c r="I77" s="247">
        <f>ROUND(E77*H77,2)</f>
        <v>0</v>
      </c>
      <c r="J77" s="246"/>
      <c r="K77" s="247">
        <f>ROUND(E77*J77,2)</f>
        <v>0</v>
      </c>
      <c r="L77" s="247">
        <v>21</v>
      </c>
      <c r="M77" s="247">
        <f>G77*(1+L77/100)</f>
        <v>0</v>
      </c>
      <c r="N77" s="245">
        <v>0</v>
      </c>
      <c r="O77" s="245">
        <f>ROUND(E77*N77,2)</f>
        <v>0</v>
      </c>
      <c r="P77" s="245">
        <v>0</v>
      </c>
      <c r="Q77" s="245">
        <f>ROUND(E77*P77,2)</f>
        <v>0</v>
      </c>
      <c r="R77" s="247"/>
      <c r="S77" s="247" t="s">
        <v>288</v>
      </c>
      <c r="T77" s="248" t="s">
        <v>265</v>
      </c>
      <c r="U77" s="222">
        <v>0</v>
      </c>
      <c r="V77" s="222">
        <f>ROUND(E77*U77,2)</f>
        <v>0</v>
      </c>
      <c r="W77" s="222"/>
      <c r="X77" s="222" t="s">
        <v>320</v>
      </c>
      <c r="Y77" s="222" t="s">
        <v>267</v>
      </c>
      <c r="Z77" s="212"/>
      <c r="AA77" s="212"/>
      <c r="AB77" s="212"/>
      <c r="AC77" s="212"/>
      <c r="AD77" s="212"/>
      <c r="AE77" s="212"/>
      <c r="AF77" s="212"/>
      <c r="AG77" s="212" t="s">
        <v>2165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x14ac:dyDescent="0.2">
      <c r="A78" s="226" t="s">
        <v>259</v>
      </c>
      <c r="B78" s="227" t="s">
        <v>67</v>
      </c>
      <c r="C78" s="249" t="s">
        <v>144</v>
      </c>
      <c r="D78" s="228"/>
      <c r="E78" s="229"/>
      <c r="F78" s="230"/>
      <c r="G78" s="230">
        <f>SUMIF(AG79:AG87,"&lt;&gt;NOR",G79:G87)</f>
        <v>0</v>
      </c>
      <c r="H78" s="230"/>
      <c r="I78" s="230">
        <f>SUM(I79:I87)</f>
        <v>0</v>
      </c>
      <c r="J78" s="230"/>
      <c r="K78" s="230">
        <f>SUM(K79:K87)</f>
        <v>0</v>
      </c>
      <c r="L78" s="230"/>
      <c r="M78" s="230">
        <f>SUM(M79:M87)</f>
        <v>0</v>
      </c>
      <c r="N78" s="229"/>
      <c r="O78" s="229">
        <f>SUM(O79:O87)</f>
        <v>0</v>
      </c>
      <c r="P78" s="229"/>
      <c r="Q78" s="229">
        <f>SUM(Q79:Q87)</f>
        <v>0</v>
      </c>
      <c r="R78" s="230"/>
      <c r="S78" s="230"/>
      <c r="T78" s="231"/>
      <c r="U78" s="225"/>
      <c r="V78" s="225">
        <f>SUM(V79:V87)</f>
        <v>0</v>
      </c>
      <c r="W78" s="225"/>
      <c r="X78" s="225"/>
      <c r="Y78" s="225"/>
      <c r="AG78" t="s">
        <v>260</v>
      </c>
    </row>
    <row r="79" spans="1:60" ht="33.75" outlineLevel="1" x14ac:dyDescent="0.2">
      <c r="A79" s="233">
        <v>57</v>
      </c>
      <c r="B79" s="234" t="s">
        <v>2351</v>
      </c>
      <c r="C79" s="250" t="s">
        <v>2430</v>
      </c>
      <c r="D79" s="235" t="s">
        <v>2215</v>
      </c>
      <c r="E79" s="236">
        <v>1</v>
      </c>
      <c r="F79" s="237"/>
      <c r="G79" s="238">
        <f>ROUND(E79*F79,2)</f>
        <v>0</v>
      </c>
      <c r="H79" s="237"/>
      <c r="I79" s="238">
        <f>ROUND(E79*H79,2)</f>
        <v>0</v>
      </c>
      <c r="J79" s="237"/>
      <c r="K79" s="238">
        <f>ROUND(E79*J79,2)</f>
        <v>0</v>
      </c>
      <c r="L79" s="238">
        <v>21</v>
      </c>
      <c r="M79" s="238">
        <f>G79*(1+L79/100)</f>
        <v>0</v>
      </c>
      <c r="N79" s="236">
        <v>0</v>
      </c>
      <c r="O79" s="236">
        <f>ROUND(E79*N79,2)</f>
        <v>0</v>
      </c>
      <c r="P79" s="236">
        <v>0</v>
      </c>
      <c r="Q79" s="236">
        <f>ROUND(E79*P79,2)</f>
        <v>0</v>
      </c>
      <c r="R79" s="238"/>
      <c r="S79" s="238" t="s">
        <v>288</v>
      </c>
      <c r="T79" s="239" t="s">
        <v>265</v>
      </c>
      <c r="U79" s="222">
        <v>0</v>
      </c>
      <c r="V79" s="222">
        <f>ROUND(E79*U79,2)</f>
        <v>0</v>
      </c>
      <c r="W79" s="222"/>
      <c r="X79" s="222" t="s">
        <v>320</v>
      </c>
      <c r="Y79" s="222" t="s">
        <v>267</v>
      </c>
      <c r="Z79" s="212"/>
      <c r="AA79" s="212"/>
      <c r="AB79" s="212"/>
      <c r="AC79" s="212"/>
      <c r="AD79" s="212"/>
      <c r="AE79" s="212"/>
      <c r="AF79" s="212"/>
      <c r="AG79" s="212" t="s">
        <v>2165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2" x14ac:dyDescent="0.2">
      <c r="A80" s="219"/>
      <c r="B80" s="220"/>
      <c r="C80" s="251" t="s">
        <v>2421</v>
      </c>
      <c r="D80" s="241"/>
      <c r="E80" s="241"/>
      <c r="F80" s="241"/>
      <c r="G80" s="241"/>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270</v>
      </c>
      <c r="AH80" s="212"/>
      <c r="AI80" s="212"/>
      <c r="AJ80" s="212"/>
      <c r="AK80" s="212"/>
      <c r="AL80" s="212"/>
      <c r="AM80" s="212"/>
      <c r="AN80" s="212"/>
      <c r="AO80" s="212"/>
      <c r="AP80" s="212"/>
      <c r="AQ80" s="212"/>
      <c r="AR80" s="212"/>
      <c r="AS80" s="212"/>
      <c r="AT80" s="212"/>
      <c r="AU80" s="212"/>
      <c r="AV80" s="212"/>
      <c r="AW80" s="212"/>
      <c r="AX80" s="212"/>
      <c r="AY80" s="212"/>
      <c r="AZ80" s="212"/>
      <c r="BA80" s="240" t="str">
        <f>C80</f>
        <v>ukotvení, uvedení do provozu. Dodávka bude kompletní, vč. veškeré kabeláže a vč. provedení prokabelování (mimo napojení na MaR) dle schémat výrobce, vč. autorizovaného spuštění a uvedení do provozu servisním technikem</v>
      </c>
      <c r="BB80" s="212"/>
      <c r="BC80" s="212"/>
      <c r="BD80" s="212"/>
      <c r="BE80" s="212"/>
      <c r="BF80" s="212"/>
      <c r="BG80" s="212"/>
      <c r="BH80" s="212"/>
    </row>
    <row r="81" spans="1:60" ht="22.5" outlineLevel="1" x14ac:dyDescent="0.2">
      <c r="A81" s="242">
        <v>58</v>
      </c>
      <c r="B81" s="243" t="s">
        <v>2431</v>
      </c>
      <c r="C81" s="253" t="s">
        <v>2432</v>
      </c>
      <c r="D81" s="244" t="s">
        <v>2215</v>
      </c>
      <c r="E81" s="245">
        <v>1</v>
      </c>
      <c r="F81" s="246"/>
      <c r="G81" s="247">
        <f>ROUND(E81*F81,2)</f>
        <v>0</v>
      </c>
      <c r="H81" s="246"/>
      <c r="I81" s="247">
        <f>ROUND(E81*H81,2)</f>
        <v>0</v>
      </c>
      <c r="J81" s="246"/>
      <c r="K81" s="247">
        <f>ROUND(E81*J81,2)</f>
        <v>0</v>
      </c>
      <c r="L81" s="247">
        <v>21</v>
      </c>
      <c r="M81" s="247">
        <f>G81*(1+L81/100)</f>
        <v>0</v>
      </c>
      <c r="N81" s="245">
        <v>0</v>
      </c>
      <c r="O81" s="245">
        <f>ROUND(E81*N81,2)</f>
        <v>0</v>
      </c>
      <c r="P81" s="245">
        <v>0</v>
      </c>
      <c r="Q81" s="245">
        <f>ROUND(E81*P81,2)</f>
        <v>0</v>
      </c>
      <c r="R81" s="247"/>
      <c r="S81" s="247" t="s">
        <v>288</v>
      </c>
      <c r="T81" s="248" t="s">
        <v>265</v>
      </c>
      <c r="U81" s="222">
        <v>0</v>
      </c>
      <c r="V81" s="222">
        <f>ROUND(E81*U81,2)</f>
        <v>0</v>
      </c>
      <c r="W81" s="222"/>
      <c r="X81" s="222" t="s">
        <v>320</v>
      </c>
      <c r="Y81" s="222" t="s">
        <v>267</v>
      </c>
      <c r="Z81" s="212"/>
      <c r="AA81" s="212"/>
      <c r="AB81" s="212"/>
      <c r="AC81" s="212"/>
      <c r="AD81" s="212"/>
      <c r="AE81" s="212"/>
      <c r="AF81" s="212"/>
      <c r="AG81" s="212" t="s">
        <v>2165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42">
        <v>59</v>
      </c>
      <c r="B82" s="243" t="s">
        <v>2433</v>
      </c>
      <c r="C82" s="253" t="s">
        <v>2434</v>
      </c>
      <c r="D82" s="244" t="s">
        <v>2215</v>
      </c>
      <c r="E82" s="245">
        <v>1</v>
      </c>
      <c r="F82" s="246"/>
      <c r="G82" s="247">
        <f>ROUND(E82*F82,2)</f>
        <v>0</v>
      </c>
      <c r="H82" s="246"/>
      <c r="I82" s="247">
        <f>ROUND(E82*H82,2)</f>
        <v>0</v>
      </c>
      <c r="J82" s="246"/>
      <c r="K82" s="247">
        <f>ROUND(E82*J82,2)</f>
        <v>0</v>
      </c>
      <c r="L82" s="247">
        <v>21</v>
      </c>
      <c r="M82" s="247">
        <f>G82*(1+L82/100)</f>
        <v>0</v>
      </c>
      <c r="N82" s="245">
        <v>0</v>
      </c>
      <c r="O82" s="245">
        <f>ROUND(E82*N82,2)</f>
        <v>0</v>
      </c>
      <c r="P82" s="245">
        <v>0</v>
      </c>
      <c r="Q82" s="245">
        <f>ROUND(E82*P82,2)</f>
        <v>0</v>
      </c>
      <c r="R82" s="247"/>
      <c r="S82" s="247" t="s">
        <v>288</v>
      </c>
      <c r="T82" s="248" t="s">
        <v>265</v>
      </c>
      <c r="U82" s="222">
        <v>0</v>
      </c>
      <c r="V82" s="222">
        <f>ROUND(E82*U82,2)</f>
        <v>0</v>
      </c>
      <c r="W82" s="222"/>
      <c r="X82" s="222" t="s">
        <v>320</v>
      </c>
      <c r="Y82" s="222" t="s">
        <v>267</v>
      </c>
      <c r="Z82" s="212"/>
      <c r="AA82" s="212"/>
      <c r="AB82" s="212"/>
      <c r="AC82" s="212"/>
      <c r="AD82" s="212"/>
      <c r="AE82" s="212"/>
      <c r="AF82" s="212"/>
      <c r="AG82" s="212" t="s">
        <v>2165</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42">
        <v>60</v>
      </c>
      <c r="B83" s="243" t="s">
        <v>2357</v>
      </c>
      <c r="C83" s="253" t="s">
        <v>2424</v>
      </c>
      <c r="D83" s="244" t="s">
        <v>2215</v>
      </c>
      <c r="E83" s="245">
        <v>1</v>
      </c>
      <c r="F83" s="246"/>
      <c r="G83" s="247">
        <f>ROUND(E83*F83,2)</f>
        <v>0</v>
      </c>
      <c r="H83" s="246"/>
      <c r="I83" s="247">
        <f>ROUND(E83*H83,2)</f>
        <v>0</v>
      </c>
      <c r="J83" s="246"/>
      <c r="K83" s="247">
        <f>ROUND(E83*J83,2)</f>
        <v>0</v>
      </c>
      <c r="L83" s="247">
        <v>21</v>
      </c>
      <c r="M83" s="247">
        <f>G83*(1+L83/100)</f>
        <v>0</v>
      </c>
      <c r="N83" s="245">
        <v>0</v>
      </c>
      <c r="O83" s="245">
        <f>ROUND(E83*N83,2)</f>
        <v>0</v>
      </c>
      <c r="P83" s="245">
        <v>0</v>
      </c>
      <c r="Q83" s="245">
        <f>ROUND(E83*P83,2)</f>
        <v>0</v>
      </c>
      <c r="R83" s="247"/>
      <c r="S83" s="247" t="s">
        <v>288</v>
      </c>
      <c r="T83" s="248" t="s">
        <v>265</v>
      </c>
      <c r="U83" s="222">
        <v>0</v>
      </c>
      <c r="V83" s="222">
        <f>ROUND(E83*U83,2)</f>
        <v>0</v>
      </c>
      <c r="W83" s="222"/>
      <c r="X83" s="222" t="s">
        <v>320</v>
      </c>
      <c r="Y83" s="222" t="s">
        <v>267</v>
      </c>
      <c r="Z83" s="212"/>
      <c r="AA83" s="212"/>
      <c r="AB83" s="212"/>
      <c r="AC83" s="212"/>
      <c r="AD83" s="212"/>
      <c r="AE83" s="212"/>
      <c r="AF83" s="212"/>
      <c r="AG83" s="212" t="s">
        <v>2165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42">
        <v>61</v>
      </c>
      <c r="B84" s="243" t="s">
        <v>2359</v>
      </c>
      <c r="C84" s="253" t="s">
        <v>2425</v>
      </c>
      <c r="D84" s="244" t="s">
        <v>2215</v>
      </c>
      <c r="E84" s="245">
        <v>2</v>
      </c>
      <c r="F84" s="246"/>
      <c r="G84" s="247">
        <f>ROUND(E84*F84,2)</f>
        <v>0</v>
      </c>
      <c r="H84" s="246"/>
      <c r="I84" s="247">
        <f>ROUND(E84*H84,2)</f>
        <v>0</v>
      </c>
      <c r="J84" s="246"/>
      <c r="K84" s="247">
        <f>ROUND(E84*J84,2)</f>
        <v>0</v>
      </c>
      <c r="L84" s="247">
        <v>21</v>
      </c>
      <c r="M84" s="247">
        <f>G84*(1+L84/100)</f>
        <v>0</v>
      </c>
      <c r="N84" s="245">
        <v>0</v>
      </c>
      <c r="O84" s="245">
        <f>ROUND(E84*N84,2)</f>
        <v>0</v>
      </c>
      <c r="P84" s="245">
        <v>0</v>
      </c>
      <c r="Q84" s="245">
        <f>ROUND(E84*P84,2)</f>
        <v>0</v>
      </c>
      <c r="R84" s="247"/>
      <c r="S84" s="247" t="s">
        <v>288</v>
      </c>
      <c r="T84" s="248" t="s">
        <v>265</v>
      </c>
      <c r="U84" s="222">
        <v>0</v>
      </c>
      <c r="V84" s="222">
        <f>ROUND(E84*U84,2)</f>
        <v>0</v>
      </c>
      <c r="W84" s="222"/>
      <c r="X84" s="222" t="s">
        <v>320</v>
      </c>
      <c r="Y84" s="222" t="s">
        <v>267</v>
      </c>
      <c r="Z84" s="212"/>
      <c r="AA84" s="212"/>
      <c r="AB84" s="212"/>
      <c r="AC84" s="212"/>
      <c r="AD84" s="212"/>
      <c r="AE84" s="212"/>
      <c r="AF84" s="212"/>
      <c r="AG84" s="212" t="s">
        <v>2165</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33.75" outlineLevel="1" x14ac:dyDescent="0.2">
      <c r="A85" s="233">
        <v>62</v>
      </c>
      <c r="B85" s="234" t="s">
        <v>2361</v>
      </c>
      <c r="C85" s="250" t="s">
        <v>2435</v>
      </c>
      <c r="D85" s="235" t="s">
        <v>2220</v>
      </c>
      <c r="E85" s="236">
        <v>1</v>
      </c>
      <c r="F85" s="237"/>
      <c r="G85" s="238">
        <f>ROUND(E85*F85,2)</f>
        <v>0</v>
      </c>
      <c r="H85" s="237"/>
      <c r="I85" s="238">
        <f>ROUND(E85*H85,2)</f>
        <v>0</v>
      </c>
      <c r="J85" s="237"/>
      <c r="K85" s="238">
        <f>ROUND(E85*J85,2)</f>
        <v>0</v>
      </c>
      <c r="L85" s="238">
        <v>21</v>
      </c>
      <c r="M85" s="238">
        <f>G85*(1+L85/100)</f>
        <v>0</v>
      </c>
      <c r="N85" s="236">
        <v>0</v>
      </c>
      <c r="O85" s="236">
        <f>ROUND(E85*N85,2)</f>
        <v>0</v>
      </c>
      <c r="P85" s="236">
        <v>0</v>
      </c>
      <c r="Q85" s="236">
        <f>ROUND(E85*P85,2)</f>
        <v>0</v>
      </c>
      <c r="R85" s="238"/>
      <c r="S85" s="238" t="s">
        <v>288</v>
      </c>
      <c r="T85" s="239" t="s">
        <v>265</v>
      </c>
      <c r="U85" s="222">
        <v>0</v>
      </c>
      <c r="V85" s="222">
        <f>ROUND(E85*U85,2)</f>
        <v>0</v>
      </c>
      <c r="W85" s="222"/>
      <c r="X85" s="222" t="s">
        <v>320</v>
      </c>
      <c r="Y85" s="222" t="s">
        <v>267</v>
      </c>
      <c r="Z85" s="212"/>
      <c r="AA85" s="212"/>
      <c r="AB85" s="212"/>
      <c r="AC85" s="212"/>
      <c r="AD85" s="212"/>
      <c r="AE85" s="212"/>
      <c r="AF85" s="212"/>
      <c r="AG85" s="212" t="s">
        <v>2165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2" x14ac:dyDescent="0.2">
      <c r="A86" s="219"/>
      <c r="B86" s="220"/>
      <c r="C86" s="251" t="s">
        <v>2436</v>
      </c>
      <c r="D86" s="241"/>
      <c r="E86" s="241"/>
      <c r="F86" s="241"/>
      <c r="G86" s="241"/>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270</v>
      </c>
      <c r="AH86" s="212"/>
      <c r="AI86" s="212"/>
      <c r="AJ86" s="212"/>
      <c r="AK86" s="212"/>
      <c r="AL86" s="212"/>
      <c r="AM86" s="212"/>
      <c r="AN86" s="212"/>
      <c r="AO86" s="212"/>
      <c r="AP86" s="212"/>
      <c r="AQ86" s="212"/>
      <c r="AR86" s="212"/>
      <c r="AS86" s="212"/>
      <c r="AT86" s="212"/>
      <c r="AU86" s="212"/>
      <c r="AV86" s="212"/>
      <c r="AW86" s="212"/>
      <c r="AX86" s="212"/>
      <c r="AY86" s="212"/>
      <c r="AZ86" s="212"/>
      <c r="BA86" s="240" t="str">
        <f>C86</f>
        <v>zajištění napájení, instalace výtlačné hadičky spolu s trasou chladiva až do půdního prostoru a jejího zaústění do kanalizace. Zajištění zastavení funkce chlazení nebo vyhlášení zvukového alarmu při poruše funkce</v>
      </c>
      <c r="BB86" s="212"/>
      <c r="BC86" s="212"/>
      <c r="BD86" s="212"/>
      <c r="BE86" s="212"/>
      <c r="BF86" s="212"/>
      <c r="BG86" s="212"/>
      <c r="BH86" s="212"/>
    </row>
    <row r="87" spans="1:60" ht="22.5" outlineLevel="1" x14ac:dyDescent="0.2">
      <c r="A87" s="242">
        <v>63</v>
      </c>
      <c r="B87" s="243" t="s">
        <v>2218</v>
      </c>
      <c r="C87" s="253" t="s">
        <v>2426</v>
      </c>
      <c r="D87" s="244" t="s">
        <v>650</v>
      </c>
      <c r="E87" s="245">
        <v>50</v>
      </c>
      <c r="F87" s="246"/>
      <c r="G87" s="247">
        <f>ROUND(E87*F87,2)</f>
        <v>0</v>
      </c>
      <c r="H87" s="246"/>
      <c r="I87" s="247">
        <f>ROUND(E87*H87,2)</f>
        <v>0</v>
      </c>
      <c r="J87" s="246"/>
      <c r="K87" s="247">
        <f>ROUND(E87*J87,2)</f>
        <v>0</v>
      </c>
      <c r="L87" s="247">
        <v>21</v>
      </c>
      <c r="M87" s="247">
        <f>G87*(1+L87/100)</f>
        <v>0</v>
      </c>
      <c r="N87" s="245">
        <v>0</v>
      </c>
      <c r="O87" s="245">
        <f>ROUND(E87*N87,2)</f>
        <v>0</v>
      </c>
      <c r="P87" s="245">
        <v>0</v>
      </c>
      <c r="Q87" s="245">
        <f>ROUND(E87*P87,2)</f>
        <v>0</v>
      </c>
      <c r="R87" s="247"/>
      <c r="S87" s="247" t="s">
        <v>288</v>
      </c>
      <c r="T87" s="248" t="s">
        <v>265</v>
      </c>
      <c r="U87" s="222">
        <v>0</v>
      </c>
      <c r="V87" s="222">
        <f>ROUND(E87*U87,2)</f>
        <v>0</v>
      </c>
      <c r="W87" s="222"/>
      <c r="X87" s="222" t="s">
        <v>320</v>
      </c>
      <c r="Y87" s="222" t="s">
        <v>267</v>
      </c>
      <c r="Z87" s="212"/>
      <c r="AA87" s="212"/>
      <c r="AB87" s="212"/>
      <c r="AC87" s="212"/>
      <c r="AD87" s="212"/>
      <c r="AE87" s="212"/>
      <c r="AF87" s="212"/>
      <c r="AG87" s="212" t="s">
        <v>2165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x14ac:dyDescent="0.2">
      <c r="A88" s="226" t="s">
        <v>259</v>
      </c>
      <c r="B88" s="227" t="s">
        <v>69</v>
      </c>
      <c r="C88" s="249" t="s">
        <v>146</v>
      </c>
      <c r="D88" s="228"/>
      <c r="E88" s="229"/>
      <c r="F88" s="230"/>
      <c r="G88" s="230">
        <f>SUMIF(AG89:AG90,"&lt;&gt;NOR",G89:G90)</f>
        <v>0</v>
      </c>
      <c r="H88" s="230"/>
      <c r="I88" s="230">
        <f>SUM(I89:I90)</f>
        <v>0</v>
      </c>
      <c r="J88" s="230"/>
      <c r="K88" s="230">
        <f>SUM(K89:K90)</f>
        <v>0</v>
      </c>
      <c r="L88" s="230"/>
      <c r="M88" s="230">
        <f>SUM(M89:M90)</f>
        <v>0</v>
      </c>
      <c r="N88" s="229"/>
      <c r="O88" s="229">
        <f>SUM(O89:O90)</f>
        <v>0</v>
      </c>
      <c r="P88" s="229"/>
      <c r="Q88" s="229">
        <f>SUM(Q89:Q90)</f>
        <v>0</v>
      </c>
      <c r="R88" s="230"/>
      <c r="S88" s="230"/>
      <c r="T88" s="231"/>
      <c r="U88" s="225"/>
      <c r="V88" s="225">
        <f>SUM(V89:V90)</f>
        <v>0</v>
      </c>
      <c r="W88" s="225"/>
      <c r="X88" s="225"/>
      <c r="Y88" s="225"/>
      <c r="AG88" t="s">
        <v>260</v>
      </c>
    </row>
    <row r="89" spans="1:60" outlineLevel="1" x14ac:dyDescent="0.2">
      <c r="A89" s="242">
        <v>64</v>
      </c>
      <c r="B89" s="243" t="s">
        <v>2221</v>
      </c>
      <c r="C89" s="253" t="s">
        <v>2437</v>
      </c>
      <c r="D89" s="244" t="s">
        <v>2220</v>
      </c>
      <c r="E89" s="245">
        <v>1</v>
      </c>
      <c r="F89" s="246"/>
      <c r="G89" s="247">
        <f>ROUND(E89*F89,2)</f>
        <v>0</v>
      </c>
      <c r="H89" s="246"/>
      <c r="I89" s="247">
        <f>ROUND(E89*H89,2)</f>
        <v>0</v>
      </c>
      <c r="J89" s="246"/>
      <c r="K89" s="247">
        <f>ROUND(E89*J89,2)</f>
        <v>0</v>
      </c>
      <c r="L89" s="247">
        <v>21</v>
      </c>
      <c r="M89" s="247">
        <f>G89*(1+L89/100)</f>
        <v>0</v>
      </c>
      <c r="N89" s="245">
        <v>0</v>
      </c>
      <c r="O89" s="245">
        <f>ROUND(E89*N89,2)</f>
        <v>0</v>
      </c>
      <c r="P89" s="245">
        <v>0</v>
      </c>
      <c r="Q89" s="245">
        <f>ROUND(E89*P89,2)</f>
        <v>0</v>
      </c>
      <c r="R89" s="247"/>
      <c r="S89" s="247" t="s">
        <v>288</v>
      </c>
      <c r="T89" s="248" t="s">
        <v>265</v>
      </c>
      <c r="U89" s="222">
        <v>0</v>
      </c>
      <c r="V89" s="222">
        <f>ROUND(E89*U89,2)</f>
        <v>0</v>
      </c>
      <c r="W89" s="222"/>
      <c r="X89" s="222" t="s">
        <v>320</v>
      </c>
      <c r="Y89" s="222" t="s">
        <v>267</v>
      </c>
      <c r="Z89" s="212"/>
      <c r="AA89" s="212"/>
      <c r="AB89" s="212"/>
      <c r="AC89" s="212"/>
      <c r="AD89" s="212"/>
      <c r="AE89" s="212"/>
      <c r="AF89" s="212"/>
      <c r="AG89" s="212" t="s">
        <v>2165</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42">
        <v>65</v>
      </c>
      <c r="B90" s="243" t="s">
        <v>2223</v>
      </c>
      <c r="C90" s="253" t="s">
        <v>2438</v>
      </c>
      <c r="D90" s="244" t="s">
        <v>2389</v>
      </c>
      <c r="E90" s="245">
        <v>1</v>
      </c>
      <c r="F90" s="246"/>
      <c r="G90" s="247">
        <f>ROUND(E90*F90,2)</f>
        <v>0</v>
      </c>
      <c r="H90" s="246"/>
      <c r="I90" s="247">
        <f>ROUND(E90*H90,2)</f>
        <v>0</v>
      </c>
      <c r="J90" s="246"/>
      <c r="K90" s="247">
        <f>ROUND(E90*J90,2)</f>
        <v>0</v>
      </c>
      <c r="L90" s="247">
        <v>21</v>
      </c>
      <c r="M90" s="247">
        <f>G90*(1+L90/100)</f>
        <v>0</v>
      </c>
      <c r="N90" s="245">
        <v>0</v>
      </c>
      <c r="O90" s="245">
        <f>ROUND(E90*N90,2)</f>
        <v>0</v>
      </c>
      <c r="P90" s="245">
        <v>0</v>
      </c>
      <c r="Q90" s="245">
        <f>ROUND(E90*P90,2)</f>
        <v>0</v>
      </c>
      <c r="R90" s="247"/>
      <c r="S90" s="247" t="s">
        <v>288</v>
      </c>
      <c r="T90" s="248" t="s">
        <v>265</v>
      </c>
      <c r="U90" s="222">
        <v>0</v>
      </c>
      <c r="V90" s="222">
        <f>ROUND(E90*U90,2)</f>
        <v>0</v>
      </c>
      <c r="W90" s="222"/>
      <c r="X90" s="222" t="s">
        <v>320</v>
      </c>
      <c r="Y90" s="222" t="s">
        <v>267</v>
      </c>
      <c r="Z90" s="212"/>
      <c r="AA90" s="212"/>
      <c r="AB90" s="212"/>
      <c r="AC90" s="212"/>
      <c r="AD90" s="212"/>
      <c r="AE90" s="212"/>
      <c r="AF90" s="212"/>
      <c r="AG90" s="212" t="s">
        <v>2165</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x14ac:dyDescent="0.2">
      <c r="A91" s="226" t="s">
        <v>259</v>
      </c>
      <c r="B91" s="227" t="s">
        <v>71</v>
      </c>
      <c r="C91" s="249" t="s">
        <v>148</v>
      </c>
      <c r="D91" s="228"/>
      <c r="E91" s="229"/>
      <c r="F91" s="230"/>
      <c r="G91" s="230">
        <f>SUMIF(AG92:AG118,"&lt;&gt;NOR",G92:G118)</f>
        <v>0</v>
      </c>
      <c r="H91" s="230"/>
      <c r="I91" s="230">
        <f>SUM(I92:I118)</f>
        <v>0</v>
      </c>
      <c r="J91" s="230"/>
      <c r="K91" s="230">
        <f>SUM(K92:K118)</f>
        <v>0</v>
      </c>
      <c r="L91" s="230"/>
      <c r="M91" s="230">
        <f>SUM(M92:M118)</f>
        <v>0</v>
      </c>
      <c r="N91" s="229"/>
      <c r="O91" s="229">
        <f>SUM(O92:O118)</f>
        <v>0</v>
      </c>
      <c r="P91" s="229"/>
      <c r="Q91" s="229">
        <f>SUM(Q92:Q118)</f>
        <v>0</v>
      </c>
      <c r="R91" s="230"/>
      <c r="S91" s="230"/>
      <c r="T91" s="231"/>
      <c r="U91" s="225"/>
      <c r="V91" s="225">
        <f>SUM(V92:V118)</f>
        <v>0</v>
      </c>
      <c r="W91" s="225"/>
      <c r="X91" s="225"/>
      <c r="Y91" s="225"/>
      <c r="AG91" t="s">
        <v>260</v>
      </c>
    </row>
    <row r="92" spans="1:60" ht="33.75" outlineLevel="1" x14ac:dyDescent="0.2">
      <c r="A92" s="233">
        <v>66</v>
      </c>
      <c r="B92" s="234" t="s">
        <v>2363</v>
      </c>
      <c r="C92" s="250" t="s">
        <v>2439</v>
      </c>
      <c r="D92" s="235" t="s">
        <v>2220</v>
      </c>
      <c r="E92" s="236">
        <v>1</v>
      </c>
      <c r="F92" s="237"/>
      <c r="G92" s="238">
        <f>ROUND(E92*F92,2)</f>
        <v>0</v>
      </c>
      <c r="H92" s="237"/>
      <c r="I92" s="238">
        <f>ROUND(E92*H92,2)</f>
        <v>0</v>
      </c>
      <c r="J92" s="237"/>
      <c r="K92" s="238">
        <f>ROUND(E92*J92,2)</f>
        <v>0</v>
      </c>
      <c r="L92" s="238">
        <v>21</v>
      </c>
      <c r="M92" s="238">
        <f>G92*(1+L92/100)</f>
        <v>0</v>
      </c>
      <c r="N92" s="236">
        <v>0</v>
      </c>
      <c r="O92" s="236">
        <f>ROUND(E92*N92,2)</f>
        <v>0</v>
      </c>
      <c r="P92" s="236">
        <v>0</v>
      </c>
      <c r="Q92" s="236">
        <f>ROUND(E92*P92,2)</f>
        <v>0</v>
      </c>
      <c r="R92" s="238"/>
      <c r="S92" s="238" t="s">
        <v>288</v>
      </c>
      <c r="T92" s="239" t="s">
        <v>265</v>
      </c>
      <c r="U92" s="222">
        <v>0</v>
      </c>
      <c r="V92" s="222">
        <f>ROUND(E92*U92,2)</f>
        <v>0</v>
      </c>
      <c r="W92" s="222"/>
      <c r="X92" s="222" t="s">
        <v>2440</v>
      </c>
      <c r="Y92" s="222" t="s">
        <v>267</v>
      </c>
      <c r="Z92" s="212"/>
      <c r="AA92" s="212"/>
      <c r="AB92" s="212"/>
      <c r="AC92" s="212"/>
      <c r="AD92" s="212"/>
      <c r="AE92" s="212"/>
      <c r="AF92" s="212"/>
      <c r="AG92" s="212" t="s">
        <v>2441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101.25" outlineLevel="2" x14ac:dyDescent="0.2">
      <c r="A93" s="219"/>
      <c r="B93" s="220"/>
      <c r="C93" s="251" t="s">
        <v>2442</v>
      </c>
      <c r="D93" s="241"/>
      <c r="E93" s="241"/>
      <c r="F93" s="241"/>
      <c r="G93" s="241"/>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270</v>
      </c>
      <c r="AH93" s="212"/>
      <c r="AI93" s="212"/>
      <c r="AJ93" s="212"/>
      <c r="AK93" s="212"/>
      <c r="AL93" s="212"/>
      <c r="AM93" s="212"/>
      <c r="AN93" s="212"/>
      <c r="AO93" s="212"/>
      <c r="AP93" s="212"/>
      <c r="AQ93" s="212"/>
      <c r="AR93" s="212"/>
      <c r="AS93" s="212"/>
      <c r="AT93" s="212"/>
      <c r="AU93" s="212"/>
      <c r="AV93" s="212"/>
      <c r="AW93" s="212"/>
      <c r="AX93" s="212"/>
      <c r="AY93" s="212"/>
      <c r="AZ93" s="212"/>
      <c r="BA93" s="240" t="str">
        <f>C93</f>
        <v>deskový rekuperační výměník ZZT s obtokem, ventilátor s EC motorem, vodní ohřívač, tp(zima)=20°C; odtah: kapsový filtr M5 (ePM10 60%), desk. výměník ZZT, ventilátor s EC motorem, uzavírací klapka se servopohonem. Jednotka je vč. vybavení autonomní regulace, vč. řídicí jednotky, ovládacího panelu, potr. čidla. Součástí dodávky jednotky je směšovací uzel (0-10V, 24V) vč. kompletní protimrazové ochrany vč. potřebných teplotních čidel, VAV sada pro řízení dle konstatní tlakové diference, pružné manžety. Autonomní regulace bude umožňovat: regulaci ventilátorů dle VAV,  regulace ohřívače (regulace na konst. tepl. přívod. vzduchu), monitorování zanesení filtrů, rekuperaci chladu, možnost napojení na nadřazený systém MaR. Kompletní dodávka vč. izolátorů chvění, připojovacích manžet, základového rámu vč. veškerého montážního a spotřebního materiálu. Stranové provedení dle výkresové dokumentace. Dodávka bude kompletní, vč. veškeré kabeláže a vč. prokabelování svorkovnice VZT jednotky s veškerým externím příslušenstvím, vč. teplotních čidel (mimo napojení na MaR) dle schémat výrobce, vč. autorizovaného spuštění a uvedení do provozu servisním technikem</v>
      </c>
      <c r="BB93" s="212"/>
      <c r="BC93" s="212"/>
      <c r="BD93" s="212"/>
      <c r="BE93" s="212"/>
      <c r="BF93" s="212"/>
      <c r="BG93" s="212"/>
      <c r="BH93" s="212"/>
    </row>
    <row r="94" spans="1:60" ht="22.5" outlineLevel="1" x14ac:dyDescent="0.2">
      <c r="A94" s="242">
        <v>67</v>
      </c>
      <c r="B94" s="243" t="s">
        <v>2443</v>
      </c>
      <c r="C94" s="253" t="s">
        <v>2444</v>
      </c>
      <c r="D94" s="244" t="s">
        <v>2215</v>
      </c>
      <c r="E94" s="245">
        <v>2</v>
      </c>
      <c r="F94" s="246"/>
      <c r="G94" s="247">
        <f>ROUND(E94*F94,2)</f>
        <v>0</v>
      </c>
      <c r="H94" s="246"/>
      <c r="I94" s="247">
        <f>ROUND(E94*H94,2)</f>
        <v>0</v>
      </c>
      <c r="J94" s="246"/>
      <c r="K94" s="247">
        <f>ROUND(E94*J94,2)</f>
        <v>0</v>
      </c>
      <c r="L94" s="247">
        <v>21</v>
      </c>
      <c r="M94" s="247">
        <f>G94*(1+L94/100)</f>
        <v>0</v>
      </c>
      <c r="N94" s="245">
        <v>0</v>
      </c>
      <c r="O94" s="245">
        <f>ROUND(E94*N94,2)</f>
        <v>0</v>
      </c>
      <c r="P94" s="245">
        <v>0</v>
      </c>
      <c r="Q94" s="245">
        <f>ROUND(E94*P94,2)</f>
        <v>0</v>
      </c>
      <c r="R94" s="247"/>
      <c r="S94" s="247" t="s">
        <v>288</v>
      </c>
      <c r="T94" s="248" t="s">
        <v>265</v>
      </c>
      <c r="U94" s="222">
        <v>0</v>
      </c>
      <c r="V94" s="222">
        <f>ROUND(E94*U94,2)</f>
        <v>0</v>
      </c>
      <c r="W94" s="222"/>
      <c r="X94" s="222" t="s">
        <v>320</v>
      </c>
      <c r="Y94" s="222" t="s">
        <v>267</v>
      </c>
      <c r="Z94" s="212"/>
      <c r="AA94" s="212"/>
      <c r="AB94" s="212"/>
      <c r="AC94" s="212"/>
      <c r="AD94" s="212"/>
      <c r="AE94" s="212"/>
      <c r="AF94" s="212"/>
      <c r="AG94" s="212" t="s">
        <v>2165</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42">
        <v>68</v>
      </c>
      <c r="B95" s="243" t="s">
        <v>2445</v>
      </c>
      <c r="C95" s="253" t="s">
        <v>2444</v>
      </c>
      <c r="D95" s="244" t="s">
        <v>2215</v>
      </c>
      <c r="E95" s="245">
        <v>1</v>
      </c>
      <c r="F95" s="246"/>
      <c r="G95" s="247">
        <f>ROUND(E95*F95,2)</f>
        <v>0</v>
      </c>
      <c r="H95" s="246"/>
      <c r="I95" s="247">
        <f>ROUND(E95*H95,2)</f>
        <v>0</v>
      </c>
      <c r="J95" s="246"/>
      <c r="K95" s="247">
        <f>ROUND(E95*J95,2)</f>
        <v>0</v>
      </c>
      <c r="L95" s="247">
        <v>21</v>
      </c>
      <c r="M95" s="247">
        <f>G95*(1+L95/100)</f>
        <v>0</v>
      </c>
      <c r="N95" s="245">
        <v>0</v>
      </c>
      <c r="O95" s="245">
        <f>ROUND(E95*N95,2)</f>
        <v>0</v>
      </c>
      <c r="P95" s="245">
        <v>0</v>
      </c>
      <c r="Q95" s="245">
        <f>ROUND(E95*P95,2)</f>
        <v>0</v>
      </c>
      <c r="R95" s="247"/>
      <c r="S95" s="247" t="s">
        <v>288</v>
      </c>
      <c r="T95" s="248" t="s">
        <v>265</v>
      </c>
      <c r="U95" s="222">
        <v>0</v>
      </c>
      <c r="V95" s="222">
        <f>ROUND(E95*U95,2)</f>
        <v>0</v>
      </c>
      <c r="W95" s="222"/>
      <c r="X95" s="222" t="s">
        <v>320</v>
      </c>
      <c r="Y95" s="222" t="s">
        <v>267</v>
      </c>
      <c r="Z95" s="212"/>
      <c r="AA95" s="212"/>
      <c r="AB95" s="212"/>
      <c r="AC95" s="212"/>
      <c r="AD95" s="212"/>
      <c r="AE95" s="212"/>
      <c r="AF95" s="212"/>
      <c r="AG95" s="212" t="s">
        <v>2165</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42">
        <v>69</v>
      </c>
      <c r="B96" s="243" t="s">
        <v>2446</v>
      </c>
      <c r="C96" s="253" t="s">
        <v>2447</v>
      </c>
      <c r="D96" s="244" t="s">
        <v>2215</v>
      </c>
      <c r="E96" s="245">
        <v>1</v>
      </c>
      <c r="F96" s="246"/>
      <c r="G96" s="247">
        <f>ROUND(E96*F96,2)</f>
        <v>0</v>
      </c>
      <c r="H96" s="246"/>
      <c r="I96" s="247">
        <f>ROUND(E96*H96,2)</f>
        <v>0</v>
      </c>
      <c r="J96" s="246"/>
      <c r="K96" s="247">
        <f>ROUND(E96*J96,2)</f>
        <v>0</v>
      </c>
      <c r="L96" s="247">
        <v>21</v>
      </c>
      <c r="M96" s="247">
        <f>G96*(1+L96/100)</f>
        <v>0</v>
      </c>
      <c r="N96" s="245">
        <v>0</v>
      </c>
      <c r="O96" s="245">
        <f>ROUND(E96*N96,2)</f>
        <v>0</v>
      </c>
      <c r="P96" s="245">
        <v>0</v>
      </c>
      <c r="Q96" s="245">
        <f>ROUND(E96*P96,2)</f>
        <v>0</v>
      </c>
      <c r="R96" s="247"/>
      <c r="S96" s="247" t="s">
        <v>288</v>
      </c>
      <c r="T96" s="248" t="s">
        <v>265</v>
      </c>
      <c r="U96" s="222">
        <v>0</v>
      </c>
      <c r="V96" s="222">
        <f>ROUND(E96*U96,2)</f>
        <v>0</v>
      </c>
      <c r="W96" s="222"/>
      <c r="X96" s="222" t="s">
        <v>320</v>
      </c>
      <c r="Y96" s="222" t="s">
        <v>267</v>
      </c>
      <c r="Z96" s="212"/>
      <c r="AA96" s="212"/>
      <c r="AB96" s="212"/>
      <c r="AC96" s="212"/>
      <c r="AD96" s="212"/>
      <c r="AE96" s="212"/>
      <c r="AF96" s="212"/>
      <c r="AG96" s="212" t="s">
        <v>2165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42">
        <v>70</v>
      </c>
      <c r="B97" s="243" t="s">
        <v>2448</v>
      </c>
      <c r="C97" s="253" t="s">
        <v>2449</v>
      </c>
      <c r="D97" s="244" t="s">
        <v>2215</v>
      </c>
      <c r="E97" s="245">
        <v>1</v>
      </c>
      <c r="F97" s="246"/>
      <c r="G97" s="247">
        <f>ROUND(E97*F97,2)</f>
        <v>0</v>
      </c>
      <c r="H97" s="246"/>
      <c r="I97" s="247">
        <f>ROUND(E97*H97,2)</f>
        <v>0</v>
      </c>
      <c r="J97" s="246"/>
      <c r="K97" s="247">
        <f>ROUND(E97*J97,2)</f>
        <v>0</v>
      </c>
      <c r="L97" s="247">
        <v>21</v>
      </c>
      <c r="M97" s="247">
        <f>G97*(1+L97/100)</f>
        <v>0</v>
      </c>
      <c r="N97" s="245">
        <v>0</v>
      </c>
      <c r="O97" s="245">
        <f>ROUND(E97*N97,2)</f>
        <v>0</v>
      </c>
      <c r="P97" s="245">
        <v>0</v>
      </c>
      <c r="Q97" s="245">
        <f>ROUND(E97*P97,2)</f>
        <v>0</v>
      </c>
      <c r="R97" s="247"/>
      <c r="S97" s="247" t="s">
        <v>288</v>
      </c>
      <c r="T97" s="248" t="s">
        <v>265</v>
      </c>
      <c r="U97" s="222">
        <v>0</v>
      </c>
      <c r="V97" s="222">
        <f>ROUND(E97*U97,2)</f>
        <v>0</v>
      </c>
      <c r="W97" s="222"/>
      <c r="X97" s="222" t="s">
        <v>320</v>
      </c>
      <c r="Y97" s="222" t="s">
        <v>267</v>
      </c>
      <c r="Z97" s="212"/>
      <c r="AA97" s="212"/>
      <c r="AB97" s="212"/>
      <c r="AC97" s="212"/>
      <c r="AD97" s="212"/>
      <c r="AE97" s="212"/>
      <c r="AF97" s="212"/>
      <c r="AG97" s="212" t="s">
        <v>2165</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33.75" outlineLevel="1" x14ac:dyDescent="0.2">
      <c r="A98" s="242">
        <v>71</v>
      </c>
      <c r="B98" s="243" t="s">
        <v>2450</v>
      </c>
      <c r="C98" s="253" t="s">
        <v>2451</v>
      </c>
      <c r="D98" s="244" t="s">
        <v>2220</v>
      </c>
      <c r="E98" s="245">
        <v>1</v>
      </c>
      <c r="F98" s="246"/>
      <c r="G98" s="247">
        <f>ROUND(E98*F98,2)</f>
        <v>0</v>
      </c>
      <c r="H98" s="246"/>
      <c r="I98" s="247">
        <f>ROUND(E98*H98,2)</f>
        <v>0</v>
      </c>
      <c r="J98" s="246"/>
      <c r="K98" s="247">
        <f>ROUND(E98*J98,2)</f>
        <v>0</v>
      </c>
      <c r="L98" s="247">
        <v>21</v>
      </c>
      <c r="M98" s="247">
        <f>G98*(1+L98/100)</f>
        <v>0</v>
      </c>
      <c r="N98" s="245">
        <v>0</v>
      </c>
      <c r="O98" s="245">
        <f>ROUND(E98*N98,2)</f>
        <v>0</v>
      </c>
      <c r="P98" s="245">
        <v>0</v>
      </c>
      <c r="Q98" s="245">
        <f>ROUND(E98*P98,2)</f>
        <v>0</v>
      </c>
      <c r="R98" s="247"/>
      <c r="S98" s="247" t="s">
        <v>288</v>
      </c>
      <c r="T98" s="248" t="s">
        <v>265</v>
      </c>
      <c r="U98" s="222">
        <v>0</v>
      </c>
      <c r="V98" s="222">
        <f>ROUND(E98*U98,2)</f>
        <v>0</v>
      </c>
      <c r="W98" s="222"/>
      <c r="X98" s="222" t="s">
        <v>320</v>
      </c>
      <c r="Y98" s="222" t="s">
        <v>267</v>
      </c>
      <c r="Z98" s="212"/>
      <c r="AA98" s="212"/>
      <c r="AB98" s="212"/>
      <c r="AC98" s="212"/>
      <c r="AD98" s="212"/>
      <c r="AE98" s="212"/>
      <c r="AF98" s="212"/>
      <c r="AG98" s="212" t="s">
        <v>2165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33.75" outlineLevel="1" x14ac:dyDescent="0.2">
      <c r="A99" s="242">
        <v>72</v>
      </c>
      <c r="B99" s="243" t="s">
        <v>2452</v>
      </c>
      <c r="C99" s="253" t="s">
        <v>2453</v>
      </c>
      <c r="D99" s="244" t="s">
        <v>2220</v>
      </c>
      <c r="E99" s="245">
        <v>1</v>
      </c>
      <c r="F99" s="246"/>
      <c r="G99" s="247">
        <f>ROUND(E99*F99,2)</f>
        <v>0</v>
      </c>
      <c r="H99" s="246"/>
      <c r="I99" s="247">
        <f>ROUND(E99*H99,2)</f>
        <v>0</v>
      </c>
      <c r="J99" s="246"/>
      <c r="K99" s="247">
        <f>ROUND(E99*J99,2)</f>
        <v>0</v>
      </c>
      <c r="L99" s="247">
        <v>21</v>
      </c>
      <c r="M99" s="247">
        <f>G99*(1+L99/100)</f>
        <v>0</v>
      </c>
      <c r="N99" s="245">
        <v>0</v>
      </c>
      <c r="O99" s="245">
        <f>ROUND(E99*N99,2)</f>
        <v>0</v>
      </c>
      <c r="P99" s="245">
        <v>0</v>
      </c>
      <c r="Q99" s="245">
        <f>ROUND(E99*P99,2)</f>
        <v>0</v>
      </c>
      <c r="R99" s="247"/>
      <c r="S99" s="247" t="s">
        <v>288</v>
      </c>
      <c r="T99" s="248" t="s">
        <v>265</v>
      </c>
      <c r="U99" s="222">
        <v>0</v>
      </c>
      <c r="V99" s="222">
        <f>ROUND(E99*U99,2)</f>
        <v>0</v>
      </c>
      <c r="W99" s="222"/>
      <c r="X99" s="222" t="s">
        <v>320</v>
      </c>
      <c r="Y99" s="222" t="s">
        <v>267</v>
      </c>
      <c r="Z99" s="212"/>
      <c r="AA99" s="212"/>
      <c r="AB99" s="212"/>
      <c r="AC99" s="212"/>
      <c r="AD99" s="212"/>
      <c r="AE99" s="212"/>
      <c r="AF99" s="212"/>
      <c r="AG99" s="212" t="s">
        <v>2165</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42">
        <v>73</v>
      </c>
      <c r="B100" s="243" t="s">
        <v>2454</v>
      </c>
      <c r="C100" s="253" t="s">
        <v>2455</v>
      </c>
      <c r="D100" s="244" t="s">
        <v>2215</v>
      </c>
      <c r="E100" s="245">
        <v>1</v>
      </c>
      <c r="F100" s="246"/>
      <c r="G100" s="247">
        <f>ROUND(E100*F100,2)</f>
        <v>0</v>
      </c>
      <c r="H100" s="246"/>
      <c r="I100" s="247">
        <f>ROUND(E100*H100,2)</f>
        <v>0</v>
      </c>
      <c r="J100" s="246"/>
      <c r="K100" s="247">
        <f>ROUND(E100*J100,2)</f>
        <v>0</v>
      </c>
      <c r="L100" s="247">
        <v>21</v>
      </c>
      <c r="M100" s="247">
        <f>G100*(1+L100/100)</f>
        <v>0</v>
      </c>
      <c r="N100" s="245">
        <v>0</v>
      </c>
      <c r="O100" s="245">
        <f>ROUND(E100*N100,2)</f>
        <v>0</v>
      </c>
      <c r="P100" s="245">
        <v>0</v>
      </c>
      <c r="Q100" s="245">
        <f>ROUND(E100*P100,2)</f>
        <v>0</v>
      </c>
      <c r="R100" s="247"/>
      <c r="S100" s="247" t="s">
        <v>288</v>
      </c>
      <c r="T100" s="248" t="s">
        <v>265</v>
      </c>
      <c r="U100" s="222">
        <v>0</v>
      </c>
      <c r="V100" s="222">
        <f>ROUND(E100*U100,2)</f>
        <v>0</v>
      </c>
      <c r="W100" s="222"/>
      <c r="X100" s="222" t="s">
        <v>320</v>
      </c>
      <c r="Y100" s="222" t="s">
        <v>267</v>
      </c>
      <c r="Z100" s="212"/>
      <c r="AA100" s="212"/>
      <c r="AB100" s="212"/>
      <c r="AC100" s="212"/>
      <c r="AD100" s="212"/>
      <c r="AE100" s="212"/>
      <c r="AF100" s="212"/>
      <c r="AG100" s="212" t="s">
        <v>2165</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33.75" outlineLevel="1" x14ac:dyDescent="0.2">
      <c r="A101" s="242">
        <v>74</v>
      </c>
      <c r="B101" s="243" t="s">
        <v>2456</v>
      </c>
      <c r="C101" s="253" t="s">
        <v>2457</v>
      </c>
      <c r="D101" s="244" t="s">
        <v>2215</v>
      </c>
      <c r="E101" s="245">
        <v>1</v>
      </c>
      <c r="F101" s="246"/>
      <c r="G101" s="247">
        <f>ROUND(E101*F101,2)</f>
        <v>0</v>
      </c>
      <c r="H101" s="246"/>
      <c r="I101" s="247">
        <f>ROUND(E101*H101,2)</f>
        <v>0</v>
      </c>
      <c r="J101" s="246"/>
      <c r="K101" s="247">
        <f>ROUND(E101*J101,2)</f>
        <v>0</v>
      </c>
      <c r="L101" s="247">
        <v>21</v>
      </c>
      <c r="M101" s="247">
        <f>G101*(1+L101/100)</f>
        <v>0</v>
      </c>
      <c r="N101" s="245">
        <v>0</v>
      </c>
      <c r="O101" s="245">
        <f>ROUND(E101*N101,2)</f>
        <v>0</v>
      </c>
      <c r="P101" s="245">
        <v>0</v>
      </c>
      <c r="Q101" s="245">
        <f>ROUND(E101*P101,2)</f>
        <v>0</v>
      </c>
      <c r="R101" s="247"/>
      <c r="S101" s="247" t="s">
        <v>288</v>
      </c>
      <c r="T101" s="248" t="s">
        <v>265</v>
      </c>
      <c r="U101" s="222">
        <v>0</v>
      </c>
      <c r="V101" s="222">
        <f>ROUND(E101*U101,2)</f>
        <v>0</v>
      </c>
      <c r="W101" s="222"/>
      <c r="X101" s="222" t="s">
        <v>320</v>
      </c>
      <c r="Y101" s="222" t="s">
        <v>267</v>
      </c>
      <c r="Z101" s="212"/>
      <c r="AA101" s="212"/>
      <c r="AB101" s="212"/>
      <c r="AC101" s="212"/>
      <c r="AD101" s="212"/>
      <c r="AE101" s="212"/>
      <c r="AF101" s="212"/>
      <c r="AG101" s="212" t="s">
        <v>2165</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42">
        <v>75</v>
      </c>
      <c r="B102" s="243" t="s">
        <v>2458</v>
      </c>
      <c r="C102" s="253" t="s">
        <v>2459</v>
      </c>
      <c r="D102" s="244" t="s">
        <v>2215</v>
      </c>
      <c r="E102" s="245">
        <v>1</v>
      </c>
      <c r="F102" s="246"/>
      <c r="G102" s="247">
        <f>ROUND(E102*F102,2)</f>
        <v>0</v>
      </c>
      <c r="H102" s="246"/>
      <c r="I102" s="247">
        <f>ROUND(E102*H102,2)</f>
        <v>0</v>
      </c>
      <c r="J102" s="246"/>
      <c r="K102" s="247">
        <f>ROUND(E102*J102,2)</f>
        <v>0</v>
      </c>
      <c r="L102" s="247">
        <v>21</v>
      </c>
      <c r="M102" s="247">
        <f>G102*(1+L102/100)</f>
        <v>0</v>
      </c>
      <c r="N102" s="245">
        <v>0</v>
      </c>
      <c r="O102" s="245">
        <f>ROUND(E102*N102,2)</f>
        <v>0</v>
      </c>
      <c r="P102" s="245">
        <v>0</v>
      </c>
      <c r="Q102" s="245">
        <f>ROUND(E102*P102,2)</f>
        <v>0</v>
      </c>
      <c r="R102" s="247"/>
      <c r="S102" s="247" t="s">
        <v>288</v>
      </c>
      <c r="T102" s="248" t="s">
        <v>265</v>
      </c>
      <c r="U102" s="222">
        <v>0</v>
      </c>
      <c r="V102" s="222">
        <f>ROUND(E102*U102,2)</f>
        <v>0</v>
      </c>
      <c r="W102" s="222"/>
      <c r="X102" s="222" t="s">
        <v>320</v>
      </c>
      <c r="Y102" s="222" t="s">
        <v>267</v>
      </c>
      <c r="Z102" s="212"/>
      <c r="AA102" s="212"/>
      <c r="AB102" s="212"/>
      <c r="AC102" s="212"/>
      <c r="AD102" s="212"/>
      <c r="AE102" s="212"/>
      <c r="AF102" s="212"/>
      <c r="AG102" s="212" t="s">
        <v>2165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33.75" outlineLevel="1" x14ac:dyDescent="0.2">
      <c r="A103" s="233">
        <v>76</v>
      </c>
      <c r="B103" s="234" t="s">
        <v>2460</v>
      </c>
      <c r="C103" s="250" t="s">
        <v>2461</v>
      </c>
      <c r="D103" s="235" t="s">
        <v>2215</v>
      </c>
      <c r="E103" s="236">
        <v>4</v>
      </c>
      <c r="F103" s="237"/>
      <c r="G103" s="238">
        <f>ROUND(E103*F103,2)</f>
        <v>0</v>
      </c>
      <c r="H103" s="237"/>
      <c r="I103" s="238">
        <f>ROUND(E103*H103,2)</f>
        <v>0</v>
      </c>
      <c r="J103" s="237"/>
      <c r="K103" s="238">
        <f>ROUND(E103*J103,2)</f>
        <v>0</v>
      </c>
      <c r="L103" s="238">
        <v>21</v>
      </c>
      <c r="M103" s="238">
        <f>G103*(1+L103/100)</f>
        <v>0</v>
      </c>
      <c r="N103" s="236">
        <v>0</v>
      </c>
      <c r="O103" s="236">
        <f>ROUND(E103*N103,2)</f>
        <v>0</v>
      </c>
      <c r="P103" s="236">
        <v>0</v>
      </c>
      <c r="Q103" s="236">
        <f>ROUND(E103*P103,2)</f>
        <v>0</v>
      </c>
      <c r="R103" s="238"/>
      <c r="S103" s="238" t="s">
        <v>288</v>
      </c>
      <c r="T103" s="239" t="s">
        <v>265</v>
      </c>
      <c r="U103" s="222">
        <v>0</v>
      </c>
      <c r="V103" s="222">
        <f>ROUND(E103*U103,2)</f>
        <v>0</v>
      </c>
      <c r="W103" s="222"/>
      <c r="X103" s="222" t="s">
        <v>320</v>
      </c>
      <c r="Y103" s="222" t="s">
        <v>267</v>
      </c>
      <c r="Z103" s="212"/>
      <c r="AA103" s="212"/>
      <c r="AB103" s="212"/>
      <c r="AC103" s="212"/>
      <c r="AD103" s="212"/>
      <c r="AE103" s="212"/>
      <c r="AF103" s="212"/>
      <c r="AG103" s="212" t="s">
        <v>2165</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51" t="s">
        <v>2462</v>
      </c>
      <c r="D104" s="241"/>
      <c r="E104" s="241"/>
      <c r="F104" s="241"/>
      <c r="G104" s="241"/>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270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33.75" outlineLevel="1" x14ac:dyDescent="0.2">
      <c r="A105" s="233">
        <v>77</v>
      </c>
      <c r="B105" s="234" t="s">
        <v>2463</v>
      </c>
      <c r="C105" s="250" t="s">
        <v>2464</v>
      </c>
      <c r="D105" s="235" t="s">
        <v>2215</v>
      </c>
      <c r="E105" s="236">
        <v>4</v>
      </c>
      <c r="F105" s="237"/>
      <c r="G105" s="238">
        <f>ROUND(E105*F105,2)</f>
        <v>0</v>
      </c>
      <c r="H105" s="237"/>
      <c r="I105" s="238">
        <f>ROUND(E105*H105,2)</f>
        <v>0</v>
      </c>
      <c r="J105" s="237"/>
      <c r="K105" s="238">
        <f>ROUND(E105*J105,2)</f>
        <v>0</v>
      </c>
      <c r="L105" s="238">
        <v>21</v>
      </c>
      <c r="M105" s="238">
        <f>G105*(1+L105/100)</f>
        <v>0</v>
      </c>
      <c r="N105" s="236">
        <v>0</v>
      </c>
      <c r="O105" s="236">
        <f>ROUND(E105*N105,2)</f>
        <v>0</v>
      </c>
      <c r="P105" s="236">
        <v>0</v>
      </c>
      <c r="Q105" s="236">
        <f>ROUND(E105*P105,2)</f>
        <v>0</v>
      </c>
      <c r="R105" s="238"/>
      <c r="S105" s="238" t="s">
        <v>288</v>
      </c>
      <c r="T105" s="239" t="s">
        <v>265</v>
      </c>
      <c r="U105" s="222">
        <v>0</v>
      </c>
      <c r="V105" s="222">
        <f>ROUND(E105*U105,2)</f>
        <v>0</v>
      </c>
      <c r="W105" s="222"/>
      <c r="X105" s="222" t="s">
        <v>320</v>
      </c>
      <c r="Y105" s="222" t="s">
        <v>267</v>
      </c>
      <c r="Z105" s="212"/>
      <c r="AA105" s="212"/>
      <c r="AB105" s="212"/>
      <c r="AC105" s="212"/>
      <c r="AD105" s="212"/>
      <c r="AE105" s="212"/>
      <c r="AF105" s="212"/>
      <c r="AG105" s="212" t="s">
        <v>2165</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51" t="s">
        <v>2465</v>
      </c>
      <c r="D106" s="241"/>
      <c r="E106" s="241"/>
      <c r="F106" s="241"/>
      <c r="G106" s="241"/>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270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33.75" outlineLevel="1" x14ac:dyDescent="0.2">
      <c r="A107" s="233">
        <v>78</v>
      </c>
      <c r="B107" s="234" t="s">
        <v>2466</v>
      </c>
      <c r="C107" s="250" t="s">
        <v>2467</v>
      </c>
      <c r="D107" s="235" t="s">
        <v>2215</v>
      </c>
      <c r="E107" s="236">
        <v>7</v>
      </c>
      <c r="F107" s="237"/>
      <c r="G107" s="238">
        <f>ROUND(E107*F107,2)</f>
        <v>0</v>
      </c>
      <c r="H107" s="237"/>
      <c r="I107" s="238">
        <f>ROUND(E107*H107,2)</f>
        <v>0</v>
      </c>
      <c r="J107" s="237"/>
      <c r="K107" s="238">
        <f>ROUND(E107*J107,2)</f>
        <v>0</v>
      </c>
      <c r="L107" s="238">
        <v>21</v>
      </c>
      <c r="M107" s="238">
        <f>G107*(1+L107/100)</f>
        <v>0</v>
      </c>
      <c r="N107" s="236">
        <v>0</v>
      </c>
      <c r="O107" s="236">
        <f>ROUND(E107*N107,2)</f>
        <v>0</v>
      </c>
      <c r="P107" s="236">
        <v>0</v>
      </c>
      <c r="Q107" s="236">
        <f>ROUND(E107*P107,2)</f>
        <v>0</v>
      </c>
      <c r="R107" s="238"/>
      <c r="S107" s="238" t="s">
        <v>288</v>
      </c>
      <c r="T107" s="239" t="s">
        <v>265</v>
      </c>
      <c r="U107" s="222">
        <v>0</v>
      </c>
      <c r="V107" s="222">
        <f>ROUND(E107*U107,2)</f>
        <v>0</v>
      </c>
      <c r="W107" s="222"/>
      <c r="X107" s="222" t="s">
        <v>320</v>
      </c>
      <c r="Y107" s="222" t="s">
        <v>267</v>
      </c>
      <c r="Z107" s="212"/>
      <c r="AA107" s="212"/>
      <c r="AB107" s="212"/>
      <c r="AC107" s="212"/>
      <c r="AD107" s="212"/>
      <c r="AE107" s="212"/>
      <c r="AF107" s="212"/>
      <c r="AG107" s="212" t="s">
        <v>2165</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51" t="s">
        <v>2468</v>
      </c>
      <c r="D108" s="241"/>
      <c r="E108" s="241"/>
      <c r="F108" s="241"/>
      <c r="G108" s="241"/>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270</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42">
        <v>79</v>
      </c>
      <c r="B109" s="243" t="s">
        <v>2469</v>
      </c>
      <c r="C109" s="253" t="s">
        <v>2418</v>
      </c>
      <c r="D109" s="244" t="s">
        <v>2215</v>
      </c>
      <c r="E109" s="245">
        <v>1</v>
      </c>
      <c r="F109" s="246"/>
      <c r="G109" s="247">
        <f>ROUND(E109*F109,2)</f>
        <v>0</v>
      </c>
      <c r="H109" s="246"/>
      <c r="I109" s="247">
        <f>ROUND(E109*H109,2)</f>
        <v>0</v>
      </c>
      <c r="J109" s="246"/>
      <c r="K109" s="247">
        <f>ROUND(E109*J109,2)</f>
        <v>0</v>
      </c>
      <c r="L109" s="247">
        <v>21</v>
      </c>
      <c r="M109" s="247">
        <f>G109*(1+L109/100)</f>
        <v>0</v>
      </c>
      <c r="N109" s="245">
        <v>0</v>
      </c>
      <c r="O109" s="245">
        <f>ROUND(E109*N109,2)</f>
        <v>0</v>
      </c>
      <c r="P109" s="245">
        <v>0</v>
      </c>
      <c r="Q109" s="245">
        <f>ROUND(E109*P109,2)</f>
        <v>0</v>
      </c>
      <c r="R109" s="247"/>
      <c r="S109" s="247" t="s">
        <v>288</v>
      </c>
      <c r="T109" s="248" t="s">
        <v>265</v>
      </c>
      <c r="U109" s="222">
        <v>0</v>
      </c>
      <c r="V109" s="222">
        <f>ROUND(E109*U109,2)</f>
        <v>0</v>
      </c>
      <c r="W109" s="222"/>
      <c r="X109" s="222" t="s">
        <v>320</v>
      </c>
      <c r="Y109" s="222" t="s">
        <v>267</v>
      </c>
      <c r="Z109" s="212"/>
      <c r="AA109" s="212"/>
      <c r="AB109" s="212"/>
      <c r="AC109" s="212"/>
      <c r="AD109" s="212"/>
      <c r="AE109" s="212"/>
      <c r="AF109" s="212"/>
      <c r="AG109" s="212" t="s">
        <v>2165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42">
        <v>80</v>
      </c>
      <c r="B110" s="243" t="s">
        <v>2470</v>
      </c>
      <c r="C110" s="253" t="s">
        <v>2391</v>
      </c>
      <c r="D110" s="244" t="s">
        <v>2389</v>
      </c>
      <c r="E110" s="245">
        <v>18</v>
      </c>
      <c r="F110" s="246"/>
      <c r="G110" s="247">
        <f>ROUND(E110*F110,2)</f>
        <v>0</v>
      </c>
      <c r="H110" s="246"/>
      <c r="I110" s="247">
        <f>ROUND(E110*H110,2)</f>
        <v>0</v>
      </c>
      <c r="J110" s="246"/>
      <c r="K110" s="247">
        <f>ROUND(E110*J110,2)</f>
        <v>0</v>
      </c>
      <c r="L110" s="247">
        <v>21</v>
      </c>
      <c r="M110" s="247">
        <f>G110*(1+L110/100)</f>
        <v>0</v>
      </c>
      <c r="N110" s="245">
        <v>0</v>
      </c>
      <c r="O110" s="245">
        <f>ROUND(E110*N110,2)</f>
        <v>0</v>
      </c>
      <c r="P110" s="245">
        <v>0</v>
      </c>
      <c r="Q110" s="245">
        <f>ROUND(E110*P110,2)</f>
        <v>0</v>
      </c>
      <c r="R110" s="247"/>
      <c r="S110" s="247" t="s">
        <v>288</v>
      </c>
      <c r="T110" s="248" t="s">
        <v>265</v>
      </c>
      <c r="U110" s="222">
        <v>0</v>
      </c>
      <c r="V110" s="222">
        <f>ROUND(E110*U110,2)</f>
        <v>0</v>
      </c>
      <c r="W110" s="222"/>
      <c r="X110" s="222" t="s">
        <v>320</v>
      </c>
      <c r="Y110" s="222" t="s">
        <v>267</v>
      </c>
      <c r="Z110" s="212"/>
      <c r="AA110" s="212"/>
      <c r="AB110" s="212"/>
      <c r="AC110" s="212"/>
      <c r="AD110" s="212"/>
      <c r="AE110" s="212"/>
      <c r="AF110" s="212"/>
      <c r="AG110" s="212" t="s">
        <v>2165</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42">
        <v>81</v>
      </c>
      <c r="B111" s="243" t="s">
        <v>2471</v>
      </c>
      <c r="C111" s="253" t="s">
        <v>2419</v>
      </c>
      <c r="D111" s="244" t="s">
        <v>2389</v>
      </c>
      <c r="E111" s="245">
        <v>6</v>
      </c>
      <c r="F111" s="246"/>
      <c r="G111" s="247">
        <f>ROUND(E111*F111,2)</f>
        <v>0</v>
      </c>
      <c r="H111" s="246"/>
      <c r="I111" s="247">
        <f>ROUND(E111*H111,2)</f>
        <v>0</v>
      </c>
      <c r="J111" s="246"/>
      <c r="K111" s="247">
        <f>ROUND(E111*J111,2)</f>
        <v>0</v>
      </c>
      <c r="L111" s="247">
        <v>21</v>
      </c>
      <c r="M111" s="247">
        <f>G111*(1+L111/100)</f>
        <v>0</v>
      </c>
      <c r="N111" s="245">
        <v>0</v>
      </c>
      <c r="O111" s="245">
        <f>ROUND(E111*N111,2)</f>
        <v>0</v>
      </c>
      <c r="P111" s="245">
        <v>0</v>
      </c>
      <c r="Q111" s="245">
        <f>ROUND(E111*P111,2)</f>
        <v>0</v>
      </c>
      <c r="R111" s="247"/>
      <c r="S111" s="247" t="s">
        <v>288</v>
      </c>
      <c r="T111" s="248" t="s">
        <v>265</v>
      </c>
      <c r="U111" s="222">
        <v>0</v>
      </c>
      <c r="V111" s="222">
        <f>ROUND(E111*U111,2)</f>
        <v>0</v>
      </c>
      <c r="W111" s="222"/>
      <c r="X111" s="222" t="s">
        <v>320</v>
      </c>
      <c r="Y111" s="222" t="s">
        <v>267</v>
      </c>
      <c r="Z111" s="212"/>
      <c r="AA111" s="212"/>
      <c r="AB111" s="212"/>
      <c r="AC111" s="212"/>
      <c r="AD111" s="212"/>
      <c r="AE111" s="212"/>
      <c r="AF111" s="212"/>
      <c r="AG111" s="212" t="s">
        <v>2165</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42">
        <v>82</v>
      </c>
      <c r="B112" s="243" t="s">
        <v>2472</v>
      </c>
      <c r="C112" s="253" t="s">
        <v>2473</v>
      </c>
      <c r="D112" s="244" t="s">
        <v>2389</v>
      </c>
      <c r="E112" s="245">
        <v>1</v>
      </c>
      <c r="F112" s="246"/>
      <c r="G112" s="247">
        <f>ROUND(E112*F112,2)</f>
        <v>0</v>
      </c>
      <c r="H112" s="246"/>
      <c r="I112" s="247">
        <f>ROUND(E112*H112,2)</f>
        <v>0</v>
      </c>
      <c r="J112" s="246"/>
      <c r="K112" s="247">
        <f>ROUND(E112*J112,2)</f>
        <v>0</v>
      </c>
      <c r="L112" s="247">
        <v>21</v>
      </c>
      <c r="M112" s="247">
        <f>G112*(1+L112/100)</f>
        <v>0</v>
      </c>
      <c r="N112" s="245">
        <v>0</v>
      </c>
      <c r="O112" s="245">
        <f>ROUND(E112*N112,2)</f>
        <v>0</v>
      </c>
      <c r="P112" s="245">
        <v>0</v>
      </c>
      <c r="Q112" s="245">
        <f>ROUND(E112*P112,2)</f>
        <v>0</v>
      </c>
      <c r="R112" s="247"/>
      <c r="S112" s="247" t="s">
        <v>288</v>
      </c>
      <c r="T112" s="248" t="s">
        <v>265</v>
      </c>
      <c r="U112" s="222">
        <v>0</v>
      </c>
      <c r="V112" s="222">
        <f>ROUND(E112*U112,2)</f>
        <v>0</v>
      </c>
      <c r="W112" s="222"/>
      <c r="X112" s="222" t="s">
        <v>320</v>
      </c>
      <c r="Y112" s="222" t="s">
        <v>267</v>
      </c>
      <c r="Z112" s="212"/>
      <c r="AA112" s="212"/>
      <c r="AB112" s="212"/>
      <c r="AC112" s="212"/>
      <c r="AD112" s="212"/>
      <c r="AE112" s="212"/>
      <c r="AF112" s="212"/>
      <c r="AG112" s="212" t="s">
        <v>2165</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1" x14ac:dyDescent="0.2">
      <c r="A113" s="242">
        <v>83</v>
      </c>
      <c r="B113" s="243" t="s">
        <v>2474</v>
      </c>
      <c r="C113" s="253" t="s">
        <v>2413</v>
      </c>
      <c r="D113" s="244" t="s">
        <v>2389</v>
      </c>
      <c r="E113" s="245">
        <v>36</v>
      </c>
      <c r="F113" s="246"/>
      <c r="G113" s="247">
        <f>ROUND(E113*F113,2)</f>
        <v>0</v>
      </c>
      <c r="H113" s="246"/>
      <c r="I113" s="247">
        <f>ROUND(E113*H113,2)</f>
        <v>0</v>
      </c>
      <c r="J113" s="246"/>
      <c r="K113" s="247">
        <f>ROUND(E113*J113,2)</f>
        <v>0</v>
      </c>
      <c r="L113" s="247">
        <v>21</v>
      </c>
      <c r="M113" s="247">
        <f>G113*(1+L113/100)</f>
        <v>0</v>
      </c>
      <c r="N113" s="245">
        <v>0</v>
      </c>
      <c r="O113" s="245">
        <f>ROUND(E113*N113,2)</f>
        <v>0</v>
      </c>
      <c r="P113" s="245">
        <v>0</v>
      </c>
      <c r="Q113" s="245">
        <f>ROUND(E113*P113,2)</f>
        <v>0</v>
      </c>
      <c r="R113" s="247"/>
      <c r="S113" s="247" t="s">
        <v>288</v>
      </c>
      <c r="T113" s="248" t="s">
        <v>265</v>
      </c>
      <c r="U113" s="222">
        <v>0</v>
      </c>
      <c r="V113" s="222">
        <f>ROUND(E113*U113,2)</f>
        <v>0</v>
      </c>
      <c r="W113" s="222"/>
      <c r="X113" s="222" t="s">
        <v>320</v>
      </c>
      <c r="Y113" s="222" t="s">
        <v>267</v>
      </c>
      <c r="Z113" s="212"/>
      <c r="AA113" s="212"/>
      <c r="AB113" s="212"/>
      <c r="AC113" s="212"/>
      <c r="AD113" s="212"/>
      <c r="AE113" s="212"/>
      <c r="AF113" s="212"/>
      <c r="AG113" s="212" t="s">
        <v>2165</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42">
        <v>84</v>
      </c>
      <c r="B114" s="243" t="s">
        <v>2475</v>
      </c>
      <c r="C114" s="253" t="s">
        <v>2414</v>
      </c>
      <c r="D114" s="244" t="s">
        <v>2389</v>
      </c>
      <c r="E114" s="245">
        <v>15</v>
      </c>
      <c r="F114" s="246"/>
      <c r="G114" s="247">
        <f>ROUND(E114*F114,2)</f>
        <v>0</v>
      </c>
      <c r="H114" s="246"/>
      <c r="I114" s="247">
        <f>ROUND(E114*H114,2)</f>
        <v>0</v>
      </c>
      <c r="J114" s="246"/>
      <c r="K114" s="247">
        <f>ROUND(E114*J114,2)</f>
        <v>0</v>
      </c>
      <c r="L114" s="247">
        <v>21</v>
      </c>
      <c r="M114" s="247">
        <f>G114*(1+L114/100)</f>
        <v>0</v>
      </c>
      <c r="N114" s="245">
        <v>0</v>
      </c>
      <c r="O114" s="245">
        <f>ROUND(E114*N114,2)</f>
        <v>0</v>
      </c>
      <c r="P114" s="245">
        <v>0</v>
      </c>
      <c r="Q114" s="245">
        <f>ROUND(E114*P114,2)</f>
        <v>0</v>
      </c>
      <c r="R114" s="247"/>
      <c r="S114" s="247" t="s">
        <v>288</v>
      </c>
      <c r="T114" s="248" t="s">
        <v>265</v>
      </c>
      <c r="U114" s="222">
        <v>0</v>
      </c>
      <c r="V114" s="222">
        <f>ROUND(E114*U114,2)</f>
        <v>0</v>
      </c>
      <c r="W114" s="222"/>
      <c r="X114" s="222" t="s">
        <v>320</v>
      </c>
      <c r="Y114" s="222" t="s">
        <v>267</v>
      </c>
      <c r="Z114" s="212"/>
      <c r="AA114" s="212"/>
      <c r="AB114" s="212"/>
      <c r="AC114" s="212"/>
      <c r="AD114" s="212"/>
      <c r="AE114" s="212"/>
      <c r="AF114" s="212"/>
      <c r="AG114" s="212" t="s">
        <v>2165</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42">
        <v>85</v>
      </c>
      <c r="B115" s="243" t="s">
        <v>2476</v>
      </c>
      <c r="C115" s="253" t="s">
        <v>2438</v>
      </c>
      <c r="D115" s="244" t="s">
        <v>2389</v>
      </c>
      <c r="E115" s="245">
        <v>16</v>
      </c>
      <c r="F115" s="246"/>
      <c r="G115" s="247">
        <f>ROUND(E115*F115,2)</f>
        <v>0</v>
      </c>
      <c r="H115" s="246"/>
      <c r="I115" s="247">
        <f>ROUND(E115*H115,2)</f>
        <v>0</v>
      </c>
      <c r="J115" s="246"/>
      <c r="K115" s="247">
        <f>ROUND(E115*J115,2)</f>
        <v>0</v>
      </c>
      <c r="L115" s="247">
        <v>21</v>
      </c>
      <c r="M115" s="247">
        <f>G115*(1+L115/100)</f>
        <v>0</v>
      </c>
      <c r="N115" s="245">
        <v>0</v>
      </c>
      <c r="O115" s="245">
        <f>ROUND(E115*N115,2)</f>
        <v>0</v>
      </c>
      <c r="P115" s="245">
        <v>0</v>
      </c>
      <c r="Q115" s="245">
        <f>ROUND(E115*P115,2)</f>
        <v>0</v>
      </c>
      <c r="R115" s="247"/>
      <c r="S115" s="247" t="s">
        <v>288</v>
      </c>
      <c r="T115" s="248" t="s">
        <v>265</v>
      </c>
      <c r="U115" s="222">
        <v>0</v>
      </c>
      <c r="V115" s="222">
        <f>ROUND(E115*U115,2)</f>
        <v>0</v>
      </c>
      <c r="W115" s="222"/>
      <c r="X115" s="222" t="s">
        <v>320</v>
      </c>
      <c r="Y115" s="222" t="s">
        <v>267</v>
      </c>
      <c r="Z115" s="212"/>
      <c r="AA115" s="212"/>
      <c r="AB115" s="212"/>
      <c r="AC115" s="212"/>
      <c r="AD115" s="212"/>
      <c r="AE115" s="212"/>
      <c r="AF115" s="212"/>
      <c r="AG115" s="212" t="s">
        <v>2165</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1" x14ac:dyDescent="0.2">
      <c r="A116" s="242">
        <v>86</v>
      </c>
      <c r="B116" s="243" t="s">
        <v>2477</v>
      </c>
      <c r="C116" s="253" t="s">
        <v>2478</v>
      </c>
      <c r="D116" s="244" t="s">
        <v>2389</v>
      </c>
      <c r="E116" s="245">
        <v>14</v>
      </c>
      <c r="F116" s="246"/>
      <c r="G116" s="247">
        <f>ROUND(E116*F116,2)</f>
        <v>0</v>
      </c>
      <c r="H116" s="246"/>
      <c r="I116" s="247">
        <f>ROUND(E116*H116,2)</f>
        <v>0</v>
      </c>
      <c r="J116" s="246"/>
      <c r="K116" s="247">
        <f>ROUND(E116*J116,2)</f>
        <v>0</v>
      </c>
      <c r="L116" s="247">
        <v>21</v>
      </c>
      <c r="M116" s="247">
        <f>G116*(1+L116/100)</f>
        <v>0</v>
      </c>
      <c r="N116" s="245">
        <v>0</v>
      </c>
      <c r="O116" s="245">
        <f>ROUND(E116*N116,2)</f>
        <v>0</v>
      </c>
      <c r="P116" s="245">
        <v>0</v>
      </c>
      <c r="Q116" s="245">
        <f>ROUND(E116*P116,2)</f>
        <v>0</v>
      </c>
      <c r="R116" s="247"/>
      <c r="S116" s="247" t="s">
        <v>288</v>
      </c>
      <c r="T116" s="248" t="s">
        <v>265</v>
      </c>
      <c r="U116" s="222">
        <v>0</v>
      </c>
      <c r="V116" s="222">
        <f>ROUND(E116*U116,2)</f>
        <v>0</v>
      </c>
      <c r="W116" s="222"/>
      <c r="X116" s="222" t="s">
        <v>320</v>
      </c>
      <c r="Y116" s="222" t="s">
        <v>267</v>
      </c>
      <c r="Z116" s="212"/>
      <c r="AA116" s="212"/>
      <c r="AB116" s="212"/>
      <c r="AC116" s="212"/>
      <c r="AD116" s="212"/>
      <c r="AE116" s="212"/>
      <c r="AF116" s="212"/>
      <c r="AG116" s="212" t="s">
        <v>2165</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22.5" outlineLevel="1" x14ac:dyDescent="0.2">
      <c r="A117" s="242">
        <v>87</v>
      </c>
      <c r="B117" s="243" t="s">
        <v>2479</v>
      </c>
      <c r="C117" s="253" t="s">
        <v>2398</v>
      </c>
      <c r="D117" s="244" t="s">
        <v>317</v>
      </c>
      <c r="E117" s="245">
        <v>82</v>
      </c>
      <c r="F117" s="246"/>
      <c r="G117" s="247">
        <f>ROUND(E117*F117,2)</f>
        <v>0</v>
      </c>
      <c r="H117" s="246"/>
      <c r="I117" s="247">
        <f>ROUND(E117*H117,2)</f>
        <v>0</v>
      </c>
      <c r="J117" s="246"/>
      <c r="K117" s="247">
        <f>ROUND(E117*J117,2)</f>
        <v>0</v>
      </c>
      <c r="L117" s="247">
        <v>21</v>
      </c>
      <c r="M117" s="247">
        <f>G117*(1+L117/100)</f>
        <v>0</v>
      </c>
      <c r="N117" s="245">
        <v>0</v>
      </c>
      <c r="O117" s="245">
        <f>ROUND(E117*N117,2)</f>
        <v>0</v>
      </c>
      <c r="P117" s="245">
        <v>0</v>
      </c>
      <c r="Q117" s="245">
        <f>ROUND(E117*P117,2)</f>
        <v>0</v>
      </c>
      <c r="R117" s="247"/>
      <c r="S117" s="247" t="s">
        <v>288</v>
      </c>
      <c r="T117" s="248" t="s">
        <v>265</v>
      </c>
      <c r="U117" s="222">
        <v>0</v>
      </c>
      <c r="V117" s="222">
        <f>ROUND(E117*U117,2)</f>
        <v>0</v>
      </c>
      <c r="W117" s="222"/>
      <c r="X117" s="222" t="s">
        <v>320</v>
      </c>
      <c r="Y117" s="222" t="s">
        <v>267</v>
      </c>
      <c r="Z117" s="212"/>
      <c r="AA117" s="212"/>
      <c r="AB117" s="212"/>
      <c r="AC117" s="212"/>
      <c r="AD117" s="212"/>
      <c r="AE117" s="212"/>
      <c r="AF117" s="212"/>
      <c r="AG117" s="212" t="s">
        <v>2165</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42">
        <v>88</v>
      </c>
      <c r="B118" s="243" t="s">
        <v>2480</v>
      </c>
      <c r="C118" s="253" t="s">
        <v>2481</v>
      </c>
      <c r="D118" s="244" t="s">
        <v>317</v>
      </c>
      <c r="E118" s="245">
        <v>171</v>
      </c>
      <c r="F118" s="246"/>
      <c r="G118" s="247">
        <f>ROUND(E118*F118,2)</f>
        <v>0</v>
      </c>
      <c r="H118" s="246"/>
      <c r="I118" s="247">
        <f>ROUND(E118*H118,2)</f>
        <v>0</v>
      </c>
      <c r="J118" s="246"/>
      <c r="K118" s="247">
        <f>ROUND(E118*J118,2)</f>
        <v>0</v>
      </c>
      <c r="L118" s="247">
        <v>21</v>
      </c>
      <c r="M118" s="247">
        <f>G118*(1+L118/100)</f>
        <v>0</v>
      </c>
      <c r="N118" s="245">
        <v>0</v>
      </c>
      <c r="O118" s="245">
        <f>ROUND(E118*N118,2)</f>
        <v>0</v>
      </c>
      <c r="P118" s="245">
        <v>0</v>
      </c>
      <c r="Q118" s="245">
        <f>ROUND(E118*P118,2)</f>
        <v>0</v>
      </c>
      <c r="R118" s="247"/>
      <c r="S118" s="247" t="s">
        <v>288</v>
      </c>
      <c r="T118" s="248" t="s">
        <v>265</v>
      </c>
      <c r="U118" s="222">
        <v>0</v>
      </c>
      <c r="V118" s="222">
        <f>ROUND(E118*U118,2)</f>
        <v>0</v>
      </c>
      <c r="W118" s="222"/>
      <c r="X118" s="222" t="s">
        <v>320</v>
      </c>
      <c r="Y118" s="222" t="s">
        <v>267</v>
      </c>
      <c r="Z118" s="212"/>
      <c r="AA118" s="212"/>
      <c r="AB118" s="212"/>
      <c r="AC118" s="212"/>
      <c r="AD118" s="212"/>
      <c r="AE118" s="212"/>
      <c r="AF118" s="212"/>
      <c r="AG118" s="212" t="s">
        <v>2165</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x14ac:dyDescent="0.2">
      <c r="A119" s="226" t="s">
        <v>259</v>
      </c>
      <c r="B119" s="227" t="s">
        <v>149</v>
      </c>
      <c r="C119" s="249" t="s">
        <v>150</v>
      </c>
      <c r="D119" s="228"/>
      <c r="E119" s="229"/>
      <c r="F119" s="230"/>
      <c r="G119" s="230">
        <f>SUMIF(AG120:AG125,"&lt;&gt;NOR",G120:G125)</f>
        <v>0</v>
      </c>
      <c r="H119" s="230"/>
      <c r="I119" s="230">
        <f>SUM(I120:I125)</f>
        <v>0</v>
      </c>
      <c r="J119" s="230"/>
      <c r="K119" s="230">
        <f>SUM(K120:K125)</f>
        <v>0</v>
      </c>
      <c r="L119" s="230"/>
      <c r="M119" s="230">
        <f>SUM(M120:M125)</f>
        <v>0</v>
      </c>
      <c r="N119" s="229"/>
      <c r="O119" s="229">
        <f>SUM(O120:O125)</f>
        <v>0</v>
      </c>
      <c r="P119" s="229"/>
      <c r="Q119" s="229">
        <f>SUM(Q120:Q125)</f>
        <v>0</v>
      </c>
      <c r="R119" s="230"/>
      <c r="S119" s="230"/>
      <c r="T119" s="231"/>
      <c r="U119" s="225"/>
      <c r="V119" s="225">
        <f>SUM(V120:V125)</f>
        <v>0</v>
      </c>
      <c r="W119" s="225"/>
      <c r="X119" s="225"/>
      <c r="Y119" s="225"/>
      <c r="AG119" t="s">
        <v>260</v>
      </c>
    </row>
    <row r="120" spans="1:60" ht="22.5" outlineLevel="1" x14ac:dyDescent="0.2">
      <c r="A120" s="242">
        <v>89</v>
      </c>
      <c r="B120" s="243" t="s">
        <v>2482</v>
      </c>
      <c r="C120" s="253" t="s">
        <v>2416</v>
      </c>
      <c r="D120" s="244" t="s">
        <v>2220</v>
      </c>
      <c r="E120" s="245">
        <v>1</v>
      </c>
      <c r="F120" s="246"/>
      <c r="G120" s="247">
        <f>ROUND(E120*F120,2)</f>
        <v>0</v>
      </c>
      <c r="H120" s="246"/>
      <c r="I120" s="247">
        <f>ROUND(E120*H120,2)</f>
        <v>0</v>
      </c>
      <c r="J120" s="246"/>
      <c r="K120" s="247">
        <f>ROUND(E120*J120,2)</f>
        <v>0</v>
      </c>
      <c r="L120" s="247">
        <v>21</v>
      </c>
      <c r="M120" s="247">
        <f>G120*(1+L120/100)</f>
        <v>0</v>
      </c>
      <c r="N120" s="245">
        <v>0</v>
      </c>
      <c r="O120" s="245">
        <f>ROUND(E120*N120,2)</f>
        <v>0</v>
      </c>
      <c r="P120" s="245">
        <v>0</v>
      </c>
      <c r="Q120" s="245">
        <f>ROUND(E120*P120,2)</f>
        <v>0</v>
      </c>
      <c r="R120" s="247"/>
      <c r="S120" s="247" t="s">
        <v>288</v>
      </c>
      <c r="T120" s="248" t="s">
        <v>265</v>
      </c>
      <c r="U120" s="222">
        <v>0</v>
      </c>
      <c r="V120" s="222">
        <f>ROUND(E120*U120,2)</f>
        <v>0</v>
      </c>
      <c r="W120" s="222"/>
      <c r="X120" s="222" t="s">
        <v>320</v>
      </c>
      <c r="Y120" s="222" t="s">
        <v>267</v>
      </c>
      <c r="Z120" s="212"/>
      <c r="AA120" s="212"/>
      <c r="AB120" s="212"/>
      <c r="AC120" s="212"/>
      <c r="AD120" s="212"/>
      <c r="AE120" s="212"/>
      <c r="AF120" s="212"/>
      <c r="AG120" s="212" t="s">
        <v>2165</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42">
        <v>90</v>
      </c>
      <c r="B121" s="243" t="s">
        <v>2483</v>
      </c>
      <c r="C121" s="253" t="s">
        <v>2417</v>
      </c>
      <c r="D121" s="244" t="s">
        <v>2215</v>
      </c>
      <c r="E121" s="245">
        <v>1</v>
      </c>
      <c r="F121" s="246"/>
      <c r="G121" s="247">
        <f>ROUND(E121*F121,2)</f>
        <v>0</v>
      </c>
      <c r="H121" s="246"/>
      <c r="I121" s="247">
        <f>ROUND(E121*H121,2)</f>
        <v>0</v>
      </c>
      <c r="J121" s="246"/>
      <c r="K121" s="247">
        <f>ROUND(E121*J121,2)</f>
        <v>0</v>
      </c>
      <c r="L121" s="247">
        <v>21</v>
      </c>
      <c r="M121" s="247">
        <f>G121*(1+L121/100)</f>
        <v>0</v>
      </c>
      <c r="N121" s="245">
        <v>0</v>
      </c>
      <c r="O121" s="245">
        <f>ROUND(E121*N121,2)</f>
        <v>0</v>
      </c>
      <c r="P121" s="245">
        <v>0</v>
      </c>
      <c r="Q121" s="245">
        <f>ROUND(E121*P121,2)</f>
        <v>0</v>
      </c>
      <c r="R121" s="247"/>
      <c r="S121" s="247" t="s">
        <v>288</v>
      </c>
      <c r="T121" s="248" t="s">
        <v>265</v>
      </c>
      <c r="U121" s="222">
        <v>0</v>
      </c>
      <c r="V121" s="222">
        <f>ROUND(E121*U121,2)</f>
        <v>0</v>
      </c>
      <c r="W121" s="222"/>
      <c r="X121" s="222" t="s">
        <v>320</v>
      </c>
      <c r="Y121" s="222" t="s">
        <v>267</v>
      </c>
      <c r="Z121" s="212"/>
      <c r="AA121" s="212"/>
      <c r="AB121" s="212"/>
      <c r="AC121" s="212"/>
      <c r="AD121" s="212"/>
      <c r="AE121" s="212"/>
      <c r="AF121" s="212"/>
      <c r="AG121" s="212" t="s">
        <v>2165</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42">
        <v>91</v>
      </c>
      <c r="B122" s="243" t="s">
        <v>2484</v>
      </c>
      <c r="C122" s="253" t="s">
        <v>2418</v>
      </c>
      <c r="D122" s="244" t="s">
        <v>2215</v>
      </c>
      <c r="E122" s="245">
        <v>1</v>
      </c>
      <c r="F122" s="246"/>
      <c r="G122" s="247">
        <f>ROUND(E122*F122,2)</f>
        <v>0</v>
      </c>
      <c r="H122" s="246"/>
      <c r="I122" s="247">
        <f>ROUND(E122*H122,2)</f>
        <v>0</v>
      </c>
      <c r="J122" s="246"/>
      <c r="K122" s="247">
        <f>ROUND(E122*J122,2)</f>
        <v>0</v>
      </c>
      <c r="L122" s="247">
        <v>21</v>
      </c>
      <c r="M122" s="247">
        <f>G122*(1+L122/100)</f>
        <v>0</v>
      </c>
      <c r="N122" s="245">
        <v>0</v>
      </c>
      <c r="O122" s="245">
        <f>ROUND(E122*N122,2)</f>
        <v>0</v>
      </c>
      <c r="P122" s="245">
        <v>0</v>
      </c>
      <c r="Q122" s="245">
        <f>ROUND(E122*P122,2)</f>
        <v>0</v>
      </c>
      <c r="R122" s="247"/>
      <c r="S122" s="247" t="s">
        <v>288</v>
      </c>
      <c r="T122" s="248" t="s">
        <v>265</v>
      </c>
      <c r="U122" s="222">
        <v>0</v>
      </c>
      <c r="V122" s="222">
        <f>ROUND(E122*U122,2)</f>
        <v>0</v>
      </c>
      <c r="W122" s="222"/>
      <c r="X122" s="222" t="s">
        <v>320</v>
      </c>
      <c r="Y122" s="222" t="s">
        <v>267</v>
      </c>
      <c r="Z122" s="212"/>
      <c r="AA122" s="212"/>
      <c r="AB122" s="212"/>
      <c r="AC122" s="212"/>
      <c r="AD122" s="212"/>
      <c r="AE122" s="212"/>
      <c r="AF122" s="212"/>
      <c r="AG122" s="212" t="s">
        <v>2165</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42">
        <v>92</v>
      </c>
      <c r="B123" s="243" t="s">
        <v>2485</v>
      </c>
      <c r="C123" s="253" t="s">
        <v>2391</v>
      </c>
      <c r="D123" s="244" t="s">
        <v>2389</v>
      </c>
      <c r="E123" s="245">
        <v>1.5</v>
      </c>
      <c r="F123" s="246"/>
      <c r="G123" s="247">
        <f>ROUND(E123*F123,2)</f>
        <v>0</v>
      </c>
      <c r="H123" s="246"/>
      <c r="I123" s="247">
        <f>ROUND(E123*H123,2)</f>
        <v>0</v>
      </c>
      <c r="J123" s="246"/>
      <c r="K123" s="247">
        <f>ROUND(E123*J123,2)</f>
        <v>0</v>
      </c>
      <c r="L123" s="247">
        <v>21</v>
      </c>
      <c r="M123" s="247">
        <f>G123*(1+L123/100)</f>
        <v>0</v>
      </c>
      <c r="N123" s="245">
        <v>0</v>
      </c>
      <c r="O123" s="245">
        <f>ROUND(E123*N123,2)</f>
        <v>0</v>
      </c>
      <c r="P123" s="245">
        <v>0</v>
      </c>
      <c r="Q123" s="245">
        <f>ROUND(E123*P123,2)</f>
        <v>0</v>
      </c>
      <c r="R123" s="247"/>
      <c r="S123" s="247" t="s">
        <v>288</v>
      </c>
      <c r="T123" s="248" t="s">
        <v>265</v>
      </c>
      <c r="U123" s="222">
        <v>0</v>
      </c>
      <c r="V123" s="222">
        <f>ROUND(E123*U123,2)</f>
        <v>0</v>
      </c>
      <c r="W123" s="222"/>
      <c r="X123" s="222" t="s">
        <v>320</v>
      </c>
      <c r="Y123" s="222" t="s">
        <v>267</v>
      </c>
      <c r="Z123" s="212"/>
      <c r="AA123" s="212"/>
      <c r="AB123" s="212"/>
      <c r="AC123" s="212"/>
      <c r="AD123" s="212"/>
      <c r="AE123" s="212"/>
      <c r="AF123" s="212"/>
      <c r="AG123" s="212" t="s">
        <v>2165</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1" x14ac:dyDescent="0.2">
      <c r="A124" s="242">
        <v>93</v>
      </c>
      <c r="B124" s="243" t="s">
        <v>2486</v>
      </c>
      <c r="C124" s="253" t="s">
        <v>2413</v>
      </c>
      <c r="D124" s="244" t="s">
        <v>2389</v>
      </c>
      <c r="E124" s="245">
        <v>15</v>
      </c>
      <c r="F124" s="246"/>
      <c r="G124" s="247">
        <f>ROUND(E124*F124,2)</f>
        <v>0</v>
      </c>
      <c r="H124" s="246"/>
      <c r="I124" s="247">
        <f>ROUND(E124*H124,2)</f>
        <v>0</v>
      </c>
      <c r="J124" s="246"/>
      <c r="K124" s="247">
        <f>ROUND(E124*J124,2)</f>
        <v>0</v>
      </c>
      <c r="L124" s="247">
        <v>21</v>
      </c>
      <c r="M124" s="247">
        <f>G124*(1+L124/100)</f>
        <v>0</v>
      </c>
      <c r="N124" s="245">
        <v>0</v>
      </c>
      <c r="O124" s="245">
        <f>ROUND(E124*N124,2)</f>
        <v>0</v>
      </c>
      <c r="P124" s="245">
        <v>0</v>
      </c>
      <c r="Q124" s="245">
        <f>ROUND(E124*P124,2)</f>
        <v>0</v>
      </c>
      <c r="R124" s="247"/>
      <c r="S124" s="247" t="s">
        <v>288</v>
      </c>
      <c r="T124" s="248" t="s">
        <v>265</v>
      </c>
      <c r="U124" s="222">
        <v>0</v>
      </c>
      <c r="V124" s="222">
        <f>ROUND(E124*U124,2)</f>
        <v>0</v>
      </c>
      <c r="W124" s="222"/>
      <c r="X124" s="222" t="s">
        <v>320</v>
      </c>
      <c r="Y124" s="222" t="s">
        <v>267</v>
      </c>
      <c r="Z124" s="212"/>
      <c r="AA124" s="212"/>
      <c r="AB124" s="212"/>
      <c r="AC124" s="212"/>
      <c r="AD124" s="212"/>
      <c r="AE124" s="212"/>
      <c r="AF124" s="212"/>
      <c r="AG124" s="212" t="s">
        <v>2165</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42">
        <v>94</v>
      </c>
      <c r="B125" s="243" t="s">
        <v>2487</v>
      </c>
      <c r="C125" s="253" t="s">
        <v>2481</v>
      </c>
      <c r="D125" s="244" t="s">
        <v>317</v>
      </c>
      <c r="E125" s="245">
        <v>12</v>
      </c>
      <c r="F125" s="246"/>
      <c r="G125" s="247">
        <f>ROUND(E125*F125,2)</f>
        <v>0</v>
      </c>
      <c r="H125" s="246"/>
      <c r="I125" s="247">
        <f>ROUND(E125*H125,2)</f>
        <v>0</v>
      </c>
      <c r="J125" s="246"/>
      <c r="K125" s="247">
        <f>ROUND(E125*J125,2)</f>
        <v>0</v>
      </c>
      <c r="L125" s="247">
        <v>21</v>
      </c>
      <c r="M125" s="247">
        <f>G125*(1+L125/100)</f>
        <v>0</v>
      </c>
      <c r="N125" s="245">
        <v>0</v>
      </c>
      <c r="O125" s="245">
        <f>ROUND(E125*N125,2)</f>
        <v>0</v>
      </c>
      <c r="P125" s="245">
        <v>0</v>
      </c>
      <c r="Q125" s="245">
        <f>ROUND(E125*P125,2)</f>
        <v>0</v>
      </c>
      <c r="R125" s="247"/>
      <c r="S125" s="247" t="s">
        <v>288</v>
      </c>
      <c r="T125" s="248" t="s">
        <v>265</v>
      </c>
      <c r="U125" s="222">
        <v>0</v>
      </c>
      <c r="V125" s="222">
        <f>ROUND(E125*U125,2)</f>
        <v>0</v>
      </c>
      <c r="W125" s="222"/>
      <c r="X125" s="222" t="s">
        <v>320</v>
      </c>
      <c r="Y125" s="222" t="s">
        <v>267</v>
      </c>
      <c r="Z125" s="212"/>
      <c r="AA125" s="212"/>
      <c r="AB125" s="212"/>
      <c r="AC125" s="212"/>
      <c r="AD125" s="212"/>
      <c r="AE125" s="212"/>
      <c r="AF125" s="212"/>
      <c r="AG125" s="212" t="s">
        <v>2165</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x14ac:dyDescent="0.2">
      <c r="A126" s="226" t="s">
        <v>259</v>
      </c>
      <c r="B126" s="227" t="s">
        <v>151</v>
      </c>
      <c r="C126" s="249" t="s">
        <v>152</v>
      </c>
      <c r="D126" s="228"/>
      <c r="E126" s="229"/>
      <c r="F126" s="230"/>
      <c r="G126" s="230">
        <f>SUMIF(AG127:AG133,"&lt;&gt;NOR",G127:G133)</f>
        <v>0</v>
      </c>
      <c r="H126" s="230"/>
      <c r="I126" s="230">
        <f>SUM(I127:I133)</f>
        <v>0</v>
      </c>
      <c r="J126" s="230"/>
      <c r="K126" s="230">
        <f>SUM(K127:K133)</f>
        <v>0</v>
      </c>
      <c r="L126" s="230"/>
      <c r="M126" s="230">
        <f>SUM(M127:M133)</f>
        <v>0</v>
      </c>
      <c r="N126" s="229"/>
      <c r="O126" s="229">
        <f>SUM(O127:O133)</f>
        <v>0</v>
      </c>
      <c r="P126" s="229"/>
      <c r="Q126" s="229">
        <f>SUM(Q127:Q133)</f>
        <v>0</v>
      </c>
      <c r="R126" s="230"/>
      <c r="S126" s="230"/>
      <c r="T126" s="231"/>
      <c r="U126" s="225"/>
      <c r="V126" s="225">
        <f>SUM(V127:V133)</f>
        <v>0</v>
      </c>
      <c r="W126" s="225"/>
      <c r="X126" s="225"/>
      <c r="Y126" s="225"/>
      <c r="AG126" t="s">
        <v>260</v>
      </c>
    </row>
    <row r="127" spans="1:60" ht="33.75" outlineLevel="1" x14ac:dyDescent="0.2">
      <c r="A127" s="233">
        <v>95</v>
      </c>
      <c r="B127" s="234" t="s">
        <v>2488</v>
      </c>
      <c r="C127" s="250" t="s">
        <v>2489</v>
      </c>
      <c r="D127" s="235" t="s">
        <v>2215</v>
      </c>
      <c r="E127" s="236">
        <v>2</v>
      </c>
      <c r="F127" s="237"/>
      <c r="G127" s="238">
        <f>ROUND(E127*F127,2)</f>
        <v>0</v>
      </c>
      <c r="H127" s="237"/>
      <c r="I127" s="238">
        <f>ROUND(E127*H127,2)</f>
        <v>0</v>
      </c>
      <c r="J127" s="237"/>
      <c r="K127" s="238">
        <f>ROUND(E127*J127,2)</f>
        <v>0</v>
      </c>
      <c r="L127" s="238">
        <v>21</v>
      </c>
      <c r="M127" s="238">
        <f>G127*(1+L127/100)</f>
        <v>0</v>
      </c>
      <c r="N127" s="236">
        <v>0</v>
      </c>
      <c r="O127" s="236">
        <f>ROUND(E127*N127,2)</f>
        <v>0</v>
      </c>
      <c r="P127" s="236">
        <v>0</v>
      </c>
      <c r="Q127" s="236">
        <f>ROUND(E127*P127,2)</f>
        <v>0</v>
      </c>
      <c r="R127" s="238"/>
      <c r="S127" s="238" t="s">
        <v>288</v>
      </c>
      <c r="T127" s="239" t="s">
        <v>265</v>
      </c>
      <c r="U127" s="222">
        <v>0</v>
      </c>
      <c r="V127" s="222">
        <f>ROUND(E127*U127,2)</f>
        <v>0</v>
      </c>
      <c r="W127" s="222"/>
      <c r="X127" s="222" t="s">
        <v>320</v>
      </c>
      <c r="Y127" s="222" t="s">
        <v>267</v>
      </c>
      <c r="Z127" s="212"/>
      <c r="AA127" s="212"/>
      <c r="AB127" s="212"/>
      <c r="AC127" s="212"/>
      <c r="AD127" s="212"/>
      <c r="AE127" s="212"/>
      <c r="AF127" s="212"/>
      <c r="AG127" s="212" t="s">
        <v>2165</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ht="22.5" outlineLevel="2" x14ac:dyDescent="0.2">
      <c r="A128" s="219"/>
      <c r="B128" s="220"/>
      <c r="C128" s="251" t="s">
        <v>2490</v>
      </c>
      <c r="D128" s="241"/>
      <c r="E128" s="241"/>
      <c r="F128" s="241"/>
      <c r="G128" s="241"/>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270</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40" t="str">
        <f>C128</f>
        <v>(pružné uložení), ukotvení, uvedení do provozu. Dodávka bude kompletní, vč. veškeré kabeláže a vč. provedení prokabelování (mimo napojení na MaR) dle schémat výrobce, vč. autorizovaného spuštění a uvedení do provozu servisním technikem</v>
      </c>
      <c r="BB128" s="212"/>
      <c r="BC128" s="212"/>
      <c r="BD128" s="212"/>
      <c r="BE128" s="212"/>
      <c r="BF128" s="212"/>
      <c r="BG128" s="212"/>
      <c r="BH128" s="212"/>
    </row>
    <row r="129" spans="1:60" ht="22.5" outlineLevel="1" x14ac:dyDescent="0.2">
      <c r="A129" s="242">
        <v>96</v>
      </c>
      <c r="B129" s="243" t="s">
        <v>2491</v>
      </c>
      <c r="C129" s="253" t="s">
        <v>2492</v>
      </c>
      <c r="D129" s="244" t="s">
        <v>2215</v>
      </c>
      <c r="E129" s="245">
        <v>2</v>
      </c>
      <c r="F129" s="246"/>
      <c r="G129" s="247">
        <f>ROUND(E129*F129,2)</f>
        <v>0</v>
      </c>
      <c r="H129" s="246"/>
      <c r="I129" s="247">
        <f>ROUND(E129*H129,2)</f>
        <v>0</v>
      </c>
      <c r="J129" s="246"/>
      <c r="K129" s="247">
        <f>ROUND(E129*J129,2)</f>
        <v>0</v>
      </c>
      <c r="L129" s="247">
        <v>21</v>
      </c>
      <c r="M129" s="247">
        <f>G129*(1+L129/100)</f>
        <v>0</v>
      </c>
      <c r="N129" s="245">
        <v>0</v>
      </c>
      <c r="O129" s="245">
        <f>ROUND(E129*N129,2)</f>
        <v>0</v>
      </c>
      <c r="P129" s="245">
        <v>0</v>
      </c>
      <c r="Q129" s="245">
        <f>ROUND(E129*P129,2)</f>
        <v>0</v>
      </c>
      <c r="R129" s="247"/>
      <c r="S129" s="247" t="s">
        <v>288</v>
      </c>
      <c r="T129" s="248" t="s">
        <v>265</v>
      </c>
      <c r="U129" s="222">
        <v>0</v>
      </c>
      <c r="V129" s="222">
        <f>ROUND(E129*U129,2)</f>
        <v>0</v>
      </c>
      <c r="W129" s="222"/>
      <c r="X129" s="222" t="s">
        <v>320</v>
      </c>
      <c r="Y129" s="222" t="s">
        <v>267</v>
      </c>
      <c r="Z129" s="212"/>
      <c r="AA129" s="212"/>
      <c r="AB129" s="212"/>
      <c r="AC129" s="212"/>
      <c r="AD129" s="212"/>
      <c r="AE129" s="212"/>
      <c r="AF129" s="212"/>
      <c r="AG129" s="212" t="s">
        <v>2165</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42">
        <v>97</v>
      </c>
      <c r="B130" s="243" t="s">
        <v>2493</v>
      </c>
      <c r="C130" s="253" t="s">
        <v>2494</v>
      </c>
      <c r="D130" s="244" t="s">
        <v>2215</v>
      </c>
      <c r="E130" s="245">
        <v>2</v>
      </c>
      <c r="F130" s="246"/>
      <c r="G130" s="247">
        <f>ROUND(E130*F130,2)</f>
        <v>0</v>
      </c>
      <c r="H130" s="246"/>
      <c r="I130" s="247">
        <f>ROUND(E130*H130,2)</f>
        <v>0</v>
      </c>
      <c r="J130" s="246"/>
      <c r="K130" s="247">
        <f>ROUND(E130*J130,2)</f>
        <v>0</v>
      </c>
      <c r="L130" s="247">
        <v>21</v>
      </c>
      <c r="M130" s="247">
        <f>G130*(1+L130/100)</f>
        <v>0</v>
      </c>
      <c r="N130" s="245">
        <v>0</v>
      </c>
      <c r="O130" s="245">
        <f>ROUND(E130*N130,2)</f>
        <v>0</v>
      </c>
      <c r="P130" s="245">
        <v>0</v>
      </c>
      <c r="Q130" s="245">
        <f>ROUND(E130*P130,2)</f>
        <v>0</v>
      </c>
      <c r="R130" s="247"/>
      <c r="S130" s="247" t="s">
        <v>288</v>
      </c>
      <c r="T130" s="248" t="s">
        <v>265</v>
      </c>
      <c r="U130" s="222">
        <v>0</v>
      </c>
      <c r="V130" s="222">
        <f>ROUND(E130*U130,2)</f>
        <v>0</v>
      </c>
      <c r="W130" s="222"/>
      <c r="X130" s="222" t="s">
        <v>320</v>
      </c>
      <c r="Y130" s="222" t="s">
        <v>267</v>
      </c>
      <c r="Z130" s="212"/>
      <c r="AA130" s="212"/>
      <c r="AB130" s="212"/>
      <c r="AC130" s="212"/>
      <c r="AD130" s="212"/>
      <c r="AE130" s="212"/>
      <c r="AF130" s="212"/>
      <c r="AG130" s="212" t="s">
        <v>2165</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22.5" outlineLevel="1" x14ac:dyDescent="0.2">
      <c r="A131" s="242">
        <v>98</v>
      </c>
      <c r="B131" s="243" t="s">
        <v>2495</v>
      </c>
      <c r="C131" s="253" t="s">
        <v>2424</v>
      </c>
      <c r="D131" s="244" t="s">
        <v>2215</v>
      </c>
      <c r="E131" s="245">
        <v>2</v>
      </c>
      <c r="F131" s="246"/>
      <c r="G131" s="247">
        <f>ROUND(E131*F131,2)</f>
        <v>0</v>
      </c>
      <c r="H131" s="246"/>
      <c r="I131" s="247">
        <f>ROUND(E131*H131,2)</f>
        <v>0</v>
      </c>
      <c r="J131" s="246"/>
      <c r="K131" s="247">
        <f>ROUND(E131*J131,2)</f>
        <v>0</v>
      </c>
      <c r="L131" s="247">
        <v>21</v>
      </c>
      <c r="M131" s="247">
        <f>G131*(1+L131/100)</f>
        <v>0</v>
      </c>
      <c r="N131" s="245">
        <v>0</v>
      </c>
      <c r="O131" s="245">
        <f>ROUND(E131*N131,2)</f>
        <v>0</v>
      </c>
      <c r="P131" s="245">
        <v>0</v>
      </c>
      <c r="Q131" s="245">
        <f>ROUND(E131*P131,2)</f>
        <v>0</v>
      </c>
      <c r="R131" s="247"/>
      <c r="S131" s="247" t="s">
        <v>288</v>
      </c>
      <c r="T131" s="248" t="s">
        <v>265</v>
      </c>
      <c r="U131" s="222">
        <v>0</v>
      </c>
      <c r="V131" s="222">
        <f>ROUND(E131*U131,2)</f>
        <v>0</v>
      </c>
      <c r="W131" s="222"/>
      <c r="X131" s="222" t="s">
        <v>320</v>
      </c>
      <c r="Y131" s="222" t="s">
        <v>267</v>
      </c>
      <c r="Z131" s="212"/>
      <c r="AA131" s="212"/>
      <c r="AB131" s="212"/>
      <c r="AC131" s="212"/>
      <c r="AD131" s="212"/>
      <c r="AE131" s="212"/>
      <c r="AF131" s="212"/>
      <c r="AG131" s="212" t="s">
        <v>2165</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42">
        <v>99</v>
      </c>
      <c r="B132" s="243" t="s">
        <v>2496</v>
      </c>
      <c r="C132" s="253" t="s">
        <v>2497</v>
      </c>
      <c r="D132" s="244" t="s">
        <v>2215</v>
      </c>
      <c r="E132" s="245">
        <v>2</v>
      </c>
      <c r="F132" s="246"/>
      <c r="G132" s="247">
        <f>ROUND(E132*F132,2)</f>
        <v>0</v>
      </c>
      <c r="H132" s="246"/>
      <c r="I132" s="247">
        <f>ROUND(E132*H132,2)</f>
        <v>0</v>
      </c>
      <c r="J132" s="246"/>
      <c r="K132" s="247">
        <f>ROUND(E132*J132,2)</f>
        <v>0</v>
      </c>
      <c r="L132" s="247">
        <v>21</v>
      </c>
      <c r="M132" s="247">
        <f>G132*(1+L132/100)</f>
        <v>0</v>
      </c>
      <c r="N132" s="245">
        <v>0</v>
      </c>
      <c r="O132" s="245">
        <f>ROUND(E132*N132,2)</f>
        <v>0</v>
      </c>
      <c r="P132" s="245">
        <v>0</v>
      </c>
      <c r="Q132" s="245">
        <f>ROUND(E132*P132,2)</f>
        <v>0</v>
      </c>
      <c r="R132" s="247"/>
      <c r="S132" s="247" t="s">
        <v>288</v>
      </c>
      <c r="T132" s="248" t="s">
        <v>265</v>
      </c>
      <c r="U132" s="222">
        <v>0</v>
      </c>
      <c r="V132" s="222">
        <f>ROUND(E132*U132,2)</f>
        <v>0</v>
      </c>
      <c r="W132" s="222"/>
      <c r="X132" s="222" t="s">
        <v>320</v>
      </c>
      <c r="Y132" s="222" t="s">
        <v>267</v>
      </c>
      <c r="Z132" s="212"/>
      <c r="AA132" s="212"/>
      <c r="AB132" s="212"/>
      <c r="AC132" s="212"/>
      <c r="AD132" s="212"/>
      <c r="AE132" s="212"/>
      <c r="AF132" s="212"/>
      <c r="AG132" s="212" t="s">
        <v>2165</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22.5" outlineLevel="1" x14ac:dyDescent="0.2">
      <c r="A133" s="242">
        <v>100</v>
      </c>
      <c r="B133" s="243" t="s">
        <v>2498</v>
      </c>
      <c r="C133" s="253" t="s">
        <v>2499</v>
      </c>
      <c r="D133" s="244" t="s">
        <v>650</v>
      </c>
      <c r="E133" s="245">
        <v>67</v>
      </c>
      <c r="F133" s="246"/>
      <c r="G133" s="247">
        <f>ROUND(E133*F133,2)</f>
        <v>0</v>
      </c>
      <c r="H133" s="246"/>
      <c r="I133" s="247">
        <f>ROUND(E133*H133,2)</f>
        <v>0</v>
      </c>
      <c r="J133" s="246"/>
      <c r="K133" s="247">
        <f>ROUND(E133*J133,2)</f>
        <v>0</v>
      </c>
      <c r="L133" s="247">
        <v>21</v>
      </c>
      <c r="M133" s="247">
        <f>G133*(1+L133/100)</f>
        <v>0</v>
      </c>
      <c r="N133" s="245">
        <v>0</v>
      </c>
      <c r="O133" s="245">
        <f>ROUND(E133*N133,2)</f>
        <v>0</v>
      </c>
      <c r="P133" s="245">
        <v>0</v>
      </c>
      <c r="Q133" s="245">
        <f>ROUND(E133*P133,2)</f>
        <v>0</v>
      </c>
      <c r="R133" s="247"/>
      <c r="S133" s="247" t="s">
        <v>288</v>
      </c>
      <c r="T133" s="248" t="s">
        <v>265</v>
      </c>
      <c r="U133" s="222">
        <v>0</v>
      </c>
      <c r="V133" s="222">
        <f>ROUND(E133*U133,2)</f>
        <v>0</v>
      </c>
      <c r="W133" s="222"/>
      <c r="X133" s="222" t="s">
        <v>320</v>
      </c>
      <c r="Y133" s="222" t="s">
        <v>267</v>
      </c>
      <c r="Z133" s="212"/>
      <c r="AA133" s="212"/>
      <c r="AB133" s="212"/>
      <c r="AC133" s="212"/>
      <c r="AD133" s="212"/>
      <c r="AE133" s="212"/>
      <c r="AF133" s="212"/>
      <c r="AG133" s="212" t="s">
        <v>2165</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x14ac:dyDescent="0.2">
      <c r="A134" s="226" t="s">
        <v>259</v>
      </c>
      <c r="B134" s="227" t="s">
        <v>153</v>
      </c>
      <c r="C134" s="249" t="s">
        <v>154</v>
      </c>
      <c r="D134" s="228"/>
      <c r="E134" s="229"/>
      <c r="F134" s="230"/>
      <c r="G134" s="230">
        <f>SUMIF(AG135:AG141,"&lt;&gt;NOR",G135:G141)</f>
        <v>0</v>
      </c>
      <c r="H134" s="230"/>
      <c r="I134" s="230">
        <f>SUM(I135:I141)</f>
        <v>0</v>
      </c>
      <c r="J134" s="230"/>
      <c r="K134" s="230">
        <f>SUM(K135:K141)</f>
        <v>0</v>
      </c>
      <c r="L134" s="230"/>
      <c r="M134" s="230">
        <f>SUM(M135:M141)</f>
        <v>0</v>
      </c>
      <c r="N134" s="229"/>
      <c r="O134" s="229">
        <f>SUM(O135:O141)</f>
        <v>0</v>
      </c>
      <c r="P134" s="229"/>
      <c r="Q134" s="229">
        <f>SUM(Q135:Q141)</f>
        <v>0</v>
      </c>
      <c r="R134" s="230"/>
      <c r="S134" s="230"/>
      <c r="T134" s="231"/>
      <c r="U134" s="225"/>
      <c r="V134" s="225">
        <f>SUM(V135:V141)</f>
        <v>0</v>
      </c>
      <c r="W134" s="225"/>
      <c r="X134" s="225"/>
      <c r="Y134" s="225"/>
      <c r="AG134" t="s">
        <v>260</v>
      </c>
    </row>
    <row r="135" spans="1:60" ht="33.75" outlineLevel="1" x14ac:dyDescent="0.2">
      <c r="A135" s="233">
        <v>101</v>
      </c>
      <c r="B135" s="234" t="s">
        <v>2500</v>
      </c>
      <c r="C135" s="250" t="s">
        <v>2489</v>
      </c>
      <c r="D135" s="235" t="s">
        <v>2215</v>
      </c>
      <c r="E135" s="236">
        <v>1</v>
      </c>
      <c r="F135" s="237"/>
      <c r="G135" s="238">
        <f>ROUND(E135*F135,2)</f>
        <v>0</v>
      </c>
      <c r="H135" s="237"/>
      <c r="I135" s="238">
        <f>ROUND(E135*H135,2)</f>
        <v>0</v>
      </c>
      <c r="J135" s="237"/>
      <c r="K135" s="238">
        <f>ROUND(E135*J135,2)</f>
        <v>0</v>
      </c>
      <c r="L135" s="238">
        <v>21</v>
      </c>
      <c r="M135" s="238">
        <f>G135*(1+L135/100)</f>
        <v>0</v>
      </c>
      <c r="N135" s="236">
        <v>0</v>
      </c>
      <c r="O135" s="236">
        <f>ROUND(E135*N135,2)</f>
        <v>0</v>
      </c>
      <c r="P135" s="236">
        <v>0</v>
      </c>
      <c r="Q135" s="236">
        <f>ROUND(E135*P135,2)</f>
        <v>0</v>
      </c>
      <c r="R135" s="238"/>
      <c r="S135" s="238" t="s">
        <v>288</v>
      </c>
      <c r="T135" s="239" t="s">
        <v>265</v>
      </c>
      <c r="U135" s="222">
        <v>0</v>
      </c>
      <c r="V135" s="222">
        <f>ROUND(E135*U135,2)</f>
        <v>0</v>
      </c>
      <c r="W135" s="222"/>
      <c r="X135" s="222" t="s">
        <v>320</v>
      </c>
      <c r="Y135" s="222" t="s">
        <v>267</v>
      </c>
      <c r="Z135" s="212"/>
      <c r="AA135" s="212"/>
      <c r="AB135" s="212"/>
      <c r="AC135" s="212"/>
      <c r="AD135" s="212"/>
      <c r="AE135" s="212"/>
      <c r="AF135" s="212"/>
      <c r="AG135" s="212" t="s">
        <v>2165</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2" x14ac:dyDescent="0.2">
      <c r="A136" s="219"/>
      <c r="B136" s="220"/>
      <c r="C136" s="251" t="s">
        <v>2490</v>
      </c>
      <c r="D136" s="241"/>
      <c r="E136" s="241"/>
      <c r="F136" s="241"/>
      <c r="G136" s="241"/>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270</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40" t="str">
        <f>C136</f>
        <v>(pružné uložení), ukotvení, uvedení do provozu. Dodávka bude kompletní, vč. veškeré kabeláže a vč. provedení prokabelování (mimo napojení na MaR) dle schémat výrobce, vč. autorizovaného spuštění a uvedení do provozu servisním technikem</v>
      </c>
      <c r="BB136" s="212"/>
      <c r="BC136" s="212"/>
      <c r="BD136" s="212"/>
      <c r="BE136" s="212"/>
      <c r="BF136" s="212"/>
      <c r="BG136" s="212"/>
      <c r="BH136" s="212"/>
    </row>
    <row r="137" spans="1:60" ht="22.5" outlineLevel="1" x14ac:dyDescent="0.2">
      <c r="A137" s="242">
        <v>102</v>
      </c>
      <c r="B137" s="243" t="s">
        <v>2501</v>
      </c>
      <c r="C137" s="253" t="s">
        <v>2492</v>
      </c>
      <c r="D137" s="244" t="s">
        <v>2215</v>
      </c>
      <c r="E137" s="245">
        <v>1</v>
      </c>
      <c r="F137" s="246"/>
      <c r="G137" s="247">
        <f>ROUND(E137*F137,2)</f>
        <v>0</v>
      </c>
      <c r="H137" s="246"/>
      <c r="I137" s="247">
        <f>ROUND(E137*H137,2)</f>
        <v>0</v>
      </c>
      <c r="J137" s="246"/>
      <c r="K137" s="247">
        <f>ROUND(E137*J137,2)</f>
        <v>0</v>
      </c>
      <c r="L137" s="247">
        <v>21</v>
      </c>
      <c r="M137" s="247">
        <f>G137*(1+L137/100)</f>
        <v>0</v>
      </c>
      <c r="N137" s="245">
        <v>0</v>
      </c>
      <c r="O137" s="245">
        <f>ROUND(E137*N137,2)</f>
        <v>0</v>
      </c>
      <c r="P137" s="245">
        <v>0</v>
      </c>
      <c r="Q137" s="245">
        <f>ROUND(E137*P137,2)</f>
        <v>0</v>
      </c>
      <c r="R137" s="247"/>
      <c r="S137" s="247" t="s">
        <v>288</v>
      </c>
      <c r="T137" s="248" t="s">
        <v>265</v>
      </c>
      <c r="U137" s="222">
        <v>0</v>
      </c>
      <c r="V137" s="222">
        <f>ROUND(E137*U137,2)</f>
        <v>0</v>
      </c>
      <c r="W137" s="222"/>
      <c r="X137" s="222" t="s">
        <v>320</v>
      </c>
      <c r="Y137" s="222" t="s">
        <v>267</v>
      </c>
      <c r="Z137" s="212"/>
      <c r="AA137" s="212"/>
      <c r="AB137" s="212"/>
      <c r="AC137" s="212"/>
      <c r="AD137" s="212"/>
      <c r="AE137" s="212"/>
      <c r="AF137" s="212"/>
      <c r="AG137" s="212" t="s">
        <v>2165</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42">
        <v>103</v>
      </c>
      <c r="B138" s="243" t="s">
        <v>2502</v>
      </c>
      <c r="C138" s="253" t="s">
        <v>2494</v>
      </c>
      <c r="D138" s="244" t="s">
        <v>2215</v>
      </c>
      <c r="E138" s="245">
        <v>1</v>
      </c>
      <c r="F138" s="246"/>
      <c r="G138" s="247">
        <f>ROUND(E138*F138,2)</f>
        <v>0</v>
      </c>
      <c r="H138" s="246"/>
      <c r="I138" s="247">
        <f>ROUND(E138*H138,2)</f>
        <v>0</v>
      </c>
      <c r="J138" s="246"/>
      <c r="K138" s="247">
        <f>ROUND(E138*J138,2)</f>
        <v>0</v>
      </c>
      <c r="L138" s="247">
        <v>21</v>
      </c>
      <c r="M138" s="247">
        <f>G138*(1+L138/100)</f>
        <v>0</v>
      </c>
      <c r="N138" s="245">
        <v>0</v>
      </c>
      <c r="O138" s="245">
        <f>ROUND(E138*N138,2)</f>
        <v>0</v>
      </c>
      <c r="P138" s="245">
        <v>0</v>
      </c>
      <c r="Q138" s="245">
        <f>ROUND(E138*P138,2)</f>
        <v>0</v>
      </c>
      <c r="R138" s="247"/>
      <c r="S138" s="247" t="s">
        <v>288</v>
      </c>
      <c r="T138" s="248" t="s">
        <v>265</v>
      </c>
      <c r="U138" s="222">
        <v>0</v>
      </c>
      <c r="V138" s="222">
        <f>ROUND(E138*U138,2)</f>
        <v>0</v>
      </c>
      <c r="W138" s="222"/>
      <c r="X138" s="222" t="s">
        <v>320</v>
      </c>
      <c r="Y138" s="222" t="s">
        <v>267</v>
      </c>
      <c r="Z138" s="212"/>
      <c r="AA138" s="212"/>
      <c r="AB138" s="212"/>
      <c r="AC138" s="212"/>
      <c r="AD138" s="212"/>
      <c r="AE138" s="212"/>
      <c r="AF138" s="212"/>
      <c r="AG138" s="212" t="s">
        <v>2165</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1" x14ac:dyDescent="0.2">
      <c r="A139" s="242">
        <v>104</v>
      </c>
      <c r="B139" s="243" t="s">
        <v>2503</v>
      </c>
      <c r="C139" s="253" t="s">
        <v>2424</v>
      </c>
      <c r="D139" s="244" t="s">
        <v>2215</v>
      </c>
      <c r="E139" s="245">
        <v>1</v>
      </c>
      <c r="F139" s="246"/>
      <c r="G139" s="247">
        <f>ROUND(E139*F139,2)</f>
        <v>0</v>
      </c>
      <c r="H139" s="246"/>
      <c r="I139" s="247">
        <f>ROUND(E139*H139,2)</f>
        <v>0</v>
      </c>
      <c r="J139" s="246"/>
      <c r="K139" s="247">
        <f>ROUND(E139*J139,2)</f>
        <v>0</v>
      </c>
      <c r="L139" s="247">
        <v>21</v>
      </c>
      <c r="M139" s="247">
        <f>G139*(1+L139/100)</f>
        <v>0</v>
      </c>
      <c r="N139" s="245">
        <v>0</v>
      </c>
      <c r="O139" s="245">
        <f>ROUND(E139*N139,2)</f>
        <v>0</v>
      </c>
      <c r="P139" s="245">
        <v>0</v>
      </c>
      <c r="Q139" s="245">
        <f>ROUND(E139*P139,2)</f>
        <v>0</v>
      </c>
      <c r="R139" s="247"/>
      <c r="S139" s="247" t="s">
        <v>288</v>
      </c>
      <c r="T139" s="248" t="s">
        <v>265</v>
      </c>
      <c r="U139" s="222">
        <v>0</v>
      </c>
      <c r="V139" s="222">
        <f>ROUND(E139*U139,2)</f>
        <v>0</v>
      </c>
      <c r="W139" s="222"/>
      <c r="X139" s="222" t="s">
        <v>320</v>
      </c>
      <c r="Y139" s="222" t="s">
        <v>267</v>
      </c>
      <c r="Z139" s="212"/>
      <c r="AA139" s="212"/>
      <c r="AB139" s="212"/>
      <c r="AC139" s="212"/>
      <c r="AD139" s="212"/>
      <c r="AE139" s="212"/>
      <c r="AF139" s="212"/>
      <c r="AG139" s="212" t="s">
        <v>2165</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42">
        <v>105</v>
      </c>
      <c r="B140" s="243" t="s">
        <v>2504</v>
      </c>
      <c r="C140" s="253" t="s">
        <v>2497</v>
      </c>
      <c r="D140" s="244" t="s">
        <v>2215</v>
      </c>
      <c r="E140" s="245">
        <v>1</v>
      </c>
      <c r="F140" s="246"/>
      <c r="G140" s="247">
        <f>ROUND(E140*F140,2)</f>
        <v>0</v>
      </c>
      <c r="H140" s="246"/>
      <c r="I140" s="247">
        <f>ROUND(E140*H140,2)</f>
        <v>0</v>
      </c>
      <c r="J140" s="246"/>
      <c r="K140" s="247">
        <f>ROUND(E140*J140,2)</f>
        <v>0</v>
      </c>
      <c r="L140" s="247">
        <v>21</v>
      </c>
      <c r="M140" s="247">
        <f>G140*(1+L140/100)</f>
        <v>0</v>
      </c>
      <c r="N140" s="245">
        <v>0</v>
      </c>
      <c r="O140" s="245">
        <f>ROUND(E140*N140,2)</f>
        <v>0</v>
      </c>
      <c r="P140" s="245">
        <v>0</v>
      </c>
      <c r="Q140" s="245">
        <f>ROUND(E140*P140,2)</f>
        <v>0</v>
      </c>
      <c r="R140" s="247"/>
      <c r="S140" s="247" t="s">
        <v>288</v>
      </c>
      <c r="T140" s="248" t="s">
        <v>265</v>
      </c>
      <c r="U140" s="222">
        <v>0</v>
      </c>
      <c r="V140" s="222">
        <f>ROUND(E140*U140,2)</f>
        <v>0</v>
      </c>
      <c r="W140" s="222"/>
      <c r="X140" s="222" t="s">
        <v>320</v>
      </c>
      <c r="Y140" s="222" t="s">
        <v>267</v>
      </c>
      <c r="Z140" s="212"/>
      <c r="AA140" s="212"/>
      <c r="AB140" s="212"/>
      <c r="AC140" s="212"/>
      <c r="AD140" s="212"/>
      <c r="AE140" s="212"/>
      <c r="AF140" s="212"/>
      <c r="AG140" s="212" t="s">
        <v>2165</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2.5" outlineLevel="1" x14ac:dyDescent="0.2">
      <c r="A141" s="242">
        <v>106</v>
      </c>
      <c r="B141" s="243" t="s">
        <v>2505</v>
      </c>
      <c r="C141" s="253" t="s">
        <v>2499</v>
      </c>
      <c r="D141" s="244" t="s">
        <v>650</v>
      </c>
      <c r="E141" s="245">
        <v>40</v>
      </c>
      <c r="F141" s="246"/>
      <c r="G141" s="247">
        <f>ROUND(E141*F141,2)</f>
        <v>0</v>
      </c>
      <c r="H141" s="246"/>
      <c r="I141" s="247">
        <f>ROUND(E141*H141,2)</f>
        <v>0</v>
      </c>
      <c r="J141" s="246"/>
      <c r="K141" s="247">
        <f>ROUND(E141*J141,2)</f>
        <v>0</v>
      </c>
      <c r="L141" s="247">
        <v>21</v>
      </c>
      <c r="M141" s="247">
        <f>G141*(1+L141/100)</f>
        <v>0</v>
      </c>
      <c r="N141" s="245">
        <v>0</v>
      </c>
      <c r="O141" s="245">
        <f>ROUND(E141*N141,2)</f>
        <v>0</v>
      </c>
      <c r="P141" s="245">
        <v>0</v>
      </c>
      <c r="Q141" s="245">
        <f>ROUND(E141*P141,2)</f>
        <v>0</v>
      </c>
      <c r="R141" s="247"/>
      <c r="S141" s="247" t="s">
        <v>288</v>
      </c>
      <c r="T141" s="248" t="s">
        <v>265</v>
      </c>
      <c r="U141" s="222">
        <v>0</v>
      </c>
      <c r="V141" s="222">
        <f>ROUND(E141*U141,2)</f>
        <v>0</v>
      </c>
      <c r="W141" s="222"/>
      <c r="X141" s="222" t="s">
        <v>320</v>
      </c>
      <c r="Y141" s="222" t="s">
        <v>267</v>
      </c>
      <c r="Z141" s="212"/>
      <c r="AA141" s="212"/>
      <c r="AB141" s="212"/>
      <c r="AC141" s="212"/>
      <c r="AD141" s="212"/>
      <c r="AE141" s="212"/>
      <c r="AF141" s="212"/>
      <c r="AG141" s="212" t="s">
        <v>2165</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x14ac:dyDescent="0.2">
      <c r="A142" s="226" t="s">
        <v>259</v>
      </c>
      <c r="B142" s="227" t="s">
        <v>155</v>
      </c>
      <c r="C142" s="249" t="s">
        <v>156</v>
      </c>
      <c r="D142" s="228"/>
      <c r="E142" s="229"/>
      <c r="F142" s="230"/>
      <c r="G142" s="230">
        <f>SUMIF(AG143:AG152,"&lt;&gt;NOR",G143:G152)</f>
        <v>0</v>
      </c>
      <c r="H142" s="230"/>
      <c r="I142" s="230">
        <f>SUM(I143:I152)</f>
        <v>0</v>
      </c>
      <c r="J142" s="230"/>
      <c r="K142" s="230">
        <f>SUM(K143:K152)</f>
        <v>0</v>
      </c>
      <c r="L142" s="230"/>
      <c r="M142" s="230">
        <f>SUM(M143:M152)</f>
        <v>0</v>
      </c>
      <c r="N142" s="229"/>
      <c r="O142" s="229">
        <f>SUM(O143:O152)</f>
        <v>0</v>
      </c>
      <c r="P142" s="229"/>
      <c r="Q142" s="229">
        <f>SUM(Q143:Q152)</f>
        <v>0</v>
      </c>
      <c r="R142" s="230"/>
      <c r="S142" s="230"/>
      <c r="T142" s="231"/>
      <c r="U142" s="225"/>
      <c r="V142" s="225">
        <f>SUM(V143:V152)</f>
        <v>0</v>
      </c>
      <c r="W142" s="225"/>
      <c r="X142" s="225"/>
      <c r="Y142" s="225"/>
      <c r="AG142" t="s">
        <v>260</v>
      </c>
    </row>
    <row r="143" spans="1:60" outlineLevel="1" x14ac:dyDescent="0.2">
      <c r="A143" s="242">
        <v>107</v>
      </c>
      <c r="B143" s="243" t="s">
        <v>2506</v>
      </c>
      <c r="C143" s="253" t="s">
        <v>2507</v>
      </c>
      <c r="D143" s="244" t="s">
        <v>2220</v>
      </c>
      <c r="E143" s="245">
        <v>1</v>
      </c>
      <c r="F143" s="246"/>
      <c r="G143" s="247">
        <f>ROUND(E143*F143,2)</f>
        <v>0</v>
      </c>
      <c r="H143" s="246"/>
      <c r="I143" s="247">
        <f>ROUND(E143*H143,2)</f>
        <v>0</v>
      </c>
      <c r="J143" s="246"/>
      <c r="K143" s="247">
        <f>ROUND(E143*J143,2)</f>
        <v>0</v>
      </c>
      <c r="L143" s="247">
        <v>21</v>
      </c>
      <c r="M143" s="247">
        <f>G143*(1+L143/100)</f>
        <v>0</v>
      </c>
      <c r="N143" s="245">
        <v>0</v>
      </c>
      <c r="O143" s="245">
        <f>ROUND(E143*N143,2)</f>
        <v>0</v>
      </c>
      <c r="P143" s="245">
        <v>0</v>
      </c>
      <c r="Q143" s="245">
        <f>ROUND(E143*P143,2)</f>
        <v>0</v>
      </c>
      <c r="R143" s="247"/>
      <c r="S143" s="247" t="s">
        <v>288</v>
      </c>
      <c r="T143" s="248" t="s">
        <v>265</v>
      </c>
      <c r="U143" s="222">
        <v>0</v>
      </c>
      <c r="V143" s="222">
        <f>ROUND(E143*U143,2)</f>
        <v>0</v>
      </c>
      <c r="W143" s="222"/>
      <c r="X143" s="222" t="s">
        <v>320</v>
      </c>
      <c r="Y143" s="222" t="s">
        <v>267</v>
      </c>
      <c r="Z143" s="212"/>
      <c r="AA143" s="212"/>
      <c r="AB143" s="212"/>
      <c r="AC143" s="212"/>
      <c r="AD143" s="212"/>
      <c r="AE143" s="212"/>
      <c r="AF143" s="212"/>
      <c r="AG143" s="212" t="s">
        <v>1967</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42">
        <v>108</v>
      </c>
      <c r="B144" s="243" t="s">
        <v>2508</v>
      </c>
      <c r="C144" s="253" t="s">
        <v>2509</v>
      </c>
      <c r="D144" s="244" t="s">
        <v>2220</v>
      </c>
      <c r="E144" s="245">
        <v>1</v>
      </c>
      <c r="F144" s="246"/>
      <c r="G144" s="247">
        <f>ROUND(E144*F144,2)</f>
        <v>0</v>
      </c>
      <c r="H144" s="246"/>
      <c r="I144" s="247">
        <f>ROUND(E144*H144,2)</f>
        <v>0</v>
      </c>
      <c r="J144" s="246"/>
      <c r="K144" s="247">
        <f>ROUND(E144*J144,2)</f>
        <v>0</v>
      </c>
      <c r="L144" s="247">
        <v>21</v>
      </c>
      <c r="M144" s="247">
        <f>G144*(1+L144/100)</f>
        <v>0</v>
      </c>
      <c r="N144" s="245">
        <v>0</v>
      </c>
      <c r="O144" s="245">
        <f>ROUND(E144*N144,2)</f>
        <v>0</v>
      </c>
      <c r="P144" s="245">
        <v>0</v>
      </c>
      <c r="Q144" s="245">
        <f>ROUND(E144*P144,2)</f>
        <v>0</v>
      </c>
      <c r="R144" s="247"/>
      <c r="S144" s="247" t="s">
        <v>288</v>
      </c>
      <c r="T144" s="248" t="s">
        <v>265</v>
      </c>
      <c r="U144" s="222">
        <v>0</v>
      </c>
      <c r="V144" s="222">
        <f>ROUND(E144*U144,2)</f>
        <v>0</v>
      </c>
      <c r="W144" s="222"/>
      <c r="X144" s="222" t="s">
        <v>320</v>
      </c>
      <c r="Y144" s="222" t="s">
        <v>267</v>
      </c>
      <c r="Z144" s="212"/>
      <c r="AA144" s="212"/>
      <c r="AB144" s="212"/>
      <c r="AC144" s="212"/>
      <c r="AD144" s="212"/>
      <c r="AE144" s="212"/>
      <c r="AF144" s="212"/>
      <c r="AG144" s="212" t="s">
        <v>1967</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22.5" outlineLevel="1" x14ac:dyDescent="0.2">
      <c r="A145" s="242">
        <v>109</v>
      </c>
      <c r="B145" s="243" t="s">
        <v>2510</v>
      </c>
      <c r="C145" s="253" t="s">
        <v>2511</v>
      </c>
      <c r="D145" s="244" t="s">
        <v>2220</v>
      </c>
      <c r="E145" s="245">
        <v>1</v>
      </c>
      <c r="F145" s="246"/>
      <c r="G145" s="247">
        <f>ROUND(E145*F145,2)</f>
        <v>0</v>
      </c>
      <c r="H145" s="246"/>
      <c r="I145" s="247">
        <f>ROUND(E145*H145,2)</f>
        <v>0</v>
      </c>
      <c r="J145" s="246"/>
      <c r="K145" s="247">
        <f>ROUND(E145*J145,2)</f>
        <v>0</v>
      </c>
      <c r="L145" s="247">
        <v>21</v>
      </c>
      <c r="M145" s="247">
        <f>G145*(1+L145/100)</f>
        <v>0</v>
      </c>
      <c r="N145" s="245">
        <v>0</v>
      </c>
      <c r="O145" s="245">
        <f>ROUND(E145*N145,2)</f>
        <v>0</v>
      </c>
      <c r="P145" s="245">
        <v>0</v>
      </c>
      <c r="Q145" s="245">
        <f>ROUND(E145*P145,2)</f>
        <v>0</v>
      </c>
      <c r="R145" s="247"/>
      <c r="S145" s="247" t="s">
        <v>288</v>
      </c>
      <c r="T145" s="248" t="s">
        <v>265</v>
      </c>
      <c r="U145" s="222">
        <v>0</v>
      </c>
      <c r="V145" s="222">
        <f>ROUND(E145*U145,2)</f>
        <v>0</v>
      </c>
      <c r="W145" s="222"/>
      <c r="X145" s="222" t="s">
        <v>320</v>
      </c>
      <c r="Y145" s="222" t="s">
        <v>267</v>
      </c>
      <c r="Z145" s="212"/>
      <c r="AA145" s="212"/>
      <c r="AB145" s="212"/>
      <c r="AC145" s="212"/>
      <c r="AD145" s="212"/>
      <c r="AE145" s="212"/>
      <c r="AF145" s="212"/>
      <c r="AG145" s="212" t="s">
        <v>1967</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42">
        <v>110</v>
      </c>
      <c r="B146" s="243" t="s">
        <v>2512</v>
      </c>
      <c r="C146" s="253" t="s">
        <v>2362</v>
      </c>
      <c r="D146" s="244" t="s">
        <v>2220</v>
      </c>
      <c r="E146" s="245">
        <v>1</v>
      </c>
      <c r="F146" s="246"/>
      <c r="G146" s="247">
        <f>ROUND(E146*F146,2)</f>
        <v>0</v>
      </c>
      <c r="H146" s="246"/>
      <c r="I146" s="247">
        <f>ROUND(E146*H146,2)</f>
        <v>0</v>
      </c>
      <c r="J146" s="246"/>
      <c r="K146" s="247">
        <f>ROUND(E146*J146,2)</f>
        <v>0</v>
      </c>
      <c r="L146" s="247">
        <v>21</v>
      </c>
      <c r="M146" s="247">
        <f>G146*(1+L146/100)</f>
        <v>0</v>
      </c>
      <c r="N146" s="245">
        <v>0</v>
      </c>
      <c r="O146" s="245">
        <f>ROUND(E146*N146,2)</f>
        <v>0</v>
      </c>
      <c r="P146" s="245">
        <v>0</v>
      </c>
      <c r="Q146" s="245">
        <f>ROUND(E146*P146,2)</f>
        <v>0</v>
      </c>
      <c r="R146" s="247"/>
      <c r="S146" s="247" t="s">
        <v>288</v>
      </c>
      <c r="T146" s="248" t="s">
        <v>265</v>
      </c>
      <c r="U146" s="222">
        <v>0</v>
      </c>
      <c r="V146" s="222">
        <f>ROUND(E146*U146,2)</f>
        <v>0</v>
      </c>
      <c r="W146" s="222"/>
      <c r="X146" s="222" t="s">
        <v>320</v>
      </c>
      <c r="Y146" s="222" t="s">
        <v>267</v>
      </c>
      <c r="Z146" s="212"/>
      <c r="AA146" s="212"/>
      <c r="AB146" s="212"/>
      <c r="AC146" s="212"/>
      <c r="AD146" s="212"/>
      <c r="AE146" s="212"/>
      <c r="AF146" s="212"/>
      <c r="AG146" s="212" t="s">
        <v>1967</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42">
        <v>111</v>
      </c>
      <c r="B147" s="243" t="s">
        <v>2513</v>
      </c>
      <c r="C147" s="253" t="s">
        <v>2514</v>
      </c>
      <c r="D147" s="244" t="s">
        <v>2220</v>
      </c>
      <c r="E147" s="245">
        <v>1</v>
      </c>
      <c r="F147" s="246"/>
      <c r="G147" s="247">
        <f>ROUND(E147*F147,2)</f>
        <v>0</v>
      </c>
      <c r="H147" s="246"/>
      <c r="I147" s="247">
        <f>ROUND(E147*H147,2)</f>
        <v>0</v>
      </c>
      <c r="J147" s="246"/>
      <c r="K147" s="247">
        <f>ROUND(E147*J147,2)</f>
        <v>0</v>
      </c>
      <c r="L147" s="247">
        <v>21</v>
      </c>
      <c r="M147" s="247">
        <f>G147*(1+L147/100)</f>
        <v>0</v>
      </c>
      <c r="N147" s="245">
        <v>0</v>
      </c>
      <c r="O147" s="245">
        <f>ROUND(E147*N147,2)</f>
        <v>0</v>
      </c>
      <c r="P147" s="245">
        <v>0</v>
      </c>
      <c r="Q147" s="245">
        <f>ROUND(E147*P147,2)</f>
        <v>0</v>
      </c>
      <c r="R147" s="247"/>
      <c r="S147" s="247" t="s">
        <v>288</v>
      </c>
      <c r="T147" s="248" t="s">
        <v>265</v>
      </c>
      <c r="U147" s="222">
        <v>0</v>
      </c>
      <c r="V147" s="222">
        <f>ROUND(E147*U147,2)</f>
        <v>0</v>
      </c>
      <c r="W147" s="222"/>
      <c r="X147" s="222" t="s">
        <v>320</v>
      </c>
      <c r="Y147" s="222" t="s">
        <v>267</v>
      </c>
      <c r="Z147" s="212"/>
      <c r="AA147" s="212"/>
      <c r="AB147" s="212"/>
      <c r="AC147" s="212"/>
      <c r="AD147" s="212"/>
      <c r="AE147" s="212"/>
      <c r="AF147" s="212"/>
      <c r="AG147" s="212" t="s">
        <v>1967</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2.5" outlineLevel="1" x14ac:dyDescent="0.2">
      <c r="A148" s="242">
        <v>112</v>
      </c>
      <c r="B148" s="243" t="s">
        <v>2515</v>
      </c>
      <c r="C148" s="253" t="s">
        <v>2516</v>
      </c>
      <c r="D148" s="244" t="s">
        <v>2220</v>
      </c>
      <c r="E148" s="245">
        <v>1</v>
      </c>
      <c r="F148" s="246"/>
      <c r="G148" s="247">
        <f>ROUND(E148*F148,2)</f>
        <v>0</v>
      </c>
      <c r="H148" s="246"/>
      <c r="I148" s="247">
        <f>ROUND(E148*H148,2)</f>
        <v>0</v>
      </c>
      <c r="J148" s="246"/>
      <c r="K148" s="247">
        <f>ROUND(E148*J148,2)</f>
        <v>0</v>
      </c>
      <c r="L148" s="247">
        <v>21</v>
      </c>
      <c r="M148" s="247">
        <f>G148*(1+L148/100)</f>
        <v>0</v>
      </c>
      <c r="N148" s="245">
        <v>0</v>
      </c>
      <c r="O148" s="245">
        <f>ROUND(E148*N148,2)</f>
        <v>0</v>
      </c>
      <c r="P148" s="245">
        <v>0</v>
      </c>
      <c r="Q148" s="245">
        <f>ROUND(E148*P148,2)</f>
        <v>0</v>
      </c>
      <c r="R148" s="247"/>
      <c r="S148" s="247" t="s">
        <v>288</v>
      </c>
      <c r="T148" s="248" t="s">
        <v>265</v>
      </c>
      <c r="U148" s="222">
        <v>0</v>
      </c>
      <c r="V148" s="222">
        <f>ROUND(E148*U148,2)</f>
        <v>0</v>
      </c>
      <c r="W148" s="222"/>
      <c r="X148" s="222" t="s">
        <v>320</v>
      </c>
      <c r="Y148" s="222" t="s">
        <v>267</v>
      </c>
      <c r="Z148" s="212"/>
      <c r="AA148" s="212"/>
      <c r="AB148" s="212"/>
      <c r="AC148" s="212"/>
      <c r="AD148" s="212"/>
      <c r="AE148" s="212"/>
      <c r="AF148" s="212"/>
      <c r="AG148" s="212" t="s">
        <v>1967</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42">
        <v>113</v>
      </c>
      <c r="B149" s="243" t="s">
        <v>2517</v>
      </c>
      <c r="C149" s="253" t="s">
        <v>2360</v>
      </c>
      <c r="D149" s="244" t="s">
        <v>2220</v>
      </c>
      <c r="E149" s="245">
        <v>1</v>
      </c>
      <c r="F149" s="246"/>
      <c r="G149" s="247">
        <f>ROUND(E149*F149,2)</f>
        <v>0</v>
      </c>
      <c r="H149" s="246"/>
      <c r="I149" s="247">
        <f>ROUND(E149*H149,2)</f>
        <v>0</v>
      </c>
      <c r="J149" s="246"/>
      <c r="K149" s="247">
        <f>ROUND(E149*J149,2)</f>
        <v>0</v>
      </c>
      <c r="L149" s="247">
        <v>21</v>
      </c>
      <c r="M149" s="247">
        <f>G149*(1+L149/100)</f>
        <v>0</v>
      </c>
      <c r="N149" s="245">
        <v>0</v>
      </c>
      <c r="O149" s="245">
        <f>ROUND(E149*N149,2)</f>
        <v>0</v>
      </c>
      <c r="P149" s="245">
        <v>0</v>
      </c>
      <c r="Q149" s="245">
        <f>ROUND(E149*P149,2)</f>
        <v>0</v>
      </c>
      <c r="R149" s="247"/>
      <c r="S149" s="247" t="s">
        <v>288</v>
      </c>
      <c r="T149" s="248" t="s">
        <v>265</v>
      </c>
      <c r="U149" s="222">
        <v>0</v>
      </c>
      <c r="V149" s="222">
        <f>ROUND(E149*U149,2)</f>
        <v>0</v>
      </c>
      <c r="W149" s="222"/>
      <c r="X149" s="222" t="s">
        <v>320</v>
      </c>
      <c r="Y149" s="222" t="s">
        <v>267</v>
      </c>
      <c r="Z149" s="212"/>
      <c r="AA149" s="212"/>
      <c r="AB149" s="212"/>
      <c r="AC149" s="212"/>
      <c r="AD149" s="212"/>
      <c r="AE149" s="212"/>
      <c r="AF149" s="212"/>
      <c r="AG149" s="212" t="s">
        <v>1967</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42">
        <v>114</v>
      </c>
      <c r="B150" s="243" t="s">
        <v>2518</v>
      </c>
      <c r="C150" s="253" t="s">
        <v>2519</v>
      </c>
      <c r="D150" s="244" t="s">
        <v>2220</v>
      </c>
      <c r="E150" s="245">
        <v>1</v>
      </c>
      <c r="F150" s="246"/>
      <c r="G150" s="247">
        <f>ROUND(E150*F150,2)</f>
        <v>0</v>
      </c>
      <c r="H150" s="246"/>
      <c r="I150" s="247">
        <f>ROUND(E150*H150,2)</f>
        <v>0</v>
      </c>
      <c r="J150" s="246"/>
      <c r="K150" s="247">
        <f>ROUND(E150*J150,2)</f>
        <v>0</v>
      </c>
      <c r="L150" s="247">
        <v>21</v>
      </c>
      <c r="M150" s="247">
        <f>G150*(1+L150/100)</f>
        <v>0</v>
      </c>
      <c r="N150" s="245">
        <v>0</v>
      </c>
      <c r="O150" s="245">
        <f>ROUND(E150*N150,2)</f>
        <v>0</v>
      </c>
      <c r="P150" s="245">
        <v>0</v>
      </c>
      <c r="Q150" s="245">
        <f>ROUND(E150*P150,2)</f>
        <v>0</v>
      </c>
      <c r="R150" s="247"/>
      <c r="S150" s="247" t="s">
        <v>288</v>
      </c>
      <c r="T150" s="248" t="s">
        <v>265</v>
      </c>
      <c r="U150" s="222">
        <v>0</v>
      </c>
      <c r="V150" s="222">
        <f>ROUND(E150*U150,2)</f>
        <v>0</v>
      </c>
      <c r="W150" s="222"/>
      <c r="X150" s="222" t="s">
        <v>320</v>
      </c>
      <c r="Y150" s="222" t="s">
        <v>267</v>
      </c>
      <c r="Z150" s="212"/>
      <c r="AA150" s="212"/>
      <c r="AB150" s="212"/>
      <c r="AC150" s="212"/>
      <c r="AD150" s="212"/>
      <c r="AE150" s="212"/>
      <c r="AF150" s="212"/>
      <c r="AG150" s="212" t="s">
        <v>1967</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ht="22.5" outlineLevel="1" x14ac:dyDescent="0.2">
      <c r="A151" s="242">
        <v>115</v>
      </c>
      <c r="B151" s="243" t="s">
        <v>2520</v>
      </c>
      <c r="C151" s="253" t="s">
        <v>2521</v>
      </c>
      <c r="D151" s="244" t="s">
        <v>2220</v>
      </c>
      <c r="E151" s="245">
        <v>1</v>
      </c>
      <c r="F151" s="246"/>
      <c r="G151" s="247">
        <f>ROUND(E151*F151,2)</f>
        <v>0</v>
      </c>
      <c r="H151" s="246"/>
      <c r="I151" s="247">
        <f>ROUND(E151*H151,2)</f>
        <v>0</v>
      </c>
      <c r="J151" s="246"/>
      <c r="K151" s="247">
        <f>ROUND(E151*J151,2)</f>
        <v>0</v>
      </c>
      <c r="L151" s="247">
        <v>21</v>
      </c>
      <c r="M151" s="247">
        <f>G151*(1+L151/100)</f>
        <v>0</v>
      </c>
      <c r="N151" s="245">
        <v>0</v>
      </c>
      <c r="O151" s="245">
        <f>ROUND(E151*N151,2)</f>
        <v>0</v>
      </c>
      <c r="P151" s="245">
        <v>0</v>
      </c>
      <c r="Q151" s="245">
        <f>ROUND(E151*P151,2)</f>
        <v>0</v>
      </c>
      <c r="R151" s="247"/>
      <c r="S151" s="247" t="s">
        <v>288</v>
      </c>
      <c r="T151" s="248" t="s">
        <v>265</v>
      </c>
      <c r="U151" s="222">
        <v>0</v>
      </c>
      <c r="V151" s="222">
        <f>ROUND(E151*U151,2)</f>
        <v>0</v>
      </c>
      <c r="W151" s="222"/>
      <c r="X151" s="222" t="s">
        <v>320</v>
      </c>
      <c r="Y151" s="222" t="s">
        <v>267</v>
      </c>
      <c r="Z151" s="212"/>
      <c r="AA151" s="212"/>
      <c r="AB151" s="212"/>
      <c r="AC151" s="212"/>
      <c r="AD151" s="212"/>
      <c r="AE151" s="212"/>
      <c r="AF151" s="212"/>
      <c r="AG151" s="212" t="s">
        <v>1967</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42">
        <v>116</v>
      </c>
      <c r="B152" s="243" t="s">
        <v>2522</v>
      </c>
      <c r="C152" s="253" t="s">
        <v>2523</v>
      </c>
      <c r="D152" s="244" t="s">
        <v>2220</v>
      </c>
      <c r="E152" s="245">
        <v>1</v>
      </c>
      <c r="F152" s="246"/>
      <c r="G152" s="247">
        <f>ROUND(E152*F152,2)</f>
        <v>0</v>
      </c>
      <c r="H152" s="246"/>
      <c r="I152" s="247">
        <f>ROUND(E152*H152,2)</f>
        <v>0</v>
      </c>
      <c r="J152" s="246"/>
      <c r="K152" s="247">
        <f>ROUND(E152*J152,2)</f>
        <v>0</v>
      </c>
      <c r="L152" s="247">
        <v>21</v>
      </c>
      <c r="M152" s="247">
        <f>G152*(1+L152/100)</f>
        <v>0</v>
      </c>
      <c r="N152" s="245">
        <v>0</v>
      </c>
      <c r="O152" s="245">
        <f>ROUND(E152*N152,2)</f>
        <v>0</v>
      </c>
      <c r="P152" s="245">
        <v>0</v>
      </c>
      <c r="Q152" s="245">
        <f>ROUND(E152*P152,2)</f>
        <v>0</v>
      </c>
      <c r="R152" s="247"/>
      <c r="S152" s="247" t="s">
        <v>288</v>
      </c>
      <c r="T152" s="248" t="s">
        <v>265</v>
      </c>
      <c r="U152" s="222">
        <v>0</v>
      </c>
      <c r="V152" s="222">
        <f>ROUND(E152*U152,2)</f>
        <v>0</v>
      </c>
      <c r="W152" s="222"/>
      <c r="X152" s="222" t="s">
        <v>320</v>
      </c>
      <c r="Y152" s="222" t="s">
        <v>267</v>
      </c>
      <c r="Z152" s="212"/>
      <c r="AA152" s="212"/>
      <c r="AB152" s="212"/>
      <c r="AC152" s="212"/>
      <c r="AD152" s="212"/>
      <c r="AE152" s="212"/>
      <c r="AF152" s="212"/>
      <c r="AG152" s="212" t="s">
        <v>1967</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x14ac:dyDescent="0.2">
      <c r="A153" s="226" t="s">
        <v>259</v>
      </c>
      <c r="B153" s="227" t="s">
        <v>157</v>
      </c>
      <c r="C153" s="249" t="s">
        <v>158</v>
      </c>
      <c r="D153" s="228"/>
      <c r="E153" s="229"/>
      <c r="F153" s="230"/>
      <c r="G153" s="230">
        <f>SUMIF(AG154:AG157,"&lt;&gt;NOR",G154:G157)</f>
        <v>0</v>
      </c>
      <c r="H153" s="230"/>
      <c r="I153" s="230">
        <f>SUM(I154:I157)</f>
        <v>0</v>
      </c>
      <c r="J153" s="230"/>
      <c r="K153" s="230">
        <f>SUM(K154:K157)</f>
        <v>0</v>
      </c>
      <c r="L153" s="230"/>
      <c r="M153" s="230">
        <f>SUM(M154:M157)</f>
        <v>0</v>
      </c>
      <c r="N153" s="229"/>
      <c r="O153" s="229">
        <f>SUM(O154:O157)</f>
        <v>0</v>
      </c>
      <c r="P153" s="229"/>
      <c r="Q153" s="229">
        <f>SUM(Q154:Q157)</f>
        <v>0</v>
      </c>
      <c r="R153" s="230"/>
      <c r="S153" s="230"/>
      <c r="T153" s="231"/>
      <c r="U153" s="225"/>
      <c r="V153" s="225">
        <f>SUM(V154:V157)</f>
        <v>0</v>
      </c>
      <c r="W153" s="225"/>
      <c r="X153" s="225"/>
      <c r="Y153" s="225"/>
      <c r="AG153" t="s">
        <v>260</v>
      </c>
    </row>
    <row r="154" spans="1:60" ht="22.5" outlineLevel="1" x14ac:dyDescent="0.2">
      <c r="A154" s="242">
        <v>117</v>
      </c>
      <c r="B154" s="243" t="s">
        <v>2524</v>
      </c>
      <c r="C154" s="253" t="s">
        <v>2525</v>
      </c>
      <c r="D154" s="244" t="s">
        <v>2215</v>
      </c>
      <c r="E154" s="245">
        <v>1</v>
      </c>
      <c r="F154" s="246"/>
      <c r="G154" s="247">
        <f>ROUND(E154*F154,2)</f>
        <v>0</v>
      </c>
      <c r="H154" s="246"/>
      <c r="I154" s="247">
        <f>ROUND(E154*H154,2)</f>
        <v>0</v>
      </c>
      <c r="J154" s="246"/>
      <c r="K154" s="247">
        <f>ROUND(E154*J154,2)</f>
        <v>0</v>
      </c>
      <c r="L154" s="247">
        <v>21</v>
      </c>
      <c r="M154" s="247">
        <f>G154*(1+L154/100)</f>
        <v>0</v>
      </c>
      <c r="N154" s="245">
        <v>0</v>
      </c>
      <c r="O154" s="245">
        <f>ROUND(E154*N154,2)</f>
        <v>0</v>
      </c>
      <c r="P154" s="245">
        <v>0</v>
      </c>
      <c r="Q154" s="245">
        <f>ROUND(E154*P154,2)</f>
        <v>0</v>
      </c>
      <c r="R154" s="247"/>
      <c r="S154" s="247" t="s">
        <v>288</v>
      </c>
      <c r="T154" s="248" t="s">
        <v>265</v>
      </c>
      <c r="U154" s="222">
        <v>0</v>
      </c>
      <c r="V154" s="222">
        <f>ROUND(E154*U154,2)</f>
        <v>0</v>
      </c>
      <c r="W154" s="222"/>
      <c r="X154" s="222" t="s">
        <v>320</v>
      </c>
      <c r="Y154" s="222" t="s">
        <v>267</v>
      </c>
      <c r="Z154" s="212"/>
      <c r="AA154" s="212"/>
      <c r="AB154" s="212"/>
      <c r="AC154" s="212"/>
      <c r="AD154" s="212"/>
      <c r="AE154" s="212"/>
      <c r="AF154" s="212"/>
      <c r="AG154" s="212" t="s">
        <v>321</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42">
        <v>118</v>
      </c>
      <c r="B155" s="243" t="s">
        <v>2526</v>
      </c>
      <c r="C155" s="253" t="s">
        <v>2527</v>
      </c>
      <c r="D155" s="244" t="s">
        <v>2215</v>
      </c>
      <c r="E155" s="245">
        <v>2</v>
      </c>
      <c r="F155" s="246"/>
      <c r="G155" s="247">
        <f>ROUND(E155*F155,2)</f>
        <v>0</v>
      </c>
      <c r="H155" s="246"/>
      <c r="I155" s="247">
        <f>ROUND(E155*H155,2)</f>
        <v>0</v>
      </c>
      <c r="J155" s="246"/>
      <c r="K155" s="247">
        <f>ROUND(E155*J155,2)</f>
        <v>0</v>
      </c>
      <c r="L155" s="247">
        <v>21</v>
      </c>
      <c r="M155" s="247">
        <f>G155*(1+L155/100)</f>
        <v>0</v>
      </c>
      <c r="N155" s="245">
        <v>0</v>
      </c>
      <c r="O155" s="245">
        <f>ROUND(E155*N155,2)</f>
        <v>0</v>
      </c>
      <c r="P155" s="245">
        <v>0</v>
      </c>
      <c r="Q155" s="245">
        <f>ROUND(E155*P155,2)</f>
        <v>0</v>
      </c>
      <c r="R155" s="247"/>
      <c r="S155" s="247" t="s">
        <v>288</v>
      </c>
      <c r="T155" s="248" t="s">
        <v>265</v>
      </c>
      <c r="U155" s="222">
        <v>0</v>
      </c>
      <c r="V155" s="222">
        <f>ROUND(E155*U155,2)</f>
        <v>0</v>
      </c>
      <c r="W155" s="222"/>
      <c r="X155" s="222" t="s">
        <v>320</v>
      </c>
      <c r="Y155" s="222" t="s">
        <v>267</v>
      </c>
      <c r="Z155" s="212"/>
      <c r="AA155" s="212"/>
      <c r="AB155" s="212"/>
      <c r="AC155" s="212"/>
      <c r="AD155" s="212"/>
      <c r="AE155" s="212"/>
      <c r="AF155" s="212"/>
      <c r="AG155" s="212" t="s">
        <v>321</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22.5" outlineLevel="1" x14ac:dyDescent="0.2">
      <c r="A156" s="242">
        <v>119</v>
      </c>
      <c r="B156" s="243" t="s">
        <v>2528</v>
      </c>
      <c r="C156" s="253" t="s">
        <v>2413</v>
      </c>
      <c r="D156" s="244" t="s">
        <v>650</v>
      </c>
      <c r="E156" s="245">
        <v>5</v>
      </c>
      <c r="F156" s="246"/>
      <c r="G156" s="247">
        <f>ROUND(E156*F156,2)</f>
        <v>0</v>
      </c>
      <c r="H156" s="246"/>
      <c r="I156" s="247">
        <f>ROUND(E156*H156,2)</f>
        <v>0</v>
      </c>
      <c r="J156" s="246"/>
      <c r="K156" s="247">
        <f>ROUND(E156*J156,2)</f>
        <v>0</v>
      </c>
      <c r="L156" s="247">
        <v>21</v>
      </c>
      <c r="M156" s="247">
        <f>G156*(1+L156/100)</f>
        <v>0</v>
      </c>
      <c r="N156" s="245">
        <v>0</v>
      </c>
      <c r="O156" s="245">
        <f>ROUND(E156*N156,2)</f>
        <v>0</v>
      </c>
      <c r="P156" s="245">
        <v>0</v>
      </c>
      <c r="Q156" s="245">
        <f>ROUND(E156*P156,2)</f>
        <v>0</v>
      </c>
      <c r="R156" s="247"/>
      <c r="S156" s="247" t="s">
        <v>288</v>
      </c>
      <c r="T156" s="248" t="s">
        <v>265</v>
      </c>
      <c r="U156" s="222">
        <v>0</v>
      </c>
      <c r="V156" s="222">
        <f>ROUND(E156*U156,2)</f>
        <v>0</v>
      </c>
      <c r="W156" s="222"/>
      <c r="X156" s="222" t="s">
        <v>320</v>
      </c>
      <c r="Y156" s="222" t="s">
        <v>267</v>
      </c>
      <c r="Z156" s="212"/>
      <c r="AA156" s="212"/>
      <c r="AB156" s="212"/>
      <c r="AC156" s="212"/>
      <c r="AD156" s="212"/>
      <c r="AE156" s="212"/>
      <c r="AF156" s="212"/>
      <c r="AG156" s="212" t="s">
        <v>321</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33">
        <v>120</v>
      </c>
      <c r="B157" s="234" t="s">
        <v>2529</v>
      </c>
      <c r="C157" s="250" t="s">
        <v>2530</v>
      </c>
      <c r="D157" s="235" t="s">
        <v>2215</v>
      </c>
      <c r="E157" s="236">
        <v>1</v>
      </c>
      <c r="F157" s="237"/>
      <c r="G157" s="238">
        <f>ROUND(E157*F157,2)</f>
        <v>0</v>
      </c>
      <c r="H157" s="237"/>
      <c r="I157" s="238">
        <f>ROUND(E157*H157,2)</f>
        <v>0</v>
      </c>
      <c r="J157" s="237"/>
      <c r="K157" s="238">
        <f>ROUND(E157*J157,2)</f>
        <v>0</v>
      </c>
      <c r="L157" s="238">
        <v>21</v>
      </c>
      <c r="M157" s="238">
        <f>G157*(1+L157/100)</f>
        <v>0</v>
      </c>
      <c r="N157" s="236">
        <v>0</v>
      </c>
      <c r="O157" s="236">
        <f>ROUND(E157*N157,2)</f>
        <v>0</v>
      </c>
      <c r="P157" s="236">
        <v>0</v>
      </c>
      <c r="Q157" s="236">
        <f>ROUND(E157*P157,2)</f>
        <v>0</v>
      </c>
      <c r="R157" s="238"/>
      <c r="S157" s="238" t="s">
        <v>288</v>
      </c>
      <c r="T157" s="239" t="s">
        <v>265</v>
      </c>
      <c r="U157" s="222">
        <v>0</v>
      </c>
      <c r="V157" s="222">
        <f>ROUND(E157*U157,2)</f>
        <v>0</v>
      </c>
      <c r="W157" s="222"/>
      <c r="X157" s="222" t="s">
        <v>320</v>
      </c>
      <c r="Y157" s="222" t="s">
        <v>267</v>
      </c>
      <c r="Z157" s="212"/>
      <c r="AA157" s="212"/>
      <c r="AB157" s="212"/>
      <c r="AC157" s="212"/>
      <c r="AD157" s="212"/>
      <c r="AE157" s="212"/>
      <c r="AF157" s="212"/>
      <c r="AG157" s="212" t="s">
        <v>321</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x14ac:dyDescent="0.2">
      <c r="A158" s="3"/>
      <c r="B158" s="4"/>
      <c r="C158" s="254"/>
      <c r="D158" s="6"/>
      <c r="E158" s="3"/>
      <c r="F158" s="3"/>
      <c r="G158" s="3"/>
      <c r="H158" s="3"/>
      <c r="I158" s="3"/>
      <c r="J158" s="3"/>
      <c r="K158" s="3"/>
      <c r="L158" s="3"/>
      <c r="M158" s="3"/>
      <c r="N158" s="3"/>
      <c r="O158" s="3"/>
      <c r="P158" s="3"/>
      <c r="Q158" s="3"/>
      <c r="R158" s="3"/>
      <c r="S158" s="3"/>
      <c r="T158" s="3"/>
      <c r="U158" s="3"/>
      <c r="V158" s="3"/>
      <c r="W158" s="3"/>
      <c r="X158" s="3"/>
      <c r="Y158" s="3"/>
      <c r="AE158">
        <v>12</v>
      </c>
      <c r="AF158">
        <v>21</v>
      </c>
      <c r="AG158" t="s">
        <v>245</v>
      </c>
    </row>
    <row r="159" spans="1:60" x14ac:dyDescent="0.2">
      <c r="A159" s="215"/>
      <c r="B159" s="216" t="s">
        <v>29</v>
      </c>
      <c r="C159" s="255"/>
      <c r="D159" s="217"/>
      <c r="E159" s="218"/>
      <c r="F159" s="218"/>
      <c r="G159" s="232">
        <f>G8+G41+G45+G57+G66+G78+G88+G91+G119+G126+G134+G142+G153</f>
        <v>0</v>
      </c>
      <c r="H159" s="3"/>
      <c r="I159" s="3"/>
      <c r="J159" s="3"/>
      <c r="K159" s="3"/>
      <c r="L159" s="3"/>
      <c r="M159" s="3"/>
      <c r="N159" s="3"/>
      <c r="O159" s="3"/>
      <c r="P159" s="3"/>
      <c r="Q159" s="3"/>
      <c r="R159" s="3"/>
      <c r="S159" s="3"/>
      <c r="T159" s="3"/>
      <c r="U159" s="3"/>
      <c r="V159" s="3"/>
      <c r="W159" s="3"/>
      <c r="X159" s="3"/>
      <c r="Y159" s="3"/>
      <c r="AE159">
        <f>SUMIF(L7:L157,AE158,G7:G157)</f>
        <v>0</v>
      </c>
      <c r="AF159">
        <f>SUMIF(L7:L157,AF158,G7:G157)</f>
        <v>0</v>
      </c>
      <c r="AG159" t="s">
        <v>312</v>
      </c>
    </row>
    <row r="160" spans="1:60" x14ac:dyDescent="0.2">
      <c r="C160" s="256"/>
      <c r="D160" s="10"/>
      <c r="AG160" t="s">
        <v>313</v>
      </c>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HFVKe3Xz+Qvt+N/jgKzJCbz9zKULwk3PGkapej6apkcmNiM2nZmmKhhp5tF7RXB690FMNoBI5Wxlwsdlh+T0Q==" saltValue="R6lVzcTDTvaHPjZXdM0sJA==" spinCount="100000" sheet="1" formatRows="0"/>
  <mergeCells count="21">
    <mergeCell ref="C108:G108"/>
    <mergeCell ref="C128:G128"/>
    <mergeCell ref="C136:G136"/>
    <mergeCell ref="C75:G75"/>
    <mergeCell ref="C80:G80"/>
    <mergeCell ref="C86:G86"/>
    <mergeCell ref="C93:G93"/>
    <mergeCell ref="C104:G104"/>
    <mergeCell ref="C106:G106"/>
    <mergeCell ref="C20:G20"/>
    <mergeCell ref="C22:G22"/>
    <mergeCell ref="C24:G24"/>
    <mergeCell ref="C43:G43"/>
    <mergeCell ref="C68:G68"/>
    <mergeCell ref="C70:G70"/>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54E0E-59C9-4F25-BF49-CEFE60298465}">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314</v>
      </c>
      <c r="B1" s="197"/>
      <c r="C1" s="197"/>
      <c r="D1" s="197"/>
      <c r="E1" s="197"/>
      <c r="F1" s="197"/>
      <c r="G1" s="197"/>
      <c r="AG1" t="s">
        <v>230</v>
      </c>
    </row>
    <row r="2" spans="1:60" ht="24.95" customHeight="1" x14ac:dyDescent="0.2">
      <c r="A2" s="198" t="s">
        <v>7</v>
      </c>
      <c r="B2" s="49" t="s">
        <v>44</v>
      </c>
      <c r="C2" s="201" t="s">
        <v>45</v>
      </c>
      <c r="D2" s="199"/>
      <c r="E2" s="199"/>
      <c r="F2" s="199"/>
      <c r="G2" s="200"/>
      <c r="AG2" t="s">
        <v>231</v>
      </c>
    </row>
    <row r="3" spans="1:60" ht="24.95" customHeight="1" x14ac:dyDescent="0.2">
      <c r="A3" s="198" t="s">
        <v>8</v>
      </c>
      <c r="B3" s="49" t="s">
        <v>54</v>
      </c>
      <c r="C3" s="201" t="s">
        <v>57</v>
      </c>
      <c r="D3" s="199"/>
      <c r="E3" s="199"/>
      <c r="F3" s="199"/>
      <c r="G3" s="200"/>
      <c r="AC3" s="176" t="s">
        <v>231</v>
      </c>
      <c r="AG3" t="s">
        <v>235</v>
      </c>
    </row>
    <row r="4" spans="1:60" ht="24.95" customHeight="1" x14ac:dyDescent="0.2">
      <c r="A4" s="202" t="s">
        <v>9</v>
      </c>
      <c r="B4" s="203" t="s">
        <v>69</v>
      </c>
      <c r="C4" s="204" t="s">
        <v>70</v>
      </c>
      <c r="D4" s="205"/>
      <c r="E4" s="205"/>
      <c r="F4" s="205"/>
      <c r="G4" s="206"/>
      <c r="AG4" t="s">
        <v>236</v>
      </c>
    </row>
    <row r="5" spans="1:60" x14ac:dyDescent="0.2">
      <c r="D5" s="10"/>
    </row>
    <row r="6" spans="1:60" ht="38.25" x14ac:dyDescent="0.2">
      <c r="A6" s="208" t="s">
        <v>237</v>
      </c>
      <c r="B6" s="210" t="s">
        <v>238</v>
      </c>
      <c r="C6" s="210" t="s">
        <v>239</v>
      </c>
      <c r="D6" s="209" t="s">
        <v>240</v>
      </c>
      <c r="E6" s="208" t="s">
        <v>241</v>
      </c>
      <c r="F6" s="207" t="s">
        <v>242</v>
      </c>
      <c r="G6" s="208" t="s">
        <v>29</v>
      </c>
      <c r="H6" s="211" t="s">
        <v>30</v>
      </c>
      <c r="I6" s="211" t="s">
        <v>243</v>
      </c>
      <c r="J6" s="211" t="s">
        <v>31</v>
      </c>
      <c r="K6" s="211" t="s">
        <v>244</v>
      </c>
      <c r="L6" s="211" t="s">
        <v>245</v>
      </c>
      <c r="M6" s="211" t="s">
        <v>246</v>
      </c>
      <c r="N6" s="211" t="s">
        <v>247</v>
      </c>
      <c r="O6" s="211" t="s">
        <v>248</v>
      </c>
      <c r="P6" s="211" t="s">
        <v>249</v>
      </c>
      <c r="Q6" s="211" t="s">
        <v>250</v>
      </c>
      <c r="R6" s="211" t="s">
        <v>251</v>
      </c>
      <c r="S6" s="211" t="s">
        <v>252</v>
      </c>
      <c r="T6" s="211" t="s">
        <v>253</v>
      </c>
      <c r="U6" s="211" t="s">
        <v>254</v>
      </c>
      <c r="V6" s="211" t="s">
        <v>255</v>
      </c>
      <c r="W6" s="211" t="s">
        <v>256</v>
      </c>
      <c r="X6" s="211" t="s">
        <v>257</v>
      </c>
      <c r="Y6" s="211" t="s">
        <v>258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259</v>
      </c>
      <c r="B8" s="227" t="s">
        <v>123</v>
      </c>
      <c r="C8" s="249" t="s">
        <v>124</v>
      </c>
      <c r="D8" s="228"/>
      <c r="E8" s="229"/>
      <c r="F8" s="230"/>
      <c r="G8" s="230">
        <f>SUMIF(AG9:AG9,"&lt;&gt;NOR",G9:G9)</f>
        <v>0</v>
      </c>
      <c r="H8" s="230"/>
      <c r="I8" s="230">
        <f>SUM(I9:I9)</f>
        <v>0</v>
      </c>
      <c r="J8" s="230"/>
      <c r="K8" s="230">
        <f>SUM(K9:K9)</f>
        <v>0</v>
      </c>
      <c r="L8" s="230"/>
      <c r="M8" s="230">
        <f>SUM(M9:M9)</f>
        <v>0</v>
      </c>
      <c r="N8" s="229"/>
      <c r="O8" s="229">
        <f>SUM(O9:O9)</f>
        <v>0</v>
      </c>
      <c r="P8" s="229"/>
      <c r="Q8" s="229">
        <f>SUM(Q9:Q9)</f>
        <v>0</v>
      </c>
      <c r="R8" s="230"/>
      <c r="S8" s="230"/>
      <c r="T8" s="231"/>
      <c r="U8" s="225"/>
      <c r="V8" s="225">
        <f>SUM(V9:V9)</f>
        <v>51.6</v>
      </c>
      <c r="W8" s="225"/>
      <c r="X8" s="225"/>
      <c r="Y8" s="225"/>
      <c r="AG8" t="s">
        <v>260</v>
      </c>
    </row>
    <row r="9" spans="1:60" outlineLevel="1" x14ac:dyDescent="0.2">
      <c r="A9" s="242">
        <v>1</v>
      </c>
      <c r="B9" s="243" t="s">
        <v>2531</v>
      </c>
      <c r="C9" s="253" t="s">
        <v>2532</v>
      </c>
      <c r="D9" s="244" t="s">
        <v>645</v>
      </c>
      <c r="E9" s="245">
        <v>688</v>
      </c>
      <c r="F9" s="246"/>
      <c r="G9" s="247">
        <f>ROUND(E9*F9,2)</f>
        <v>0</v>
      </c>
      <c r="H9" s="246"/>
      <c r="I9" s="247">
        <f>ROUND(E9*H9,2)</f>
        <v>0</v>
      </c>
      <c r="J9" s="246"/>
      <c r="K9" s="247">
        <f>ROUND(E9*J9,2)</f>
        <v>0</v>
      </c>
      <c r="L9" s="247">
        <v>21</v>
      </c>
      <c r="M9" s="247">
        <f>G9*(1+L9/100)</f>
        <v>0</v>
      </c>
      <c r="N9" s="245">
        <v>0</v>
      </c>
      <c r="O9" s="245">
        <f>ROUND(E9*N9,2)</f>
        <v>0</v>
      </c>
      <c r="P9" s="245">
        <v>0</v>
      </c>
      <c r="Q9" s="245">
        <f>ROUND(E9*P9,2)</f>
        <v>0</v>
      </c>
      <c r="R9" s="247"/>
      <c r="S9" s="247" t="s">
        <v>288</v>
      </c>
      <c r="T9" s="248" t="s">
        <v>265</v>
      </c>
      <c r="U9" s="222">
        <v>7.4999999999999997E-2</v>
      </c>
      <c r="V9" s="222">
        <f>ROUND(E9*U9,2)</f>
        <v>51.6</v>
      </c>
      <c r="W9" s="222"/>
      <c r="X9" s="222" t="s">
        <v>320</v>
      </c>
      <c r="Y9" s="222" t="s">
        <v>267</v>
      </c>
      <c r="Z9" s="212"/>
      <c r="AA9" s="212"/>
      <c r="AB9" s="212"/>
      <c r="AC9" s="212"/>
      <c r="AD9" s="212"/>
      <c r="AE9" s="212"/>
      <c r="AF9" s="212"/>
      <c r="AG9" s="212" t="s">
        <v>321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
      <c r="A10" s="226" t="s">
        <v>259</v>
      </c>
      <c r="B10" s="227" t="s">
        <v>111</v>
      </c>
      <c r="C10" s="249" t="s">
        <v>112</v>
      </c>
      <c r="D10" s="228"/>
      <c r="E10" s="229"/>
      <c r="F10" s="230"/>
      <c r="G10" s="230">
        <f>SUMIF(AG11:AG17,"&lt;&gt;NOR",G11:G17)</f>
        <v>0</v>
      </c>
      <c r="H10" s="230"/>
      <c r="I10" s="230">
        <f>SUM(I11:I17)</f>
        <v>0</v>
      </c>
      <c r="J10" s="230"/>
      <c r="K10" s="230">
        <f>SUM(K11:K17)</f>
        <v>0</v>
      </c>
      <c r="L10" s="230"/>
      <c r="M10" s="230">
        <f>SUM(M11:M17)</f>
        <v>0</v>
      </c>
      <c r="N10" s="229"/>
      <c r="O10" s="229">
        <f>SUM(O11:O17)</f>
        <v>2.16</v>
      </c>
      <c r="P10" s="229"/>
      <c r="Q10" s="229">
        <f>SUM(Q11:Q17)</f>
        <v>0.75</v>
      </c>
      <c r="R10" s="230"/>
      <c r="S10" s="230"/>
      <c r="T10" s="231"/>
      <c r="U10" s="225"/>
      <c r="V10" s="225">
        <f>SUM(V11:V17)</f>
        <v>82.59</v>
      </c>
      <c r="W10" s="225"/>
      <c r="X10" s="225"/>
      <c r="Y10" s="225"/>
      <c r="AG10" t="s">
        <v>260</v>
      </c>
    </row>
    <row r="11" spans="1:60" outlineLevel="1" x14ac:dyDescent="0.2">
      <c r="A11" s="233">
        <v>2</v>
      </c>
      <c r="B11" s="234" t="s">
        <v>2533</v>
      </c>
      <c r="C11" s="250" t="s">
        <v>2534</v>
      </c>
      <c r="D11" s="235" t="s">
        <v>317</v>
      </c>
      <c r="E11" s="236">
        <v>188</v>
      </c>
      <c r="F11" s="237"/>
      <c r="G11" s="238">
        <f>ROUND(E11*F11,2)</f>
        <v>0</v>
      </c>
      <c r="H11" s="237"/>
      <c r="I11" s="238">
        <f>ROUND(E11*H11,2)</f>
        <v>0</v>
      </c>
      <c r="J11" s="237"/>
      <c r="K11" s="238">
        <f>ROUND(E11*J11,2)</f>
        <v>0</v>
      </c>
      <c r="L11" s="238">
        <v>21</v>
      </c>
      <c r="M11" s="238">
        <f>G11*(1+L11/100)</f>
        <v>0</v>
      </c>
      <c r="N11" s="236">
        <v>5.6499999999999996E-3</v>
      </c>
      <c r="O11" s="236">
        <f>ROUND(E11*N11,2)</f>
        <v>1.06</v>
      </c>
      <c r="P11" s="236">
        <v>4.0000000000000001E-3</v>
      </c>
      <c r="Q11" s="236">
        <f>ROUND(E11*P11,2)</f>
        <v>0.75</v>
      </c>
      <c r="R11" s="238" t="s">
        <v>2535</v>
      </c>
      <c r="S11" s="238" t="s">
        <v>264</v>
      </c>
      <c r="T11" s="239" t="s">
        <v>2536</v>
      </c>
      <c r="U11" s="222">
        <v>0.35951</v>
      </c>
      <c r="V11" s="222">
        <f>ROUND(E11*U11,2)</f>
        <v>67.59</v>
      </c>
      <c r="W11" s="222"/>
      <c r="X11" s="222" t="s">
        <v>1863</v>
      </c>
      <c r="Y11" s="222" t="s">
        <v>267</v>
      </c>
      <c r="Z11" s="212"/>
      <c r="AA11" s="212"/>
      <c r="AB11" s="212"/>
      <c r="AC11" s="212"/>
      <c r="AD11" s="212"/>
      <c r="AE11" s="212"/>
      <c r="AF11" s="212"/>
      <c r="AG11" s="212" t="s">
        <v>1864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2" x14ac:dyDescent="0.2">
      <c r="A12" s="219"/>
      <c r="B12" s="220"/>
      <c r="C12" s="261" t="s">
        <v>2537</v>
      </c>
      <c r="D12" s="259"/>
      <c r="E12" s="259"/>
      <c r="F12" s="259"/>
      <c r="G12" s="259"/>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323</v>
      </c>
      <c r="AH12" s="212"/>
      <c r="AI12" s="212"/>
      <c r="AJ12" s="212"/>
      <c r="AK12" s="212"/>
      <c r="AL12" s="212"/>
      <c r="AM12" s="212"/>
      <c r="AN12" s="212"/>
      <c r="AO12" s="212"/>
      <c r="AP12" s="212"/>
      <c r="AQ12" s="212"/>
      <c r="AR12" s="212"/>
      <c r="AS12" s="212"/>
      <c r="AT12" s="212"/>
      <c r="AU12" s="212"/>
      <c r="AV12" s="212"/>
      <c r="AW12" s="212"/>
      <c r="AX12" s="212"/>
      <c r="AY12" s="212"/>
      <c r="AZ12" s="212"/>
      <c r="BA12" s="240" t="str">
        <f>C12</f>
        <v>otlučení vnitřních omítek stěn, oprava omítek stěn ve stejném rozsahu jako otlučení, pačokování celého povrchu jednonásobné s broušením a přesádrováním, malba klihová dvojnásobná jednobarevná s obroušením v místnostech výšky do 3,8 m.</v>
      </c>
      <c r="BB12" s="212"/>
      <c r="BC12" s="212"/>
      <c r="BD12" s="212"/>
      <c r="BE12" s="212"/>
      <c r="BF12" s="212"/>
      <c r="BG12" s="212"/>
      <c r="BH12" s="212"/>
    </row>
    <row r="13" spans="1:60" outlineLevel="2" x14ac:dyDescent="0.2">
      <c r="A13" s="219"/>
      <c r="B13" s="220"/>
      <c r="C13" s="263" t="s">
        <v>2538</v>
      </c>
      <c r="D13" s="260"/>
      <c r="E13" s="260"/>
      <c r="F13" s="260"/>
      <c r="G13" s="260"/>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270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3">
        <v>3</v>
      </c>
      <c r="B14" s="234" t="s">
        <v>2539</v>
      </c>
      <c r="C14" s="250" t="s">
        <v>2540</v>
      </c>
      <c r="D14" s="235" t="s">
        <v>317</v>
      </c>
      <c r="E14" s="236">
        <v>8.6</v>
      </c>
      <c r="F14" s="237"/>
      <c r="G14" s="238">
        <f>ROUND(E14*F14,2)</f>
        <v>0</v>
      </c>
      <c r="H14" s="237"/>
      <c r="I14" s="238">
        <f>ROUND(E14*H14,2)</f>
        <v>0</v>
      </c>
      <c r="J14" s="237"/>
      <c r="K14" s="238">
        <f>ROUND(E14*J14,2)</f>
        <v>0</v>
      </c>
      <c r="L14" s="238">
        <v>21</v>
      </c>
      <c r="M14" s="238">
        <f>G14*(1+L14/100)</f>
        <v>0</v>
      </c>
      <c r="N14" s="236">
        <v>0.10712000000000001</v>
      </c>
      <c r="O14" s="236">
        <f>ROUND(E14*N14,2)</f>
        <v>0.92</v>
      </c>
      <c r="P14" s="236">
        <v>0</v>
      </c>
      <c r="Q14" s="236">
        <f>ROUND(E14*P14,2)</f>
        <v>0</v>
      </c>
      <c r="R14" s="238" t="s">
        <v>456</v>
      </c>
      <c r="S14" s="238" t="s">
        <v>264</v>
      </c>
      <c r="T14" s="239" t="s">
        <v>319</v>
      </c>
      <c r="U14" s="222">
        <v>0.69998000000000005</v>
      </c>
      <c r="V14" s="222">
        <f>ROUND(E14*U14,2)</f>
        <v>6.02</v>
      </c>
      <c r="W14" s="222"/>
      <c r="X14" s="222" t="s">
        <v>320</v>
      </c>
      <c r="Y14" s="222" t="s">
        <v>267</v>
      </c>
      <c r="Z14" s="212"/>
      <c r="AA14" s="212"/>
      <c r="AB14" s="212"/>
      <c r="AC14" s="212"/>
      <c r="AD14" s="212"/>
      <c r="AE14" s="212"/>
      <c r="AF14" s="212"/>
      <c r="AG14" s="212" t="s">
        <v>321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1" t="s">
        <v>651</v>
      </c>
      <c r="D15" s="259"/>
      <c r="E15" s="259"/>
      <c r="F15" s="259"/>
      <c r="G15" s="259"/>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323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3">
        <v>4</v>
      </c>
      <c r="B16" s="234" t="s">
        <v>2541</v>
      </c>
      <c r="C16" s="250" t="s">
        <v>2542</v>
      </c>
      <c r="D16" s="235" t="s">
        <v>645</v>
      </c>
      <c r="E16" s="236">
        <v>40</v>
      </c>
      <c r="F16" s="237"/>
      <c r="G16" s="238">
        <f>ROUND(E16*F16,2)</f>
        <v>0</v>
      </c>
      <c r="H16" s="237"/>
      <c r="I16" s="238">
        <f>ROUND(E16*H16,2)</f>
        <v>0</v>
      </c>
      <c r="J16" s="237"/>
      <c r="K16" s="238">
        <f>ROUND(E16*J16,2)</f>
        <v>0</v>
      </c>
      <c r="L16" s="238">
        <v>21</v>
      </c>
      <c r="M16" s="238">
        <f>G16*(1+L16/100)</f>
        <v>0</v>
      </c>
      <c r="N16" s="236">
        <v>4.5799999999999999E-3</v>
      </c>
      <c r="O16" s="236">
        <f>ROUND(E16*N16,2)</f>
        <v>0.18</v>
      </c>
      <c r="P16" s="236">
        <v>0</v>
      </c>
      <c r="Q16" s="236">
        <f>ROUND(E16*P16,2)</f>
        <v>0</v>
      </c>
      <c r="R16" s="238" t="s">
        <v>456</v>
      </c>
      <c r="S16" s="238" t="s">
        <v>264</v>
      </c>
      <c r="T16" s="239" t="s">
        <v>319</v>
      </c>
      <c r="U16" s="222">
        <v>0.22442000000000001</v>
      </c>
      <c r="V16" s="222">
        <f>ROUND(E16*U16,2)</f>
        <v>8.98</v>
      </c>
      <c r="W16" s="222"/>
      <c r="X16" s="222" t="s">
        <v>320</v>
      </c>
      <c r="Y16" s="222" t="s">
        <v>267</v>
      </c>
      <c r="Z16" s="212"/>
      <c r="AA16" s="212"/>
      <c r="AB16" s="212"/>
      <c r="AC16" s="212"/>
      <c r="AD16" s="212"/>
      <c r="AE16" s="212"/>
      <c r="AF16" s="212"/>
      <c r="AG16" s="212" t="s">
        <v>321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1" t="s">
        <v>646</v>
      </c>
      <c r="D17" s="259"/>
      <c r="E17" s="259"/>
      <c r="F17" s="259"/>
      <c r="G17" s="259"/>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323</v>
      </c>
      <c r="AH17" s="212"/>
      <c r="AI17" s="212"/>
      <c r="AJ17" s="212"/>
      <c r="AK17" s="212"/>
      <c r="AL17" s="212"/>
      <c r="AM17" s="212"/>
      <c r="AN17" s="212"/>
      <c r="AO17" s="212"/>
      <c r="AP17" s="212"/>
      <c r="AQ17" s="212"/>
      <c r="AR17" s="212"/>
      <c r="AS17" s="212"/>
      <c r="AT17" s="212"/>
      <c r="AU17" s="212"/>
      <c r="AV17" s="212"/>
      <c r="AW17" s="212"/>
      <c r="AX17" s="212"/>
      <c r="AY17" s="212"/>
      <c r="AZ17" s="212"/>
      <c r="BA17" s="240" t="str">
        <f>C17</f>
        <v>jakoukoliv maltou, z pomocného pracovního lešení o výšce podlahy do 1900 mm a pro zatížení do 1,5 kPa,</v>
      </c>
      <c r="BB17" s="212"/>
      <c r="BC17" s="212"/>
      <c r="BD17" s="212"/>
      <c r="BE17" s="212"/>
      <c r="BF17" s="212"/>
      <c r="BG17" s="212"/>
      <c r="BH17" s="212"/>
    </row>
    <row r="18" spans="1:60" x14ac:dyDescent="0.2">
      <c r="A18" s="226" t="s">
        <v>259</v>
      </c>
      <c r="B18" s="227" t="s">
        <v>123</v>
      </c>
      <c r="C18" s="249" t="s">
        <v>124</v>
      </c>
      <c r="D18" s="228"/>
      <c r="E18" s="229"/>
      <c r="F18" s="230"/>
      <c r="G18" s="230">
        <f>SUMIF(AG19:AG19,"&lt;&gt;NOR",G19:G19)</f>
        <v>0</v>
      </c>
      <c r="H18" s="230"/>
      <c r="I18" s="230">
        <f>SUM(I19:I19)</f>
        <v>0</v>
      </c>
      <c r="J18" s="230"/>
      <c r="K18" s="230">
        <f>SUM(K19:K19)</f>
        <v>0</v>
      </c>
      <c r="L18" s="230"/>
      <c r="M18" s="230">
        <f>SUM(M19:M19)</f>
        <v>0</v>
      </c>
      <c r="N18" s="229"/>
      <c r="O18" s="229">
        <f>SUM(O19:O19)</f>
        <v>0</v>
      </c>
      <c r="P18" s="229"/>
      <c r="Q18" s="229">
        <f>SUM(Q19:Q19)</f>
        <v>0</v>
      </c>
      <c r="R18" s="230"/>
      <c r="S18" s="230"/>
      <c r="T18" s="231"/>
      <c r="U18" s="225"/>
      <c r="V18" s="225">
        <f>SUM(V19:V19)</f>
        <v>0</v>
      </c>
      <c r="W18" s="225"/>
      <c r="X18" s="225"/>
      <c r="Y18" s="225"/>
      <c r="AG18" t="s">
        <v>260</v>
      </c>
    </row>
    <row r="19" spans="1:60" outlineLevel="1" x14ac:dyDescent="0.2">
      <c r="A19" s="242">
        <v>5</v>
      </c>
      <c r="B19" s="243" t="s">
        <v>2543</v>
      </c>
      <c r="C19" s="253" t="s">
        <v>2544</v>
      </c>
      <c r="D19" s="244" t="s">
        <v>2215</v>
      </c>
      <c r="E19" s="245">
        <v>688</v>
      </c>
      <c r="F19" s="246"/>
      <c r="G19" s="247">
        <f>ROUND(E19*F19,2)</f>
        <v>0</v>
      </c>
      <c r="H19" s="246"/>
      <c r="I19" s="247">
        <f>ROUND(E19*H19,2)</f>
        <v>0</v>
      </c>
      <c r="J19" s="246"/>
      <c r="K19" s="247">
        <f>ROUND(E19*J19,2)</f>
        <v>0</v>
      </c>
      <c r="L19" s="247">
        <v>21</v>
      </c>
      <c r="M19" s="247">
        <f>G19*(1+L19/100)</f>
        <v>0</v>
      </c>
      <c r="N19" s="245">
        <v>0</v>
      </c>
      <c r="O19" s="245">
        <f>ROUND(E19*N19,2)</f>
        <v>0</v>
      </c>
      <c r="P19" s="245">
        <v>0</v>
      </c>
      <c r="Q19" s="245">
        <f>ROUND(E19*P19,2)</f>
        <v>0</v>
      </c>
      <c r="R19" s="247"/>
      <c r="S19" s="247" t="s">
        <v>288</v>
      </c>
      <c r="T19" s="248" t="s">
        <v>265</v>
      </c>
      <c r="U19" s="222">
        <v>0</v>
      </c>
      <c r="V19" s="222">
        <f>ROUND(E19*U19,2)</f>
        <v>0</v>
      </c>
      <c r="W19" s="222"/>
      <c r="X19" s="222" t="s">
        <v>547</v>
      </c>
      <c r="Y19" s="222" t="s">
        <v>267</v>
      </c>
      <c r="Z19" s="212"/>
      <c r="AA19" s="212"/>
      <c r="AB19" s="212"/>
      <c r="AC19" s="212"/>
      <c r="AD19" s="212"/>
      <c r="AE19" s="212"/>
      <c r="AF19" s="212"/>
      <c r="AG19" s="212" t="s">
        <v>548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x14ac:dyDescent="0.2">
      <c r="A20" s="226" t="s">
        <v>259</v>
      </c>
      <c r="B20" s="227" t="s">
        <v>127</v>
      </c>
      <c r="C20" s="249" t="s">
        <v>128</v>
      </c>
      <c r="D20" s="228"/>
      <c r="E20" s="229"/>
      <c r="F20" s="230"/>
      <c r="G20" s="230">
        <f>SUMIF(AG21:AG27,"&lt;&gt;NOR",G21:G27)</f>
        <v>0</v>
      </c>
      <c r="H20" s="230"/>
      <c r="I20" s="230">
        <f>SUM(I21:I27)</f>
        <v>0</v>
      </c>
      <c r="J20" s="230"/>
      <c r="K20" s="230">
        <f>SUM(K21:K27)</f>
        <v>0</v>
      </c>
      <c r="L20" s="230"/>
      <c r="M20" s="230">
        <f>SUM(M21:M27)</f>
        <v>0</v>
      </c>
      <c r="N20" s="229"/>
      <c r="O20" s="229">
        <f>SUM(O21:O27)</f>
        <v>0.37</v>
      </c>
      <c r="P20" s="229"/>
      <c r="Q20" s="229">
        <f>SUM(Q21:Q27)</f>
        <v>1.96</v>
      </c>
      <c r="R20" s="230"/>
      <c r="S20" s="230"/>
      <c r="T20" s="231"/>
      <c r="U20" s="225"/>
      <c r="V20" s="225">
        <f>SUM(V21:V27)</f>
        <v>152.62</v>
      </c>
      <c r="W20" s="225"/>
      <c r="X20" s="225"/>
      <c r="Y20" s="225"/>
      <c r="AG20" t="s">
        <v>260</v>
      </c>
    </row>
    <row r="21" spans="1:60" ht="22.5" outlineLevel="1" x14ac:dyDescent="0.2">
      <c r="A21" s="233">
        <v>6</v>
      </c>
      <c r="B21" s="234" t="s">
        <v>2545</v>
      </c>
      <c r="C21" s="250" t="s">
        <v>2546</v>
      </c>
      <c r="D21" s="235" t="s">
        <v>645</v>
      </c>
      <c r="E21" s="236">
        <v>40</v>
      </c>
      <c r="F21" s="237"/>
      <c r="G21" s="238">
        <f>ROUND(E21*F21,2)</f>
        <v>0</v>
      </c>
      <c r="H21" s="237"/>
      <c r="I21" s="238">
        <f>ROUND(E21*H21,2)</f>
        <v>0</v>
      </c>
      <c r="J21" s="237"/>
      <c r="K21" s="238">
        <f>ROUND(E21*J21,2)</f>
        <v>0</v>
      </c>
      <c r="L21" s="238">
        <v>21</v>
      </c>
      <c r="M21" s="238">
        <f>G21*(1+L21/100)</f>
        <v>0</v>
      </c>
      <c r="N21" s="236">
        <v>0</v>
      </c>
      <c r="O21" s="236">
        <f>ROUND(E21*N21,2)</f>
        <v>0</v>
      </c>
      <c r="P21" s="236">
        <v>5.9999999999999995E-4</v>
      </c>
      <c r="Q21" s="236">
        <f>ROUND(E21*P21,2)</f>
        <v>0.02</v>
      </c>
      <c r="R21" s="238" t="s">
        <v>916</v>
      </c>
      <c r="S21" s="238" t="s">
        <v>264</v>
      </c>
      <c r="T21" s="239" t="s">
        <v>319</v>
      </c>
      <c r="U21" s="222">
        <v>0.23400000000000001</v>
      </c>
      <c r="V21" s="222">
        <f>ROUND(E21*U21,2)</f>
        <v>9.36</v>
      </c>
      <c r="W21" s="222"/>
      <c r="X21" s="222" t="s">
        <v>320</v>
      </c>
      <c r="Y21" s="222" t="s">
        <v>267</v>
      </c>
      <c r="Z21" s="212"/>
      <c r="AA21" s="212"/>
      <c r="AB21" s="212"/>
      <c r="AC21" s="212"/>
      <c r="AD21" s="212"/>
      <c r="AE21" s="212"/>
      <c r="AF21" s="212"/>
      <c r="AG21" s="212" t="s">
        <v>321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1" t="s">
        <v>1020</v>
      </c>
      <c r="D22" s="259"/>
      <c r="E22" s="259"/>
      <c r="F22" s="259"/>
      <c r="G22" s="259"/>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323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3" t="s">
        <v>1021</v>
      </c>
      <c r="D23" s="260"/>
      <c r="E23" s="260"/>
      <c r="F23" s="260"/>
      <c r="G23" s="260"/>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270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3">
        <v>7</v>
      </c>
      <c r="B24" s="234" t="s">
        <v>2547</v>
      </c>
      <c r="C24" s="250" t="s">
        <v>2548</v>
      </c>
      <c r="D24" s="235" t="s">
        <v>650</v>
      </c>
      <c r="E24" s="236">
        <v>649</v>
      </c>
      <c r="F24" s="237"/>
      <c r="G24" s="238">
        <f>ROUND(E24*F24,2)</f>
        <v>0</v>
      </c>
      <c r="H24" s="237"/>
      <c r="I24" s="238">
        <f>ROUND(E24*H24,2)</f>
        <v>0</v>
      </c>
      <c r="J24" s="237"/>
      <c r="K24" s="238">
        <f>ROUND(E24*J24,2)</f>
        <v>0</v>
      </c>
      <c r="L24" s="238">
        <v>21</v>
      </c>
      <c r="M24" s="238">
        <f>G24*(1+L24/100)</f>
        <v>0</v>
      </c>
      <c r="N24" s="236">
        <v>4.8999999999999998E-4</v>
      </c>
      <c r="O24" s="236">
        <f>ROUND(E24*N24,2)</f>
        <v>0.32</v>
      </c>
      <c r="P24" s="236">
        <v>2E-3</v>
      </c>
      <c r="Q24" s="236">
        <f>ROUND(E24*P24,2)</f>
        <v>1.3</v>
      </c>
      <c r="R24" s="238" t="s">
        <v>916</v>
      </c>
      <c r="S24" s="238" t="s">
        <v>264</v>
      </c>
      <c r="T24" s="239" t="s">
        <v>319</v>
      </c>
      <c r="U24" s="222">
        <v>0.17599999999999999</v>
      </c>
      <c r="V24" s="222">
        <f>ROUND(E24*U24,2)</f>
        <v>114.22</v>
      </c>
      <c r="W24" s="222"/>
      <c r="X24" s="222" t="s">
        <v>320</v>
      </c>
      <c r="Y24" s="222" t="s">
        <v>267</v>
      </c>
      <c r="Z24" s="212"/>
      <c r="AA24" s="212"/>
      <c r="AB24" s="212"/>
      <c r="AC24" s="212"/>
      <c r="AD24" s="212"/>
      <c r="AE24" s="212"/>
      <c r="AF24" s="212"/>
      <c r="AG24" s="212" t="s">
        <v>321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51" t="s">
        <v>1021</v>
      </c>
      <c r="D25" s="241"/>
      <c r="E25" s="241"/>
      <c r="F25" s="241"/>
      <c r="G25" s="241"/>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270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3">
        <v>8</v>
      </c>
      <c r="B26" s="234" t="s">
        <v>2549</v>
      </c>
      <c r="C26" s="250" t="s">
        <v>2550</v>
      </c>
      <c r="D26" s="235" t="s">
        <v>650</v>
      </c>
      <c r="E26" s="236">
        <v>106</v>
      </c>
      <c r="F26" s="237"/>
      <c r="G26" s="238">
        <f>ROUND(E26*F26,2)</f>
        <v>0</v>
      </c>
      <c r="H26" s="237"/>
      <c r="I26" s="238">
        <f>ROUND(E26*H26,2)</f>
        <v>0</v>
      </c>
      <c r="J26" s="237"/>
      <c r="K26" s="238">
        <f>ROUND(E26*J26,2)</f>
        <v>0</v>
      </c>
      <c r="L26" s="238">
        <v>21</v>
      </c>
      <c r="M26" s="238">
        <f>G26*(1+L26/100)</f>
        <v>0</v>
      </c>
      <c r="N26" s="236">
        <v>4.8999999999999998E-4</v>
      </c>
      <c r="O26" s="236">
        <f>ROUND(E26*N26,2)</f>
        <v>0.05</v>
      </c>
      <c r="P26" s="236">
        <v>6.0000000000000001E-3</v>
      </c>
      <c r="Q26" s="236">
        <f>ROUND(E26*P26,2)</f>
        <v>0.64</v>
      </c>
      <c r="R26" s="238" t="s">
        <v>916</v>
      </c>
      <c r="S26" s="238" t="s">
        <v>264</v>
      </c>
      <c r="T26" s="239" t="s">
        <v>319</v>
      </c>
      <c r="U26" s="222">
        <v>0.27400000000000002</v>
      </c>
      <c r="V26" s="222">
        <f>ROUND(E26*U26,2)</f>
        <v>29.04</v>
      </c>
      <c r="W26" s="222"/>
      <c r="X26" s="222" t="s">
        <v>320</v>
      </c>
      <c r="Y26" s="222" t="s">
        <v>267</v>
      </c>
      <c r="Z26" s="212"/>
      <c r="AA26" s="212"/>
      <c r="AB26" s="212"/>
      <c r="AC26" s="212"/>
      <c r="AD26" s="212"/>
      <c r="AE26" s="212"/>
      <c r="AF26" s="212"/>
      <c r="AG26" s="212" t="s">
        <v>321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51" t="s">
        <v>1021</v>
      </c>
      <c r="D27" s="241"/>
      <c r="E27" s="241"/>
      <c r="F27" s="241"/>
      <c r="G27" s="241"/>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270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226" t="s">
        <v>259</v>
      </c>
      <c r="B28" s="227" t="s">
        <v>208</v>
      </c>
      <c r="C28" s="249" t="s">
        <v>209</v>
      </c>
      <c r="D28" s="228"/>
      <c r="E28" s="229"/>
      <c r="F28" s="230"/>
      <c r="G28" s="230">
        <f>SUMIF(AG29:AG42,"&lt;&gt;NOR",G29:G42)</f>
        <v>0</v>
      </c>
      <c r="H28" s="230"/>
      <c r="I28" s="230">
        <f>SUM(I29:I42)</f>
        <v>0</v>
      </c>
      <c r="J28" s="230"/>
      <c r="K28" s="230">
        <f>SUM(K29:K42)</f>
        <v>0</v>
      </c>
      <c r="L28" s="230"/>
      <c r="M28" s="230">
        <f>SUM(M29:M42)</f>
        <v>0</v>
      </c>
      <c r="N28" s="229"/>
      <c r="O28" s="229">
        <f>SUM(O29:O42)</f>
        <v>1</v>
      </c>
      <c r="P28" s="229"/>
      <c r="Q28" s="229">
        <f>SUM(Q29:Q42)</f>
        <v>0</v>
      </c>
      <c r="R28" s="230"/>
      <c r="S28" s="230"/>
      <c r="T28" s="231"/>
      <c r="U28" s="225"/>
      <c r="V28" s="225">
        <f>SUM(V29:V42)</f>
        <v>513.36999999999989</v>
      </c>
      <c r="W28" s="225"/>
      <c r="X28" s="225"/>
      <c r="Y28" s="225"/>
      <c r="AG28" t="s">
        <v>260</v>
      </c>
    </row>
    <row r="29" spans="1:60" ht="33.75" outlineLevel="1" x14ac:dyDescent="0.2">
      <c r="A29" s="242">
        <v>9</v>
      </c>
      <c r="B29" s="243" t="s">
        <v>2551</v>
      </c>
      <c r="C29" s="253" t="s">
        <v>2552</v>
      </c>
      <c r="D29" s="244" t="s">
        <v>650</v>
      </c>
      <c r="E29" s="245">
        <v>40</v>
      </c>
      <c r="F29" s="246"/>
      <c r="G29" s="247">
        <f>ROUND(E29*F29,2)</f>
        <v>0</v>
      </c>
      <c r="H29" s="246"/>
      <c r="I29" s="247">
        <f>ROUND(E29*H29,2)</f>
        <v>0</v>
      </c>
      <c r="J29" s="246"/>
      <c r="K29" s="247">
        <f>ROUND(E29*J29,2)</f>
        <v>0</v>
      </c>
      <c r="L29" s="247">
        <v>21</v>
      </c>
      <c r="M29" s="247">
        <f>G29*(1+L29/100)</f>
        <v>0</v>
      </c>
      <c r="N29" s="245">
        <v>5.0000000000000002E-5</v>
      </c>
      <c r="O29" s="245">
        <f>ROUND(E29*N29,2)</f>
        <v>0</v>
      </c>
      <c r="P29" s="245">
        <v>0</v>
      </c>
      <c r="Q29" s="245">
        <f>ROUND(E29*P29,2)</f>
        <v>0</v>
      </c>
      <c r="R29" s="247" t="s">
        <v>546</v>
      </c>
      <c r="S29" s="247" t="s">
        <v>264</v>
      </c>
      <c r="T29" s="248" t="s">
        <v>319</v>
      </c>
      <c r="U29" s="222">
        <v>0</v>
      </c>
      <c r="V29" s="222">
        <f>ROUND(E29*U29,2)</f>
        <v>0</v>
      </c>
      <c r="W29" s="222"/>
      <c r="X29" s="222" t="s">
        <v>547</v>
      </c>
      <c r="Y29" s="222" t="s">
        <v>267</v>
      </c>
      <c r="Z29" s="212"/>
      <c r="AA29" s="212"/>
      <c r="AB29" s="212"/>
      <c r="AC29" s="212"/>
      <c r="AD29" s="212"/>
      <c r="AE29" s="212"/>
      <c r="AF29" s="212"/>
      <c r="AG29" s="212" t="s">
        <v>548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2">
        <v>10</v>
      </c>
      <c r="B30" s="243" t="s">
        <v>2553</v>
      </c>
      <c r="C30" s="253" t="s">
        <v>2554</v>
      </c>
      <c r="D30" s="244" t="s">
        <v>650</v>
      </c>
      <c r="E30" s="245">
        <v>40</v>
      </c>
      <c r="F30" s="246"/>
      <c r="G30" s="247">
        <f>ROUND(E30*F30,2)</f>
        <v>0</v>
      </c>
      <c r="H30" s="246"/>
      <c r="I30" s="247">
        <f>ROUND(E30*H30,2)</f>
        <v>0</v>
      </c>
      <c r="J30" s="246"/>
      <c r="K30" s="247">
        <f>ROUND(E30*J30,2)</f>
        <v>0</v>
      </c>
      <c r="L30" s="247">
        <v>21</v>
      </c>
      <c r="M30" s="247">
        <f>G30*(1+L30/100)</f>
        <v>0</v>
      </c>
      <c r="N30" s="245">
        <v>0</v>
      </c>
      <c r="O30" s="245">
        <f>ROUND(E30*N30,2)</f>
        <v>0</v>
      </c>
      <c r="P30" s="245">
        <v>0</v>
      </c>
      <c r="Q30" s="245">
        <f>ROUND(E30*P30,2)</f>
        <v>0</v>
      </c>
      <c r="R30" s="247" t="s">
        <v>208</v>
      </c>
      <c r="S30" s="247" t="s">
        <v>264</v>
      </c>
      <c r="T30" s="248" t="s">
        <v>319</v>
      </c>
      <c r="U30" s="222">
        <v>6.4149999999999999E-2</v>
      </c>
      <c r="V30" s="222">
        <f>ROUND(E30*U30,2)</f>
        <v>2.57</v>
      </c>
      <c r="W30" s="222"/>
      <c r="X30" s="222" t="s">
        <v>320</v>
      </c>
      <c r="Y30" s="222" t="s">
        <v>267</v>
      </c>
      <c r="Z30" s="212"/>
      <c r="AA30" s="212"/>
      <c r="AB30" s="212"/>
      <c r="AC30" s="212"/>
      <c r="AD30" s="212"/>
      <c r="AE30" s="212"/>
      <c r="AF30" s="212"/>
      <c r="AG30" s="212" t="s">
        <v>321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2">
        <v>11</v>
      </c>
      <c r="B31" s="243" t="s">
        <v>2555</v>
      </c>
      <c r="C31" s="253" t="s">
        <v>2556</v>
      </c>
      <c r="D31" s="244" t="s">
        <v>650</v>
      </c>
      <c r="E31" s="245">
        <v>242</v>
      </c>
      <c r="F31" s="246"/>
      <c r="G31" s="247">
        <f>ROUND(E31*F31,2)</f>
        <v>0</v>
      </c>
      <c r="H31" s="246"/>
      <c r="I31" s="247">
        <f>ROUND(E31*H31,2)</f>
        <v>0</v>
      </c>
      <c r="J31" s="246"/>
      <c r="K31" s="247">
        <f>ROUND(E31*J31,2)</f>
        <v>0</v>
      </c>
      <c r="L31" s="247">
        <v>21</v>
      </c>
      <c r="M31" s="247">
        <f>G31*(1+L31/100)</f>
        <v>0</v>
      </c>
      <c r="N31" s="245">
        <v>1.3999999999999999E-4</v>
      </c>
      <c r="O31" s="245">
        <f>ROUND(E31*N31,2)</f>
        <v>0.03</v>
      </c>
      <c r="P31" s="245">
        <v>0</v>
      </c>
      <c r="Q31" s="245">
        <f>ROUND(E31*P31,2)</f>
        <v>0</v>
      </c>
      <c r="R31" s="247" t="s">
        <v>208</v>
      </c>
      <c r="S31" s="247" t="s">
        <v>264</v>
      </c>
      <c r="T31" s="248" t="s">
        <v>319</v>
      </c>
      <c r="U31" s="222">
        <v>9.955E-2</v>
      </c>
      <c r="V31" s="222">
        <f>ROUND(E31*U31,2)</f>
        <v>24.09</v>
      </c>
      <c r="W31" s="222"/>
      <c r="X31" s="222" t="s">
        <v>320</v>
      </c>
      <c r="Y31" s="222" t="s">
        <v>267</v>
      </c>
      <c r="Z31" s="212"/>
      <c r="AA31" s="212"/>
      <c r="AB31" s="212"/>
      <c r="AC31" s="212"/>
      <c r="AD31" s="212"/>
      <c r="AE31" s="212"/>
      <c r="AF31" s="212"/>
      <c r="AG31" s="212" t="s">
        <v>321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2">
        <v>12</v>
      </c>
      <c r="B32" s="243" t="s">
        <v>2557</v>
      </c>
      <c r="C32" s="253" t="s">
        <v>2558</v>
      </c>
      <c r="D32" s="244" t="s">
        <v>650</v>
      </c>
      <c r="E32" s="245">
        <v>1914</v>
      </c>
      <c r="F32" s="246"/>
      <c r="G32" s="247">
        <f>ROUND(E32*F32,2)</f>
        <v>0</v>
      </c>
      <c r="H32" s="246"/>
      <c r="I32" s="247">
        <f>ROUND(E32*H32,2)</f>
        <v>0</v>
      </c>
      <c r="J32" s="246"/>
      <c r="K32" s="247">
        <f>ROUND(E32*J32,2)</f>
        <v>0</v>
      </c>
      <c r="L32" s="247">
        <v>21</v>
      </c>
      <c r="M32" s="247">
        <f>G32*(1+L32/100)</f>
        <v>0</v>
      </c>
      <c r="N32" s="245">
        <v>1.6000000000000001E-4</v>
      </c>
      <c r="O32" s="245">
        <f>ROUND(E32*N32,2)</f>
        <v>0.31</v>
      </c>
      <c r="P32" s="245">
        <v>0</v>
      </c>
      <c r="Q32" s="245">
        <f>ROUND(E32*P32,2)</f>
        <v>0</v>
      </c>
      <c r="R32" s="247" t="s">
        <v>208</v>
      </c>
      <c r="S32" s="247" t="s">
        <v>264</v>
      </c>
      <c r="T32" s="248" t="s">
        <v>319</v>
      </c>
      <c r="U32" s="222">
        <v>9.955E-2</v>
      </c>
      <c r="V32" s="222">
        <f>ROUND(E32*U32,2)</f>
        <v>190.54</v>
      </c>
      <c r="W32" s="222"/>
      <c r="X32" s="222" t="s">
        <v>320</v>
      </c>
      <c r="Y32" s="222" t="s">
        <v>267</v>
      </c>
      <c r="Z32" s="212"/>
      <c r="AA32" s="212"/>
      <c r="AB32" s="212"/>
      <c r="AC32" s="212"/>
      <c r="AD32" s="212"/>
      <c r="AE32" s="212"/>
      <c r="AF32" s="212"/>
      <c r="AG32" s="212" t="s">
        <v>2559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2">
        <v>13</v>
      </c>
      <c r="B33" s="243" t="s">
        <v>2560</v>
      </c>
      <c r="C33" s="253" t="s">
        <v>2561</v>
      </c>
      <c r="D33" s="244" t="s">
        <v>650</v>
      </c>
      <c r="E33" s="245">
        <v>125</v>
      </c>
      <c r="F33" s="246"/>
      <c r="G33" s="247">
        <f>ROUND(E33*F33,2)</f>
        <v>0</v>
      </c>
      <c r="H33" s="246"/>
      <c r="I33" s="247">
        <f>ROUND(E33*H33,2)</f>
        <v>0</v>
      </c>
      <c r="J33" s="246"/>
      <c r="K33" s="247">
        <f>ROUND(E33*J33,2)</f>
        <v>0</v>
      </c>
      <c r="L33" s="247">
        <v>21</v>
      </c>
      <c r="M33" s="247">
        <f>G33*(1+L33/100)</f>
        <v>0</v>
      </c>
      <c r="N33" s="245">
        <v>2.9999999999999997E-4</v>
      </c>
      <c r="O33" s="245">
        <f>ROUND(E33*N33,2)</f>
        <v>0.04</v>
      </c>
      <c r="P33" s="245">
        <v>0</v>
      </c>
      <c r="Q33" s="245">
        <f>ROUND(E33*P33,2)</f>
        <v>0</v>
      </c>
      <c r="R33" s="247" t="s">
        <v>208</v>
      </c>
      <c r="S33" s="247" t="s">
        <v>264</v>
      </c>
      <c r="T33" s="248" t="s">
        <v>319</v>
      </c>
      <c r="U33" s="222">
        <v>9.955E-2</v>
      </c>
      <c r="V33" s="222">
        <f>ROUND(E33*U33,2)</f>
        <v>12.44</v>
      </c>
      <c r="W33" s="222"/>
      <c r="X33" s="222" t="s">
        <v>320</v>
      </c>
      <c r="Y33" s="222" t="s">
        <v>267</v>
      </c>
      <c r="Z33" s="212"/>
      <c r="AA33" s="212"/>
      <c r="AB33" s="212"/>
      <c r="AC33" s="212"/>
      <c r="AD33" s="212"/>
      <c r="AE33" s="212"/>
      <c r="AF33" s="212"/>
      <c r="AG33" s="212" t="s">
        <v>321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42">
        <v>14</v>
      </c>
      <c r="B34" s="243" t="s">
        <v>2562</v>
      </c>
      <c r="C34" s="253" t="s">
        <v>2563</v>
      </c>
      <c r="D34" s="244" t="s">
        <v>650</v>
      </c>
      <c r="E34" s="245">
        <v>125</v>
      </c>
      <c r="F34" s="246"/>
      <c r="G34" s="247">
        <f>ROUND(E34*F34,2)</f>
        <v>0</v>
      </c>
      <c r="H34" s="246"/>
      <c r="I34" s="247">
        <f>ROUND(E34*H34,2)</f>
        <v>0</v>
      </c>
      <c r="J34" s="246"/>
      <c r="K34" s="247">
        <f>ROUND(E34*J34,2)</f>
        <v>0</v>
      </c>
      <c r="L34" s="247">
        <v>21</v>
      </c>
      <c r="M34" s="247">
        <f>G34*(1+L34/100)</f>
        <v>0</v>
      </c>
      <c r="N34" s="245">
        <v>3.8000000000000002E-4</v>
      </c>
      <c r="O34" s="245">
        <f>ROUND(E34*N34,2)</f>
        <v>0.05</v>
      </c>
      <c r="P34" s="245">
        <v>0</v>
      </c>
      <c r="Q34" s="245">
        <f>ROUND(E34*P34,2)</f>
        <v>0</v>
      </c>
      <c r="R34" s="247" t="s">
        <v>208</v>
      </c>
      <c r="S34" s="247" t="s">
        <v>264</v>
      </c>
      <c r="T34" s="248" t="s">
        <v>319</v>
      </c>
      <c r="U34" s="222">
        <v>9.955E-2</v>
      </c>
      <c r="V34" s="222">
        <f>ROUND(E34*U34,2)</f>
        <v>12.44</v>
      </c>
      <c r="W34" s="222"/>
      <c r="X34" s="222" t="s">
        <v>320</v>
      </c>
      <c r="Y34" s="222" t="s">
        <v>267</v>
      </c>
      <c r="Z34" s="212"/>
      <c r="AA34" s="212"/>
      <c r="AB34" s="212"/>
      <c r="AC34" s="212"/>
      <c r="AD34" s="212"/>
      <c r="AE34" s="212"/>
      <c r="AF34" s="212"/>
      <c r="AG34" s="212" t="s">
        <v>321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2">
        <v>15</v>
      </c>
      <c r="B35" s="243" t="s">
        <v>2564</v>
      </c>
      <c r="C35" s="253" t="s">
        <v>2565</v>
      </c>
      <c r="D35" s="244" t="s">
        <v>650</v>
      </c>
      <c r="E35" s="245">
        <v>346</v>
      </c>
      <c r="F35" s="246"/>
      <c r="G35" s="247">
        <f>ROUND(E35*F35,2)</f>
        <v>0</v>
      </c>
      <c r="H35" s="246"/>
      <c r="I35" s="247">
        <f>ROUND(E35*H35,2)</f>
        <v>0</v>
      </c>
      <c r="J35" s="246"/>
      <c r="K35" s="247">
        <f>ROUND(E35*J35,2)</f>
        <v>0</v>
      </c>
      <c r="L35" s="247">
        <v>21</v>
      </c>
      <c r="M35" s="247">
        <f>G35*(1+L35/100)</f>
        <v>0</v>
      </c>
      <c r="N35" s="245">
        <v>1.9000000000000001E-4</v>
      </c>
      <c r="O35" s="245">
        <f>ROUND(E35*N35,2)</f>
        <v>7.0000000000000007E-2</v>
      </c>
      <c r="P35" s="245">
        <v>0</v>
      </c>
      <c r="Q35" s="245">
        <f>ROUND(E35*P35,2)</f>
        <v>0</v>
      </c>
      <c r="R35" s="247" t="s">
        <v>208</v>
      </c>
      <c r="S35" s="247" t="s">
        <v>264</v>
      </c>
      <c r="T35" s="248" t="s">
        <v>319</v>
      </c>
      <c r="U35" s="222">
        <v>9.955E-2</v>
      </c>
      <c r="V35" s="222">
        <f>ROUND(E35*U35,2)</f>
        <v>34.44</v>
      </c>
      <c r="W35" s="222"/>
      <c r="X35" s="222" t="s">
        <v>320</v>
      </c>
      <c r="Y35" s="222" t="s">
        <v>267</v>
      </c>
      <c r="Z35" s="212"/>
      <c r="AA35" s="212"/>
      <c r="AB35" s="212"/>
      <c r="AC35" s="212"/>
      <c r="AD35" s="212"/>
      <c r="AE35" s="212"/>
      <c r="AF35" s="212"/>
      <c r="AG35" s="212" t="s">
        <v>321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2">
        <v>16</v>
      </c>
      <c r="B36" s="243" t="s">
        <v>2566</v>
      </c>
      <c r="C36" s="253" t="s">
        <v>2567</v>
      </c>
      <c r="D36" s="244" t="s">
        <v>650</v>
      </c>
      <c r="E36" s="245">
        <v>610</v>
      </c>
      <c r="F36" s="246"/>
      <c r="G36" s="247">
        <f>ROUND(E36*F36,2)</f>
        <v>0</v>
      </c>
      <c r="H36" s="246"/>
      <c r="I36" s="247">
        <f>ROUND(E36*H36,2)</f>
        <v>0</v>
      </c>
      <c r="J36" s="246"/>
      <c r="K36" s="247">
        <f>ROUND(E36*J36,2)</f>
        <v>0</v>
      </c>
      <c r="L36" s="247">
        <v>21</v>
      </c>
      <c r="M36" s="247">
        <f>G36*(1+L36/100)</f>
        <v>0</v>
      </c>
      <c r="N36" s="245">
        <v>2.2000000000000001E-4</v>
      </c>
      <c r="O36" s="245">
        <f>ROUND(E36*N36,2)</f>
        <v>0.13</v>
      </c>
      <c r="P36" s="245">
        <v>0</v>
      </c>
      <c r="Q36" s="245">
        <f>ROUND(E36*P36,2)</f>
        <v>0</v>
      </c>
      <c r="R36" s="247" t="s">
        <v>208</v>
      </c>
      <c r="S36" s="247" t="s">
        <v>264</v>
      </c>
      <c r="T36" s="248" t="s">
        <v>319</v>
      </c>
      <c r="U36" s="222">
        <v>9.955E-2</v>
      </c>
      <c r="V36" s="222">
        <f>ROUND(E36*U36,2)</f>
        <v>60.73</v>
      </c>
      <c r="W36" s="222"/>
      <c r="X36" s="222" t="s">
        <v>320</v>
      </c>
      <c r="Y36" s="222" t="s">
        <v>267</v>
      </c>
      <c r="Z36" s="212"/>
      <c r="AA36" s="212"/>
      <c r="AB36" s="212"/>
      <c r="AC36" s="212"/>
      <c r="AD36" s="212"/>
      <c r="AE36" s="212"/>
      <c r="AF36" s="212"/>
      <c r="AG36" s="212" t="s">
        <v>2559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2">
        <v>17</v>
      </c>
      <c r="B37" s="243" t="s">
        <v>2568</v>
      </c>
      <c r="C37" s="253" t="s">
        <v>2569</v>
      </c>
      <c r="D37" s="244" t="s">
        <v>650</v>
      </c>
      <c r="E37" s="245">
        <v>1438</v>
      </c>
      <c r="F37" s="246"/>
      <c r="G37" s="247">
        <f>ROUND(E37*F37,2)</f>
        <v>0</v>
      </c>
      <c r="H37" s="246"/>
      <c r="I37" s="247">
        <f>ROUND(E37*H37,2)</f>
        <v>0</v>
      </c>
      <c r="J37" s="246"/>
      <c r="K37" s="247">
        <f>ROUND(E37*J37,2)</f>
        <v>0</v>
      </c>
      <c r="L37" s="247">
        <v>21</v>
      </c>
      <c r="M37" s="247">
        <f>G37*(1+L37/100)</f>
        <v>0</v>
      </c>
      <c r="N37" s="245">
        <v>2.3000000000000001E-4</v>
      </c>
      <c r="O37" s="245">
        <f>ROUND(E37*N37,2)</f>
        <v>0.33</v>
      </c>
      <c r="P37" s="245">
        <v>0</v>
      </c>
      <c r="Q37" s="245">
        <f>ROUND(E37*P37,2)</f>
        <v>0</v>
      </c>
      <c r="R37" s="247" t="s">
        <v>208</v>
      </c>
      <c r="S37" s="247" t="s">
        <v>264</v>
      </c>
      <c r="T37" s="248" t="s">
        <v>319</v>
      </c>
      <c r="U37" s="222">
        <v>9.955E-2</v>
      </c>
      <c r="V37" s="222">
        <f>ROUND(E37*U37,2)</f>
        <v>143.15</v>
      </c>
      <c r="W37" s="222"/>
      <c r="X37" s="222" t="s">
        <v>320</v>
      </c>
      <c r="Y37" s="222" t="s">
        <v>267</v>
      </c>
      <c r="Z37" s="212"/>
      <c r="AA37" s="212"/>
      <c r="AB37" s="212"/>
      <c r="AC37" s="212"/>
      <c r="AD37" s="212"/>
      <c r="AE37" s="212"/>
      <c r="AF37" s="212"/>
      <c r="AG37" s="212" t="s">
        <v>2559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2">
        <v>18</v>
      </c>
      <c r="B38" s="243" t="s">
        <v>2570</v>
      </c>
      <c r="C38" s="253" t="s">
        <v>2571</v>
      </c>
      <c r="D38" s="244" t="s">
        <v>650</v>
      </c>
      <c r="E38" s="245">
        <v>90</v>
      </c>
      <c r="F38" s="246"/>
      <c r="G38" s="247">
        <f>ROUND(E38*F38,2)</f>
        <v>0</v>
      </c>
      <c r="H38" s="246"/>
      <c r="I38" s="247">
        <f>ROUND(E38*H38,2)</f>
        <v>0</v>
      </c>
      <c r="J38" s="246"/>
      <c r="K38" s="247">
        <f>ROUND(E38*J38,2)</f>
        <v>0</v>
      </c>
      <c r="L38" s="247">
        <v>21</v>
      </c>
      <c r="M38" s="247">
        <f>G38*(1+L38/100)</f>
        <v>0</v>
      </c>
      <c r="N38" s="245">
        <v>3.2000000000000003E-4</v>
      </c>
      <c r="O38" s="245">
        <f>ROUND(E38*N38,2)</f>
        <v>0.03</v>
      </c>
      <c r="P38" s="245">
        <v>0</v>
      </c>
      <c r="Q38" s="245">
        <f>ROUND(E38*P38,2)</f>
        <v>0</v>
      </c>
      <c r="R38" s="247" t="s">
        <v>208</v>
      </c>
      <c r="S38" s="247" t="s">
        <v>264</v>
      </c>
      <c r="T38" s="248" t="s">
        <v>319</v>
      </c>
      <c r="U38" s="222">
        <v>5.0959999999999998E-2</v>
      </c>
      <c r="V38" s="222">
        <f>ROUND(E38*U38,2)</f>
        <v>4.59</v>
      </c>
      <c r="W38" s="222"/>
      <c r="X38" s="222" t="s">
        <v>320</v>
      </c>
      <c r="Y38" s="222" t="s">
        <v>267</v>
      </c>
      <c r="Z38" s="212"/>
      <c r="AA38" s="212"/>
      <c r="AB38" s="212"/>
      <c r="AC38" s="212"/>
      <c r="AD38" s="212"/>
      <c r="AE38" s="212"/>
      <c r="AF38" s="212"/>
      <c r="AG38" s="212" t="s">
        <v>2559</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2">
        <v>19</v>
      </c>
      <c r="B39" s="243" t="s">
        <v>2572</v>
      </c>
      <c r="C39" s="253" t="s">
        <v>2573</v>
      </c>
      <c r="D39" s="244" t="s">
        <v>650</v>
      </c>
      <c r="E39" s="245">
        <v>8</v>
      </c>
      <c r="F39" s="246"/>
      <c r="G39" s="247">
        <f>ROUND(E39*F39,2)</f>
        <v>0</v>
      </c>
      <c r="H39" s="246"/>
      <c r="I39" s="247">
        <f>ROUND(E39*H39,2)</f>
        <v>0</v>
      </c>
      <c r="J39" s="246"/>
      <c r="K39" s="247">
        <f>ROUND(E39*J39,2)</f>
        <v>0</v>
      </c>
      <c r="L39" s="247">
        <v>21</v>
      </c>
      <c r="M39" s="247">
        <f>G39*(1+L39/100)</f>
        <v>0</v>
      </c>
      <c r="N39" s="245">
        <v>3.6000000000000002E-4</v>
      </c>
      <c r="O39" s="245">
        <f>ROUND(E39*N39,2)</f>
        <v>0</v>
      </c>
      <c r="P39" s="245">
        <v>0</v>
      </c>
      <c r="Q39" s="245">
        <f>ROUND(E39*P39,2)</f>
        <v>0</v>
      </c>
      <c r="R39" s="247" t="s">
        <v>208</v>
      </c>
      <c r="S39" s="247" t="s">
        <v>264</v>
      </c>
      <c r="T39" s="248" t="s">
        <v>319</v>
      </c>
      <c r="U39" s="222">
        <v>4.6330000000000003E-2</v>
      </c>
      <c r="V39" s="222">
        <f>ROUND(E39*U39,2)</f>
        <v>0.37</v>
      </c>
      <c r="W39" s="222"/>
      <c r="X39" s="222" t="s">
        <v>320</v>
      </c>
      <c r="Y39" s="222" t="s">
        <v>267</v>
      </c>
      <c r="Z39" s="212"/>
      <c r="AA39" s="212"/>
      <c r="AB39" s="212"/>
      <c r="AC39" s="212"/>
      <c r="AD39" s="212"/>
      <c r="AE39" s="212"/>
      <c r="AF39" s="212"/>
      <c r="AG39" s="212" t="s">
        <v>321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42">
        <v>20</v>
      </c>
      <c r="B40" s="243" t="s">
        <v>2574</v>
      </c>
      <c r="C40" s="253" t="s">
        <v>2575</v>
      </c>
      <c r="D40" s="244" t="s">
        <v>645</v>
      </c>
      <c r="E40" s="245">
        <v>5</v>
      </c>
      <c r="F40" s="246"/>
      <c r="G40" s="247">
        <f>ROUND(E40*F40,2)</f>
        <v>0</v>
      </c>
      <c r="H40" s="246"/>
      <c r="I40" s="247">
        <f>ROUND(E40*H40,2)</f>
        <v>0</v>
      </c>
      <c r="J40" s="246"/>
      <c r="K40" s="247">
        <f>ROUND(E40*J40,2)</f>
        <v>0</v>
      </c>
      <c r="L40" s="247">
        <v>21</v>
      </c>
      <c r="M40" s="247">
        <f>G40*(1+L40/100)</f>
        <v>0</v>
      </c>
      <c r="N40" s="245">
        <v>1.1E-4</v>
      </c>
      <c r="O40" s="245">
        <f>ROUND(E40*N40,2)</f>
        <v>0</v>
      </c>
      <c r="P40" s="245">
        <v>0</v>
      </c>
      <c r="Q40" s="245">
        <f>ROUND(E40*P40,2)</f>
        <v>0</v>
      </c>
      <c r="R40" s="247" t="s">
        <v>208</v>
      </c>
      <c r="S40" s="247" t="s">
        <v>264</v>
      </c>
      <c r="T40" s="248" t="s">
        <v>319</v>
      </c>
      <c r="U40" s="222">
        <v>0.13</v>
      </c>
      <c r="V40" s="222">
        <f>ROUND(E40*U40,2)</f>
        <v>0.65</v>
      </c>
      <c r="W40" s="222"/>
      <c r="X40" s="222" t="s">
        <v>320</v>
      </c>
      <c r="Y40" s="222" t="s">
        <v>267</v>
      </c>
      <c r="Z40" s="212"/>
      <c r="AA40" s="212"/>
      <c r="AB40" s="212"/>
      <c r="AC40" s="212"/>
      <c r="AD40" s="212"/>
      <c r="AE40" s="212"/>
      <c r="AF40" s="212"/>
      <c r="AG40" s="212" t="s">
        <v>2559</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42">
        <v>21</v>
      </c>
      <c r="B41" s="243" t="s">
        <v>2576</v>
      </c>
      <c r="C41" s="253" t="s">
        <v>2577</v>
      </c>
      <c r="D41" s="244" t="s">
        <v>645</v>
      </c>
      <c r="E41" s="245">
        <v>6</v>
      </c>
      <c r="F41" s="246"/>
      <c r="G41" s="247">
        <f>ROUND(E41*F41,2)</f>
        <v>0</v>
      </c>
      <c r="H41" s="246"/>
      <c r="I41" s="247">
        <f>ROUND(E41*H41,2)</f>
        <v>0</v>
      </c>
      <c r="J41" s="246"/>
      <c r="K41" s="247">
        <f>ROUND(E41*J41,2)</f>
        <v>0</v>
      </c>
      <c r="L41" s="247">
        <v>21</v>
      </c>
      <c r="M41" s="247">
        <f>G41*(1+L41/100)</f>
        <v>0</v>
      </c>
      <c r="N41" s="245">
        <v>6.0000000000000002E-5</v>
      </c>
      <c r="O41" s="245">
        <f>ROUND(E41*N41,2)</f>
        <v>0</v>
      </c>
      <c r="P41" s="245">
        <v>0</v>
      </c>
      <c r="Q41" s="245">
        <f>ROUND(E41*P41,2)</f>
        <v>0</v>
      </c>
      <c r="R41" s="247" t="s">
        <v>208</v>
      </c>
      <c r="S41" s="247" t="s">
        <v>264</v>
      </c>
      <c r="T41" s="248" t="s">
        <v>319</v>
      </c>
      <c r="U41" s="222">
        <v>0.14699999999999999</v>
      </c>
      <c r="V41" s="222">
        <f>ROUND(E41*U41,2)</f>
        <v>0.88</v>
      </c>
      <c r="W41" s="222"/>
      <c r="X41" s="222" t="s">
        <v>320</v>
      </c>
      <c r="Y41" s="222" t="s">
        <v>267</v>
      </c>
      <c r="Z41" s="212"/>
      <c r="AA41" s="212"/>
      <c r="AB41" s="212"/>
      <c r="AC41" s="212"/>
      <c r="AD41" s="212"/>
      <c r="AE41" s="212"/>
      <c r="AF41" s="212"/>
      <c r="AG41" s="212" t="s">
        <v>321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42">
        <v>22</v>
      </c>
      <c r="B42" s="243" t="s">
        <v>2578</v>
      </c>
      <c r="C42" s="253" t="s">
        <v>2579</v>
      </c>
      <c r="D42" s="244" t="s">
        <v>645</v>
      </c>
      <c r="E42" s="245">
        <v>107</v>
      </c>
      <c r="F42" s="246"/>
      <c r="G42" s="247">
        <f>ROUND(E42*F42,2)</f>
        <v>0</v>
      </c>
      <c r="H42" s="246"/>
      <c r="I42" s="247">
        <f>ROUND(E42*H42,2)</f>
        <v>0</v>
      </c>
      <c r="J42" s="246"/>
      <c r="K42" s="247">
        <f>ROUND(E42*J42,2)</f>
        <v>0</v>
      </c>
      <c r="L42" s="247">
        <v>21</v>
      </c>
      <c r="M42" s="247">
        <f>G42*(1+L42/100)</f>
        <v>0</v>
      </c>
      <c r="N42" s="245">
        <v>9.0000000000000006E-5</v>
      </c>
      <c r="O42" s="245">
        <f>ROUND(E42*N42,2)</f>
        <v>0.01</v>
      </c>
      <c r="P42" s="245">
        <v>0</v>
      </c>
      <c r="Q42" s="245">
        <f>ROUND(E42*P42,2)</f>
        <v>0</v>
      </c>
      <c r="R42" s="247" t="s">
        <v>208</v>
      </c>
      <c r="S42" s="247" t="s">
        <v>264</v>
      </c>
      <c r="T42" s="248" t="s">
        <v>319</v>
      </c>
      <c r="U42" s="222">
        <v>0.2475</v>
      </c>
      <c r="V42" s="222">
        <f>ROUND(E42*U42,2)</f>
        <v>26.48</v>
      </c>
      <c r="W42" s="222"/>
      <c r="X42" s="222" t="s">
        <v>320</v>
      </c>
      <c r="Y42" s="222" t="s">
        <v>267</v>
      </c>
      <c r="Z42" s="212"/>
      <c r="AA42" s="212"/>
      <c r="AB42" s="212"/>
      <c r="AC42" s="212"/>
      <c r="AD42" s="212"/>
      <c r="AE42" s="212"/>
      <c r="AF42" s="212"/>
      <c r="AG42" s="212" t="s">
        <v>2559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x14ac:dyDescent="0.2">
      <c r="A43" s="226" t="s">
        <v>259</v>
      </c>
      <c r="B43" s="227" t="s">
        <v>218</v>
      </c>
      <c r="C43" s="249" t="s">
        <v>219</v>
      </c>
      <c r="D43" s="228"/>
      <c r="E43" s="229"/>
      <c r="F43" s="230"/>
      <c r="G43" s="230">
        <f>SUMIF(AG44:AG44,"&lt;&gt;NOR",G44:G44)</f>
        <v>0</v>
      </c>
      <c r="H43" s="230"/>
      <c r="I43" s="230">
        <f>SUM(I44:I44)</f>
        <v>0</v>
      </c>
      <c r="J43" s="230"/>
      <c r="K43" s="230">
        <f>SUM(K44:K44)</f>
        <v>0</v>
      </c>
      <c r="L43" s="230"/>
      <c r="M43" s="230">
        <f>SUM(M44:M44)</f>
        <v>0</v>
      </c>
      <c r="N43" s="229"/>
      <c r="O43" s="229">
        <f>SUM(O44:O44)</f>
        <v>0.02</v>
      </c>
      <c r="P43" s="229"/>
      <c r="Q43" s="229">
        <f>SUM(Q44:Q44)</f>
        <v>0</v>
      </c>
      <c r="R43" s="230"/>
      <c r="S43" s="230"/>
      <c r="T43" s="231"/>
      <c r="U43" s="225"/>
      <c r="V43" s="225">
        <f>SUM(V44:V44)</f>
        <v>44.4</v>
      </c>
      <c r="W43" s="225"/>
      <c r="X43" s="225"/>
      <c r="Y43" s="225"/>
      <c r="AG43" t="s">
        <v>260</v>
      </c>
    </row>
    <row r="44" spans="1:60" outlineLevel="1" x14ac:dyDescent="0.2">
      <c r="A44" s="242">
        <v>23</v>
      </c>
      <c r="B44" s="243" t="s">
        <v>2580</v>
      </c>
      <c r="C44" s="253" t="s">
        <v>2581</v>
      </c>
      <c r="D44" s="244" t="s">
        <v>645</v>
      </c>
      <c r="E44" s="245">
        <v>120</v>
      </c>
      <c r="F44" s="246"/>
      <c r="G44" s="247">
        <f>ROUND(E44*F44,2)</f>
        <v>0</v>
      </c>
      <c r="H44" s="246"/>
      <c r="I44" s="247">
        <f>ROUND(E44*H44,2)</f>
        <v>0</v>
      </c>
      <c r="J44" s="246"/>
      <c r="K44" s="247">
        <f>ROUND(E44*J44,2)</f>
        <v>0</v>
      </c>
      <c r="L44" s="247">
        <v>21</v>
      </c>
      <c r="M44" s="247">
        <f>G44*(1+L44/100)</f>
        <v>0</v>
      </c>
      <c r="N44" s="245">
        <v>1.2999999999999999E-4</v>
      </c>
      <c r="O44" s="245">
        <f>ROUND(E44*N44,2)</f>
        <v>0.02</v>
      </c>
      <c r="P44" s="245">
        <v>0</v>
      </c>
      <c r="Q44" s="245">
        <f>ROUND(E44*P44,2)</f>
        <v>0</v>
      </c>
      <c r="R44" s="247"/>
      <c r="S44" s="247" t="s">
        <v>264</v>
      </c>
      <c r="T44" s="248" t="s">
        <v>319</v>
      </c>
      <c r="U44" s="222">
        <v>0.37</v>
      </c>
      <c r="V44" s="222">
        <f>ROUND(E44*U44,2)</f>
        <v>44.4</v>
      </c>
      <c r="W44" s="222"/>
      <c r="X44" s="222" t="s">
        <v>320</v>
      </c>
      <c r="Y44" s="222" t="s">
        <v>267</v>
      </c>
      <c r="Z44" s="212"/>
      <c r="AA44" s="212"/>
      <c r="AB44" s="212"/>
      <c r="AC44" s="212"/>
      <c r="AD44" s="212"/>
      <c r="AE44" s="212"/>
      <c r="AF44" s="212"/>
      <c r="AG44" s="212" t="s">
        <v>2559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x14ac:dyDescent="0.2">
      <c r="A45" s="226" t="s">
        <v>259</v>
      </c>
      <c r="B45" s="227" t="s">
        <v>208</v>
      </c>
      <c r="C45" s="249" t="s">
        <v>209</v>
      </c>
      <c r="D45" s="228"/>
      <c r="E45" s="229"/>
      <c r="F45" s="230"/>
      <c r="G45" s="230">
        <f>SUMIF(AG46:AG47,"&lt;&gt;NOR",G46:G47)</f>
        <v>0</v>
      </c>
      <c r="H45" s="230"/>
      <c r="I45" s="230">
        <f>SUM(I46:I47)</f>
        <v>0</v>
      </c>
      <c r="J45" s="230"/>
      <c r="K45" s="230">
        <f>SUM(K46:K47)</f>
        <v>0</v>
      </c>
      <c r="L45" s="230"/>
      <c r="M45" s="230">
        <f>SUM(M46:M47)</f>
        <v>0</v>
      </c>
      <c r="N45" s="229"/>
      <c r="O45" s="229">
        <f>SUM(O46:O47)</f>
        <v>0</v>
      </c>
      <c r="P45" s="229"/>
      <c r="Q45" s="229">
        <f>SUM(Q46:Q47)</f>
        <v>0</v>
      </c>
      <c r="R45" s="230"/>
      <c r="S45" s="230"/>
      <c r="T45" s="231"/>
      <c r="U45" s="225"/>
      <c r="V45" s="225">
        <f>SUM(V46:V47)</f>
        <v>0.93</v>
      </c>
      <c r="W45" s="225"/>
      <c r="X45" s="225"/>
      <c r="Y45" s="225"/>
      <c r="AG45" t="s">
        <v>260</v>
      </c>
    </row>
    <row r="46" spans="1:60" ht="22.5" outlineLevel="1" x14ac:dyDescent="0.2">
      <c r="A46" s="242">
        <v>24</v>
      </c>
      <c r="B46" s="243" t="s">
        <v>2582</v>
      </c>
      <c r="C46" s="253" t="s">
        <v>2583</v>
      </c>
      <c r="D46" s="244" t="s">
        <v>645</v>
      </c>
      <c r="E46" s="245">
        <v>2</v>
      </c>
      <c r="F46" s="246"/>
      <c r="G46" s="247">
        <f>ROUND(E46*F46,2)</f>
        <v>0</v>
      </c>
      <c r="H46" s="246"/>
      <c r="I46" s="247">
        <f>ROUND(E46*H46,2)</f>
        <v>0</v>
      </c>
      <c r="J46" s="246"/>
      <c r="K46" s="247">
        <f>ROUND(E46*J46,2)</f>
        <v>0</v>
      </c>
      <c r="L46" s="247">
        <v>21</v>
      </c>
      <c r="M46" s="247">
        <f>G46*(1+L46/100)</f>
        <v>0</v>
      </c>
      <c r="N46" s="245">
        <v>1.8000000000000001E-4</v>
      </c>
      <c r="O46" s="245">
        <f>ROUND(E46*N46,2)</f>
        <v>0</v>
      </c>
      <c r="P46" s="245">
        <v>0</v>
      </c>
      <c r="Q46" s="245">
        <f>ROUND(E46*P46,2)</f>
        <v>0</v>
      </c>
      <c r="R46" s="247" t="s">
        <v>208</v>
      </c>
      <c r="S46" s="247" t="s">
        <v>264</v>
      </c>
      <c r="T46" s="248" t="s">
        <v>319</v>
      </c>
      <c r="U46" s="222">
        <v>0.46383000000000002</v>
      </c>
      <c r="V46" s="222">
        <f>ROUND(E46*U46,2)</f>
        <v>0.93</v>
      </c>
      <c r="W46" s="222"/>
      <c r="X46" s="222" t="s">
        <v>320</v>
      </c>
      <c r="Y46" s="222" t="s">
        <v>267</v>
      </c>
      <c r="Z46" s="212"/>
      <c r="AA46" s="212"/>
      <c r="AB46" s="212"/>
      <c r="AC46" s="212"/>
      <c r="AD46" s="212"/>
      <c r="AE46" s="212"/>
      <c r="AF46" s="212"/>
      <c r="AG46" s="212" t="s">
        <v>321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2">
        <v>25</v>
      </c>
      <c r="B47" s="243" t="s">
        <v>2584</v>
      </c>
      <c r="C47" s="253" t="s">
        <v>2585</v>
      </c>
      <c r="D47" s="244" t="s">
        <v>453</v>
      </c>
      <c r="E47" s="245">
        <v>11</v>
      </c>
      <c r="F47" s="246"/>
      <c r="G47" s="247">
        <f>ROUND(E47*F47,2)</f>
        <v>0</v>
      </c>
      <c r="H47" s="246"/>
      <c r="I47" s="247">
        <f>ROUND(E47*H47,2)</f>
        <v>0</v>
      </c>
      <c r="J47" s="246"/>
      <c r="K47" s="247">
        <f>ROUND(E47*J47,2)</f>
        <v>0</v>
      </c>
      <c r="L47" s="247">
        <v>21</v>
      </c>
      <c r="M47" s="247">
        <f>G47*(1+L47/100)</f>
        <v>0</v>
      </c>
      <c r="N47" s="245">
        <v>0</v>
      </c>
      <c r="O47" s="245">
        <f>ROUND(E47*N47,2)</f>
        <v>0</v>
      </c>
      <c r="P47" s="245">
        <v>0</v>
      </c>
      <c r="Q47" s="245">
        <f>ROUND(E47*P47,2)</f>
        <v>0</v>
      </c>
      <c r="R47" s="247"/>
      <c r="S47" s="247" t="s">
        <v>288</v>
      </c>
      <c r="T47" s="248" t="s">
        <v>265</v>
      </c>
      <c r="U47" s="222">
        <v>0</v>
      </c>
      <c r="V47" s="222">
        <f>ROUND(E47*U47,2)</f>
        <v>0</v>
      </c>
      <c r="W47" s="222"/>
      <c r="X47" s="222" t="s">
        <v>547</v>
      </c>
      <c r="Y47" s="222" t="s">
        <v>267</v>
      </c>
      <c r="Z47" s="212"/>
      <c r="AA47" s="212"/>
      <c r="AB47" s="212"/>
      <c r="AC47" s="212"/>
      <c r="AD47" s="212"/>
      <c r="AE47" s="212"/>
      <c r="AF47" s="212"/>
      <c r="AG47" s="212" t="s">
        <v>548</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x14ac:dyDescent="0.2">
      <c r="A48" s="226" t="s">
        <v>259</v>
      </c>
      <c r="B48" s="227" t="s">
        <v>222</v>
      </c>
      <c r="C48" s="249" t="s">
        <v>223</v>
      </c>
      <c r="D48" s="228"/>
      <c r="E48" s="229"/>
      <c r="F48" s="230"/>
      <c r="G48" s="230">
        <f>SUMIF(AG49:AG49,"&lt;&gt;NOR",G49:G49)</f>
        <v>0</v>
      </c>
      <c r="H48" s="230"/>
      <c r="I48" s="230">
        <f>SUM(I49:I49)</f>
        <v>0</v>
      </c>
      <c r="J48" s="230"/>
      <c r="K48" s="230">
        <f>SUM(K49:K49)</f>
        <v>0</v>
      </c>
      <c r="L48" s="230"/>
      <c r="M48" s="230">
        <f>SUM(M49:M49)</f>
        <v>0</v>
      </c>
      <c r="N48" s="229"/>
      <c r="O48" s="229">
        <f>SUM(O49:O49)</f>
        <v>0</v>
      </c>
      <c r="P48" s="229"/>
      <c r="Q48" s="229">
        <f>SUM(Q49:Q49)</f>
        <v>0</v>
      </c>
      <c r="R48" s="230"/>
      <c r="S48" s="230"/>
      <c r="T48" s="231"/>
      <c r="U48" s="225"/>
      <c r="V48" s="225">
        <f>SUM(V49:V49)</f>
        <v>3.14</v>
      </c>
      <c r="W48" s="225"/>
      <c r="X48" s="225"/>
      <c r="Y48" s="225"/>
      <c r="AG48" t="s">
        <v>260</v>
      </c>
    </row>
    <row r="49" spans="1:60" outlineLevel="1" x14ac:dyDescent="0.2">
      <c r="A49" s="242">
        <v>26</v>
      </c>
      <c r="B49" s="243" t="s">
        <v>2586</v>
      </c>
      <c r="C49" s="253" t="s">
        <v>2587</v>
      </c>
      <c r="D49" s="244" t="s">
        <v>645</v>
      </c>
      <c r="E49" s="245">
        <v>11</v>
      </c>
      <c r="F49" s="246"/>
      <c r="G49" s="247">
        <f>ROUND(E49*F49,2)</f>
        <v>0</v>
      </c>
      <c r="H49" s="246"/>
      <c r="I49" s="247">
        <f>ROUND(E49*H49,2)</f>
        <v>0</v>
      </c>
      <c r="J49" s="246"/>
      <c r="K49" s="247">
        <f>ROUND(E49*J49,2)</f>
        <v>0</v>
      </c>
      <c r="L49" s="247">
        <v>21</v>
      </c>
      <c r="M49" s="247">
        <f>G49*(1+L49/100)</f>
        <v>0</v>
      </c>
      <c r="N49" s="245">
        <v>0</v>
      </c>
      <c r="O49" s="245">
        <f>ROUND(E49*N49,2)</f>
        <v>0</v>
      </c>
      <c r="P49" s="245">
        <v>0</v>
      </c>
      <c r="Q49" s="245">
        <f>ROUND(E49*P49,2)</f>
        <v>0</v>
      </c>
      <c r="R49" s="247" t="s">
        <v>222</v>
      </c>
      <c r="S49" s="247" t="s">
        <v>264</v>
      </c>
      <c r="T49" s="248" t="s">
        <v>319</v>
      </c>
      <c r="U49" s="222">
        <v>0.28499999999999998</v>
      </c>
      <c r="V49" s="222">
        <f>ROUND(E49*U49,2)</f>
        <v>3.14</v>
      </c>
      <c r="W49" s="222"/>
      <c r="X49" s="222" t="s">
        <v>320</v>
      </c>
      <c r="Y49" s="222" t="s">
        <v>267</v>
      </c>
      <c r="Z49" s="212"/>
      <c r="AA49" s="212"/>
      <c r="AB49" s="212"/>
      <c r="AC49" s="212"/>
      <c r="AD49" s="212"/>
      <c r="AE49" s="212"/>
      <c r="AF49" s="212"/>
      <c r="AG49" s="212" t="s">
        <v>321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x14ac:dyDescent="0.2">
      <c r="A50" s="226" t="s">
        <v>259</v>
      </c>
      <c r="B50" s="227" t="s">
        <v>208</v>
      </c>
      <c r="C50" s="249" t="s">
        <v>209</v>
      </c>
      <c r="D50" s="228"/>
      <c r="E50" s="229"/>
      <c r="F50" s="230"/>
      <c r="G50" s="230">
        <f>SUMIF(AG51:AG51,"&lt;&gt;NOR",G51:G51)</f>
        <v>0</v>
      </c>
      <c r="H50" s="230"/>
      <c r="I50" s="230">
        <f>SUM(I51:I51)</f>
        <v>0</v>
      </c>
      <c r="J50" s="230"/>
      <c r="K50" s="230">
        <f>SUM(K51:K51)</f>
        <v>0</v>
      </c>
      <c r="L50" s="230"/>
      <c r="M50" s="230">
        <f>SUM(M51:M51)</f>
        <v>0</v>
      </c>
      <c r="N50" s="229"/>
      <c r="O50" s="229">
        <f>SUM(O51:O51)</f>
        <v>0</v>
      </c>
      <c r="P50" s="229"/>
      <c r="Q50" s="229">
        <f>SUM(Q51:Q51)</f>
        <v>0</v>
      </c>
      <c r="R50" s="230"/>
      <c r="S50" s="230"/>
      <c r="T50" s="231"/>
      <c r="U50" s="225"/>
      <c r="V50" s="225">
        <f>SUM(V51:V51)</f>
        <v>0</v>
      </c>
      <c r="W50" s="225"/>
      <c r="X50" s="225"/>
      <c r="Y50" s="225"/>
      <c r="AG50" t="s">
        <v>260</v>
      </c>
    </row>
    <row r="51" spans="1:60" outlineLevel="1" x14ac:dyDescent="0.2">
      <c r="A51" s="242">
        <v>27</v>
      </c>
      <c r="B51" s="243" t="s">
        <v>2588</v>
      </c>
      <c r="C51" s="253" t="s">
        <v>2589</v>
      </c>
      <c r="D51" s="244" t="s">
        <v>453</v>
      </c>
      <c r="E51" s="245">
        <v>9</v>
      </c>
      <c r="F51" s="246"/>
      <c r="G51" s="247">
        <f>ROUND(E51*F51,2)</f>
        <v>0</v>
      </c>
      <c r="H51" s="246"/>
      <c r="I51" s="247">
        <f>ROUND(E51*H51,2)</f>
        <v>0</v>
      </c>
      <c r="J51" s="246"/>
      <c r="K51" s="247">
        <f>ROUND(E51*J51,2)</f>
        <v>0</v>
      </c>
      <c r="L51" s="247">
        <v>21</v>
      </c>
      <c r="M51" s="247">
        <f>G51*(1+L51/100)</f>
        <v>0</v>
      </c>
      <c r="N51" s="245">
        <v>0</v>
      </c>
      <c r="O51" s="245">
        <f>ROUND(E51*N51,2)</f>
        <v>0</v>
      </c>
      <c r="P51" s="245">
        <v>0</v>
      </c>
      <c r="Q51" s="245">
        <f>ROUND(E51*P51,2)</f>
        <v>0</v>
      </c>
      <c r="R51" s="247"/>
      <c r="S51" s="247" t="s">
        <v>288</v>
      </c>
      <c r="T51" s="248" t="s">
        <v>265</v>
      </c>
      <c r="U51" s="222">
        <v>0</v>
      </c>
      <c r="V51" s="222">
        <f>ROUND(E51*U51,2)</f>
        <v>0</v>
      </c>
      <c r="W51" s="222"/>
      <c r="X51" s="222" t="s">
        <v>547</v>
      </c>
      <c r="Y51" s="222" t="s">
        <v>267</v>
      </c>
      <c r="Z51" s="212"/>
      <c r="AA51" s="212"/>
      <c r="AB51" s="212"/>
      <c r="AC51" s="212"/>
      <c r="AD51" s="212"/>
      <c r="AE51" s="212"/>
      <c r="AF51" s="212"/>
      <c r="AG51" s="212" t="s">
        <v>548</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226" t="s">
        <v>259</v>
      </c>
      <c r="B52" s="227" t="s">
        <v>222</v>
      </c>
      <c r="C52" s="249" t="s">
        <v>223</v>
      </c>
      <c r="D52" s="228"/>
      <c r="E52" s="229"/>
      <c r="F52" s="230"/>
      <c r="G52" s="230">
        <f>SUMIF(AG53:AG53,"&lt;&gt;NOR",G53:G53)</f>
        <v>0</v>
      </c>
      <c r="H52" s="230"/>
      <c r="I52" s="230">
        <f>SUM(I53:I53)</f>
        <v>0</v>
      </c>
      <c r="J52" s="230"/>
      <c r="K52" s="230">
        <f>SUM(K53:K53)</f>
        <v>0</v>
      </c>
      <c r="L52" s="230"/>
      <c r="M52" s="230">
        <f>SUM(M53:M53)</f>
        <v>0</v>
      </c>
      <c r="N52" s="229"/>
      <c r="O52" s="229">
        <f>SUM(O53:O53)</f>
        <v>0</v>
      </c>
      <c r="P52" s="229"/>
      <c r="Q52" s="229">
        <f>SUM(Q53:Q53)</f>
        <v>0</v>
      </c>
      <c r="R52" s="230"/>
      <c r="S52" s="230"/>
      <c r="T52" s="231"/>
      <c r="U52" s="225"/>
      <c r="V52" s="225">
        <f>SUM(V53:V53)</f>
        <v>3.78</v>
      </c>
      <c r="W52" s="225"/>
      <c r="X52" s="225"/>
      <c r="Y52" s="225"/>
      <c r="AG52" t="s">
        <v>260</v>
      </c>
    </row>
    <row r="53" spans="1:60" outlineLevel="1" x14ac:dyDescent="0.2">
      <c r="A53" s="242">
        <v>28</v>
      </c>
      <c r="B53" s="243" t="s">
        <v>2590</v>
      </c>
      <c r="C53" s="253" t="s">
        <v>2591</v>
      </c>
      <c r="D53" s="244" t="s">
        <v>645</v>
      </c>
      <c r="E53" s="245">
        <v>9</v>
      </c>
      <c r="F53" s="246"/>
      <c r="G53" s="247">
        <f>ROUND(E53*F53,2)</f>
        <v>0</v>
      </c>
      <c r="H53" s="246"/>
      <c r="I53" s="247">
        <f>ROUND(E53*H53,2)</f>
        <v>0</v>
      </c>
      <c r="J53" s="246"/>
      <c r="K53" s="247">
        <f>ROUND(E53*J53,2)</f>
        <v>0</v>
      </c>
      <c r="L53" s="247">
        <v>21</v>
      </c>
      <c r="M53" s="247">
        <f>G53*(1+L53/100)</f>
        <v>0</v>
      </c>
      <c r="N53" s="245">
        <v>0</v>
      </c>
      <c r="O53" s="245">
        <f>ROUND(E53*N53,2)</f>
        <v>0</v>
      </c>
      <c r="P53" s="245">
        <v>0</v>
      </c>
      <c r="Q53" s="245">
        <f>ROUND(E53*P53,2)</f>
        <v>0</v>
      </c>
      <c r="R53" s="247" t="s">
        <v>222</v>
      </c>
      <c r="S53" s="247" t="s">
        <v>264</v>
      </c>
      <c r="T53" s="248" t="s">
        <v>319</v>
      </c>
      <c r="U53" s="222">
        <v>0.42</v>
      </c>
      <c r="V53" s="222">
        <f>ROUND(E53*U53,2)</f>
        <v>3.78</v>
      </c>
      <c r="W53" s="222"/>
      <c r="X53" s="222" t="s">
        <v>320</v>
      </c>
      <c r="Y53" s="222" t="s">
        <v>267</v>
      </c>
      <c r="Z53" s="212"/>
      <c r="AA53" s="212"/>
      <c r="AB53" s="212"/>
      <c r="AC53" s="212"/>
      <c r="AD53" s="212"/>
      <c r="AE53" s="212"/>
      <c r="AF53" s="212"/>
      <c r="AG53" s="212" t="s">
        <v>321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x14ac:dyDescent="0.2">
      <c r="A54" s="226" t="s">
        <v>259</v>
      </c>
      <c r="B54" s="227" t="s">
        <v>208</v>
      </c>
      <c r="C54" s="249" t="s">
        <v>209</v>
      </c>
      <c r="D54" s="228"/>
      <c r="E54" s="229"/>
      <c r="F54" s="230"/>
      <c r="G54" s="230">
        <f>SUMIF(AG55:AG65,"&lt;&gt;NOR",G55:G65)</f>
        <v>0</v>
      </c>
      <c r="H54" s="230"/>
      <c r="I54" s="230">
        <f>SUM(I55:I65)</f>
        <v>0</v>
      </c>
      <c r="J54" s="230"/>
      <c r="K54" s="230">
        <f>SUM(K55:K65)</f>
        <v>0</v>
      </c>
      <c r="L54" s="230"/>
      <c r="M54" s="230">
        <f>SUM(M55:M65)</f>
        <v>0</v>
      </c>
      <c r="N54" s="229"/>
      <c r="O54" s="229">
        <f>SUM(O55:O65)</f>
        <v>0.01</v>
      </c>
      <c r="P54" s="229"/>
      <c r="Q54" s="229">
        <f>SUM(Q55:Q65)</f>
        <v>0</v>
      </c>
      <c r="R54" s="230"/>
      <c r="S54" s="230"/>
      <c r="T54" s="231"/>
      <c r="U54" s="225"/>
      <c r="V54" s="225">
        <f>SUM(V55:V65)</f>
        <v>15.21</v>
      </c>
      <c r="W54" s="225"/>
      <c r="X54" s="225"/>
      <c r="Y54" s="225"/>
      <c r="AG54" t="s">
        <v>260</v>
      </c>
    </row>
    <row r="55" spans="1:60" ht="33.75" outlineLevel="1" x14ac:dyDescent="0.2">
      <c r="A55" s="242">
        <v>29</v>
      </c>
      <c r="B55" s="243" t="s">
        <v>2592</v>
      </c>
      <c r="C55" s="253" t="s">
        <v>2593</v>
      </c>
      <c r="D55" s="244" t="s">
        <v>645</v>
      </c>
      <c r="E55" s="245">
        <v>1</v>
      </c>
      <c r="F55" s="246"/>
      <c r="G55" s="247">
        <f>ROUND(E55*F55,2)</f>
        <v>0</v>
      </c>
      <c r="H55" s="246"/>
      <c r="I55" s="247">
        <f>ROUND(E55*H55,2)</f>
        <v>0</v>
      </c>
      <c r="J55" s="246"/>
      <c r="K55" s="247">
        <f>ROUND(E55*J55,2)</f>
        <v>0</v>
      </c>
      <c r="L55" s="247">
        <v>21</v>
      </c>
      <c r="M55" s="247">
        <f>G55*(1+L55/100)</f>
        <v>0</v>
      </c>
      <c r="N55" s="245">
        <v>0</v>
      </c>
      <c r="O55" s="245">
        <f>ROUND(E55*N55,2)</f>
        <v>0</v>
      </c>
      <c r="P55" s="245">
        <v>0</v>
      </c>
      <c r="Q55" s="245">
        <f>ROUND(E55*P55,2)</f>
        <v>0</v>
      </c>
      <c r="R55" s="247" t="s">
        <v>208</v>
      </c>
      <c r="S55" s="247" t="s">
        <v>264</v>
      </c>
      <c r="T55" s="248" t="s">
        <v>319</v>
      </c>
      <c r="U55" s="222">
        <v>0.22</v>
      </c>
      <c r="V55" s="222">
        <f>ROUND(E55*U55,2)</f>
        <v>0.22</v>
      </c>
      <c r="W55" s="222"/>
      <c r="X55" s="222" t="s">
        <v>320</v>
      </c>
      <c r="Y55" s="222" t="s">
        <v>267</v>
      </c>
      <c r="Z55" s="212"/>
      <c r="AA55" s="212"/>
      <c r="AB55" s="212"/>
      <c r="AC55" s="212"/>
      <c r="AD55" s="212"/>
      <c r="AE55" s="212"/>
      <c r="AF55" s="212"/>
      <c r="AG55" s="212" t="s">
        <v>321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2">
        <v>30</v>
      </c>
      <c r="B56" s="243" t="s">
        <v>2594</v>
      </c>
      <c r="C56" s="253" t="s">
        <v>2595</v>
      </c>
      <c r="D56" s="244" t="s">
        <v>2215</v>
      </c>
      <c r="E56" s="245">
        <v>2</v>
      </c>
      <c r="F56" s="246"/>
      <c r="G56" s="247">
        <f>ROUND(E56*F56,2)</f>
        <v>0</v>
      </c>
      <c r="H56" s="246"/>
      <c r="I56" s="247">
        <f>ROUND(E56*H56,2)</f>
        <v>0</v>
      </c>
      <c r="J56" s="246"/>
      <c r="K56" s="247">
        <f>ROUND(E56*J56,2)</f>
        <v>0</v>
      </c>
      <c r="L56" s="247">
        <v>21</v>
      </c>
      <c r="M56" s="247">
        <f>G56*(1+L56/100)</f>
        <v>0</v>
      </c>
      <c r="N56" s="245">
        <v>0</v>
      </c>
      <c r="O56" s="245">
        <f>ROUND(E56*N56,2)</f>
        <v>0</v>
      </c>
      <c r="P56" s="245">
        <v>0</v>
      </c>
      <c r="Q56" s="245">
        <f>ROUND(E56*P56,2)</f>
        <v>0</v>
      </c>
      <c r="R56" s="247"/>
      <c r="S56" s="247" t="s">
        <v>288</v>
      </c>
      <c r="T56" s="248" t="s">
        <v>265</v>
      </c>
      <c r="U56" s="222">
        <v>0</v>
      </c>
      <c r="V56" s="222">
        <f>ROUND(E56*U56,2)</f>
        <v>0</v>
      </c>
      <c r="W56" s="222"/>
      <c r="X56" s="222" t="s">
        <v>547</v>
      </c>
      <c r="Y56" s="222" t="s">
        <v>267</v>
      </c>
      <c r="Z56" s="212"/>
      <c r="AA56" s="212"/>
      <c r="AB56" s="212"/>
      <c r="AC56" s="212"/>
      <c r="AD56" s="212"/>
      <c r="AE56" s="212"/>
      <c r="AF56" s="212"/>
      <c r="AG56" s="212" t="s">
        <v>548</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2">
        <v>31</v>
      </c>
      <c r="B57" s="243" t="s">
        <v>2596</v>
      </c>
      <c r="C57" s="253" t="s">
        <v>2597</v>
      </c>
      <c r="D57" s="244" t="s">
        <v>2215</v>
      </c>
      <c r="E57" s="245">
        <v>2</v>
      </c>
      <c r="F57" s="246"/>
      <c r="G57" s="247">
        <f>ROUND(E57*F57,2)</f>
        <v>0</v>
      </c>
      <c r="H57" s="246"/>
      <c r="I57" s="247">
        <f>ROUND(E57*H57,2)</f>
        <v>0</v>
      </c>
      <c r="J57" s="246"/>
      <c r="K57" s="247">
        <f>ROUND(E57*J57,2)</f>
        <v>0</v>
      </c>
      <c r="L57" s="247">
        <v>21</v>
      </c>
      <c r="M57" s="247">
        <f>G57*(1+L57/100)</f>
        <v>0</v>
      </c>
      <c r="N57" s="245">
        <v>0</v>
      </c>
      <c r="O57" s="245">
        <f>ROUND(E57*N57,2)</f>
        <v>0</v>
      </c>
      <c r="P57" s="245">
        <v>0</v>
      </c>
      <c r="Q57" s="245">
        <f>ROUND(E57*P57,2)</f>
        <v>0</v>
      </c>
      <c r="R57" s="247"/>
      <c r="S57" s="247" t="s">
        <v>288</v>
      </c>
      <c r="T57" s="248" t="s">
        <v>265</v>
      </c>
      <c r="U57" s="222">
        <v>0</v>
      </c>
      <c r="V57" s="222">
        <f>ROUND(E57*U57,2)</f>
        <v>0</v>
      </c>
      <c r="W57" s="222"/>
      <c r="X57" s="222" t="s">
        <v>320</v>
      </c>
      <c r="Y57" s="222" t="s">
        <v>267</v>
      </c>
      <c r="Z57" s="212"/>
      <c r="AA57" s="212"/>
      <c r="AB57" s="212"/>
      <c r="AC57" s="212"/>
      <c r="AD57" s="212"/>
      <c r="AE57" s="212"/>
      <c r="AF57" s="212"/>
      <c r="AG57" s="212" t="s">
        <v>321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33.75" outlineLevel="1" x14ac:dyDescent="0.2">
      <c r="A58" s="242">
        <v>32</v>
      </c>
      <c r="B58" s="243" t="s">
        <v>2598</v>
      </c>
      <c r="C58" s="253" t="s">
        <v>2599</v>
      </c>
      <c r="D58" s="244" t="s">
        <v>650</v>
      </c>
      <c r="E58" s="245">
        <v>45</v>
      </c>
      <c r="F58" s="246"/>
      <c r="G58" s="247">
        <f>ROUND(E58*F58,2)</f>
        <v>0</v>
      </c>
      <c r="H58" s="246"/>
      <c r="I58" s="247">
        <f>ROUND(E58*H58,2)</f>
        <v>0</v>
      </c>
      <c r="J58" s="246"/>
      <c r="K58" s="247">
        <f>ROUND(E58*J58,2)</f>
        <v>0</v>
      </c>
      <c r="L58" s="247">
        <v>21</v>
      </c>
      <c r="M58" s="247">
        <f>G58*(1+L58/100)</f>
        <v>0</v>
      </c>
      <c r="N58" s="245">
        <v>2.4000000000000001E-4</v>
      </c>
      <c r="O58" s="245">
        <f>ROUND(E58*N58,2)</f>
        <v>0.01</v>
      </c>
      <c r="P58" s="245">
        <v>0</v>
      </c>
      <c r="Q58" s="245">
        <f>ROUND(E58*P58,2)</f>
        <v>0</v>
      </c>
      <c r="R58" s="247" t="s">
        <v>546</v>
      </c>
      <c r="S58" s="247" t="s">
        <v>264</v>
      </c>
      <c r="T58" s="248" t="s">
        <v>319</v>
      </c>
      <c r="U58" s="222">
        <v>0</v>
      </c>
      <c r="V58" s="222">
        <f>ROUND(E58*U58,2)</f>
        <v>0</v>
      </c>
      <c r="W58" s="222"/>
      <c r="X58" s="222" t="s">
        <v>547</v>
      </c>
      <c r="Y58" s="222" t="s">
        <v>267</v>
      </c>
      <c r="Z58" s="212"/>
      <c r="AA58" s="212"/>
      <c r="AB58" s="212"/>
      <c r="AC58" s="212"/>
      <c r="AD58" s="212"/>
      <c r="AE58" s="212"/>
      <c r="AF58" s="212"/>
      <c r="AG58" s="212" t="s">
        <v>548</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2">
        <v>33</v>
      </c>
      <c r="B59" s="243" t="s">
        <v>2600</v>
      </c>
      <c r="C59" s="253" t="s">
        <v>2601</v>
      </c>
      <c r="D59" s="244" t="s">
        <v>650</v>
      </c>
      <c r="E59" s="245">
        <v>45</v>
      </c>
      <c r="F59" s="246"/>
      <c r="G59" s="247">
        <f>ROUND(E59*F59,2)</f>
        <v>0</v>
      </c>
      <c r="H59" s="246"/>
      <c r="I59" s="247">
        <f>ROUND(E59*H59,2)</f>
        <v>0</v>
      </c>
      <c r="J59" s="246"/>
      <c r="K59" s="247">
        <f>ROUND(E59*J59,2)</f>
        <v>0</v>
      </c>
      <c r="L59" s="247">
        <v>21</v>
      </c>
      <c r="M59" s="247">
        <f>G59*(1+L59/100)</f>
        <v>0</v>
      </c>
      <c r="N59" s="245">
        <v>0</v>
      </c>
      <c r="O59" s="245">
        <f>ROUND(E59*N59,2)</f>
        <v>0</v>
      </c>
      <c r="P59" s="245">
        <v>0</v>
      </c>
      <c r="Q59" s="245">
        <f>ROUND(E59*P59,2)</f>
        <v>0</v>
      </c>
      <c r="R59" s="247" t="s">
        <v>208</v>
      </c>
      <c r="S59" s="247" t="s">
        <v>264</v>
      </c>
      <c r="T59" s="248" t="s">
        <v>319</v>
      </c>
      <c r="U59" s="222">
        <v>0.1265</v>
      </c>
      <c r="V59" s="222">
        <f>ROUND(E59*U59,2)</f>
        <v>5.69</v>
      </c>
      <c r="W59" s="222"/>
      <c r="X59" s="222" t="s">
        <v>320</v>
      </c>
      <c r="Y59" s="222" t="s">
        <v>267</v>
      </c>
      <c r="Z59" s="212"/>
      <c r="AA59" s="212"/>
      <c r="AB59" s="212"/>
      <c r="AC59" s="212"/>
      <c r="AD59" s="212"/>
      <c r="AE59" s="212"/>
      <c r="AF59" s="212"/>
      <c r="AG59" s="212" t="s">
        <v>321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42">
        <v>34</v>
      </c>
      <c r="B60" s="243" t="s">
        <v>2602</v>
      </c>
      <c r="C60" s="253" t="s">
        <v>2603</v>
      </c>
      <c r="D60" s="244" t="s">
        <v>645</v>
      </c>
      <c r="E60" s="245">
        <v>200</v>
      </c>
      <c r="F60" s="246"/>
      <c r="G60" s="247">
        <f>ROUND(E60*F60,2)</f>
        <v>0</v>
      </c>
      <c r="H60" s="246"/>
      <c r="I60" s="247">
        <f>ROUND(E60*H60,2)</f>
        <v>0</v>
      </c>
      <c r="J60" s="246"/>
      <c r="K60" s="247">
        <f>ROUND(E60*J60,2)</f>
        <v>0</v>
      </c>
      <c r="L60" s="247">
        <v>21</v>
      </c>
      <c r="M60" s="247">
        <f>G60*(1+L60/100)</f>
        <v>0</v>
      </c>
      <c r="N60" s="245">
        <v>0</v>
      </c>
      <c r="O60" s="245">
        <f>ROUND(E60*N60,2)</f>
        <v>0</v>
      </c>
      <c r="P60" s="245">
        <v>0</v>
      </c>
      <c r="Q60" s="245">
        <f>ROUND(E60*P60,2)</f>
        <v>0</v>
      </c>
      <c r="R60" s="247" t="s">
        <v>208</v>
      </c>
      <c r="S60" s="247" t="s">
        <v>264</v>
      </c>
      <c r="T60" s="248" t="s">
        <v>319</v>
      </c>
      <c r="U60" s="222">
        <v>1.2999999999999999E-2</v>
      </c>
      <c r="V60" s="222">
        <f>ROUND(E60*U60,2)</f>
        <v>2.6</v>
      </c>
      <c r="W60" s="222"/>
      <c r="X60" s="222" t="s">
        <v>320</v>
      </c>
      <c r="Y60" s="222" t="s">
        <v>267</v>
      </c>
      <c r="Z60" s="212"/>
      <c r="AA60" s="212"/>
      <c r="AB60" s="212"/>
      <c r="AC60" s="212"/>
      <c r="AD60" s="212"/>
      <c r="AE60" s="212"/>
      <c r="AF60" s="212"/>
      <c r="AG60" s="212" t="s">
        <v>321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42">
        <v>35</v>
      </c>
      <c r="B61" s="243" t="s">
        <v>2604</v>
      </c>
      <c r="C61" s="253" t="s">
        <v>2605</v>
      </c>
      <c r="D61" s="244" t="s">
        <v>645</v>
      </c>
      <c r="E61" s="245">
        <v>200</v>
      </c>
      <c r="F61" s="246"/>
      <c r="G61" s="247">
        <f>ROUND(E61*F61,2)</f>
        <v>0</v>
      </c>
      <c r="H61" s="246"/>
      <c r="I61" s="247">
        <f>ROUND(E61*H61,2)</f>
        <v>0</v>
      </c>
      <c r="J61" s="246"/>
      <c r="K61" s="247">
        <f>ROUND(E61*J61,2)</f>
        <v>0</v>
      </c>
      <c r="L61" s="247">
        <v>21</v>
      </c>
      <c r="M61" s="247">
        <f>G61*(1+L61/100)</f>
        <v>0</v>
      </c>
      <c r="N61" s="245">
        <v>0</v>
      </c>
      <c r="O61" s="245">
        <f>ROUND(E61*N61,2)</f>
        <v>0</v>
      </c>
      <c r="P61" s="245">
        <v>0</v>
      </c>
      <c r="Q61" s="245">
        <f>ROUND(E61*P61,2)</f>
        <v>0</v>
      </c>
      <c r="R61" s="247" t="s">
        <v>208</v>
      </c>
      <c r="S61" s="247" t="s">
        <v>264</v>
      </c>
      <c r="T61" s="248" t="s">
        <v>319</v>
      </c>
      <c r="U61" s="222">
        <v>1.2999999999999999E-2</v>
      </c>
      <c r="V61" s="222">
        <f>ROUND(E61*U61,2)</f>
        <v>2.6</v>
      </c>
      <c r="W61" s="222"/>
      <c r="X61" s="222" t="s">
        <v>320</v>
      </c>
      <c r="Y61" s="222" t="s">
        <v>267</v>
      </c>
      <c r="Z61" s="212"/>
      <c r="AA61" s="212"/>
      <c r="AB61" s="212"/>
      <c r="AC61" s="212"/>
      <c r="AD61" s="212"/>
      <c r="AE61" s="212"/>
      <c r="AF61" s="212"/>
      <c r="AG61" s="212" t="s">
        <v>321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42">
        <v>36</v>
      </c>
      <c r="B62" s="243" t="s">
        <v>2606</v>
      </c>
      <c r="C62" s="253" t="s">
        <v>2607</v>
      </c>
      <c r="D62" s="244" t="s">
        <v>645</v>
      </c>
      <c r="E62" s="245">
        <v>120</v>
      </c>
      <c r="F62" s="246"/>
      <c r="G62" s="247">
        <f>ROUND(E62*F62,2)</f>
        <v>0</v>
      </c>
      <c r="H62" s="246"/>
      <c r="I62" s="247">
        <f>ROUND(E62*H62,2)</f>
        <v>0</v>
      </c>
      <c r="J62" s="246"/>
      <c r="K62" s="247">
        <f>ROUND(E62*J62,2)</f>
        <v>0</v>
      </c>
      <c r="L62" s="247">
        <v>21</v>
      </c>
      <c r="M62" s="247">
        <f>G62*(1+L62/100)</f>
        <v>0</v>
      </c>
      <c r="N62" s="245">
        <v>0</v>
      </c>
      <c r="O62" s="245">
        <f>ROUND(E62*N62,2)</f>
        <v>0</v>
      </c>
      <c r="P62" s="245">
        <v>0</v>
      </c>
      <c r="Q62" s="245">
        <f>ROUND(E62*P62,2)</f>
        <v>0</v>
      </c>
      <c r="R62" s="247" t="s">
        <v>208</v>
      </c>
      <c r="S62" s="247" t="s">
        <v>264</v>
      </c>
      <c r="T62" s="248" t="s">
        <v>319</v>
      </c>
      <c r="U62" s="222">
        <v>1.2999999999999999E-2</v>
      </c>
      <c r="V62" s="222">
        <f>ROUND(E62*U62,2)</f>
        <v>1.56</v>
      </c>
      <c r="W62" s="222"/>
      <c r="X62" s="222" t="s">
        <v>320</v>
      </c>
      <c r="Y62" s="222" t="s">
        <v>267</v>
      </c>
      <c r="Z62" s="212"/>
      <c r="AA62" s="212"/>
      <c r="AB62" s="212"/>
      <c r="AC62" s="212"/>
      <c r="AD62" s="212"/>
      <c r="AE62" s="212"/>
      <c r="AF62" s="212"/>
      <c r="AG62" s="212" t="s">
        <v>321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42">
        <v>37</v>
      </c>
      <c r="B63" s="243" t="s">
        <v>2608</v>
      </c>
      <c r="C63" s="253" t="s">
        <v>2609</v>
      </c>
      <c r="D63" s="244" t="s">
        <v>645</v>
      </c>
      <c r="E63" s="245">
        <v>80</v>
      </c>
      <c r="F63" s="246"/>
      <c r="G63" s="247">
        <f>ROUND(E63*F63,2)</f>
        <v>0</v>
      </c>
      <c r="H63" s="246"/>
      <c r="I63" s="247">
        <f>ROUND(E63*H63,2)</f>
        <v>0</v>
      </c>
      <c r="J63" s="246"/>
      <c r="K63" s="247">
        <f>ROUND(E63*J63,2)</f>
        <v>0</v>
      </c>
      <c r="L63" s="247">
        <v>21</v>
      </c>
      <c r="M63" s="247">
        <f>G63*(1+L63/100)</f>
        <v>0</v>
      </c>
      <c r="N63" s="245">
        <v>0</v>
      </c>
      <c r="O63" s="245">
        <f>ROUND(E63*N63,2)</f>
        <v>0</v>
      </c>
      <c r="P63" s="245">
        <v>0</v>
      </c>
      <c r="Q63" s="245">
        <f>ROUND(E63*P63,2)</f>
        <v>0</v>
      </c>
      <c r="R63" s="247" t="s">
        <v>208</v>
      </c>
      <c r="S63" s="247" t="s">
        <v>264</v>
      </c>
      <c r="T63" s="248" t="s">
        <v>319</v>
      </c>
      <c r="U63" s="222">
        <v>1.2999999999999999E-2</v>
      </c>
      <c r="V63" s="222">
        <f>ROUND(E63*U63,2)</f>
        <v>1.04</v>
      </c>
      <c r="W63" s="222"/>
      <c r="X63" s="222" t="s">
        <v>320</v>
      </c>
      <c r="Y63" s="222" t="s">
        <v>267</v>
      </c>
      <c r="Z63" s="212"/>
      <c r="AA63" s="212"/>
      <c r="AB63" s="212"/>
      <c r="AC63" s="212"/>
      <c r="AD63" s="212"/>
      <c r="AE63" s="212"/>
      <c r="AF63" s="212"/>
      <c r="AG63" s="212" t="s">
        <v>321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33.75" outlineLevel="1" x14ac:dyDescent="0.2">
      <c r="A64" s="242">
        <v>38</v>
      </c>
      <c r="B64" s="243" t="s">
        <v>2610</v>
      </c>
      <c r="C64" s="253" t="s">
        <v>2611</v>
      </c>
      <c r="D64" s="244" t="s">
        <v>645</v>
      </c>
      <c r="E64" s="245">
        <v>2</v>
      </c>
      <c r="F64" s="246"/>
      <c r="G64" s="247">
        <f>ROUND(E64*F64,2)</f>
        <v>0</v>
      </c>
      <c r="H64" s="246"/>
      <c r="I64" s="247">
        <f>ROUND(E64*H64,2)</f>
        <v>0</v>
      </c>
      <c r="J64" s="246"/>
      <c r="K64" s="247">
        <f>ROUND(E64*J64,2)</f>
        <v>0</v>
      </c>
      <c r="L64" s="247">
        <v>21</v>
      </c>
      <c r="M64" s="247">
        <f>G64*(1+L64/100)</f>
        <v>0</v>
      </c>
      <c r="N64" s="245">
        <v>1.1800000000000001E-3</v>
      </c>
      <c r="O64" s="245">
        <f>ROUND(E64*N64,2)</f>
        <v>0</v>
      </c>
      <c r="P64" s="245">
        <v>0</v>
      </c>
      <c r="Q64" s="245">
        <f>ROUND(E64*P64,2)</f>
        <v>0</v>
      </c>
      <c r="R64" s="247" t="s">
        <v>208</v>
      </c>
      <c r="S64" s="247" t="s">
        <v>264</v>
      </c>
      <c r="T64" s="248" t="s">
        <v>319</v>
      </c>
      <c r="U64" s="222">
        <v>0.75</v>
      </c>
      <c r="V64" s="222">
        <f>ROUND(E64*U64,2)</f>
        <v>1.5</v>
      </c>
      <c r="W64" s="222"/>
      <c r="X64" s="222" t="s">
        <v>320</v>
      </c>
      <c r="Y64" s="222" t="s">
        <v>267</v>
      </c>
      <c r="Z64" s="212"/>
      <c r="AA64" s="212"/>
      <c r="AB64" s="212"/>
      <c r="AC64" s="212"/>
      <c r="AD64" s="212"/>
      <c r="AE64" s="212"/>
      <c r="AF64" s="212"/>
      <c r="AG64" s="212" t="s">
        <v>321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2">
        <v>39</v>
      </c>
      <c r="B65" s="243" t="s">
        <v>2612</v>
      </c>
      <c r="C65" s="253" t="s">
        <v>2613</v>
      </c>
      <c r="D65" s="244" t="s">
        <v>2215</v>
      </c>
      <c r="E65" s="245">
        <v>5</v>
      </c>
      <c r="F65" s="246"/>
      <c r="G65" s="247">
        <f>ROUND(E65*F65,2)</f>
        <v>0</v>
      </c>
      <c r="H65" s="246"/>
      <c r="I65" s="247">
        <f>ROUND(E65*H65,2)</f>
        <v>0</v>
      </c>
      <c r="J65" s="246"/>
      <c r="K65" s="247">
        <f>ROUND(E65*J65,2)</f>
        <v>0</v>
      </c>
      <c r="L65" s="247">
        <v>21</v>
      </c>
      <c r="M65" s="247">
        <f>G65*(1+L65/100)</f>
        <v>0</v>
      </c>
      <c r="N65" s="245">
        <v>0</v>
      </c>
      <c r="O65" s="245">
        <f>ROUND(E65*N65,2)</f>
        <v>0</v>
      </c>
      <c r="P65" s="245">
        <v>0</v>
      </c>
      <c r="Q65" s="245">
        <f>ROUND(E65*P65,2)</f>
        <v>0</v>
      </c>
      <c r="R65" s="247"/>
      <c r="S65" s="247" t="s">
        <v>288</v>
      </c>
      <c r="T65" s="248" t="s">
        <v>265</v>
      </c>
      <c r="U65" s="222">
        <v>0</v>
      </c>
      <c r="V65" s="222">
        <f>ROUND(E65*U65,2)</f>
        <v>0</v>
      </c>
      <c r="W65" s="222"/>
      <c r="X65" s="222" t="s">
        <v>547</v>
      </c>
      <c r="Y65" s="222" t="s">
        <v>267</v>
      </c>
      <c r="Z65" s="212"/>
      <c r="AA65" s="212"/>
      <c r="AB65" s="212"/>
      <c r="AC65" s="212"/>
      <c r="AD65" s="212"/>
      <c r="AE65" s="212"/>
      <c r="AF65" s="212"/>
      <c r="AG65" s="212" t="s">
        <v>548</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x14ac:dyDescent="0.2">
      <c r="A66" s="226" t="s">
        <v>259</v>
      </c>
      <c r="B66" s="227" t="s">
        <v>218</v>
      </c>
      <c r="C66" s="249" t="s">
        <v>219</v>
      </c>
      <c r="D66" s="228"/>
      <c r="E66" s="229"/>
      <c r="F66" s="230"/>
      <c r="G66" s="230">
        <f>SUMIF(AG67:AG67,"&lt;&gt;NOR",G67:G67)</f>
        <v>0</v>
      </c>
      <c r="H66" s="230"/>
      <c r="I66" s="230">
        <f>SUM(I67:I67)</f>
        <v>0</v>
      </c>
      <c r="J66" s="230"/>
      <c r="K66" s="230">
        <f>SUM(K67:K67)</f>
        <v>0</v>
      </c>
      <c r="L66" s="230"/>
      <c r="M66" s="230">
        <f>SUM(M67:M67)</f>
        <v>0</v>
      </c>
      <c r="N66" s="229"/>
      <c r="O66" s="229">
        <f>SUM(O67:O67)</f>
        <v>0</v>
      </c>
      <c r="P66" s="229"/>
      <c r="Q66" s="229">
        <f>SUM(Q67:Q67)</f>
        <v>0</v>
      </c>
      <c r="R66" s="230"/>
      <c r="S66" s="230"/>
      <c r="T66" s="231"/>
      <c r="U66" s="225"/>
      <c r="V66" s="225">
        <f>SUM(V67:V67)</f>
        <v>4.0999999999999996</v>
      </c>
      <c r="W66" s="225"/>
      <c r="X66" s="225"/>
      <c r="Y66" s="225"/>
      <c r="AG66" t="s">
        <v>260</v>
      </c>
    </row>
    <row r="67" spans="1:60" outlineLevel="1" x14ac:dyDescent="0.2">
      <c r="A67" s="242">
        <v>40</v>
      </c>
      <c r="B67" s="243" t="s">
        <v>2614</v>
      </c>
      <c r="C67" s="253" t="s">
        <v>2615</v>
      </c>
      <c r="D67" s="244" t="s">
        <v>645</v>
      </c>
      <c r="E67" s="245">
        <v>5</v>
      </c>
      <c r="F67" s="246"/>
      <c r="G67" s="247">
        <f>ROUND(E67*F67,2)</f>
        <v>0</v>
      </c>
      <c r="H67" s="246"/>
      <c r="I67" s="247">
        <f>ROUND(E67*H67,2)</f>
        <v>0</v>
      </c>
      <c r="J67" s="246"/>
      <c r="K67" s="247">
        <f>ROUND(E67*J67,2)</f>
        <v>0</v>
      </c>
      <c r="L67" s="247">
        <v>21</v>
      </c>
      <c r="M67" s="247">
        <f>G67*(1+L67/100)</f>
        <v>0</v>
      </c>
      <c r="N67" s="245">
        <v>0</v>
      </c>
      <c r="O67" s="245">
        <f>ROUND(E67*N67,2)</f>
        <v>0</v>
      </c>
      <c r="P67" s="245">
        <v>0</v>
      </c>
      <c r="Q67" s="245">
        <f>ROUND(E67*P67,2)</f>
        <v>0</v>
      </c>
      <c r="R67" s="247"/>
      <c r="S67" s="247" t="s">
        <v>264</v>
      </c>
      <c r="T67" s="248" t="s">
        <v>319</v>
      </c>
      <c r="U67" s="222">
        <v>0.81899999999999995</v>
      </c>
      <c r="V67" s="222">
        <f>ROUND(E67*U67,2)</f>
        <v>4.0999999999999996</v>
      </c>
      <c r="W67" s="222"/>
      <c r="X67" s="222" t="s">
        <v>320</v>
      </c>
      <c r="Y67" s="222" t="s">
        <v>267</v>
      </c>
      <c r="Z67" s="212"/>
      <c r="AA67" s="212"/>
      <c r="AB67" s="212"/>
      <c r="AC67" s="212"/>
      <c r="AD67" s="212"/>
      <c r="AE67" s="212"/>
      <c r="AF67" s="212"/>
      <c r="AG67" s="212" t="s">
        <v>321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x14ac:dyDescent="0.2">
      <c r="A68" s="226" t="s">
        <v>259</v>
      </c>
      <c r="B68" s="227" t="s">
        <v>208</v>
      </c>
      <c r="C68" s="249" t="s">
        <v>209</v>
      </c>
      <c r="D68" s="228"/>
      <c r="E68" s="229"/>
      <c r="F68" s="230"/>
      <c r="G68" s="230">
        <f>SUMIF(AG69:AG69,"&lt;&gt;NOR",G69:G69)</f>
        <v>0</v>
      </c>
      <c r="H68" s="230"/>
      <c r="I68" s="230">
        <f>SUM(I69:I69)</f>
        <v>0</v>
      </c>
      <c r="J68" s="230"/>
      <c r="K68" s="230">
        <f>SUM(K69:K69)</f>
        <v>0</v>
      </c>
      <c r="L68" s="230"/>
      <c r="M68" s="230">
        <f>SUM(M69:M69)</f>
        <v>0</v>
      </c>
      <c r="N68" s="229"/>
      <c r="O68" s="229">
        <f>SUM(O69:O69)</f>
        <v>0</v>
      </c>
      <c r="P68" s="229"/>
      <c r="Q68" s="229">
        <f>SUM(Q69:Q69)</f>
        <v>0</v>
      </c>
      <c r="R68" s="230"/>
      <c r="S68" s="230"/>
      <c r="T68" s="231"/>
      <c r="U68" s="225"/>
      <c r="V68" s="225">
        <f>SUM(V69:V69)</f>
        <v>0</v>
      </c>
      <c r="W68" s="225"/>
      <c r="X68" s="225"/>
      <c r="Y68" s="225"/>
      <c r="AG68" t="s">
        <v>260</v>
      </c>
    </row>
    <row r="69" spans="1:60" ht="22.5" outlineLevel="1" x14ac:dyDescent="0.2">
      <c r="A69" s="242">
        <v>41</v>
      </c>
      <c r="B69" s="243" t="s">
        <v>2616</v>
      </c>
      <c r="C69" s="253" t="s">
        <v>2617</v>
      </c>
      <c r="D69" s="244" t="s">
        <v>645</v>
      </c>
      <c r="E69" s="245">
        <v>2</v>
      </c>
      <c r="F69" s="246"/>
      <c r="G69" s="247">
        <f>ROUND(E69*F69,2)</f>
        <v>0</v>
      </c>
      <c r="H69" s="246"/>
      <c r="I69" s="247">
        <f>ROUND(E69*H69,2)</f>
        <v>0</v>
      </c>
      <c r="J69" s="246"/>
      <c r="K69" s="247">
        <f>ROUND(E69*J69,2)</f>
        <v>0</v>
      </c>
      <c r="L69" s="247">
        <v>21</v>
      </c>
      <c r="M69" s="247">
        <f>G69*(1+L69/100)</f>
        <v>0</v>
      </c>
      <c r="N69" s="245">
        <v>2.3E-3</v>
      </c>
      <c r="O69" s="245">
        <f>ROUND(E69*N69,2)</f>
        <v>0</v>
      </c>
      <c r="P69" s="245">
        <v>0</v>
      </c>
      <c r="Q69" s="245">
        <f>ROUND(E69*P69,2)</f>
        <v>0</v>
      </c>
      <c r="R69" s="247" t="s">
        <v>546</v>
      </c>
      <c r="S69" s="247" t="s">
        <v>264</v>
      </c>
      <c r="T69" s="248" t="s">
        <v>319</v>
      </c>
      <c r="U69" s="222">
        <v>0</v>
      </c>
      <c r="V69" s="222">
        <f>ROUND(E69*U69,2)</f>
        <v>0</v>
      </c>
      <c r="W69" s="222"/>
      <c r="X69" s="222" t="s">
        <v>547</v>
      </c>
      <c r="Y69" s="222" t="s">
        <v>267</v>
      </c>
      <c r="Z69" s="212"/>
      <c r="AA69" s="212"/>
      <c r="AB69" s="212"/>
      <c r="AC69" s="212"/>
      <c r="AD69" s="212"/>
      <c r="AE69" s="212"/>
      <c r="AF69" s="212"/>
      <c r="AG69" s="212" t="s">
        <v>2212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26" t="s">
        <v>259</v>
      </c>
      <c r="B70" s="227" t="s">
        <v>218</v>
      </c>
      <c r="C70" s="249" t="s">
        <v>219</v>
      </c>
      <c r="D70" s="228"/>
      <c r="E70" s="229"/>
      <c r="F70" s="230"/>
      <c r="G70" s="230">
        <f>SUMIF(AG71:AG71,"&lt;&gt;NOR",G71:G71)</f>
        <v>0</v>
      </c>
      <c r="H70" s="230"/>
      <c r="I70" s="230">
        <f>SUM(I71:I71)</f>
        <v>0</v>
      </c>
      <c r="J70" s="230"/>
      <c r="K70" s="230">
        <f>SUM(K71:K71)</f>
        <v>0</v>
      </c>
      <c r="L70" s="230"/>
      <c r="M70" s="230">
        <f>SUM(M71:M71)</f>
        <v>0</v>
      </c>
      <c r="N70" s="229"/>
      <c r="O70" s="229">
        <f>SUM(O71:O71)</f>
        <v>0.1</v>
      </c>
      <c r="P70" s="229"/>
      <c r="Q70" s="229">
        <f>SUM(Q71:Q71)</f>
        <v>0</v>
      </c>
      <c r="R70" s="230"/>
      <c r="S70" s="230"/>
      <c r="T70" s="231"/>
      <c r="U70" s="225"/>
      <c r="V70" s="225">
        <f>SUM(V71:V71)</f>
        <v>37.6</v>
      </c>
      <c r="W70" s="225"/>
      <c r="X70" s="225"/>
      <c r="Y70" s="225"/>
      <c r="AG70" t="s">
        <v>260</v>
      </c>
    </row>
    <row r="71" spans="1:60" ht="22.5" outlineLevel="1" x14ac:dyDescent="0.2">
      <c r="A71" s="242">
        <v>42</v>
      </c>
      <c r="B71" s="243" t="s">
        <v>2618</v>
      </c>
      <c r="C71" s="253" t="s">
        <v>2619</v>
      </c>
      <c r="D71" s="244" t="s">
        <v>650</v>
      </c>
      <c r="E71" s="245">
        <v>80</v>
      </c>
      <c r="F71" s="246"/>
      <c r="G71" s="247">
        <f>ROUND(E71*F71,2)</f>
        <v>0</v>
      </c>
      <c r="H71" s="246"/>
      <c r="I71" s="247">
        <f>ROUND(E71*H71,2)</f>
        <v>0</v>
      </c>
      <c r="J71" s="246"/>
      <c r="K71" s="247">
        <f>ROUND(E71*J71,2)</f>
        <v>0</v>
      </c>
      <c r="L71" s="247">
        <v>21</v>
      </c>
      <c r="M71" s="247">
        <f>G71*(1+L71/100)</f>
        <v>0</v>
      </c>
      <c r="N71" s="245">
        <v>1.24E-3</v>
      </c>
      <c r="O71" s="245">
        <f>ROUND(E71*N71,2)</f>
        <v>0.1</v>
      </c>
      <c r="P71" s="245">
        <v>0</v>
      </c>
      <c r="Q71" s="245">
        <f>ROUND(E71*P71,2)</f>
        <v>0</v>
      </c>
      <c r="R71" s="247" t="s">
        <v>218</v>
      </c>
      <c r="S71" s="247" t="s">
        <v>264</v>
      </c>
      <c r="T71" s="248" t="s">
        <v>319</v>
      </c>
      <c r="U71" s="222">
        <v>0.47</v>
      </c>
      <c r="V71" s="222">
        <f>ROUND(E71*U71,2)</f>
        <v>37.6</v>
      </c>
      <c r="W71" s="222"/>
      <c r="X71" s="222" t="s">
        <v>320</v>
      </c>
      <c r="Y71" s="222" t="s">
        <v>267</v>
      </c>
      <c r="Z71" s="212"/>
      <c r="AA71" s="212"/>
      <c r="AB71" s="212"/>
      <c r="AC71" s="212"/>
      <c r="AD71" s="212"/>
      <c r="AE71" s="212"/>
      <c r="AF71" s="212"/>
      <c r="AG71" s="212" t="s">
        <v>321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x14ac:dyDescent="0.2">
      <c r="A72" s="226" t="s">
        <v>259</v>
      </c>
      <c r="B72" s="227" t="s">
        <v>208</v>
      </c>
      <c r="C72" s="249" t="s">
        <v>209</v>
      </c>
      <c r="D72" s="228"/>
      <c r="E72" s="229"/>
      <c r="F72" s="230"/>
      <c r="G72" s="230">
        <f>SUMIF(AG73:AG73,"&lt;&gt;NOR",G73:G73)</f>
        <v>0</v>
      </c>
      <c r="H72" s="230"/>
      <c r="I72" s="230">
        <f>SUM(I73:I73)</f>
        <v>0</v>
      </c>
      <c r="J72" s="230"/>
      <c r="K72" s="230">
        <f>SUM(K73:K73)</f>
        <v>0</v>
      </c>
      <c r="L72" s="230"/>
      <c r="M72" s="230">
        <f>SUM(M73:M73)</f>
        <v>0</v>
      </c>
      <c r="N72" s="229"/>
      <c r="O72" s="229">
        <f>SUM(O73:O73)</f>
        <v>0.01</v>
      </c>
      <c r="P72" s="229"/>
      <c r="Q72" s="229">
        <f>SUM(Q73:Q73)</f>
        <v>0</v>
      </c>
      <c r="R72" s="230"/>
      <c r="S72" s="230"/>
      <c r="T72" s="231"/>
      <c r="U72" s="225"/>
      <c r="V72" s="225">
        <f>SUM(V73:V73)</f>
        <v>42.26</v>
      </c>
      <c r="W72" s="225"/>
      <c r="X72" s="225"/>
      <c r="Y72" s="225"/>
      <c r="AG72" t="s">
        <v>260</v>
      </c>
    </row>
    <row r="73" spans="1:60" outlineLevel="1" x14ac:dyDescent="0.2">
      <c r="A73" s="242">
        <v>43</v>
      </c>
      <c r="B73" s="243" t="s">
        <v>2620</v>
      </c>
      <c r="C73" s="253" t="s">
        <v>2621</v>
      </c>
      <c r="D73" s="244" t="s">
        <v>650</v>
      </c>
      <c r="E73" s="245">
        <v>85</v>
      </c>
      <c r="F73" s="246"/>
      <c r="G73" s="247">
        <f>ROUND(E73*F73,2)</f>
        <v>0</v>
      </c>
      <c r="H73" s="246"/>
      <c r="I73" s="247">
        <f>ROUND(E73*H73,2)</f>
        <v>0</v>
      </c>
      <c r="J73" s="246"/>
      <c r="K73" s="247">
        <f>ROUND(E73*J73,2)</f>
        <v>0</v>
      </c>
      <c r="L73" s="247">
        <v>21</v>
      </c>
      <c r="M73" s="247">
        <f>G73*(1+L73/100)</f>
        <v>0</v>
      </c>
      <c r="N73" s="245">
        <v>1.3999999999999999E-4</v>
      </c>
      <c r="O73" s="245">
        <f>ROUND(E73*N73,2)</f>
        <v>0.01</v>
      </c>
      <c r="P73" s="245">
        <v>0</v>
      </c>
      <c r="Q73" s="245">
        <f>ROUND(E73*P73,2)</f>
        <v>0</v>
      </c>
      <c r="R73" s="247" t="s">
        <v>208</v>
      </c>
      <c r="S73" s="247" t="s">
        <v>264</v>
      </c>
      <c r="T73" s="248" t="s">
        <v>319</v>
      </c>
      <c r="U73" s="222">
        <v>0.49717</v>
      </c>
      <c r="V73" s="222">
        <f>ROUND(E73*U73,2)</f>
        <v>42.26</v>
      </c>
      <c r="W73" s="222"/>
      <c r="X73" s="222" t="s">
        <v>320</v>
      </c>
      <c r="Y73" s="222" t="s">
        <v>267</v>
      </c>
      <c r="Z73" s="212"/>
      <c r="AA73" s="212"/>
      <c r="AB73" s="212"/>
      <c r="AC73" s="212"/>
      <c r="AD73" s="212"/>
      <c r="AE73" s="212"/>
      <c r="AF73" s="212"/>
      <c r="AG73" s="212" t="s">
        <v>2559</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26" t="s">
        <v>259</v>
      </c>
      <c r="B74" s="227" t="s">
        <v>222</v>
      </c>
      <c r="C74" s="249" t="s">
        <v>223</v>
      </c>
      <c r="D74" s="228"/>
      <c r="E74" s="229"/>
      <c r="F74" s="230"/>
      <c r="G74" s="230">
        <f>SUMIF(AG75:AG75,"&lt;&gt;NOR",G75:G75)</f>
        <v>0</v>
      </c>
      <c r="H74" s="230"/>
      <c r="I74" s="230">
        <f>SUM(I75:I75)</f>
        <v>0</v>
      </c>
      <c r="J74" s="230"/>
      <c r="K74" s="230">
        <f>SUM(K75:K75)</f>
        <v>0</v>
      </c>
      <c r="L74" s="230"/>
      <c r="M74" s="230">
        <f>SUM(M75:M75)</f>
        <v>0</v>
      </c>
      <c r="N74" s="229"/>
      <c r="O74" s="229">
        <f>SUM(O75:O75)</f>
        <v>0</v>
      </c>
      <c r="P74" s="229"/>
      <c r="Q74" s="229">
        <f>SUM(Q75:Q75)</f>
        <v>0</v>
      </c>
      <c r="R74" s="230"/>
      <c r="S74" s="230"/>
      <c r="T74" s="231"/>
      <c r="U74" s="225"/>
      <c r="V74" s="225">
        <f>SUM(V75:V75)</f>
        <v>1.6</v>
      </c>
      <c r="W74" s="225"/>
      <c r="X74" s="225"/>
      <c r="Y74" s="225"/>
      <c r="AG74" t="s">
        <v>260</v>
      </c>
    </row>
    <row r="75" spans="1:60" outlineLevel="1" x14ac:dyDescent="0.2">
      <c r="A75" s="242">
        <v>44</v>
      </c>
      <c r="B75" s="243" t="s">
        <v>2622</v>
      </c>
      <c r="C75" s="253" t="s">
        <v>2623</v>
      </c>
      <c r="D75" s="244" t="s">
        <v>645</v>
      </c>
      <c r="E75" s="245">
        <v>4</v>
      </c>
      <c r="F75" s="246"/>
      <c r="G75" s="247">
        <f>ROUND(E75*F75,2)</f>
        <v>0</v>
      </c>
      <c r="H75" s="246"/>
      <c r="I75" s="247">
        <f>ROUND(E75*H75,2)</f>
        <v>0</v>
      </c>
      <c r="J75" s="246"/>
      <c r="K75" s="247">
        <f>ROUND(E75*J75,2)</f>
        <v>0</v>
      </c>
      <c r="L75" s="247">
        <v>21</v>
      </c>
      <c r="M75" s="247">
        <f>G75*(1+L75/100)</f>
        <v>0</v>
      </c>
      <c r="N75" s="245">
        <v>0</v>
      </c>
      <c r="O75" s="245">
        <f>ROUND(E75*N75,2)</f>
        <v>0</v>
      </c>
      <c r="P75" s="245">
        <v>0</v>
      </c>
      <c r="Q75" s="245">
        <f>ROUND(E75*P75,2)</f>
        <v>0</v>
      </c>
      <c r="R75" s="247" t="s">
        <v>222</v>
      </c>
      <c r="S75" s="247" t="s">
        <v>264</v>
      </c>
      <c r="T75" s="248" t="s">
        <v>319</v>
      </c>
      <c r="U75" s="222">
        <v>0.4</v>
      </c>
      <c r="V75" s="222">
        <f>ROUND(E75*U75,2)</f>
        <v>1.6</v>
      </c>
      <c r="W75" s="222"/>
      <c r="X75" s="222" t="s">
        <v>320</v>
      </c>
      <c r="Y75" s="222" t="s">
        <v>267</v>
      </c>
      <c r="Z75" s="212"/>
      <c r="AA75" s="212"/>
      <c r="AB75" s="212"/>
      <c r="AC75" s="212"/>
      <c r="AD75" s="212"/>
      <c r="AE75" s="212"/>
      <c r="AF75" s="212"/>
      <c r="AG75" s="212" t="s">
        <v>321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x14ac:dyDescent="0.2">
      <c r="A76" s="226" t="s">
        <v>259</v>
      </c>
      <c r="B76" s="227" t="s">
        <v>208</v>
      </c>
      <c r="C76" s="249" t="s">
        <v>209</v>
      </c>
      <c r="D76" s="228"/>
      <c r="E76" s="229"/>
      <c r="F76" s="230"/>
      <c r="G76" s="230">
        <f>SUMIF(AG77:AG84,"&lt;&gt;NOR",G77:G84)</f>
        <v>0</v>
      </c>
      <c r="H76" s="230"/>
      <c r="I76" s="230">
        <f>SUM(I77:I84)</f>
        <v>0</v>
      </c>
      <c r="J76" s="230"/>
      <c r="K76" s="230">
        <f>SUM(K77:K84)</f>
        <v>0</v>
      </c>
      <c r="L76" s="230"/>
      <c r="M76" s="230">
        <f>SUM(M77:M84)</f>
        <v>0</v>
      </c>
      <c r="N76" s="229"/>
      <c r="O76" s="229">
        <f>SUM(O77:O84)</f>
        <v>0.01</v>
      </c>
      <c r="P76" s="229"/>
      <c r="Q76" s="229">
        <f>SUM(Q77:Q84)</f>
        <v>0</v>
      </c>
      <c r="R76" s="230"/>
      <c r="S76" s="230"/>
      <c r="T76" s="231"/>
      <c r="U76" s="225"/>
      <c r="V76" s="225">
        <f>SUM(V77:V84)</f>
        <v>24.509999999999998</v>
      </c>
      <c r="W76" s="225"/>
      <c r="X76" s="225"/>
      <c r="Y76" s="225"/>
      <c r="AG76" t="s">
        <v>260</v>
      </c>
    </row>
    <row r="77" spans="1:60" outlineLevel="1" x14ac:dyDescent="0.2">
      <c r="A77" s="242">
        <v>45</v>
      </c>
      <c r="B77" s="243" t="s">
        <v>2624</v>
      </c>
      <c r="C77" s="253" t="s">
        <v>2625</v>
      </c>
      <c r="D77" s="244" t="s">
        <v>645</v>
      </c>
      <c r="E77" s="245">
        <v>3</v>
      </c>
      <c r="F77" s="246"/>
      <c r="G77" s="247">
        <f>ROUND(E77*F77,2)</f>
        <v>0</v>
      </c>
      <c r="H77" s="246"/>
      <c r="I77" s="247">
        <f>ROUND(E77*H77,2)</f>
        <v>0</v>
      </c>
      <c r="J77" s="246"/>
      <c r="K77" s="247">
        <f>ROUND(E77*J77,2)</f>
        <v>0</v>
      </c>
      <c r="L77" s="247">
        <v>21</v>
      </c>
      <c r="M77" s="247">
        <f>G77*(1+L77/100)</f>
        <v>0</v>
      </c>
      <c r="N77" s="245">
        <v>2.7999999999999998E-4</v>
      </c>
      <c r="O77" s="245">
        <f>ROUND(E77*N77,2)</f>
        <v>0</v>
      </c>
      <c r="P77" s="245">
        <v>0</v>
      </c>
      <c r="Q77" s="245">
        <f>ROUND(E77*P77,2)</f>
        <v>0</v>
      </c>
      <c r="R77" s="247" t="s">
        <v>208</v>
      </c>
      <c r="S77" s="247" t="s">
        <v>264</v>
      </c>
      <c r="T77" s="248" t="s">
        <v>319</v>
      </c>
      <c r="U77" s="222">
        <v>0.24399999999999999</v>
      </c>
      <c r="V77" s="222">
        <f>ROUND(E77*U77,2)</f>
        <v>0.73</v>
      </c>
      <c r="W77" s="222"/>
      <c r="X77" s="222" t="s">
        <v>320</v>
      </c>
      <c r="Y77" s="222" t="s">
        <v>267</v>
      </c>
      <c r="Z77" s="212"/>
      <c r="AA77" s="212"/>
      <c r="AB77" s="212"/>
      <c r="AC77" s="212"/>
      <c r="AD77" s="212"/>
      <c r="AE77" s="212"/>
      <c r="AF77" s="212"/>
      <c r="AG77" s="212" t="s">
        <v>321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42">
        <v>46</v>
      </c>
      <c r="B78" s="243" t="s">
        <v>2626</v>
      </c>
      <c r="C78" s="253" t="s">
        <v>2627</v>
      </c>
      <c r="D78" s="244" t="s">
        <v>645</v>
      </c>
      <c r="E78" s="245">
        <v>30</v>
      </c>
      <c r="F78" s="246"/>
      <c r="G78" s="247">
        <f>ROUND(E78*F78,2)</f>
        <v>0</v>
      </c>
      <c r="H78" s="246"/>
      <c r="I78" s="247">
        <f>ROUND(E78*H78,2)</f>
        <v>0</v>
      </c>
      <c r="J78" s="246"/>
      <c r="K78" s="247">
        <f>ROUND(E78*J78,2)</f>
        <v>0</v>
      </c>
      <c r="L78" s="247">
        <v>21</v>
      </c>
      <c r="M78" s="247">
        <f>G78*(1+L78/100)</f>
        <v>0</v>
      </c>
      <c r="N78" s="245">
        <v>1.1E-4</v>
      </c>
      <c r="O78" s="245">
        <f>ROUND(E78*N78,2)</f>
        <v>0</v>
      </c>
      <c r="P78" s="245">
        <v>0</v>
      </c>
      <c r="Q78" s="245">
        <f>ROUND(E78*P78,2)</f>
        <v>0</v>
      </c>
      <c r="R78" s="247" t="s">
        <v>208</v>
      </c>
      <c r="S78" s="247" t="s">
        <v>264</v>
      </c>
      <c r="T78" s="248" t="s">
        <v>319</v>
      </c>
      <c r="U78" s="222">
        <v>0.24399999999999999</v>
      </c>
      <c r="V78" s="222">
        <f>ROUND(E78*U78,2)</f>
        <v>7.32</v>
      </c>
      <c r="W78" s="222"/>
      <c r="X78" s="222" t="s">
        <v>320</v>
      </c>
      <c r="Y78" s="222" t="s">
        <v>267</v>
      </c>
      <c r="Z78" s="212"/>
      <c r="AA78" s="212"/>
      <c r="AB78" s="212"/>
      <c r="AC78" s="212"/>
      <c r="AD78" s="212"/>
      <c r="AE78" s="212"/>
      <c r="AF78" s="212"/>
      <c r="AG78" s="212" t="s">
        <v>321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42">
        <v>47</v>
      </c>
      <c r="B79" s="243" t="s">
        <v>2628</v>
      </c>
      <c r="C79" s="253" t="s">
        <v>2629</v>
      </c>
      <c r="D79" s="244" t="s">
        <v>645</v>
      </c>
      <c r="E79" s="245">
        <v>10</v>
      </c>
      <c r="F79" s="246"/>
      <c r="G79" s="247">
        <f>ROUND(E79*F79,2)</f>
        <v>0</v>
      </c>
      <c r="H79" s="246"/>
      <c r="I79" s="247">
        <f>ROUND(E79*H79,2)</f>
        <v>0</v>
      </c>
      <c r="J79" s="246"/>
      <c r="K79" s="247">
        <f>ROUND(E79*J79,2)</f>
        <v>0</v>
      </c>
      <c r="L79" s="247">
        <v>21</v>
      </c>
      <c r="M79" s="247">
        <f>G79*(1+L79/100)</f>
        <v>0</v>
      </c>
      <c r="N79" s="245">
        <v>1.2999999999999999E-4</v>
      </c>
      <c r="O79" s="245">
        <f>ROUND(E79*N79,2)</f>
        <v>0</v>
      </c>
      <c r="P79" s="245">
        <v>0</v>
      </c>
      <c r="Q79" s="245">
        <f>ROUND(E79*P79,2)</f>
        <v>0</v>
      </c>
      <c r="R79" s="247" t="s">
        <v>208</v>
      </c>
      <c r="S79" s="247" t="s">
        <v>264</v>
      </c>
      <c r="T79" s="248" t="s">
        <v>319</v>
      </c>
      <c r="U79" s="222">
        <v>0.35216999999999998</v>
      </c>
      <c r="V79" s="222">
        <f>ROUND(E79*U79,2)</f>
        <v>3.52</v>
      </c>
      <c r="W79" s="222"/>
      <c r="X79" s="222" t="s">
        <v>320</v>
      </c>
      <c r="Y79" s="222" t="s">
        <v>267</v>
      </c>
      <c r="Z79" s="212"/>
      <c r="AA79" s="212"/>
      <c r="AB79" s="212"/>
      <c r="AC79" s="212"/>
      <c r="AD79" s="212"/>
      <c r="AE79" s="212"/>
      <c r="AF79" s="212"/>
      <c r="AG79" s="212" t="s">
        <v>2559</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1" x14ac:dyDescent="0.2">
      <c r="A80" s="242">
        <v>48</v>
      </c>
      <c r="B80" s="243" t="s">
        <v>2630</v>
      </c>
      <c r="C80" s="253" t="s">
        <v>2631</v>
      </c>
      <c r="D80" s="244" t="s">
        <v>645</v>
      </c>
      <c r="E80" s="245">
        <v>1</v>
      </c>
      <c r="F80" s="246"/>
      <c r="G80" s="247">
        <f>ROUND(E80*F80,2)</f>
        <v>0</v>
      </c>
      <c r="H80" s="246"/>
      <c r="I80" s="247">
        <f>ROUND(E80*H80,2)</f>
        <v>0</v>
      </c>
      <c r="J80" s="246"/>
      <c r="K80" s="247">
        <f>ROUND(E80*J80,2)</f>
        <v>0</v>
      </c>
      <c r="L80" s="247">
        <v>21</v>
      </c>
      <c r="M80" s="247">
        <f>G80*(1+L80/100)</f>
        <v>0</v>
      </c>
      <c r="N80" s="245">
        <v>2.5000000000000001E-4</v>
      </c>
      <c r="O80" s="245">
        <f>ROUND(E80*N80,2)</f>
        <v>0</v>
      </c>
      <c r="P80" s="245">
        <v>0</v>
      </c>
      <c r="Q80" s="245">
        <f>ROUND(E80*P80,2)</f>
        <v>0</v>
      </c>
      <c r="R80" s="247" t="s">
        <v>208</v>
      </c>
      <c r="S80" s="247" t="s">
        <v>264</v>
      </c>
      <c r="T80" s="248" t="s">
        <v>319</v>
      </c>
      <c r="U80" s="222">
        <v>0.2</v>
      </c>
      <c r="V80" s="222">
        <f>ROUND(E80*U80,2)</f>
        <v>0.2</v>
      </c>
      <c r="W80" s="222"/>
      <c r="X80" s="222" t="s">
        <v>320</v>
      </c>
      <c r="Y80" s="222" t="s">
        <v>267</v>
      </c>
      <c r="Z80" s="212"/>
      <c r="AA80" s="212"/>
      <c r="AB80" s="212"/>
      <c r="AC80" s="212"/>
      <c r="AD80" s="212"/>
      <c r="AE80" s="212"/>
      <c r="AF80" s="212"/>
      <c r="AG80" s="212" t="s">
        <v>321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42">
        <v>49</v>
      </c>
      <c r="B81" s="243" t="s">
        <v>2632</v>
      </c>
      <c r="C81" s="253" t="s">
        <v>2633</v>
      </c>
      <c r="D81" s="244" t="s">
        <v>650</v>
      </c>
      <c r="E81" s="245">
        <v>30</v>
      </c>
      <c r="F81" s="246"/>
      <c r="G81" s="247">
        <f>ROUND(E81*F81,2)</f>
        <v>0</v>
      </c>
      <c r="H81" s="246"/>
      <c r="I81" s="247">
        <f>ROUND(E81*H81,2)</f>
        <v>0</v>
      </c>
      <c r="J81" s="246"/>
      <c r="K81" s="247">
        <f>ROUND(E81*J81,2)</f>
        <v>0</v>
      </c>
      <c r="L81" s="247">
        <v>21</v>
      </c>
      <c r="M81" s="247">
        <f>G81*(1+L81/100)</f>
        <v>0</v>
      </c>
      <c r="N81" s="245">
        <v>2.0000000000000001E-4</v>
      </c>
      <c r="O81" s="245">
        <f>ROUND(E81*N81,2)</f>
        <v>0.01</v>
      </c>
      <c r="P81" s="245">
        <v>0</v>
      </c>
      <c r="Q81" s="245">
        <f>ROUND(E81*P81,2)</f>
        <v>0</v>
      </c>
      <c r="R81" s="247" t="s">
        <v>208</v>
      </c>
      <c r="S81" s="247" t="s">
        <v>264</v>
      </c>
      <c r="T81" s="248" t="s">
        <v>319</v>
      </c>
      <c r="U81" s="222">
        <v>9.1219999999999996E-2</v>
      </c>
      <c r="V81" s="222">
        <f>ROUND(E81*U81,2)</f>
        <v>2.74</v>
      </c>
      <c r="W81" s="222"/>
      <c r="X81" s="222" t="s">
        <v>320</v>
      </c>
      <c r="Y81" s="222" t="s">
        <v>267</v>
      </c>
      <c r="Z81" s="212"/>
      <c r="AA81" s="212"/>
      <c r="AB81" s="212"/>
      <c r="AC81" s="212"/>
      <c r="AD81" s="212"/>
      <c r="AE81" s="212"/>
      <c r="AF81" s="212"/>
      <c r="AG81" s="212" t="s">
        <v>321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42">
        <v>50</v>
      </c>
      <c r="B82" s="243" t="s">
        <v>2634</v>
      </c>
      <c r="C82" s="253" t="s">
        <v>2635</v>
      </c>
      <c r="D82" s="244" t="s">
        <v>1336</v>
      </c>
      <c r="E82" s="245">
        <v>1</v>
      </c>
      <c r="F82" s="246"/>
      <c r="G82" s="247">
        <f>ROUND(E82*F82,2)</f>
        <v>0</v>
      </c>
      <c r="H82" s="246"/>
      <c r="I82" s="247">
        <f>ROUND(E82*H82,2)</f>
        <v>0</v>
      </c>
      <c r="J82" s="246"/>
      <c r="K82" s="247">
        <f>ROUND(E82*J82,2)</f>
        <v>0</v>
      </c>
      <c r="L82" s="247">
        <v>21</v>
      </c>
      <c r="M82" s="247">
        <f>G82*(1+L82/100)</f>
        <v>0</v>
      </c>
      <c r="N82" s="245">
        <v>0</v>
      </c>
      <c r="O82" s="245">
        <f>ROUND(E82*N82,2)</f>
        <v>0</v>
      </c>
      <c r="P82" s="245">
        <v>0</v>
      </c>
      <c r="Q82" s="245">
        <f>ROUND(E82*P82,2)</f>
        <v>0</v>
      </c>
      <c r="R82" s="247"/>
      <c r="S82" s="247" t="s">
        <v>288</v>
      </c>
      <c r="T82" s="248" t="s">
        <v>265</v>
      </c>
      <c r="U82" s="222">
        <v>1</v>
      </c>
      <c r="V82" s="222">
        <f>ROUND(E82*U82,2)</f>
        <v>1</v>
      </c>
      <c r="W82" s="222"/>
      <c r="X82" s="222" t="s">
        <v>2636</v>
      </c>
      <c r="Y82" s="222" t="s">
        <v>267</v>
      </c>
      <c r="Z82" s="212"/>
      <c r="AA82" s="212"/>
      <c r="AB82" s="212"/>
      <c r="AC82" s="212"/>
      <c r="AD82" s="212"/>
      <c r="AE82" s="212"/>
      <c r="AF82" s="212"/>
      <c r="AG82" s="212" t="s">
        <v>2637</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42">
        <v>51</v>
      </c>
      <c r="B83" s="243" t="s">
        <v>2638</v>
      </c>
      <c r="C83" s="253" t="s">
        <v>2639</v>
      </c>
      <c r="D83" s="244" t="s">
        <v>1336</v>
      </c>
      <c r="E83" s="245">
        <v>1</v>
      </c>
      <c r="F83" s="246"/>
      <c r="G83" s="247">
        <f>ROUND(E83*F83,2)</f>
        <v>0</v>
      </c>
      <c r="H83" s="246"/>
      <c r="I83" s="247">
        <f>ROUND(E83*H83,2)</f>
        <v>0</v>
      </c>
      <c r="J83" s="246"/>
      <c r="K83" s="247">
        <f>ROUND(E83*J83,2)</f>
        <v>0</v>
      </c>
      <c r="L83" s="247">
        <v>21</v>
      </c>
      <c r="M83" s="247">
        <f>G83*(1+L83/100)</f>
        <v>0</v>
      </c>
      <c r="N83" s="245">
        <v>0</v>
      </c>
      <c r="O83" s="245">
        <f>ROUND(E83*N83,2)</f>
        <v>0</v>
      </c>
      <c r="P83" s="245">
        <v>0</v>
      </c>
      <c r="Q83" s="245">
        <f>ROUND(E83*P83,2)</f>
        <v>0</v>
      </c>
      <c r="R83" s="247"/>
      <c r="S83" s="247" t="s">
        <v>288</v>
      </c>
      <c r="T83" s="248" t="s">
        <v>265</v>
      </c>
      <c r="U83" s="222">
        <v>1</v>
      </c>
      <c r="V83" s="222">
        <f>ROUND(E83*U83,2)</f>
        <v>1</v>
      </c>
      <c r="W83" s="222"/>
      <c r="X83" s="222" t="s">
        <v>2636</v>
      </c>
      <c r="Y83" s="222" t="s">
        <v>267</v>
      </c>
      <c r="Z83" s="212"/>
      <c r="AA83" s="212"/>
      <c r="AB83" s="212"/>
      <c r="AC83" s="212"/>
      <c r="AD83" s="212"/>
      <c r="AE83" s="212"/>
      <c r="AF83" s="212"/>
      <c r="AG83" s="212" t="s">
        <v>2637</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42">
        <v>52</v>
      </c>
      <c r="B84" s="243" t="s">
        <v>2640</v>
      </c>
      <c r="C84" s="253" t="s">
        <v>2641</v>
      </c>
      <c r="D84" s="244" t="s">
        <v>2642</v>
      </c>
      <c r="E84" s="245">
        <v>8</v>
      </c>
      <c r="F84" s="246"/>
      <c r="G84" s="247">
        <f>ROUND(E84*F84,2)</f>
        <v>0</v>
      </c>
      <c r="H84" s="246"/>
      <c r="I84" s="247">
        <f>ROUND(E84*H84,2)</f>
        <v>0</v>
      </c>
      <c r="J84" s="246"/>
      <c r="K84" s="247">
        <f>ROUND(E84*J84,2)</f>
        <v>0</v>
      </c>
      <c r="L84" s="247">
        <v>21</v>
      </c>
      <c r="M84" s="247">
        <f>G84*(1+L84/100)</f>
        <v>0</v>
      </c>
      <c r="N84" s="245">
        <v>0</v>
      </c>
      <c r="O84" s="245">
        <f>ROUND(E84*N84,2)</f>
        <v>0</v>
      </c>
      <c r="P84" s="245">
        <v>0</v>
      </c>
      <c r="Q84" s="245">
        <f>ROUND(E84*P84,2)</f>
        <v>0</v>
      </c>
      <c r="R84" s="247" t="s">
        <v>2643</v>
      </c>
      <c r="S84" s="247" t="s">
        <v>264</v>
      </c>
      <c r="T84" s="248" t="s">
        <v>265</v>
      </c>
      <c r="U84" s="222">
        <v>1</v>
      </c>
      <c r="V84" s="222">
        <f>ROUND(E84*U84,2)</f>
        <v>8</v>
      </c>
      <c r="W84" s="222"/>
      <c r="X84" s="222" t="s">
        <v>2636</v>
      </c>
      <c r="Y84" s="222" t="s">
        <v>267</v>
      </c>
      <c r="Z84" s="212"/>
      <c r="AA84" s="212"/>
      <c r="AB84" s="212"/>
      <c r="AC84" s="212"/>
      <c r="AD84" s="212"/>
      <c r="AE84" s="212"/>
      <c r="AF84" s="212"/>
      <c r="AG84" s="212" t="s">
        <v>2637</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x14ac:dyDescent="0.2">
      <c r="A85" s="226" t="s">
        <v>259</v>
      </c>
      <c r="B85" s="227" t="s">
        <v>210</v>
      </c>
      <c r="C85" s="249" t="s">
        <v>211</v>
      </c>
      <c r="D85" s="228"/>
      <c r="E85" s="229"/>
      <c r="F85" s="230"/>
      <c r="G85" s="230">
        <f>SUMIF(AG86:AG86,"&lt;&gt;NOR",G86:G86)</f>
        <v>0</v>
      </c>
      <c r="H85" s="230"/>
      <c r="I85" s="230">
        <f>SUM(I86:I86)</f>
        <v>0</v>
      </c>
      <c r="J85" s="230"/>
      <c r="K85" s="230">
        <f>SUM(K86:K86)</f>
        <v>0</v>
      </c>
      <c r="L85" s="230"/>
      <c r="M85" s="230">
        <f>SUM(M86:M86)</f>
        <v>0</v>
      </c>
      <c r="N85" s="229"/>
      <c r="O85" s="229">
        <f>SUM(O86:O86)</f>
        <v>0</v>
      </c>
      <c r="P85" s="229"/>
      <c r="Q85" s="229">
        <f>SUM(Q86:Q86)</f>
        <v>0</v>
      </c>
      <c r="R85" s="230"/>
      <c r="S85" s="230"/>
      <c r="T85" s="231"/>
      <c r="U85" s="225"/>
      <c r="V85" s="225">
        <f>SUM(V86:V86)</f>
        <v>0</v>
      </c>
      <c r="W85" s="225"/>
      <c r="X85" s="225"/>
      <c r="Y85" s="225"/>
      <c r="AG85" t="s">
        <v>260</v>
      </c>
    </row>
    <row r="86" spans="1:60" outlineLevel="1" x14ac:dyDescent="0.2">
      <c r="A86" s="242">
        <v>53</v>
      </c>
      <c r="B86" s="243" t="s">
        <v>2644</v>
      </c>
      <c r="C86" s="253" t="s">
        <v>2645</v>
      </c>
      <c r="D86" s="244" t="s">
        <v>2646</v>
      </c>
      <c r="E86" s="245">
        <v>1</v>
      </c>
      <c r="F86" s="246"/>
      <c r="G86" s="247">
        <f>ROUND(E86*F86,2)</f>
        <v>0</v>
      </c>
      <c r="H86" s="246"/>
      <c r="I86" s="247">
        <f>ROUND(E86*H86,2)</f>
        <v>0</v>
      </c>
      <c r="J86" s="246"/>
      <c r="K86" s="247">
        <f>ROUND(E86*J86,2)</f>
        <v>0</v>
      </c>
      <c r="L86" s="247">
        <v>21</v>
      </c>
      <c r="M86" s="247">
        <f>G86*(1+L86/100)</f>
        <v>0</v>
      </c>
      <c r="N86" s="245">
        <v>0</v>
      </c>
      <c r="O86" s="245">
        <f>ROUND(E86*N86,2)</f>
        <v>0</v>
      </c>
      <c r="P86" s="245">
        <v>0</v>
      </c>
      <c r="Q86" s="245">
        <f>ROUND(E86*P86,2)</f>
        <v>0</v>
      </c>
      <c r="R86" s="247"/>
      <c r="S86" s="247" t="s">
        <v>288</v>
      </c>
      <c r="T86" s="248" t="s">
        <v>265</v>
      </c>
      <c r="U86" s="222">
        <v>0</v>
      </c>
      <c r="V86" s="222">
        <f>ROUND(E86*U86,2)</f>
        <v>0</v>
      </c>
      <c r="W86" s="222"/>
      <c r="X86" s="222" t="s">
        <v>547</v>
      </c>
      <c r="Y86" s="222" t="s">
        <v>267</v>
      </c>
      <c r="Z86" s="212"/>
      <c r="AA86" s="212"/>
      <c r="AB86" s="212"/>
      <c r="AC86" s="212"/>
      <c r="AD86" s="212"/>
      <c r="AE86" s="212"/>
      <c r="AF86" s="212"/>
      <c r="AG86" s="212" t="s">
        <v>548</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x14ac:dyDescent="0.2">
      <c r="A87" s="226" t="s">
        <v>259</v>
      </c>
      <c r="B87" s="227" t="s">
        <v>222</v>
      </c>
      <c r="C87" s="249" t="s">
        <v>223</v>
      </c>
      <c r="D87" s="228"/>
      <c r="E87" s="229"/>
      <c r="F87" s="230"/>
      <c r="G87" s="230">
        <f>SUMIF(AG88:AG88,"&lt;&gt;NOR",G88:G88)</f>
        <v>0</v>
      </c>
      <c r="H87" s="230"/>
      <c r="I87" s="230">
        <f>SUM(I88:I88)</f>
        <v>0</v>
      </c>
      <c r="J87" s="230"/>
      <c r="K87" s="230">
        <f>SUM(K88:K88)</f>
        <v>0</v>
      </c>
      <c r="L87" s="230"/>
      <c r="M87" s="230">
        <f>SUM(M88:M88)</f>
        <v>0</v>
      </c>
      <c r="N87" s="229"/>
      <c r="O87" s="229">
        <f>SUM(O88:O88)</f>
        <v>0</v>
      </c>
      <c r="P87" s="229"/>
      <c r="Q87" s="229">
        <f>SUM(Q88:Q88)</f>
        <v>0</v>
      </c>
      <c r="R87" s="230"/>
      <c r="S87" s="230"/>
      <c r="T87" s="231"/>
      <c r="U87" s="225"/>
      <c r="V87" s="225">
        <f>SUM(V88:V88)</f>
        <v>0.88</v>
      </c>
      <c r="W87" s="225"/>
      <c r="X87" s="225"/>
      <c r="Y87" s="225"/>
      <c r="AG87" t="s">
        <v>260</v>
      </c>
    </row>
    <row r="88" spans="1:60" outlineLevel="1" x14ac:dyDescent="0.2">
      <c r="A88" s="242">
        <v>54</v>
      </c>
      <c r="B88" s="243" t="s">
        <v>2647</v>
      </c>
      <c r="C88" s="253" t="s">
        <v>2648</v>
      </c>
      <c r="D88" s="244" t="s">
        <v>645</v>
      </c>
      <c r="E88" s="245">
        <v>1</v>
      </c>
      <c r="F88" s="246"/>
      <c r="G88" s="247">
        <f>ROUND(E88*F88,2)</f>
        <v>0</v>
      </c>
      <c r="H88" s="246"/>
      <c r="I88" s="247">
        <f>ROUND(E88*H88,2)</f>
        <v>0</v>
      </c>
      <c r="J88" s="246"/>
      <c r="K88" s="247">
        <f>ROUND(E88*J88,2)</f>
        <v>0</v>
      </c>
      <c r="L88" s="247">
        <v>21</v>
      </c>
      <c r="M88" s="247">
        <f>G88*(1+L88/100)</f>
        <v>0</v>
      </c>
      <c r="N88" s="245">
        <v>0</v>
      </c>
      <c r="O88" s="245">
        <f>ROUND(E88*N88,2)</f>
        <v>0</v>
      </c>
      <c r="P88" s="245">
        <v>0</v>
      </c>
      <c r="Q88" s="245">
        <f>ROUND(E88*P88,2)</f>
        <v>0</v>
      </c>
      <c r="R88" s="247" t="s">
        <v>222</v>
      </c>
      <c r="S88" s="247" t="s">
        <v>264</v>
      </c>
      <c r="T88" s="248" t="s">
        <v>319</v>
      </c>
      <c r="U88" s="222">
        <v>0.875</v>
      </c>
      <c r="V88" s="222">
        <f>ROUND(E88*U88,2)</f>
        <v>0.88</v>
      </c>
      <c r="W88" s="222"/>
      <c r="X88" s="222" t="s">
        <v>320</v>
      </c>
      <c r="Y88" s="222" t="s">
        <v>267</v>
      </c>
      <c r="Z88" s="212"/>
      <c r="AA88" s="212"/>
      <c r="AB88" s="212"/>
      <c r="AC88" s="212"/>
      <c r="AD88" s="212"/>
      <c r="AE88" s="212"/>
      <c r="AF88" s="212"/>
      <c r="AG88" s="212" t="s">
        <v>2165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x14ac:dyDescent="0.2">
      <c r="A89" s="226" t="s">
        <v>259</v>
      </c>
      <c r="B89" s="227" t="s">
        <v>210</v>
      </c>
      <c r="C89" s="249" t="s">
        <v>211</v>
      </c>
      <c r="D89" s="228"/>
      <c r="E89" s="229"/>
      <c r="F89" s="230"/>
      <c r="G89" s="230">
        <f>SUMIF(AG90:AG91,"&lt;&gt;NOR",G90:G91)</f>
        <v>0</v>
      </c>
      <c r="H89" s="230"/>
      <c r="I89" s="230">
        <f>SUM(I90:I91)</f>
        <v>0</v>
      </c>
      <c r="J89" s="230"/>
      <c r="K89" s="230">
        <f>SUM(K90:K91)</f>
        <v>0</v>
      </c>
      <c r="L89" s="230"/>
      <c r="M89" s="230">
        <f>SUM(M90:M91)</f>
        <v>0</v>
      </c>
      <c r="N89" s="229"/>
      <c r="O89" s="229">
        <f>SUM(O90:O91)</f>
        <v>0</v>
      </c>
      <c r="P89" s="229"/>
      <c r="Q89" s="229">
        <f>SUM(Q90:Q91)</f>
        <v>0</v>
      </c>
      <c r="R89" s="230"/>
      <c r="S89" s="230"/>
      <c r="T89" s="231"/>
      <c r="U89" s="225"/>
      <c r="V89" s="225">
        <f>SUM(V90:V91)</f>
        <v>0</v>
      </c>
      <c r="W89" s="225"/>
      <c r="X89" s="225"/>
      <c r="Y89" s="225"/>
      <c r="AG89" t="s">
        <v>260</v>
      </c>
    </row>
    <row r="90" spans="1:60" outlineLevel="1" x14ac:dyDescent="0.2">
      <c r="A90" s="242">
        <v>55</v>
      </c>
      <c r="B90" s="243" t="s">
        <v>2649</v>
      </c>
      <c r="C90" s="253" t="s">
        <v>2650</v>
      </c>
      <c r="D90" s="244" t="s">
        <v>2646</v>
      </c>
      <c r="E90" s="245">
        <v>3</v>
      </c>
      <c r="F90" s="246"/>
      <c r="G90" s="247">
        <f>ROUND(E90*F90,2)</f>
        <v>0</v>
      </c>
      <c r="H90" s="246"/>
      <c r="I90" s="247">
        <f>ROUND(E90*H90,2)</f>
        <v>0</v>
      </c>
      <c r="J90" s="246"/>
      <c r="K90" s="247">
        <f>ROUND(E90*J90,2)</f>
        <v>0</v>
      </c>
      <c r="L90" s="247">
        <v>21</v>
      </c>
      <c r="M90" s="247">
        <f>G90*(1+L90/100)</f>
        <v>0</v>
      </c>
      <c r="N90" s="245">
        <v>0</v>
      </c>
      <c r="O90" s="245">
        <f>ROUND(E90*N90,2)</f>
        <v>0</v>
      </c>
      <c r="P90" s="245">
        <v>0</v>
      </c>
      <c r="Q90" s="245">
        <f>ROUND(E90*P90,2)</f>
        <v>0</v>
      </c>
      <c r="R90" s="247"/>
      <c r="S90" s="247" t="s">
        <v>288</v>
      </c>
      <c r="T90" s="248" t="s">
        <v>265</v>
      </c>
      <c r="U90" s="222">
        <v>0</v>
      </c>
      <c r="V90" s="222">
        <f>ROUND(E90*U90,2)</f>
        <v>0</v>
      </c>
      <c r="W90" s="222"/>
      <c r="X90" s="222" t="s">
        <v>547</v>
      </c>
      <c r="Y90" s="222" t="s">
        <v>267</v>
      </c>
      <c r="Z90" s="212"/>
      <c r="AA90" s="212"/>
      <c r="AB90" s="212"/>
      <c r="AC90" s="212"/>
      <c r="AD90" s="212"/>
      <c r="AE90" s="212"/>
      <c r="AF90" s="212"/>
      <c r="AG90" s="212" t="s">
        <v>548</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42">
        <v>56</v>
      </c>
      <c r="B91" s="243" t="s">
        <v>2651</v>
      </c>
      <c r="C91" s="253" t="s">
        <v>2652</v>
      </c>
      <c r="D91" s="244" t="s">
        <v>645</v>
      </c>
      <c r="E91" s="245">
        <v>2</v>
      </c>
      <c r="F91" s="246"/>
      <c r="G91" s="247">
        <f>ROUND(E91*F91,2)</f>
        <v>0</v>
      </c>
      <c r="H91" s="246"/>
      <c r="I91" s="247">
        <f>ROUND(E91*H91,2)</f>
        <v>0</v>
      </c>
      <c r="J91" s="246"/>
      <c r="K91" s="247">
        <f>ROUND(E91*J91,2)</f>
        <v>0</v>
      </c>
      <c r="L91" s="247">
        <v>21</v>
      </c>
      <c r="M91" s="247">
        <f>G91*(1+L91/100)</f>
        <v>0</v>
      </c>
      <c r="N91" s="245">
        <v>5.0000000000000001E-4</v>
      </c>
      <c r="O91" s="245">
        <f>ROUND(E91*N91,2)</f>
        <v>0</v>
      </c>
      <c r="P91" s="245">
        <v>0</v>
      </c>
      <c r="Q91" s="245">
        <f>ROUND(E91*P91,2)</f>
        <v>0</v>
      </c>
      <c r="R91" s="247" t="s">
        <v>546</v>
      </c>
      <c r="S91" s="247" t="s">
        <v>264</v>
      </c>
      <c r="T91" s="248" t="s">
        <v>319</v>
      </c>
      <c r="U91" s="222">
        <v>0</v>
      </c>
      <c r="V91" s="222">
        <f>ROUND(E91*U91,2)</f>
        <v>0</v>
      </c>
      <c r="W91" s="222"/>
      <c r="X91" s="222" t="s">
        <v>547</v>
      </c>
      <c r="Y91" s="222" t="s">
        <v>267</v>
      </c>
      <c r="Z91" s="212"/>
      <c r="AA91" s="212"/>
      <c r="AB91" s="212"/>
      <c r="AC91" s="212"/>
      <c r="AD91" s="212"/>
      <c r="AE91" s="212"/>
      <c r="AF91" s="212"/>
      <c r="AG91" s="212" t="s">
        <v>548</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x14ac:dyDescent="0.2">
      <c r="A92" s="226" t="s">
        <v>259</v>
      </c>
      <c r="B92" s="227" t="s">
        <v>222</v>
      </c>
      <c r="C92" s="249" t="s">
        <v>223</v>
      </c>
      <c r="D92" s="228"/>
      <c r="E92" s="229"/>
      <c r="F92" s="230"/>
      <c r="G92" s="230">
        <f>SUMIF(AG93:AG93,"&lt;&gt;NOR",G93:G93)</f>
        <v>0</v>
      </c>
      <c r="H92" s="230"/>
      <c r="I92" s="230">
        <f>SUM(I93:I93)</f>
        <v>0</v>
      </c>
      <c r="J92" s="230"/>
      <c r="K92" s="230">
        <f>SUM(K93:K93)</f>
        <v>0</v>
      </c>
      <c r="L92" s="230"/>
      <c r="M92" s="230">
        <f>SUM(M93:M93)</f>
        <v>0</v>
      </c>
      <c r="N92" s="229"/>
      <c r="O92" s="229">
        <f>SUM(O93:O93)</f>
        <v>0</v>
      </c>
      <c r="P92" s="229"/>
      <c r="Q92" s="229">
        <f>SUM(Q93:Q93)</f>
        <v>0</v>
      </c>
      <c r="R92" s="230"/>
      <c r="S92" s="230"/>
      <c r="T92" s="231"/>
      <c r="U92" s="225"/>
      <c r="V92" s="225">
        <f>SUM(V93:V93)</f>
        <v>1.8</v>
      </c>
      <c r="W92" s="225"/>
      <c r="X92" s="225"/>
      <c r="Y92" s="225"/>
      <c r="AG92" t="s">
        <v>260</v>
      </c>
    </row>
    <row r="93" spans="1:60" outlineLevel="1" x14ac:dyDescent="0.2">
      <c r="A93" s="242">
        <v>57</v>
      </c>
      <c r="B93" s="243" t="s">
        <v>2653</v>
      </c>
      <c r="C93" s="253" t="s">
        <v>2654</v>
      </c>
      <c r="D93" s="244" t="s">
        <v>645</v>
      </c>
      <c r="E93" s="245">
        <v>2</v>
      </c>
      <c r="F93" s="246"/>
      <c r="G93" s="247">
        <f>ROUND(E93*F93,2)</f>
        <v>0</v>
      </c>
      <c r="H93" s="246"/>
      <c r="I93" s="247">
        <f>ROUND(E93*H93,2)</f>
        <v>0</v>
      </c>
      <c r="J93" s="246"/>
      <c r="K93" s="247">
        <f>ROUND(E93*J93,2)</f>
        <v>0</v>
      </c>
      <c r="L93" s="247">
        <v>21</v>
      </c>
      <c r="M93" s="247">
        <f>G93*(1+L93/100)</f>
        <v>0</v>
      </c>
      <c r="N93" s="245">
        <v>0</v>
      </c>
      <c r="O93" s="245">
        <f>ROUND(E93*N93,2)</f>
        <v>0</v>
      </c>
      <c r="P93" s="245">
        <v>0</v>
      </c>
      <c r="Q93" s="245">
        <f>ROUND(E93*P93,2)</f>
        <v>0</v>
      </c>
      <c r="R93" s="247" t="s">
        <v>222</v>
      </c>
      <c r="S93" s="247" t="s">
        <v>264</v>
      </c>
      <c r="T93" s="248" t="s">
        <v>319</v>
      </c>
      <c r="U93" s="222">
        <v>0.9</v>
      </c>
      <c r="V93" s="222">
        <f>ROUND(E93*U93,2)</f>
        <v>1.8</v>
      </c>
      <c r="W93" s="222"/>
      <c r="X93" s="222" t="s">
        <v>320</v>
      </c>
      <c r="Y93" s="222" t="s">
        <v>267</v>
      </c>
      <c r="Z93" s="212"/>
      <c r="AA93" s="212"/>
      <c r="AB93" s="212"/>
      <c r="AC93" s="212"/>
      <c r="AD93" s="212"/>
      <c r="AE93" s="212"/>
      <c r="AF93" s="212"/>
      <c r="AG93" s="212" t="s">
        <v>321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x14ac:dyDescent="0.2">
      <c r="A94" s="226" t="s">
        <v>259</v>
      </c>
      <c r="B94" s="227" t="s">
        <v>210</v>
      </c>
      <c r="C94" s="249" t="s">
        <v>211</v>
      </c>
      <c r="D94" s="228"/>
      <c r="E94" s="229"/>
      <c r="F94" s="230"/>
      <c r="G94" s="230">
        <f>SUMIF(AG95:AG96,"&lt;&gt;NOR",G95:G96)</f>
        <v>0</v>
      </c>
      <c r="H94" s="230"/>
      <c r="I94" s="230">
        <f>SUM(I95:I96)</f>
        <v>0</v>
      </c>
      <c r="J94" s="230"/>
      <c r="K94" s="230">
        <f>SUM(K95:K96)</f>
        <v>0</v>
      </c>
      <c r="L94" s="230"/>
      <c r="M94" s="230">
        <f>SUM(M95:M96)</f>
        <v>0</v>
      </c>
      <c r="N94" s="229"/>
      <c r="O94" s="229">
        <f>SUM(O95:O96)</f>
        <v>0</v>
      </c>
      <c r="P94" s="229"/>
      <c r="Q94" s="229">
        <f>SUM(Q95:Q96)</f>
        <v>0</v>
      </c>
      <c r="R94" s="230"/>
      <c r="S94" s="230"/>
      <c r="T94" s="231"/>
      <c r="U94" s="225"/>
      <c r="V94" s="225">
        <f>SUM(V95:V96)</f>
        <v>0</v>
      </c>
      <c r="W94" s="225"/>
      <c r="X94" s="225"/>
      <c r="Y94" s="225"/>
      <c r="AG94" t="s">
        <v>260</v>
      </c>
    </row>
    <row r="95" spans="1:60" outlineLevel="1" x14ac:dyDescent="0.2">
      <c r="A95" s="242">
        <v>58</v>
      </c>
      <c r="B95" s="243" t="s">
        <v>2655</v>
      </c>
      <c r="C95" s="253" t="s">
        <v>2656</v>
      </c>
      <c r="D95" s="244" t="s">
        <v>453</v>
      </c>
      <c r="E95" s="245">
        <v>1</v>
      </c>
      <c r="F95" s="246"/>
      <c r="G95" s="247">
        <f>ROUND(E95*F95,2)</f>
        <v>0</v>
      </c>
      <c r="H95" s="246"/>
      <c r="I95" s="247">
        <f>ROUND(E95*H95,2)</f>
        <v>0</v>
      </c>
      <c r="J95" s="246"/>
      <c r="K95" s="247">
        <f>ROUND(E95*J95,2)</f>
        <v>0</v>
      </c>
      <c r="L95" s="247">
        <v>21</v>
      </c>
      <c r="M95" s="247">
        <f>G95*(1+L95/100)</f>
        <v>0</v>
      </c>
      <c r="N95" s="245">
        <v>0</v>
      </c>
      <c r="O95" s="245">
        <f>ROUND(E95*N95,2)</f>
        <v>0</v>
      </c>
      <c r="P95" s="245">
        <v>0</v>
      </c>
      <c r="Q95" s="245">
        <f>ROUND(E95*P95,2)</f>
        <v>0</v>
      </c>
      <c r="R95" s="247"/>
      <c r="S95" s="247" t="s">
        <v>288</v>
      </c>
      <c r="T95" s="248" t="s">
        <v>265</v>
      </c>
      <c r="U95" s="222">
        <v>0</v>
      </c>
      <c r="V95" s="222">
        <f>ROUND(E95*U95,2)</f>
        <v>0</v>
      </c>
      <c r="W95" s="222"/>
      <c r="X95" s="222" t="s">
        <v>547</v>
      </c>
      <c r="Y95" s="222" t="s">
        <v>267</v>
      </c>
      <c r="Z95" s="212"/>
      <c r="AA95" s="212"/>
      <c r="AB95" s="212"/>
      <c r="AC95" s="212"/>
      <c r="AD95" s="212"/>
      <c r="AE95" s="212"/>
      <c r="AF95" s="212"/>
      <c r="AG95" s="212" t="s">
        <v>548</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42">
        <v>59</v>
      </c>
      <c r="B96" s="243" t="s">
        <v>2657</v>
      </c>
      <c r="C96" s="253" t="s">
        <v>2658</v>
      </c>
      <c r="D96" s="244" t="s">
        <v>645</v>
      </c>
      <c r="E96" s="245">
        <v>2</v>
      </c>
      <c r="F96" s="246"/>
      <c r="G96" s="247">
        <f>ROUND(E96*F96,2)</f>
        <v>0</v>
      </c>
      <c r="H96" s="246"/>
      <c r="I96" s="247">
        <f>ROUND(E96*H96,2)</f>
        <v>0</v>
      </c>
      <c r="J96" s="246"/>
      <c r="K96" s="247">
        <f>ROUND(E96*J96,2)</f>
        <v>0</v>
      </c>
      <c r="L96" s="247">
        <v>21</v>
      </c>
      <c r="M96" s="247">
        <f>G96*(1+L96/100)</f>
        <v>0</v>
      </c>
      <c r="N96" s="245">
        <v>5.0000000000000001E-4</v>
      </c>
      <c r="O96" s="245">
        <f>ROUND(E96*N96,2)</f>
        <v>0</v>
      </c>
      <c r="P96" s="245">
        <v>0</v>
      </c>
      <c r="Q96" s="245">
        <f>ROUND(E96*P96,2)</f>
        <v>0</v>
      </c>
      <c r="R96" s="247" t="s">
        <v>546</v>
      </c>
      <c r="S96" s="247" t="s">
        <v>264</v>
      </c>
      <c r="T96" s="248" t="s">
        <v>319</v>
      </c>
      <c r="U96" s="222">
        <v>0</v>
      </c>
      <c r="V96" s="222">
        <f>ROUND(E96*U96,2)</f>
        <v>0</v>
      </c>
      <c r="W96" s="222"/>
      <c r="X96" s="222" t="s">
        <v>547</v>
      </c>
      <c r="Y96" s="222" t="s">
        <v>267</v>
      </c>
      <c r="Z96" s="212"/>
      <c r="AA96" s="212"/>
      <c r="AB96" s="212"/>
      <c r="AC96" s="212"/>
      <c r="AD96" s="212"/>
      <c r="AE96" s="212"/>
      <c r="AF96" s="212"/>
      <c r="AG96" s="212" t="s">
        <v>548</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x14ac:dyDescent="0.2">
      <c r="A97" s="226" t="s">
        <v>259</v>
      </c>
      <c r="B97" s="227" t="s">
        <v>222</v>
      </c>
      <c r="C97" s="249" t="s">
        <v>223</v>
      </c>
      <c r="D97" s="228"/>
      <c r="E97" s="229"/>
      <c r="F97" s="230"/>
      <c r="G97" s="230">
        <f>SUMIF(AG98:AG98,"&lt;&gt;NOR",G98:G98)</f>
        <v>0</v>
      </c>
      <c r="H97" s="230"/>
      <c r="I97" s="230">
        <f>SUM(I98:I98)</f>
        <v>0</v>
      </c>
      <c r="J97" s="230"/>
      <c r="K97" s="230">
        <f>SUM(K98:K98)</f>
        <v>0</v>
      </c>
      <c r="L97" s="230"/>
      <c r="M97" s="230">
        <f>SUM(M98:M98)</f>
        <v>0</v>
      </c>
      <c r="N97" s="229"/>
      <c r="O97" s="229">
        <f>SUM(O98:O98)</f>
        <v>0</v>
      </c>
      <c r="P97" s="229"/>
      <c r="Q97" s="229">
        <f>SUM(Q98:Q98)</f>
        <v>0</v>
      </c>
      <c r="R97" s="230"/>
      <c r="S97" s="230"/>
      <c r="T97" s="231"/>
      <c r="U97" s="225"/>
      <c r="V97" s="225">
        <f>SUM(V98:V98)</f>
        <v>1.52</v>
      </c>
      <c r="W97" s="225"/>
      <c r="X97" s="225"/>
      <c r="Y97" s="225"/>
      <c r="AG97" t="s">
        <v>260</v>
      </c>
    </row>
    <row r="98" spans="1:60" outlineLevel="1" x14ac:dyDescent="0.2">
      <c r="A98" s="242">
        <v>60</v>
      </c>
      <c r="B98" s="243" t="s">
        <v>2659</v>
      </c>
      <c r="C98" s="253" t="s">
        <v>2660</v>
      </c>
      <c r="D98" s="244" t="s">
        <v>645</v>
      </c>
      <c r="E98" s="245">
        <v>2</v>
      </c>
      <c r="F98" s="246"/>
      <c r="G98" s="247">
        <f>ROUND(E98*F98,2)</f>
        <v>0</v>
      </c>
      <c r="H98" s="246"/>
      <c r="I98" s="247">
        <f>ROUND(E98*H98,2)</f>
        <v>0</v>
      </c>
      <c r="J98" s="246"/>
      <c r="K98" s="247">
        <f>ROUND(E98*J98,2)</f>
        <v>0</v>
      </c>
      <c r="L98" s="247">
        <v>21</v>
      </c>
      <c r="M98" s="247">
        <f>G98*(1+L98/100)</f>
        <v>0</v>
      </c>
      <c r="N98" s="245">
        <v>0</v>
      </c>
      <c r="O98" s="245">
        <f>ROUND(E98*N98,2)</f>
        <v>0</v>
      </c>
      <c r="P98" s="245">
        <v>0</v>
      </c>
      <c r="Q98" s="245">
        <f>ROUND(E98*P98,2)</f>
        <v>0</v>
      </c>
      <c r="R98" s="247" t="s">
        <v>222</v>
      </c>
      <c r="S98" s="247" t="s">
        <v>264</v>
      </c>
      <c r="T98" s="248" t="s">
        <v>319</v>
      </c>
      <c r="U98" s="222">
        <v>0.76</v>
      </c>
      <c r="V98" s="222">
        <f>ROUND(E98*U98,2)</f>
        <v>1.52</v>
      </c>
      <c r="W98" s="222"/>
      <c r="X98" s="222" t="s">
        <v>320</v>
      </c>
      <c r="Y98" s="222" t="s">
        <v>267</v>
      </c>
      <c r="Z98" s="212"/>
      <c r="AA98" s="212"/>
      <c r="AB98" s="212"/>
      <c r="AC98" s="212"/>
      <c r="AD98" s="212"/>
      <c r="AE98" s="212"/>
      <c r="AF98" s="212"/>
      <c r="AG98" s="212" t="s">
        <v>321</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226" t="s">
        <v>259</v>
      </c>
      <c r="B99" s="227" t="s">
        <v>210</v>
      </c>
      <c r="C99" s="249" t="s">
        <v>211</v>
      </c>
      <c r="D99" s="228"/>
      <c r="E99" s="229"/>
      <c r="F99" s="230"/>
      <c r="G99" s="230">
        <f>SUMIF(AG100:AG102,"&lt;&gt;NOR",G100:G102)</f>
        <v>0</v>
      </c>
      <c r="H99" s="230"/>
      <c r="I99" s="230">
        <f>SUM(I100:I102)</f>
        <v>0</v>
      </c>
      <c r="J99" s="230"/>
      <c r="K99" s="230">
        <f>SUM(K100:K102)</f>
        <v>0</v>
      </c>
      <c r="L99" s="230"/>
      <c r="M99" s="230">
        <f>SUM(M100:M102)</f>
        <v>0</v>
      </c>
      <c r="N99" s="229"/>
      <c r="O99" s="229">
        <f>SUM(O100:O102)</f>
        <v>0</v>
      </c>
      <c r="P99" s="229"/>
      <c r="Q99" s="229">
        <f>SUM(Q100:Q102)</f>
        <v>0</v>
      </c>
      <c r="R99" s="230"/>
      <c r="S99" s="230"/>
      <c r="T99" s="231"/>
      <c r="U99" s="225"/>
      <c r="V99" s="225">
        <f>SUM(V100:V102)</f>
        <v>0</v>
      </c>
      <c r="W99" s="225"/>
      <c r="X99" s="225"/>
      <c r="Y99" s="225"/>
      <c r="AG99" t="s">
        <v>260</v>
      </c>
    </row>
    <row r="100" spans="1:60" ht="22.5" outlineLevel="1" x14ac:dyDescent="0.2">
      <c r="A100" s="242">
        <v>61</v>
      </c>
      <c r="B100" s="243" t="s">
        <v>2661</v>
      </c>
      <c r="C100" s="253" t="s">
        <v>2662</v>
      </c>
      <c r="D100" s="244" t="s">
        <v>645</v>
      </c>
      <c r="E100" s="245">
        <v>6</v>
      </c>
      <c r="F100" s="246"/>
      <c r="G100" s="247">
        <f>ROUND(E100*F100,2)</f>
        <v>0</v>
      </c>
      <c r="H100" s="246"/>
      <c r="I100" s="247">
        <f>ROUND(E100*H100,2)</f>
        <v>0</v>
      </c>
      <c r="J100" s="246"/>
      <c r="K100" s="247">
        <f>ROUND(E100*J100,2)</f>
        <v>0</v>
      </c>
      <c r="L100" s="247">
        <v>21</v>
      </c>
      <c r="M100" s="247">
        <f>G100*(1+L100/100)</f>
        <v>0</v>
      </c>
      <c r="N100" s="245">
        <v>1.8000000000000001E-4</v>
      </c>
      <c r="O100" s="245">
        <f>ROUND(E100*N100,2)</f>
        <v>0</v>
      </c>
      <c r="P100" s="245">
        <v>0</v>
      </c>
      <c r="Q100" s="245">
        <f>ROUND(E100*P100,2)</f>
        <v>0</v>
      </c>
      <c r="R100" s="247" t="s">
        <v>546</v>
      </c>
      <c r="S100" s="247" t="s">
        <v>264</v>
      </c>
      <c r="T100" s="248" t="s">
        <v>319</v>
      </c>
      <c r="U100" s="222">
        <v>0</v>
      </c>
      <c r="V100" s="222">
        <f>ROUND(E100*U100,2)</f>
        <v>0</v>
      </c>
      <c r="W100" s="222"/>
      <c r="X100" s="222" t="s">
        <v>547</v>
      </c>
      <c r="Y100" s="222" t="s">
        <v>267</v>
      </c>
      <c r="Z100" s="212"/>
      <c r="AA100" s="212"/>
      <c r="AB100" s="212"/>
      <c r="AC100" s="212"/>
      <c r="AD100" s="212"/>
      <c r="AE100" s="212"/>
      <c r="AF100" s="212"/>
      <c r="AG100" s="212" t="s">
        <v>548</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42">
        <v>62</v>
      </c>
      <c r="B101" s="243" t="s">
        <v>2663</v>
      </c>
      <c r="C101" s="253" t="s">
        <v>2664</v>
      </c>
      <c r="D101" s="244" t="s">
        <v>645</v>
      </c>
      <c r="E101" s="245">
        <v>2</v>
      </c>
      <c r="F101" s="246"/>
      <c r="G101" s="247">
        <f>ROUND(E101*F101,2)</f>
        <v>0</v>
      </c>
      <c r="H101" s="246"/>
      <c r="I101" s="247">
        <f>ROUND(E101*H101,2)</f>
        <v>0</v>
      </c>
      <c r="J101" s="246"/>
      <c r="K101" s="247">
        <f>ROUND(E101*J101,2)</f>
        <v>0</v>
      </c>
      <c r="L101" s="247">
        <v>21</v>
      </c>
      <c r="M101" s="247">
        <f>G101*(1+L101/100)</f>
        <v>0</v>
      </c>
      <c r="N101" s="245">
        <v>1.8000000000000001E-4</v>
      </c>
      <c r="O101" s="245">
        <f>ROUND(E101*N101,2)</f>
        <v>0</v>
      </c>
      <c r="P101" s="245">
        <v>0</v>
      </c>
      <c r="Q101" s="245">
        <f>ROUND(E101*P101,2)</f>
        <v>0</v>
      </c>
      <c r="R101" s="247" t="s">
        <v>546</v>
      </c>
      <c r="S101" s="247" t="s">
        <v>264</v>
      </c>
      <c r="T101" s="248" t="s">
        <v>319</v>
      </c>
      <c r="U101" s="222">
        <v>0</v>
      </c>
      <c r="V101" s="222">
        <f>ROUND(E101*U101,2)</f>
        <v>0</v>
      </c>
      <c r="W101" s="222"/>
      <c r="X101" s="222" t="s">
        <v>547</v>
      </c>
      <c r="Y101" s="222" t="s">
        <v>267</v>
      </c>
      <c r="Z101" s="212"/>
      <c r="AA101" s="212"/>
      <c r="AB101" s="212"/>
      <c r="AC101" s="212"/>
      <c r="AD101" s="212"/>
      <c r="AE101" s="212"/>
      <c r="AF101" s="212"/>
      <c r="AG101" s="212" t="s">
        <v>548</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42">
        <v>63</v>
      </c>
      <c r="B102" s="243" t="s">
        <v>2665</v>
      </c>
      <c r="C102" s="253" t="s">
        <v>2666</v>
      </c>
      <c r="D102" s="244" t="s">
        <v>645</v>
      </c>
      <c r="E102" s="245">
        <v>4</v>
      </c>
      <c r="F102" s="246"/>
      <c r="G102" s="247">
        <f>ROUND(E102*F102,2)</f>
        <v>0</v>
      </c>
      <c r="H102" s="246"/>
      <c r="I102" s="247">
        <f>ROUND(E102*H102,2)</f>
        <v>0</v>
      </c>
      <c r="J102" s="246"/>
      <c r="K102" s="247">
        <f>ROUND(E102*J102,2)</f>
        <v>0</v>
      </c>
      <c r="L102" s="247">
        <v>21</v>
      </c>
      <c r="M102" s="247">
        <f>G102*(1+L102/100)</f>
        <v>0</v>
      </c>
      <c r="N102" s="245">
        <v>1.8000000000000001E-4</v>
      </c>
      <c r="O102" s="245">
        <f>ROUND(E102*N102,2)</f>
        <v>0</v>
      </c>
      <c r="P102" s="245">
        <v>0</v>
      </c>
      <c r="Q102" s="245">
        <f>ROUND(E102*P102,2)</f>
        <v>0</v>
      </c>
      <c r="R102" s="247" t="s">
        <v>546</v>
      </c>
      <c r="S102" s="247" t="s">
        <v>264</v>
      </c>
      <c r="T102" s="248" t="s">
        <v>319</v>
      </c>
      <c r="U102" s="222">
        <v>0</v>
      </c>
      <c r="V102" s="222">
        <f>ROUND(E102*U102,2)</f>
        <v>0</v>
      </c>
      <c r="W102" s="222"/>
      <c r="X102" s="222" t="s">
        <v>547</v>
      </c>
      <c r="Y102" s="222" t="s">
        <v>267</v>
      </c>
      <c r="Z102" s="212"/>
      <c r="AA102" s="212"/>
      <c r="AB102" s="212"/>
      <c r="AC102" s="212"/>
      <c r="AD102" s="212"/>
      <c r="AE102" s="212"/>
      <c r="AF102" s="212"/>
      <c r="AG102" s="212" t="s">
        <v>548</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x14ac:dyDescent="0.2">
      <c r="A103" s="226" t="s">
        <v>259</v>
      </c>
      <c r="B103" s="227" t="s">
        <v>222</v>
      </c>
      <c r="C103" s="249" t="s">
        <v>223</v>
      </c>
      <c r="D103" s="228"/>
      <c r="E103" s="229"/>
      <c r="F103" s="230"/>
      <c r="G103" s="230">
        <f>SUMIF(AG104:AG104,"&lt;&gt;NOR",G104:G104)</f>
        <v>0</v>
      </c>
      <c r="H103" s="230"/>
      <c r="I103" s="230">
        <f>SUM(I104:I104)</f>
        <v>0</v>
      </c>
      <c r="J103" s="230"/>
      <c r="K103" s="230">
        <f>SUM(K104:K104)</f>
        <v>0</v>
      </c>
      <c r="L103" s="230"/>
      <c r="M103" s="230">
        <f>SUM(M104:M104)</f>
        <v>0</v>
      </c>
      <c r="N103" s="229"/>
      <c r="O103" s="229">
        <f>SUM(O104:O104)</f>
        <v>0</v>
      </c>
      <c r="P103" s="229"/>
      <c r="Q103" s="229">
        <f>SUM(Q104:Q104)</f>
        <v>0</v>
      </c>
      <c r="R103" s="230"/>
      <c r="S103" s="230"/>
      <c r="T103" s="231"/>
      <c r="U103" s="225"/>
      <c r="V103" s="225">
        <f>SUM(V104:V104)</f>
        <v>4.08</v>
      </c>
      <c r="W103" s="225"/>
      <c r="X103" s="225"/>
      <c r="Y103" s="225"/>
      <c r="AG103" t="s">
        <v>260</v>
      </c>
    </row>
    <row r="104" spans="1:60" outlineLevel="1" x14ac:dyDescent="0.2">
      <c r="A104" s="242">
        <v>64</v>
      </c>
      <c r="B104" s="243" t="s">
        <v>2667</v>
      </c>
      <c r="C104" s="253" t="s">
        <v>2668</v>
      </c>
      <c r="D104" s="244" t="s">
        <v>645</v>
      </c>
      <c r="E104" s="245">
        <v>12</v>
      </c>
      <c r="F104" s="246"/>
      <c r="G104" s="247">
        <f>ROUND(E104*F104,2)</f>
        <v>0</v>
      </c>
      <c r="H104" s="246"/>
      <c r="I104" s="247">
        <f>ROUND(E104*H104,2)</f>
        <v>0</v>
      </c>
      <c r="J104" s="246"/>
      <c r="K104" s="247">
        <f>ROUND(E104*J104,2)</f>
        <v>0</v>
      </c>
      <c r="L104" s="247">
        <v>21</v>
      </c>
      <c r="M104" s="247">
        <f>G104*(1+L104/100)</f>
        <v>0</v>
      </c>
      <c r="N104" s="245">
        <v>0</v>
      </c>
      <c r="O104" s="245">
        <f>ROUND(E104*N104,2)</f>
        <v>0</v>
      </c>
      <c r="P104" s="245">
        <v>0</v>
      </c>
      <c r="Q104" s="245">
        <f>ROUND(E104*P104,2)</f>
        <v>0</v>
      </c>
      <c r="R104" s="247" t="s">
        <v>222</v>
      </c>
      <c r="S104" s="247" t="s">
        <v>264</v>
      </c>
      <c r="T104" s="248" t="s">
        <v>319</v>
      </c>
      <c r="U104" s="222">
        <v>0.34</v>
      </c>
      <c r="V104" s="222">
        <f>ROUND(E104*U104,2)</f>
        <v>4.08</v>
      </c>
      <c r="W104" s="222"/>
      <c r="X104" s="222" t="s">
        <v>320</v>
      </c>
      <c r="Y104" s="222" t="s">
        <v>267</v>
      </c>
      <c r="Z104" s="212"/>
      <c r="AA104" s="212"/>
      <c r="AB104" s="212"/>
      <c r="AC104" s="212"/>
      <c r="AD104" s="212"/>
      <c r="AE104" s="212"/>
      <c r="AF104" s="212"/>
      <c r="AG104" s="212" t="s">
        <v>321</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x14ac:dyDescent="0.2">
      <c r="A105" s="226" t="s">
        <v>259</v>
      </c>
      <c r="B105" s="227" t="s">
        <v>210</v>
      </c>
      <c r="C105" s="249" t="s">
        <v>211</v>
      </c>
      <c r="D105" s="228"/>
      <c r="E105" s="229"/>
      <c r="F105" s="230"/>
      <c r="G105" s="230">
        <f>SUMIF(AG106:AG111,"&lt;&gt;NOR",G106:G111)</f>
        <v>0</v>
      </c>
      <c r="H105" s="230"/>
      <c r="I105" s="230">
        <f>SUM(I106:I111)</f>
        <v>0</v>
      </c>
      <c r="J105" s="230"/>
      <c r="K105" s="230">
        <f>SUM(K106:K111)</f>
        <v>0</v>
      </c>
      <c r="L105" s="230"/>
      <c r="M105" s="230">
        <f>SUM(M106:M111)</f>
        <v>0</v>
      </c>
      <c r="N105" s="229"/>
      <c r="O105" s="229">
        <f>SUM(O106:O111)</f>
        <v>0.02</v>
      </c>
      <c r="P105" s="229"/>
      <c r="Q105" s="229">
        <f>SUM(Q106:Q111)</f>
        <v>0</v>
      </c>
      <c r="R105" s="230"/>
      <c r="S105" s="230"/>
      <c r="T105" s="231"/>
      <c r="U105" s="225"/>
      <c r="V105" s="225">
        <f>SUM(V106:V111)</f>
        <v>0</v>
      </c>
      <c r="W105" s="225"/>
      <c r="X105" s="225"/>
      <c r="Y105" s="225"/>
      <c r="AG105" t="s">
        <v>260</v>
      </c>
    </row>
    <row r="106" spans="1:60" outlineLevel="1" x14ac:dyDescent="0.2">
      <c r="A106" s="242">
        <v>65</v>
      </c>
      <c r="B106" s="243" t="s">
        <v>2669</v>
      </c>
      <c r="C106" s="253" t="s">
        <v>2670</v>
      </c>
      <c r="D106" s="244" t="s">
        <v>645</v>
      </c>
      <c r="E106" s="245">
        <v>23</v>
      </c>
      <c r="F106" s="246"/>
      <c r="G106" s="247">
        <f>ROUND(E106*F106,2)</f>
        <v>0</v>
      </c>
      <c r="H106" s="246"/>
      <c r="I106" s="247">
        <f>ROUND(E106*H106,2)</f>
        <v>0</v>
      </c>
      <c r="J106" s="246"/>
      <c r="K106" s="247">
        <f>ROUND(E106*J106,2)</f>
        <v>0</v>
      </c>
      <c r="L106" s="247">
        <v>21</v>
      </c>
      <c r="M106" s="247">
        <f>G106*(1+L106/100)</f>
        <v>0</v>
      </c>
      <c r="N106" s="245">
        <v>2.7E-4</v>
      </c>
      <c r="O106" s="245">
        <f>ROUND(E106*N106,2)</f>
        <v>0.01</v>
      </c>
      <c r="P106" s="245">
        <v>0</v>
      </c>
      <c r="Q106" s="245">
        <f>ROUND(E106*P106,2)</f>
        <v>0</v>
      </c>
      <c r="R106" s="247"/>
      <c r="S106" s="247" t="s">
        <v>288</v>
      </c>
      <c r="T106" s="248" t="s">
        <v>265</v>
      </c>
      <c r="U106" s="222">
        <v>0</v>
      </c>
      <c r="V106" s="222">
        <f>ROUND(E106*U106,2)</f>
        <v>0</v>
      </c>
      <c r="W106" s="222"/>
      <c r="X106" s="222" t="s">
        <v>547</v>
      </c>
      <c r="Y106" s="222" t="s">
        <v>267</v>
      </c>
      <c r="Z106" s="212"/>
      <c r="AA106" s="212"/>
      <c r="AB106" s="212"/>
      <c r="AC106" s="212"/>
      <c r="AD106" s="212"/>
      <c r="AE106" s="212"/>
      <c r="AF106" s="212"/>
      <c r="AG106" s="212" t="s">
        <v>548</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42">
        <v>66</v>
      </c>
      <c r="B107" s="243" t="s">
        <v>2671</v>
      </c>
      <c r="C107" s="253" t="s">
        <v>2672</v>
      </c>
      <c r="D107" s="244" t="s">
        <v>645</v>
      </c>
      <c r="E107" s="245">
        <v>2</v>
      </c>
      <c r="F107" s="246"/>
      <c r="G107" s="247">
        <f>ROUND(E107*F107,2)</f>
        <v>0</v>
      </c>
      <c r="H107" s="246"/>
      <c r="I107" s="247">
        <f>ROUND(E107*H107,2)</f>
        <v>0</v>
      </c>
      <c r="J107" s="246"/>
      <c r="K107" s="247">
        <f>ROUND(E107*J107,2)</f>
        <v>0</v>
      </c>
      <c r="L107" s="247">
        <v>21</v>
      </c>
      <c r="M107" s="247">
        <f>G107*(1+L107/100)</f>
        <v>0</v>
      </c>
      <c r="N107" s="245">
        <v>2.7E-4</v>
      </c>
      <c r="O107" s="245">
        <f>ROUND(E107*N107,2)</f>
        <v>0</v>
      </c>
      <c r="P107" s="245">
        <v>0</v>
      </c>
      <c r="Q107" s="245">
        <f>ROUND(E107*P107,2)</f>
        <v>0</v>
      </c>
      <c r="R107" s="247"/>
      <c r="S107" s="247" t="s">
        <v>288</v>
      </c>
      <c r="T107" s="248" t="s">
        <v>265</v>
      </c>
      <c r="U107" s="222">
        <v>0</v>
      </c>
      <c r="V107" s="222">
        <f>ROUND(E107*U107,2)</f>
        <v>0</v>
      </c>
      <c r="W107" s="222"/>
      <c r="X107" s="222" t="s">
        <v>547</v>
      </c>
      <c r="Y107" s="222" t="s">
        <v>267</v>
      </c>
      <c r="Z107" s="212"/>
      <c r="AA107" s="212"/>
      <c r="AB107" s="212"/>
      <c r="AC107" s="212"/>
      <c r="AD107" s="212"/>
      <c r="AE107" s="212"/>
      <c r="AF107" s="212"/>
      <c r="AG107" s="212" t="s">
        <v>548</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42">
        <v>67</v>
      </c>
      <c r="B108" s="243" t="s">
        <v>2673</v>
      </c>
      <c r="C108" s="253" t="s">
        <v>2674</v>
      </c>
      <c r="D108" s="244" t="s">
        <v>645</v>
      </c>
      <c r="E108" s="245">
        <v>25</v>
      </c>
      <c r="F108" s="246"/>
      <c r="G108" s="247">
        <f>ROUND(E108*F108,2)</f>
        <v>0</v>
      </c>
      <c r="H108" s="246"/>
      <c r="I108" s="247">
        <f>ROUND(E108*H108,2)</f>
        <v>0</v>
      </c>
      <c r="J108" s="246"/>
      <c r="K108" s="247">
        <f>ROUND(E108*J108,2)</f>
        <v>0</v>
      </c>
      <c r="L108" s="247">
        <v>21</v>
      </c>
      <c r="M108" s="247">
        <f>G108*(1+L108/100)</f>
        <v>0</v>
      </c>
      <c r="N108" s="245">
        <v>2.7E-4</v>
      </c>
      <c r="O108" s="245">
        <f>ROUND(E108*N108,2)</f>
        <v>0.01</v>
      </c>
      <c r="P108" s="245">
        <v>0</v>
      </c>
      <c r="Q108" s="245">
        <f>ROUND(E108*P108,2)</f>
        <v>0</v>
      </c>
      <c r="R108" s="247"/>
      <c r="S108" s="247" t="s">
        <v>288</v>
      </c>
      <c r="T108" s="248" t="s">
        <v>265</v>
      </c>
      <c r="U108" s="222">
        <v>0</v>
      </c>
      <c r="V108" s="222">
        <f>ROUND(E108*U108,2)</f>
        <v>0</v>
      </c>
      <c r="W108" s="222"/>
      <c r="X108" s="222" t="s">
        <v>547</v>
      </c>
      <c r="Y108" s="222" t="s">
        <v>267</v>
      </c>
      <c r="Z108" s="212"/>
      <c r="AA108" s="212"/>
      <c r="AB108" s="212"/>
      <c r="AC108" s="212"/>
      <c r="AD108" s="212"/>
      <c r="AE108" s="212"/>
      <c r="AF108" s="212"/>
      <c r="AG108" s="212" t="s">
        <v>548</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42">
        <v>68</v>
      </c>
      <c r="B109" s="243" t="s">
        <v>2675</v>
      </c>
      <c r="C109" s="253" t="s">
        <v>2676</v>
      </c>
      <c r="D109" s="244" t="s">
        <v>645</v>
      </c>
      <c r="E109" s="245">
        <v>4</v>
      </c>
      <c r="F109" s="246"/>
      <c r="G109" s="247">
        <f>ROUND(E109*F109,2)</f>
        <v>0</v>
      </c>
      <c r="H109" s="246"/>
      <c r="I109" s="247">
        <f>ROUND(E109*H109,2)</f>
        <v>0</v>
      </c>
      <c r="J109" s="246"/>
      <c r="K109" s="247">
        <f>ROUND(E109*J109,2)</f>
        <v>0</v>
      </c>
      <c r="L109" s="247">
        <v>21</v>
      </c>
      <c r="M109" s="247">
        <f>G109*(1+L109/100)</f>
        <v>0</v>
      </c>
      <c r="N109" s="245">
        <v>2.7E-4</v>
      </c>
      <c r="O109" s="245">
        <f>ROUND(E109*N109,2)</f>
        <v>0</v>
      </c>
      <c r="P109" s="245">
        <v>0</v>
      </c>
      <c r="Q109" s="245">
        <f>ROUND(E109*P109,2)</f>
        <v>0</v>
      </c>
      <c r="R109" s="247"/>
      <c r="S109" s="247" t="s">
        <v>288</v>
      </c>
      <c r="T109" s="248" t="s">
        <v>265</v>
      </c>
      <c r="U109" s="222">
        <v>0</v>
      </c>
      <c r="V109" s="222">
        <f>ROUND(E109*U109,2)</f>
        <v>0</v>
      </c>
      <c r="W109" s="222"/>
      <c r="X109" s="222" t="s">
        <v>547</v>
      </c>
      <c r="Y109" s="222" t="s">
        <v>267</v>
      </c>
      <c r="Z109" s="212"/>
      <c r="AA109" s="212"/>
      <c r="AB109" s="212"/>
      <c r="AC109" s="212"/>
      <c r="AD109" s="212"/>
      <c r="AE109" s="212"/>
      <c r="AF109" s="212"/>
      <c r="AG109" s="212" t="s">
        <v>548</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42">
        <v>69</v>
      </c>
      <c r="B110" s="243" t="s">
        <v>2677</v>
      </c>
      <c r="C110" s="253" t="s">
        <v>2678</v>
      </c>
      <c r="D110" s="244" t="s">
        <v>645</v>
      </c>
      <c r="E110" s="245">
        <v>2</v>
      </c>
      <c r="F110" s="246"/>
      <c r="G110" s="247">
        <f>ROUND(E110*F110,2)</f>
        <v>0</v>
      </c>
      <c r="H110" s="246"/>
      <c r="I110" s="247">
        <f>ROUND(E110*H110,2)</f>
        <v>0</v>
      </c>
      <c r="J110" s="246"/>
      <c r="K110" s="247">
        <f>ROUND(E110*J110,2)</f>
        <v>0</v>
      </c>
      <c r="L110" s="247">
        <v>21</v>
      </c>
      <c r="M110" s="247">
        <f>G110*(1+L110/100)</f>
        <v>0</v>
      </c>
      <c r="N110" s="245">
        <v>2.7E-4</v>
      </c>
      <c r="O110" s="245">
        <f>ROUND(E110*N110,2)</f>
        <v>0</v>
      </c>
      <c r="P110" s="245">
        <v>0</v>
      </c>
      <c r="Q110" s="245">
        <f>ROUND(E110*P110,2)</f>
        <v>0</v>
      </c>
      <c r="R110" s="247"/>
      <c r="S110" s="247" t="s">
        <v>288</v>
      </c>
      <c r="T110" s="248" t="s">
        <v>265</v>
      </c>
      <c r="U110" s="222">
        <v>0</v>
      </c>
      <c r="V110" s="222">
        <f>ROUND(E110*U110,2)</f>
        <v>0</v>
      </c>
      <c r="W110" s="222"/>
      <c r="X110" s="222" t="s">
        <v>547</v>
      </c>
      <c r="Y110" s="222" t="s">
        <v>267</v>
      </c>
      <c r="Z110" s="212"/>
      <c r="AA110" s="212"/>
      <c r="AB110" s="212"/>
      <c r="AC110" s="212"/>
      <c r="AD110" s="212"/>
      <c r="AE110" s="212"/>
      <c r="AF110" s="212"/>
      <c r="AG110" s="212" t="s">
        <v>548</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42">
        <v>70</v>
      </c>
      <c r="B111" s="243" t="s">
        <v>2679</v>
      </c>
      <c r="C111" s="253" t="s">
        <v>2680</v>
      </c>
      <c r="D111" s="244" t="s">
        <v>645</v>
      </c>
      <c r="E111" s="245">
        <v>4</v>
      </c>
      <c r="F111" s="246"/>
      <c r="G111" s="247">
        <f>ROUND(E111*F111,2)</f>
        <v>0</v>
      </c>
      <c r="H111" s="246"/>
      <c r="I111" s="247">
        <f>ROUND(E111*H111,2)</f>
        <v>0</v>
      </c>
      <c r="J111" s="246"/>
      <c r="K111" s="247">
        <f>ROUND(E111*J111,2)</f>
        <v>0</v>
      </c>
      <c r="L111" s="247">
        <v>21</v>
      </c>
      <c r="M111" s="247">
        <f>G111*(1+L111/100)</f>
        <v>0</v>
      </c>
      <c r="N111" s="245">
        <v>2.7E-4</v>
      </c>
      <c r="O111" s="245">
        <f>ROUND(E111*N111,2)</f>
        <v>0</v>
      </c>
      <c r="P111" s="245">
        <v>0</v>
      </c>
      <c r="Q111" s="245">
        <f>ROUND(E111*P111,2)</f>
        <v>0</v>
      </c>
      <c r="R111" s="247"/>
      <c r="S111" s="247" t="s">
        <v>288</v>
      </c>
      <c r="T111" s="248" t="s">
        <v>265</v>
      </c>
      <c r="U111" s="222">
        <v>0</v>
      </c>
      <c r="V111" s="222">
        <f>ROUND(E111*U111,2)</f>
        <v>0</v>
      </c>
      <c r="W111" s="222"/>
      <c r="X111" s="222" t="s">
        <v>547</v>
      </c>
      <c r="Y111" s="222" t="s">
        <v>267</v>
      </c>
      <c r="Z111" s="212"/>
      <c r="AA111" s="212"/>
      <c r="AB111" s="212"/>
      <c r="AC111" s="212"/>
      <c r="AD111" s="212"/>
      <c r="AE111" s="212"/>
      <c r="AF111" s="212"/>
      <c r="AG111" s="212" t="s">
        <v>548</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x14ac:dyDescent="0.2">
      <c r="A112" s="226" t="s">
        <v>259</v>
      </c>
      <c r="B112" s="227" t="s">
        <v>222</v>
      </c>
      <c r="C112" s="249" t="s">
        <v>223</v>
      </c>
      <c r="D112" s="228"/>
      <c r="E112" s="229"/>
      <c r="F112" s="230"/>
      <c r="G112" s="230">
        <f>SUMIF(AG113:AG113,"&lt;&gt;NOR",G113:G113)</f>
        <v>0</v>
      </c>
      <c r="H112" s="230"/>
      <c r="I112" s="230">
        <f>SUM(I113:I113)</f>
        <v>0</v>
      </c>
      <c r="J112" s="230"/>
      <c r="K112" s="230">
        <f>SUM(K113:K113)</f>
        <v>0</v>
      </c>
      <c r="L112" s="230"/>
      <c r="M112" s="230">
        <f>SUM(M113:M113)</f>
        <v>0</v>
      </c>
      <c r="N112" s="229"/>
      <c r="O112" s="229">
        <f>SUM(O113:O113)</f>
        <v>0</v>
      </c>
      <c r="P112" s="229"/>
      <c r="Q112" s="229">
        <f>SUM(Q113:Q113)</f>
        <v>0</v>
      </c>
      <c r="R112" s="230"/>
      <c r="S112" s="230"/>
      <c r="T112" s="231"/>
      <c r="U112" s="225"/>
      <c r="V112" s="225">
        <f>SUM(V113:V113)</f>
        <v>21</v>
      </c>
      <c r="W112" s="225"/>
      <c r="X112" s="225"/>
      <c r="Y112" s="225"/>
      <c r="AG112" t="s">
        <v>260</v>
      </c>
    </row>
    <row r="113" spans="1:60" outlineLevel="1" x14ac:dyDescent="0.2">
      <c r="A113" s="242">
        <v>71</v>
      </c>
      <c r="B113" s="243" t="s">
        <v>2681</v>
      </c>
      <c r="C113" s="253" t="s">
        <v>2682</v>
      </c>
      <c r="D113" s="244" t="s">
        <v>645</v>
      </c>
      <c r="E113" s="245">
        <v>60</v>
      </c>
      <c r="F113" s="246"/>
      <c r="G113" s="247">
        <f>ROUND(E113*F113,2)</f>
        <v>0</v>
      </c>
      <c r="H113" s="246"/>
      <c r="I113" s="247">
        <f>ROUND(E113*H113,2)</f>
        <v>0</v>
      </c>
      <c r="J113" s="246"/>
      <c r="K113" s="247">
        <f>ROUND(E113*J113,2)</f>
        <v>0</v>
      </c>
      <c r="L113" s="247">
        <v>21</v>
      </c>
      <c r="M113" s="247">
        <f>G113*(1+L113/100)</f>
        <v>0</v>
      </c>
      <c r="N113" s="245">
        <v>0</v>
      </c>
      <c r="O113" s="245">
        <f>ROUND(E113*N113,2)</f>
        <v>0</v>
      </c>
      <c r="P113" s="245">
        <v>0</v>
      </c>
      <c r="Q113" s="245">
        <f>ROUND(E113*P113,2)</f>
        <v>0</v>
      </c>
      <c r="R113" s="247" t="s">
        <v>222</v>
      </c>
      <c r="S113" s="247" t="s">
        <v>264</v>
      </c>
      <c r="T113" s="248" t="s">
        <v>319</v>
      </c>
      <c r="U113" s="222">
        <v>0.35</v>
      </c>
      <c r="V113" s="222">
        <f>ROUND(E113*U113,2)</f>
        <v>21</v>
      </c>
      <c r="W113" s="222"/>
      <c r="X113" s="222" t="s">
        <v>320</v>
      </c>
      <c r="Y113" s="222" t="s">
        <v>267</v>
      </c>
      <c r="Z113" s="212"/>
      <c r="AA113" s="212"/>
      <c r="AB113" s="212"/>
      <c r="AC113" s="212"/>
      <c r="AD113" s="212"/>
      <c r="AE113" s="212"/>
      <c r="AF113" s="212"/>
      <c r="AG113" s="212" t="s">
        <v>321</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x14ac:dyDescent="0.2">
      <c r="A114" s="226" t="s">
        <v>259</v>
      </c>
      <c r="B114" s="227" t="s">
        <v>210</v>
      </c>
      <c r="C114" s="249" t="s">
        <v>211</v>
      </c>
      <c r="D114" s="228"/>
      <c r="E114" s="229"/>
      <c r="F114" s="230"/>
      <c r="G114" s="230">
        <f>SUMIF(AG115:AG116,"&lt;&gt;NOR",G115:G116)</f>
        <v>0</v>
      </c>
      <c r="H114" s="230"/>
      <c r="I114" s="230">
        <f>SUM(I115:I116)</f>
        <v>0</v>
      </c>
      <c r="J114" s="230"/>
      <c r="K114" s="230">
        <f>SUM(K115:K116)</f>
        <v>0</v>
      </c>
      <c r="L114" s="230"/>
      <c r="M114" s="230">
        <f>SUM(M115:M116)</f>
        <v>0</v>
      </c>
      <c r="N114" s="229"/>
      <c r="O114" s="229">
        <f>SUM(O115:O116)</f>
        <v>0</v>
      </c>
      <c r="P114" s="229"/>
      <c r="Q114" s="229">
        <f>SUM(Q115:Q116)</f>
        <v>0</v>
      </c>
      <c r="R114" s="230"/>
      <c r="S114" s="230"/>
      <c r="T114" s="231"/>
      <c r="U114" s="225"/>
      <c r="V114" s="225">
        <f>SUM(V115:V116)</f>
        <v>0</v>
      </c>
      <c r="W114" s="225"/>
      <c r="X114" s="225"/>
      <c r="Y114" s="225"/>
      <c r="AG114" t="s">
        <v>260</v>
      </c>
    </row>
    <row r="115" spans="1:60" ht="22.5" outlineLevel="1" x14ac:dyDescent="0.2">
      <c r="A115" s="242">
        <v>72</v>
      </c>
      <c r="B115" s="243" t="s">
        <v>2683</v>
      </c>
      <c r="C115" s="253" t="s">
        <v>2684</v>
      </c>
      <c r="D115" s="244" t="s">
        <v>645</v>
      </c>
      <c r="E115" s="245">
        <v>1</v>
      </c>
      <c r="F115" s="246"/>
      <c r="G115" s="247">
        <f>ROUND(E115*F115,2)</f>
        <v>0</v>
      </c>
      <c r="H115" s="246"/>
      <c r="I115" s="247">
        <f>ROUND(E115*H115,2)</f>
        <v>0</v>
      </c>
      <c r="J115" s="246"/>
      <c r="K115" s="247">
        <f>ROUND(E115*J115,2)</f>
        <v>0</v>
      </c>
      <c r="L115" s="247">
        <v>21</v>
      </c>
      <c r="M115" s="247">
        <f>G115*(1+L115/100)</f>
        <v>0</v>
      </c>
      <c r="N115" s="245">
        <v>5.0000000000000001E-4</v>
      </c>
      <c r="O115" s="245">
        <f>ROUND(E115*N115,2)</f>
        <v>0</v>
      </c>
      <c r="P115" s="245">
        <v>0</v>
      </c>
      <c r="Q115" s="245">
        <f>ROUND(E115*P115,2)</f>
        <v>0</v>
      </c>
      <c r="R115" s="247" t="s">
        <v>546</v>
      </c>
      <c r="S115" s="247" t="s">
        <v>264</v>
      </c>
      <c r="T115" s="248" t="s">
        <v>319</v>
      </c>
      <c r="U115" s="222">
        <v>0</v>
      </c>
      <c r="V115" s="222">
        <f>ROUND(E115*U115,2)</f>
        <v>0</v>
      </c>
      <c r="W115" s="222"/>
      <c r="X115" s="222" t="s">
        <v>547</v>
      </c>
      <c r="Y115" s="222" t="s">
        <v>267</v>
      </c>
      <c r="Z115" s="212"/>
      <c r="AA115" s="212"/>
      <c r="AB115" s="212"/>
      <c r="AC115" s="212"/>
      <c r="AD115" s="212"/>
      <c r="AE115" s="212"/>
      <c r="AF115" s="212"/>
      <c r="AG115" s="212" t="s">
        <v>548</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1" x14ac:dyDescent="0.2">
      <c r="A116" s="242">
        <v>73</v>
      </c>
      <c r="B116" s="243" t="s">
        <v>2685</v>
      </c>
      <c r="C116" s="253" t="s">
        <v>2686</v>
      </c>
      <c r="D116" s="244" t="s">
        <v>645</v>
      </c>
      <c r="E116" s="245">
        <v>1</v>
      </c>
      <c r="F116" s="246"/>
      <c r="G116" s="247">
        <f>ROUND(E116*F116,2)</f>
        <v>0</v>
      </c>
      <c r="H116" s="246"/>
      <c r="I116" s="247">
        <f>ROUND(E116*H116,2)</f>
        <v>0</v>
      </c>
      <c r="J116" s="246"/>
      <c r="K116" s="247">
        <f>ROUND(E116*J116,2)</f>
        <v>0</v>
      </c>
      <c r="L116" s="247">
        <v>21</v>
      </c>
      <c r="M116" s="247">
        <f>G116*(1+L116/100)</f>
        <v>0</v>
      </c>
      <c r="N116" s="245">
        <v>5.0000000000000001E-4</v>
      </c>
      <c r="O116" s="245">
        <f>ROUND(E116*N116,2)</f>
        <v>0</v>
      </c>
      <c r="P116" s="245">
        <v>0</v>
      </c>
      <c r="Q116" s="245">
        <f>ROUND(E116*P116,2)</f>
        <v>0</v>
      </c>
      <c r="R116" s="247" t="s">
        <v>546</v>
      </c>
      <c r="S116" s="247" t="s">
        <v>264</v>
      </c>
      <c r="T116" s="248" t="s">
        <v>319</v>
      </c>
      <c r="U116" s="222">
        <v>0</v>
      </c>
      <c r="V116" s="222">
        <f>ROUND(E116*U116,2)</f>
        <v>0</v>
      </c>
      <c r="W116" s="222"/>
      <c r="X116" s="222" t="s">
        <v>547</v>
      </c>
      <c r="Y116" s="222" t="s">
        <v>267</v>
      </c>
      <c r="Z116" s="212"/>
      <c r="AA116" s="212"/>
      <c r="AB116" s="212"/>
      <c r="AC116" s="212"/>
      <c r="AD116" s="212"/>
      <c r="AE116" s="212"/>
      <c r="AF116" s="212"/>
      <c r="AG116" s="212" t="s">
        <v>548</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x14ac:dyDescent="0.2">
      <c r="A117" s="226" t="s">
        <v>259</v>
      </c>
      <c r="B117" s="227" t="s">
        <v>222</v>
      </c>
      <c r="C117" s="249" t="s">
        <v>223</v>
      </c>
      <c r="D117" s="228"/>
      <c r="E117" s="229"/>
      <c r="F117" s="230"/>
      <c r="G117" s="230">
        <f>SUMIF(AG118:AG118,"&lt;&gt;NOR",G118:G118)</f>
        <v>0</v>
      </c>
      <c r="H117" s="230"/>
      <c r="I117" s="230">
        <f>SUM(I118:I118)</f>
        <v>0</v>
      </c>
      <c r="J117" s="230"/>
      <c r="K117" s="230">
        <f>SUM(K118:K118)</f>
        <v>0</v>
      </c>
      <c r="L117" s="230"/>
      <c r="M117" s="230">
        <f>SUM(M118:M118)</f>
        <v>0</v>
      </c>
      <c r="N117" s="229"/>
      <c r="O117" s="229">
        <f>SUM(O118:O118)</f>
        <v>0</v>
      </c>
      <c r="P117" s="229"/>
      <c r="Q117" s="229">
        <f>SUM(Q118:Q118)</f>
        <v>0</v>
      </c>
      <c r="R117" s="230"/>
      <c r="S117" s="230"/>
      <c r="T117" s="231"/>
      <c r="U117" s="225"/>
      <c r="V117" s="225">
        <f>SUM(V118:V118)</f>
        <v>1.24</v>
      </c>
      <c r="W117" s="225"/>
      <c r="X117" s="225"/>
      <c r="Y117" s="225"/>
      <c r="AG117" t="s">
        <v>260</v>
      </c>
    </row>
    <row r="118" spans="1:60" outlineLevel="1" x14ac:dyDescent="0.2">
      <c r="A118" s="242">
        <v>74</v>
      </c>
      <c r="B118" s="243" t="s">
        <v>2687</v>
      </c>
      <c r="C118" s="253" t="s">
        <v>2688</v>
      </c>
      <c r="D118" s="244" t="s">
        <v>645</v>
      </c>
      <c r="E118" s="245">
        <v>2</v>
      </c>
      <c r="F118" s="246"/>
      <c r="G118" s="247">
        <f>ROUND(E118*F118,2)</f>
        <v>0</v>
      </c>
      <c r="H118" s="246"/>
      <c r="I118" s="247">
        <f>ROUND(E118*H118,2)</f>
        <v>0</v>
      </c>
      <c r="J118" s="246"/>
      <c r="K118" s="247">
        <f>ROUND(E118*J118,2)</f>
        <v>0</v>
      </c>
      <c r="L118" s="247">
        <v>21</v>
      </c>
      <c r="M118" s="247">
        <f>G118*(1+L118/100)</f>
        <v>0</v>
      </c>
      <c r="N118" s="245">
        <v>0</v>
      </c>
      <c r="O118" s="245">
        <f>ROUND(E118*N118,2)</f>
        <v>0</v>
      </c>
      <c r="P118" s="245">
        <v>0</v>
      </c>
      <c r="Q118" s="245">
        <f>ROUND(E118*P118,2)</f>
        <v>0</v>
      </c>
      <c r="R118" s="247" t="s">
        <v>222</v>
      </c>
      <c r="S118" s="247" t="s">
        <v>264</v>
      </c>
      <c r="T118" s="248" t="s">
        <v>319</v>
      </c>
      <c r="U118" s="222">
        <v>0.62</v>
      </c>
      <c r="V118" s="222">
        <f>ROUND(E118*U118,2)</f>
        <v>1.24</v>
      </c>
      <c r="W118" s="222"/>
      <c r="X118" s="222" t="s">
        <v>320</v>
      </c>
      <c r="Y118" s="222" t="s">
        <v>267</v>
      </c>
      <c r="Z118" s="212"/>
      <c r="AA118" s="212"/>
      <c r="AB118" s="212"/>
      <c r="AC118" s="212"/>
      <c r="AD118" s="212"/>
      <c r="AE118" s="212"/>
      <c r="AF118" s="212"/>
      <c r="AG118" s="212" t="s">
        <v>321</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x14ac:dyDescent="0.2">
      <c r="A119" s="226" t="s">
        <v>259</v>
      </c>
      <c r="B119" s="227" t="s">
        <v>210</v>
      </c>
      <c r="C119" s="249" t="s">
        <v>211</v>
      </c>
      <c r="D119" s="228"/>
      <c r="E119" s="229"/>
      <c r="F119" s="230"/>
      <c r="G119" s="230">
        <f>SUMIF(AG120:AG120,"&lt;&gt;NOR",G120:G120)</f>
        <v>0</v>
      </c>
      <c r="H119" s="230"/>
      <c r="I119" s="230">
        <f>SUM(I120:I120)</f>
        <v>0</v>
      </c>
      <c r="J119" s="230"/>
      <c r="K119" s="230">
        <f>SUM(K120:K120)</f>
        <v>0</v>
      </c>
      <c r="L119" s="230"/>
      <c r="M119" s="230">
        <f>SUM(M120:M120)</f>
        <v>0</v>
      </c>
      <c r="N119" s="229"/>
      <c r="O119" s="229">
        <f>SUM(O120:O120)</f>
        <v>0</v>
      </c>
      <c r="P119" s="229"/>
      <c r="Q119" s="229">
        <f>SUM(Q120:Q120)</f>
        <v>0</v>
      </c>
      <c r="R119" s="230"/>
      <c r="S119" s="230"/>
      <c r="T119" s="231"/>
      <c r="U119" s="225"/>
      <c r="V119" s="225">
        <f>SUM(V120:V120)</f>
        <v>0</v>
      </c>
      <c r="W119" s="225"/>
      <c r="X119" s="225"/>
      <c r="Y119" s="225"/>
      <c r="AG119" t="s">
        <v>260</v>
      </c>
    </row>
    <row r="120" spans="1:60" outlineLevel="1" x14ac:dyDescent="0.2">
      <c r="A120" s="242">
        <v>75</v>
      </c>
      <c r="B120" s="243" t="s">
        <v>2689</v>
      </c>
      <c r="C120" s="253" t="s">
        <v>2690</v>
      </c>
      <c r="D120" s="244" t="s">
        <v>2646</v>
      </c>
      <c r="E120" s="245">
        <v>2</v>
      </c>
      <c r="F120" s="246"/>
      <c r="G120" s="247">
        <f>ROUND(E120*F120,2)</f>
        <v>0</v>
      </c>
      <c r="H120" s="246"/>
      <c r="I120" s="247">
        <f>ROUND(E120*H120,2)</f>
        <v>0</v>
      </c>
      <c r="J120" s="246"/>
      <c r="K120" s="247">
        <f>ROUND(E120*J120,2)</f>
        <v>0</v>
      </c>
      <c r="L120" s="247">
        <v>21</v>
      </c>
      <c r="M120" s="247">
        <f>G120*(1+L120/100)</f>
        <v>0</v>
      </c>
      <c r="N120" s="245">
        <v>0</v>
      </c>
      <c r="O120" s="245">
        <f>ROUND(E120*N120,2)</f>
        <v>0</v>
      </c>
      <c r="P120" s="245">
        <v>0</v>
      </c>
      <c r="Q120" s="245">
        <f>ROUND(E120*P120,2)</f>
        <v>0</v>
      </c>
      <c r="R120" s="247"/>
      <c r="S120" s="247" t="s">
        <v>288</v>
      </c>
      <c r="T120" s="248" t="s">
        <v>265</v>
      </c>
      <c r="U120" s="222">
        <v>0</v>
      </c>
      <c r="V120" s="222">
        <f>ROUND(E120*U120,2)</f>
        <v>0</v>
      </c>
      <c r="W120" s="222"/>
      <c r="X120" s="222" t="s">
        <v>547</v>
      </c>
      <c r="Y120" s="222" t="s">
        <v>267</v>
      </c>
      <c r="Z120" s="212"/>
      <c r="AA120" s="212"/>
      <c r="AB120" s="212"/>
      <c r="AC120" s="212"/>
      <c r="AD120" s="212"/>
      <c r="AE120" s="212"/>
      <c r="AF120" s="212"/>
      <c r="AG120" s="212" t="s">
        <v>548</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x14ac:dyDescent="0.2">
      <c r="A121" s="226" t="s">
        <v>259</v>
      </c>
      <c r="B121" s="227" t="s">
        <v>208</v>
      </c>
      <c r="C121" s="249" t="s">
        <v>209</v>
      </c>
      <c r="D121" s="228"/>
      <c r="E121" s="229"/>
      <c r="F121" s="230"/>
      <c r="G121" s="230">
        <f>SUMIF(AG122:AG124,"&lt;&gt;NOR",G122:G124)</f>
        <v>0</v>
      </c>
      <c r="H121" s="230"/>
      <c r="I121" s="230">
        <f>SUM(I122:I124)</f>
        <v>0</v>
      </c>
      <c r="J121" s="230"/>
      <c r="K121" s="230">
        <f>SUM(K122:K124)</f>
        <v>0</v>
      </c>
      <c r="L121" s="230"/>
      <c r="M121" s="230">
        <f>SUM(M122:M124)</f>
        <v>0</v>
      </c>
      <c r="N121" s="229"/>
      <c r="O121" s="229">
        <f>SUM(O122:O124)</f>
        <v>0</v>
      </c>
      <c r="P121" s="229"/>
      <c r="Q121" s="229">
        <f>SUM(Q122:Q124)</f>
        <v>0</v>
      </c>
      <c r="R121" s="230"/>
      <c r="S121" s="230"/>
      <c r="T121" s="231"/>
      <c r="U121" s="225"/>
      <c r="V121" s="225">
        <f>SUM(V122:V124)</f>
        <v>13.270000000000001</v>
      </c>
      <c r="W121" s="225"/>
      <c r="X121" s="225"/>
      <c r="Y121" s="225"/>
      <c r="AG121" t="s">
        <v>260</v>
      </c>
    </row>
    <row r="122" spans="1:60" outlineLevel="1" x14ac:dyDescent="0.2">
      <c r="A122" s="233">
        <v>76</v>
      </c>
      <c r="B122" s="234" t="s">
        <v>2691</v>
      </c>
      <c r="C122" s="250" t="s">
        <v>2692</v>
      </c>
      <c r="D122" s="235" t="s">
        <v>645</v>
      </c>
      <c r="E122" s="236">
        <v>2</v>
      </c>
      <c r="F122" s="237"/>
      <c r="G122" s="238">
        <f>ROUND(E122*F122,2)</f>
        <v>0</v>
      </c>
      <c r="H122" s="237"/>
      <c r="I122" s="238">
        <f>ROUND(E122*H122,2)</f>
        <v>0</v>
      </c>
      <c r="J122" s="237"/>
      <c r="K122" s="238">
        <f>ROUND(E122*J122,2)</f>
        <v>0</v>
      </c>
      <c r="L122" s="238">
        <v>21</v>
      </c>
      <c r="M122" s="238">
        <f>G122*(1+L122/100)</f>
        <v>0</v>
      </c>
      <c r="N122" s="236">
        <v>0</v>
      </c>
      <c r="O122" s="236">
        <f>ROUND(E122*N122,2)</f>
        <v>0</v>
      </c>
      <c r="P122" s="236">
        <v>0</v>
      </c>
      <c r="Q122" s="236">
        <f>ROUND(E122*P122,2)</f>
        <v>0</v>
      </c>
      <c r="R122" s="238" t="s">
        <v>208</v>
      </c>
      <c r="S122" s="238" t="s">
        <v>264</v>
      </c>
      <c r="T122" s="239" t="s">
        <v>319</v>
      </c>
      <c r="U122" s="222">
        <v>0.32</v>
      </c>
      <c r="V122" s="222">
        <f>ROUND(E122*U122,2)</f>
        <v>0.64</v>
      </c>
      <c r="W122" s="222"/>
      <c r="X122" s="222" t="s">
        <v>320</v>
      </c>
      <c r="Y122" s="222" t="s">
        <v>267</v>
      </c>
      <c r="Z122" s="212"/>
      <c r="AA122" s="212"/>
      <c r="AB122" s="212"/>
      <c r="AC122" s="212"/>
      <c r="AD122" s="212"/>
      <c r="AE122" s="212"/>
      <c r="AF122" s="212"/>
      <c r="AG122" s="212" t="s">
        <v>321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61" t="s">
        <v>2693</v>
      </c>
      <c r="D123" s="259"/>
      <c r="E123" s="259"/>
      <c r="F123" s="259"/>
      <c r="G123" s="259"/>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323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1" x14ac:dyDescent="0.2">
      <c r="A124" s="242">
        <v>77</v>
      </c>
      <c r="B124" s="243" t="s">
        <v>2694</v>
      </c>
      <c r="C124" s="253" t="s">
        <v>2695</v>
      </c>
      <c r="D124" s="244" t="s">
        <v>645</v>
      </c>
      <c r="E124" s="245">
        <v>250</v>
      </c>
      <c r="F124" s="246"/>
      <c r="G124" s="247">
        <f>ROUND(E124*F124,2)</f>
        <v>0</v>
      </c>
      <c r="H124" s="246"/>
      <c r="I124" s="247">
        <f>ROUND(E124*H124,2)</f>
        <v>0</v>
      </c>
      <c r="J124" s="246"/>
      <c r="K124" s="247">
        <f>ROUND(E124*J124,2)</f>
        <v>0</v>
      </c>
      <c r="L124" s="247">
        <v>21</v>
      </c>
      <c r="M124" s="247">
        <f>G124*(1+L124/100)</f>
        <v>0</v>
      </c>
      <c r="N124" s="245">
        <v>0</v>
      </c>
      <c r="O124" s="245">
        <f>ROUND(E124*N124,2)</f>
        <v>0</v>
      </c>
      <c r="P124" s="245">
        <v>0</v>
      </c>
      <c r="Q124" s="245">
        <f>ROUND(E124*P124,2)</f>
        <v>0</v>
      </c>
      <c r="R124" s="247" t="s">
        <v>208</v>
      </c>
      <c r="S124" s="247" t="s">
        <v>264</v>
      </c>
      <c r="T124" s="248" t="s">
        <v>319</v>
      </c>
      <c r="U124" s="222">
        <v>5.0500000000000003E-2</v>
      </c>
      <c r="V124" s="222">
        <f>ROUND(E124*U124,2)</f>
        <v>12.63</v>
      </c>
      <c r="W124" s="222"/>
      <c r="X124" s="222" t="s">
        <v>320</v>
      </c>
      <c r="Y124" s="222" t="s">
        <v>267</v>
      </c>
      <c r="Z124" s="212"/>
      <c r="AA124" s="212"/>
      <c r="AB124" s="212"/>
      <c r="AC124" s="212"/>
      <c r="AD124" s="212"/>
      <c r="AE124" s="212"/>
      <c r="AF124" s="212"/>
      <c r="AG124" s="212" t="s">
        <v>2559</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x14ac:dyDescent="0.2">
      <c r="A125" s="226" t="s">
        <v>259</v>
      </c>
      <c r="B125" s="227" t="s">
        <v>210</v>
      </c>
      <c r="C125" s="249" t="s">
        <v>211</v>
      </c>
      <c r="D125" s="228"/>
      <c r="E125" s="229"/>
      <c r="F125" s="230"/>
      <c r="G125" s="230">
        <f>SUMIF(AG126:AG126,"&lt;&gt;NOR",G126:G126)</f>
        <v>0</v>
      </c>
      <c r="H125" s="230"/>
      <c r="I125" s="230">
        <f>SUM(I126:I126)</f>
        <v>0</v>
      </c>
      <c r="J125" s="230"/>
      <c r="K125" s="230">
        <f>SUM(K126:K126)</f>
        <v>0</v>
      </c>
      <c r="L125" s="230"/>
      <c r="M125" s="230">
        <f>SUM(M126:M126)</f>
        <v>0</v>
      </c>
      <c r="N125" s="229"/>
      <c r="O125" s="229">
        <f>SUM(O126:O126)</f>
        <v>0</v>
      </c>
      <c r="P125" s="229"/>
      <c r="Q125" s="229">
        <f>SUM(Q126:Q126)</f>
        <v>0</v>
      </c>
      <c r="R125" s="230"/>
      <c r="S125" s="230"/>
      <c r="T125" s="231"/>
      <c r="U125" s="225"/>
      <c r="V125" s="225">
        <f>SUM(V126:V126)</f>
        <v>16</v>
      </c>
      <c r="W125" s="225"/>
      <c r="X125" s="225"/>
      <c r="Y125" s="225"/>
      <c r="AG125" t="s">
        <v>260</v>
      </c>
    </row>
    <row r="126" spans="1:60" outlineLevel="1" x14ac:dyDescent="0.2">
      <c r="A126" s="242">
        <v>78</v>
      </c>
      <c r="B126" s="243" t="s">
        <v>2696</v>
      </c>
      <c r="C126" s="253" t="s">
        <v>2697</v>
      </c>
      <c r="D126" s="244" t="s">
        <v>2642</v>
      </c>
      <c r="E126" s="245">
        <v>16</v>
      </c>
      <c r="F126" s="246"/>
      <c r="G126" s="247">
        <f>ROUND(E126*F126,2)</f>
        <v>0</v>
      </c>
      <c r="H126" s="246"/>
      <c r="I126" s="247">
        <f>ROUND(E126*H126,2)</f>
        <v>0</v>
      </c>
      <c r="J126" s="246"/>
      <c r="K126" s="247">
        <f>ROUND(E126*J126,2)</f>
        <v>0</v>
      </c>
      <c r="L126" s="247">
        <v>21</v>
      </c>
      <c r="M126" s="247">
        <f>G126*(1+L126/100)</f>
        <v>0</v>
      </c>
      <c r="N126" s="245">
        <v>0</v>
      </c>
      <c r="O126" s="245">
        <f>ROUND(E126*N126,2)</f>
        <v>0</v>
      </c>
      <c r="P126" s="245">
        <v>0</v>
      </c>
      <c r="Q126" s="245">
        <f>ROUND(E126*P126,2)</f>
        <v>0</v>
      </c>
      <c r="R126" s="247" t="s">
        <v>2643</v>
      </c>
      <c r="S126" s="247" t="s">
        <v>264</v>
      </c>
      <c r="T126" s="248" t="s">
        <v>319</v>
      </c>
      <c r="U126" s="222">
        <v>1</v>
      </c>
      <c r="V126" s="222">
        <f>ROUND(E126*U126,2)</f>
        <v>16</v>
      </c>
      <c r="W126" s="222"/>
      <c r="X126" s="222" t="s">
        <v>2636</v>
      </c>
      <c r="Y126" s="222" t="s">
        <v>267</v>
      </c>
      <c r="Z126" s="212"/>
      <c r="AA126" s="212"/>
      <c r="AB126" s="212"/>
      <c r="AC126" s="212"/>
      <c r="AD126" s="212"/>
      <c r="AE126" s="212"/>
      <c r="AF126" s="212"/>
      <c r="AG126" s="212" t="s">
        <v>2637</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x14ac:dyDescent="0.2">
      <c r="A127" s="226" t="s">
        <v>259</v>
      </c>
      <c r="B127" s="227" t="s">
        <v>214</v>
      </c>
      <c r="C127" s="249" t="s">
        <v>215</v>
      </c>
      <c r="D127" s="228"/>
      <c r="E127" s="229"/>
      <c r="F127" s="230"/>
      <c r="G127" s="230">
        <f>SUMIF(AG128:AG143,"&lt;&gt;NOR",G128:G143)</f>
        <v>0</v>
      </c>
      <c r="H127" s="230"/>
      <c r="I127" s="230">
        <f>SUM(I128:I143)</f>
        <v>0</v>
      </c>
      <c r="J127" s="230"/>
      <c r="K127" s="230">
        <f>SUM(K128:K143)</f>
        <v>0</v>
      </c>
      <c r="L127" s="230"/>
      <c r="M127" s="230">
        <f>SUM(M128:M143)</f>
        <v>0</v>
      </c>
      <c r="N127" s="229"/>
      <c r="O127" s="229">
        <f>SUM(O128:O143)</f>
        <v>0.91</v>
      </c>
      <c r="P127" s="229"/>
      <c r="Q127" s="229">
        <f>SUM(Q128:Q143)</f>
        <v>0</v>
      </c>
      <c r="R127" s="230"/>
      <c r="S127" s="230"/>
      <c r="T127" s="231"/>
      <c r="U127" s="225"/>
      <c r="V127" s="225">
        <f>SUM(V128:V143)</f>
        <v>0</v>
      </c>
      <c r="W127" s="225"/>
      <c r="X127" s="225"/>
      <c r="Y127" s="225"/>
      <c r="AG127" t="s">
        <v>260</v>
      </c>
    </row>
    <row r="128" spans="1:60" outlineLevel="1" x14ac:dyDescent="0.2">
      <c r="A128" s="242">
        <v>79</v>
      </c>
      <c r="B128" s="243" t="s">
        <v>2698</v>
      </c>
      <c r="C128" s="253" t="s">
        <v>2699</v>
      </c>
      <c r="D128" s="244" t="s">
        <v>2700</v>
      </c>
      <c r="E128" s="245">
        <v>7</v>
      </c>
      <c r="F128" s="246"/>
      <c r="G128" s="247">
        <f>ROUND(E128*F128,2)</f>
        <v>0</v>
      </c>
      <c r="H128" s="246"/>
      <c r="I128" s="247">
        <f>ROUND(E128*H128,2)</f>
        <v>0</v>
      </c>
      <c r="J128" s="246"/>
      <c r="K128" s="247">
        <f>ROUND(E128*J128,2)</f>
        <v>0</v>
      </c>
      <c r="L128" s="247">
        <v>21</v>
      </c>
      <c r="M128" s="247">
        <f>G128*(1+L128/100)</f>
        <v>0</v>
      </c>
      <c r="N128" s="245">
        <v>5.0000000000000001E-3</v>
      </c>
      <c r="O128" s="245">
        <f>ROUND(E128*N128,2)</f>
        <v>0.04</v>
      </c>
      <c r="P128" s="245">
        <v>0</v>
      </c>
      <c r="Q128" s="245">
        <f>ROUND(E128*P128,2)</f>
        <v>0</v>
      </c>
      <c r="R128" s="247"/>
      <c r="S128" s="247" t="s">
        <v>288</v>
      </c>
      <c r="T128" s="248" t="s">
        <v>265</v>
      </c>
      <c r="U128" s="222">
        <v>0</v>
      </c>
      <c r="V128" s="222">
        <f>ROUND(E128*U128,2)</f>
        <v>0</v>
      </c>
      <c r="W128" s="222"/>
      <c r="X128" s="222" t="s">
        <v>547</v>
      </c>
      <c r="Y128" s="222" t="s">
        <v>267</v>
      </c>
      <c r="Z128" s="212"/>
      <c r="AA128" s="212"/>
      <c r="AB128" s="212"/>
      <c r="AC128" s="212"/>
      <c r="AD128" s="212"/>
      <c r="AE128" s="212"/>
      <c r="AF128" s="212"/>
      <c r="AG128" s="212" t="s">
        <v>2212</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42">
        <v>80</v>
      </c>
      <c r="B129" s="243" t="s">
        <v>2701</v>
      </c>
      <c r="C129" s="253" t="s">
        <v>2702</v>
      </c>
      <c r="D129" s="244" t="s">
        <v>645</v>
      </c>
      <c r="E129" s="245">
        <v>66</v>
      </c>
      <c r="F129" s="246"/>
      <c r="G129" s="247">
        <f>ROUND(E129*F129,2)</f>
        <v>0</v>
      </c>
      <c r="H129" s="246"/>
      <c r="I129" s="247">
        <f>ROUND(E129*H129,2)</f>
        <v>0</v>
      </c>
      <c r="J129" s="246"/>
      <c r="K129" s="247">
        <f>ROUND(E129*J129,2)</f>
        <v>0</v>
      </c>
      <c r="L129" s="247">
        <v>21</v>
      </c>
      <c r="M129" s="247">
        <f>G129*(1+L129/100)</f>
        <v>0</v>
      </c>
      <c r="N129" s="245">
        <v>5.0000000000000001E-3</v>
      </c>
      <c r="O129" s="245">
        <f>ROUND(E129*N129,2)</f>
        <v>0.33</v>
      </c>
      <c r="P129" s="245">
        <v>0</v>
      </c>
      <c r="Q129" s="245">
        <f>ROUND(E129*P129,2)</f>
        <v>0</v>
      </c>
      <c r="R129" s="247"/>
      <c r="S129" s="247" t="s">
        <v>288</v>
      </c>
      <c r="T129" s="248" t="s">
        <v>265</v>
      </c>
      <c r="U129" s="222">
        <v>0</v>
      </c>
      <c r="V129" s="222">
        <f>ROUND(E129*U129,2)</f>
        <v>0</v>
      </c>
      <c r="W129" s="222"/>
      <c r="X129" s="222" t="s">
        <v>2440</v>
      </c>
      <c r="Y129" s="222" t="s">
        <v>267</v>
      </c>
      <c r="Z129" s="212"/>
      <c r="AA129" s="212"/>
      <c r="AB129" s="212"/>
      <c r="AC129" s="212"/>
      <c r="AD129" s="212"/>
      <c r="AE129" s="212"/>
      <c r="AF129" s="212"/>
      <c r="AG129" s="212" t="s">
        <v>2703</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42">
        <v>81</v>
      </c>
      <c r="B130" s="243" t="s">
        <v>2704</v>
      </c>
      <c r="C130" s="253" t="s">
        <v>2705</v>
      </c>
      <c r="D130" s="244" t="s">
        <v>645</v>
      </c>
      <c r="E130" s="245">
        <v>8</v>
      </c>
      <c r="F130" s="246"/>
      <c r="G130" s="247">
        <f>ROUND(E130*F130,2)</f>
        <v>0</v>
      </c>
      <c r="H130" s="246"/>
      <c r="I130" s="247">
        <f>ROUND(E130*H130,2)</f>
        <v>0</v>
      </c>
      <c r="J130" s="246"/>
      <c r="K130" s="247">
        <f>ROUND(E130*J130,2)</f>
        <v>0</v>
      </c>
      <c r="L130" s="247">
        <v>21</v>
      </c>
      <c r="M130" s="247">
        <f>G130*(1+L130/100)</f>
        <v>0</v>
      </c>
      <c r="N130" s="245">
        <v>0</v>
      </c>
      <c r="O130" s="245">
        <f>ROUND(E130*N130,2)</f>
        <v>0</v>
      </c>
      <c r="P130" s="245">
        <v>0</v>
      </c>
      <c r="Q130" s="245">
        <f>ROUND(E130*P130,2)</f>
        <v>0</v>
      </c>
      <c r="R130" s="247"/>
      <c r="S130" s="247" t="s">
        <v>288</v>
      </c>
      <c r="T130" s="248" t="s">
        <v>265</v>
      </c>
      <c r="U130" s="222">
        <v>0</v>
      </c>
      <c r="V130" s="222">
        <f>ROUND(E130*U130,2)</f>
        <v>0</v>
      </c>
      <c r="W130" s="222"/>
      <c r="X130" s="222" t="s">
        <v>547</v>
      </c>
      <c r="Y130" s="222" t="s">
        <v>267</v>
      </c>
      <c r="Z130" s="212"/>
      <c r="AA130" s="212"/>
      <c r="AB130" s="212"/>
      <c r="AC130" s="212"/>
      <c r="AD130" s="212"/>
      <c r="AE130" s="212"/>
      <c r="AF130" s="212"/>
      <c r="AG130" s="212" t="s">
        <v>548</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42">
        <v>82</v>
      </c>
      <c r="B131" s="243" t="s">
        <v>2706</v>
      </c>
      <c r="C131" s="253" t="s">
        <v>2707</v>
      </c>
      <c r="D131" s="244" t="s">
        <v>645</v>
      </c>
      <c r="E131" s="245">
        <v>20</v>
      </c>
      <c r="F131" s="246"/>
      <c r="G131" s="247">
        <f>ROUND(E131*F131,2)</f>
        <v>0</v>
      </c>
      <c r="H131" s="246"/>
      <c r="I131" s="247">
        <f>ROUND(E131*H131,2)</f>
        <v>0</v>
      </c>
      <c r="J131" s="246"/>
      <c r="K131" s="247">
        <f>ROUND(E131*J131,2)</f>
        <v>0</v>
      </c>
      <c r="L131" s="247">
        <v>21</v>
      </c>
      <c r="M131" s="247">
        <f>G131*(1+L131/100)</f>
        <v>0</v>
      </c>
      <c r="N131" s="245">
        <v>0</v>
      </c>
      <c r="O131" s="245">
        <f>ROUND(E131*N131,2)</f>
        <v>0</v>
      </c>
      <c r="P131" s="245">
        <v>0</v>
      </c>
      <c r="Q131" s="245">
        <f>ROUND(E131*P131,2)</f>
        <v>0</v>
      </c>
      <c r="R131" s="247"/>
      <c r="S131" s="247" t="s">
        <v>288</v>
      </c>
      <c r="T131" s="248" t="s">
        <v>265</v>
      </c>
      <c r="U131" s="222">
        <v>0</v>
      </c>
      <c r="V131" s="222">
        <f>ROUND(E131*U131,2)</f>
        <v>0</v>
      </c>
      <c r="W131" s="222"/>
      <c r="X131" s="222" t="s">
        <v>547</v>
      </c>
      <c r="Y131" s="222" t="s">
        <v>267</v>
      </c>
      <c r="Z131" s="212"/>
      <c r="AA131" s="212"/>
      <c r="AB131" s="212"/>
      <c r="AC131" s="212"/>
      <c r="AD131" s="212"/>
      <c r="AE131" s="212"/>
      <c r="AF131" s="212"/>
      <c r="AG131" s="212" t="s">
        <v>548</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2.5" outlineLevel="1" x14ac:dyDescent="0.2">
      <c r="A132" s="242">
        <v>83</v>
      </c>
      <c r="B132" s="243" t="s">
        <v>2708</v>
      </c>
      <c r="C132" s="253" t="s">
        <v>2709</v>
      </c>
      <c r="D132" s="244" t="s">
        <v>1336</v>
      </c>
      <c r="E132" s="245">
        <v>1</v>
      </c>
      <c r="F132" s="246"/>
      <c r="G132" s="247">
        <f>ROUND(E132*F132,2)</f>
        <v>0</v>
      </c>
      <c r="H132" s="246"/>
      <c r="I132" s="247">
        <f>ROUND(E132*H132,2)</f>
        <v>0</v>
      </c>
      <c r="J132" s="246"/>
      <c r="K132" s="247">
        <f>ROUND(E132*J132,2)</f>
        <v>0</v>
      </c>
      <c r="L132" s="247">
        <v>21</v>
      </c>
      <c r="M132" s="247">
        <f>G132*(1+L132/100)</f>
        <v>0</v>
      </c>
      <c r="N132" s="245">
        <v>0</v>
      </c>
      <c r="O132" s="245">
        <f>ROUND(E132*N132,2)</f>
        <v>0</v>
      </c>
      <c r="P132" s="245">
        <v>0</v>
      </c>
      <c r="Q132" s="245">
        <f>ROUND(E132*P132,2)</f>
        <v>0</v>
      </c>
      <c r="R132" s="247"/>
      <c r="S132" s="247" t="s">
        <v>288</v>
      </c>
      <c r="T132" s="248" t="s">
        <v>265</v>
      </c>
      <c r="U132" s="222">
        <v>0</v>
      </c>
      <c r="V132" s="222">
        <f>ROUND(E132*U132,2)</f>
        <v>0</v>
      </c>
      <c r="W132" s="222"/>
      <c r="X132" s="222" t="s">
        <v>547</v>
      </c>
      <c r="Y132" s="222" t="s">
        <v>267</v>
      </c>
      <c r="Z132" s="212"/>
      <c r="AA132" s="212"/>
      <c r="AB132" s="212"/>
      <c r="AC132" s="212"/>
      <c r="AD132" s="212"/>
      <c r="AE132" s="212"/>
      <c r="AF132" s="212"/>
      <c r="AG132" s="212" t="s">
        <v>548</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42">
        <v>84</v>
      </c>
      <c r="B133" s="243" t="s">
        <v>2710</v>
      </c>
      <c r="C133" s="253" t="s">
        <v>2711</v>
      </c>
      <c r="D133" s="244" t="s">
        <v>645</v>
      </c>
      <c r="E133" s="245">
        <v>17</v>
      </c>
      <c r="F133" s="246"/>
      <c r="G133" s="247">
        <f>ROUND(E133*F133,2)</f>
        <v>0</v>
      </c>
      <c r="H133" s="246"/>
      <c r="I133" s="247">
        <f>ROUND(E133*H133,2)</f>
        <v>0</v>
      </c>
      <c r="J133" s="246"/>
      <c r="K133" s="247">
        <f>ROUND(E133*J133,2)</f>
        <v>0</v>
      </c>
      <c r="L133" s="247">
        <v>21</v>
      </c>
      <c r="M133" s="247">
        <f>G133*(1+L133/100)</f>
        <v>0</v>
      </c>
      <c r="N133" s="245">
        <v>5.0000000000000001E-3</v>
      </c>
      <c r="O133" s="245">
        <f>ROUND(E133*N133,2)</f>
        <v>0.09</v>
      </c>
      <c r="P133" s="245">
        <v>0</v>
      </c>
      <c r="Q133" s="245">
        <f>ROUND(E133*P133,2)</f>
        <v>0</v>
      </c>
      <c r="R133" s="247"/>
      <c r="S133" s="247" t="s">
        <v>288</v>
      </c>
      <c r="T133" s="248" t="s">
        <v>265</v>
      </c>
      <c r="U133" s="222">
        <v>0</v>
      </c>
      <c r="V133" s="222">
        <f>ROUND(E133*U133,2)</f>
        <v>0</v>
      </c>
      <c r="W133" s="222"/>
      <c r="X133" s="222" t="s">
        <v>547</v>
      </c>
      <c r="Y133" s="222" t="s">
        <v>267</v>
      </c>
      <c r="Z133" s="212"/>
      <c r="AA133" s="212"/>
      <c r="AB133" s="212"/>
      <c r="AC133" s="212"/>
      <c r="AD133" s="212"/>
      <c r="AE133" s="212"/>
      <c r="AF133" s="212"/>
      <c r="AG133" s="212" t="s">
        <v>2212</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42">
        <v>85</v>
      </c>
      <c r="B134" s="243" t="s">
        <v>2712</v>
      </c>
      <c r="C134" s="253" t="s">
        <v>2713</v>
      </c>
      <c r="D134" s="244" t="s">
        <v>645</v>
      </c>
      <c r="E134" s="245">
        <v>9</v>
      </c>
      <c r="F134" s="246"/>
      <c r="G134" s="247">
        <f>ROUND(E134*F134,2)</f>
        <v>0</v>
      </c>
      <c r="H134" s="246"/>
      <c r="I134" s="247">
        <f>ROUND(E134*H134,2)</f>
        <v>0</v>
      </c>
      <c r="J134" s="246"/>
      <c r="K134" s="247">
        <f>ROUND(E134*J134,2)</f>
        <v>0</v>
      </c>
      <c r="L134" s="247">
        <v>21</v>
      </c>
      <c r="M134" s="247">
        <f>G134*(1+L134/100)</f>
        <v>0</v>
      </c>
      <c r="N134" s="245">
        <v>5.0000000000000001E-3</v>
      </c>
      <c r="O134" s="245">
        <f>ROUND(E134*N134,2)</f>
        <v>0.05</v>
      </c>
      <c r="P134" s="245">
        <v>0</v>
      </c>
      <c r="Q134" s="245">
        <f>ROUND(E134*P134,2)</f>
        <v>0</v>
      </c>
      <c r="R134" s="247"/>
      <c r="S134" s="247" t="s">
        <v>288</v>
      </c>
      <c r="T134" s="248" t="s">
        <v>265</v>
      </c>
      <c r="U134" s="222">
        <v>0</v>
      </c>
      <c r="V134" s="222">
        <f>ROUND(E134*U134,2)</f>
        <v>0</v>
      </c>
      <c r="W134" s="222"/>
      <c r="X134" s="222" t="s">
        <v>547</v>
      </c>
      <c r="Y134" s="222" t="s">
        <v>267</v>
      </c>
      <c r="Z134" s="212"/>
      <c r="AA134" s="212"/>
      <c r="AB134" s="212"/>
      <c r="AC134" s="212"/>
      <c r="AD134" s="212"/>
      <c r="AE134" s="212"/>
      <c r="AF134" s="212"/>
      <c r="AG134" s="212" t="s">
        <v>2212</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42">
        <v>86</v>
      </c>
      <c r="B135" s="243" t="s">
        <v>2714</v>
      </c>
      <c r="C135" s="253" t="s">
        <v>2715</v>
      </c>
      <c r="D135" s="244" t="s">
        <v>645</v>
      </c>
      <c r="E135" s="245">
        <v>15</v>
      </c>
      <c r="F135" s="246"/>
      <c r="G135" s="247">
        <f>ROUND(E135*F135,2)</f>
        <v>0</v>
      </c>
      <c r="H135" s="246"/>
      <c r="I135" s="247">
        <f>ROUND(E135*H135,2)</f>
        <v>0</v>
      </c>
      <c r="J135" s="246"/>
      <c r="K135" s="247">
        <f>ROUND(E135*J135,2)</f>
        <v>0</v>
      </c>
      <c r="L135" s="247">
        <v>21</v>
      </c>
      <c r="M135" s="247">
        <f>G135*(1+L135/100)</f>
        <v>0</v>
      </c>
      <c r="N135" s="245">
        <v>5.0000000000000001E-3</v>
      </c>
      <c r="O135" s="245">
        <f>ROUND(E135*N135,2)</f>
        <v>0.08</v>
      </c>
      <c r="P135" s="245">
        <v>0</v>
      </c>
      <c r="Q135" s="245">
        <f>ROUND(E135*P135,2)</f>
        <v>0</v>
      </c>
      <c r="R135" s="247"/>
      <c r="S135" s="247" t="s">
        <v>288</v>
      </c>
      <c r="T135" s="248" t="s">
        <v>265</v>
      </c>
      <c r="U135" s="222">
        <v>0</v>
      </c>
      <c r="V135" s="222">
        <f>ROUND(E135*U135,2)</f>
        <v>0</v>
      </c>
      <c r="W135" s="222"/>
      <c r="X135" s="222" t="s">
        <v>547</v>
      </c>
      <c r="Y135" s="222" t="s">
        <v>267</v>
      </c>
      <c r="Z135" s="212"/>
      <c r="AA135" s="212"/>
      <c r="AB135" s="212"/>
      <c r="AC135" s="212"/>
      <c r="AD135" s="212"/>
      <c r="AE135" s="212"/>
      <c r="AF135" s="212"/>
      <c r="AG135" s="212" t="s">
        <v>2212</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42">
        <v>87</v>
      </c>
      <c r="B136" s="243" t="s">
        <v>2716</v>
      </c>
      <c r="C136" s="253" t="s">
        <v>2717</v>
      </c>
      <c r="D136" s="244" t="s">
        <v>645</v>
      </c>
      <c r="E136" s="245">
        <v>5</v>
      </c>
      <c r="F136" s="246"/>
      <c r="G136" s="247">
        <f>ROUND(E136*F136,2)</f>
        <v>0</v>
      </c>
      <c r="H136" s="246"/>
      <c r="I136" s="247">
        <f>ROUND(E136*H136,2)</f>
        <v>0</v>
      </c>
      <c r="J136" s="246"/>
      <c r="K136" s="247">
        <f>ROUND(E136*J136,2)</f>
        <v>0</v>
      </c>
      <c r="L136" s="247">
        <v>21</v>
      </c>
      <c r="M136" s="247">
        <f>G136*(1+L136/100)</f>
        <v>0</v>
      </c>
      <c r="N136" s="245">
        <v>5.0000000000000001E-3</v>
      </c>
      <c r="O136" s="245">
        <f>ROUND(E136*N136,2)</f>
        <v>0.03</v>
      </c>
      <c r="P136" s="245">
        <v>0</v>
      </c>
      <c r="Q136" s="245">
        <f>ROUND(E136*P136,2)</f>
        <v>0</v>
      </c>
      <c r="R136" s="247"/>
      <c r="S136" s="247" t="s">
        <v>288</v>
      </c>
      <c r="T136" s="248" t="s">
        <v>265</v>
      </c>
      <c r="U136" s="222">
        <v>0</v>
      </c>
      <c r="V136" s="222">
        <f>ROUND(E136*U136,2)</f>
        <v>0</v>
      </c>
      <c r="W136" s="222"/>
      <c r="X136" s="222" t="s">
        <v>547</v>
      </c>
      <c r="Y136" s="222" t="s">
        <v>267</v>
      </c>
      <c r="Z136" s="212"/>
      <c r="AA136" s="212"/>
      <c r="AB136" s="212"/>
      <c r="AC136" s="212"/>
      <c r="AD136" s="212"/>
      <c r="AE136" s="212"/>
      <c r="AF136" s="212"/>
      <c r="AG136" s="212" t="s">
        <v>2212</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42">
        <v>88</v>
      </c>
      <c r="B137" s="243" t="s">
        <v>2718</v>
      </c>
      <c r="C137" s="253" t="s">
        <v>2719</v>
      </c>
      <c r="D137" s="244" t="s">
        <v>645</v>
      </c>
      <c r="E137" s="245">
        <v>3</v>
      </c>
      <c r="F137" s="246"/>
      <c r="G137" s="247">
        <f>ROUND(E137*F137,2)</f>
        <v>0</v>
      </c>
      <c r="H137" s="246"/>
      <c r="I137" s="247">
        <f>ROUND(E137*H137,2)</f>
        <v>0</v>
      </c>
      <c r="J137" s="246"/>
      <c r="K137" s="247">
        <f>ROUND(E137*J137,2)</f>
        <v>0</v>
      </c>
      <c r="L137" s="247">
        <v>21</v>
      </c>
      <c r="M137" s="247">
        <f>G137*(1+L137/100)</f>
        <v>0</v>
      </c>
      <c r="N137" s="245">
        <v>5.0000000000000001E-3</v>
      </c>
      <c r="O137" s="245">
        <f>ROUND(E137*N137,2)</f>
        <v>0.02</v>
      </c>
      <c r="P137" s="245">
        <v>0</v>
      </c>
      <c r="Q137" s="245">
        <f>ROUND(E137*P137,2)</f>
        <v>0</v>
      </c>
      <c r="R137" s="247"/>
      <c r="S137" s="247" t="s">
        <v>288</v>
      </c>
      <c r="T137" s="248" t="s">
        <v>265</v>
      </c>
      <c r="U137" s="222">
        <v>0</v>
      </c>
      <c r="V137" s="222">
        <f>ROUND(E137*U137,2)</f>
        <v>0</v>
      </c>
      <c r="W137" s="222"/>
      <c r="X137" s="222" t="s">
        <v>547</v>
      </c>
      <c r="Y137" s="222" t="s">
        <v>267</v>
      </c>
      <c r="Z137" s="212"/>
      <c r="AA137" s="212"/>
      <c r="AB137" s="212"/>
      <c r="AC137" s="212"/>
      <c r="AD137" s="212"/>
      <c r="AE137" s="212"/>
      <c r="AF137" s="212"/>
      <c r="AG137" s="212" t="s">
        <v>2212</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42">
        <v>89</v>
      </c>
      <c r="B138" s="243" t="s">
        <v>2720</v>
      </c>
      <c r="C138" s="253" t="s">
        <v>2721</v>
      </c>
      <c r="D138" s="244" t="s">
        <v>645</v>
      </c>
      <c r="E138" s="245">
        <v>2</v>
      </c>
      <c r="F138" s="246"/>
      <c r="G138" s="247">
        <f>ROUND(E138*F138,2)</f>
        <v>0</v>
      </c>
      <c r="H138" s="246"/>
      <c r="I138" s="247">
        <f>ROUND(E138*H138,2)</f>
        <v>0</v>
      </c>
      <c r="J138" s="246"/>
      <c r="K138" s="247">
        <f>ROUND(E138*J138,2)</f>
        <v>0</v>
      </c>
      <c r="L138" s="247">
        <v>21</v>
      </c>
      <c r="M138" s="247">
        <f>G138*(1+L138/100)</f>
        <v>0</v>
      </c>
      <c r="N138" s="245">
        <v>5.0000000000000001E-3</v>
      </c>
      <c r="O138" s="245">
        <f>ROUND(E138*N138,2)</f>
        <v>0.01</v>
      </c>
      <c r="P138" s="245">
        <v>0</v>
      </c>
      <c r="Q138" s="245">
        <f>ROUND(E138*P138,2)</f>
        <v>0</v>
      </c>
      <c r="R138" s="247"/>
      <c r="S138" s="247" t="s">
        <v>288</v>
      </c>
      <c r="T138" s="248" t="s">
        <v>265</v>
      </c>
      <c r="U138" s="222">
        <v>0</v>
      </c>
      <c r="V138" s="222">
        <f>ROUND(E138*U138,2)</f>
        <v>0</v>
      </c>
      <c r="W138" s="222"/>
      <c r="X138" s="222" t="s">
        <v>547</v>
      </c>
      <c r="Y138" s="222" t="s">
        <v>267</v>
      </c>
      <c r="Z138" s="212"/>
      <c r="AA138" s="212"/>
      <c r="AB138" s="212"/>
      <c r="AC138" s="212"/>
      <c r="AD138" s="212"/>
      <c r="AE138" s="212"/>
      <c r="AF138" s="212"/>
      <c r="AG138" s="212" t="s">
        <v>2212</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42">
        <v>90</v>
      </c>
      <c r="B139" s="243" t="s">
        <v>2722</v>
      </c>
      <c r="C139" s="253" t="s">
        <v>2723</v>
      </c>
      <c r="D139" s="244" t="s">
        <v>645</v>
      </c>
      <c r="E139" s="245">
        <v>24</v>
      </c>
      <c r="F139" s="246"/>
      <c r="G139" s="247">
        <f>ROUND(E139*F139,2)</f>
        <v>0</v>
      </c>
      <c r="H139" s="246"/>
      <c r="I139" s="247">
        <f>ROUND(E139*H139,2)</f>
        <v>0</v>
      </c>
      <c r="J139" s="246"/>
      <c r="K139" s="247">
        <f>ROUND(E139*J139,2)</f>
        <v>0</v>
      </c>
      <c r="L139" s="247">
        <v>21</v>
      </c>
      <c r="M139" s="247">
        <f>G139*(1+L139/100)</f>
        <v>0</v>
      </c>
      <c r="N139" s="245">
        <v>5.0000000000000001E-3</v>
      </c>
      <c r="O139" s="245">
        <f>ROUND(E139*N139,2)</f>
        <v>0.12</v>
      </c>
      <c r="P139" s="245">
        <v>0</v>
      </c>
      <c r="Q139" s="245">
        <f>ROUND(E139*P139,2)</f>
        <v>0</v>
      </c>
      <c r="R139" s="247"/>
      <c r="S139" s="247" t="s">
        <v>288</v>
      </c>
      <c r="T139" s="248" t="s">
        <v>265</v>
      </c>
      <c r="U139" s="222">
        <v>0</v>
      </c>
      <c r="V139" s="222">
        <f>ROUND(E139*U139,2)</f>
        <v>0</v>
      </c>
      <c r="W139" s="222"/>
      <c r="X139" s="222" t="s">
        <v>547</v>
      </c>
      <c r="Y139" s="222" t="s">
        <v>267</v>
      </c>
      <c r="Z139" s="212"/>
      <c r="AA139" s="212"/>
      <c r="AB139" s="212"/>
      <c r="AC139" s="212"/>
      <c r="AD139" s="212"/>
      <c r="AE139" s="212"/>
      <c r="AF139" s="212"/>
      <c r="AG139" s="212" t="s">
        <v>2212</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42">
        <v>91</v>
      </c>
      <c r="B140" s="243" t="s">
        <v>2724</v>
      </c>
      <c r="C140" s="253" t="s">
        <v>2725</v>
      </c>
      <c r="D140" s="244" t="s">
        <v>645</v>
      </c>
      <c r="E140" s="245">
        <v>3</v>
      </c>
      <c r="F140" s="246"/>
      <c r="G140" s="247">
        <f>ROUND(E140*F140,2)</f>
        <v>0</v>
      </c>
      <c r="H140" s="246"/>
      <c r="I140" s="247">
        <f>ROUND(E140*H140,2)</f>
        <v>0</v>
      </c>
      <c r="J140" s="246"/>
      <c r="K140" s="247">
        <f>ROUND(E140*J140,2)</f>
        <v>0</v>
      </c>
      <c r="L140" s="247">
        <v>21</v>
      </c>
      <c r="M140" s="247">
        <f>G140*(1+L140/100)</f>
        <v>0</v>
      </c>
      <c r="N140" s="245">
        <v>5.0000000000000001E-3</v>
      </c>
      <c r="O140" s="245">
        <f>ROUND(E140*N140,2)</f>
        <v>0.02</v>
      </c>
      <c r="P140" s="245">
        <v>0</v>
      </c>
      <c r="Q140" s="245">
        <f>ROUND(E140*P140,2)</f>
        <v>0</v>
      </c>
      <c r="R140" s="247"/>
      <c r="S140" s="247" t="s">
        <v>288</v>
      </c>
      <c r="T140" s="248" t="s">
        <v>265</v>
      </c>
      <c r="U140" s="222">
        <v>0</v>
      </c>
      <c r="V140" s="222">
        <f>ROUND(E140*U140,2)</f>
        <v>0</v>
      </c>
      <c r="W140" s="222"/>
      <c r="X140" s="222" t="s">
        <v>547</v>
      </c>
      <c r="Y140" s="222" t="s">
        <v>267</v>
      </c>
      <c r="Z140" s="212"/>
      <c r="AA140" s="212"/>
      <c r="AB140" s="212"/>
      <c r="AC140" s="212"/>
      <c r="AD140" s="212"/>
      <c r="AE140" s="212"/>
      <c r="AF140" s="212"/>
      <c r="AG140" s="212" t="s">
        <v>2212</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42">
        <v>92</v>
      </c>
      <c r="B141" s="243" t="s">
        <v>2726</v>
      </c>
      <c r="C141" s="253" t="s">
        <v>2727</v>
      </c>
      <c r="D141" s="244" t="s">
        <v>645</v>
      </c>
      <c r="E141" s="245">
        <v>1</v>
      </c>
      <c r="F141" s="246"/>
      <c r="G141" s="247">
        <f>ROUND(E141*F141,2)</f>
        <v>0</v>
      </c>
      <c r="H141" s="246"/>
      <c r="I141" s="247">
        <f>ROUND(E141*H141,2)</f>
        <v>0</v>
      </c>
      <c r="J141" s="246"/>
      <c r="K141" s="247">
        <f>ROUND(E141*J141,2)</f>
        <v>0</v>
      </c>
      <c r="L141" s="247">
        <v>21</v>
      </c>
      <c r="M141" s="247">
        <f>G141*(1+L141/100)</f>
        <v>0</v>
      </c>
      <c r="N141" s="245">
        <v>5.0000000000000001E-3</v>
      </c>
      <c r="O141" s="245">
        <f>ROUND(E141*N141,2)</f>
        <v>0.01</v>
      </c>
      <c r="P141" s="245">
        <v>0</v>
      </c>
      <c r="Q141" s="245">
        <f>ROUND(E141*P141,2)</f>
        <v>0</v>
      </c>
      <c r="R141" s="247"/>
      <c r="S141" s="247" t="s">
        <v>288</v>
      </c>
      <c r="T141" s="248" t="s">
        <v>265</v>
      </c>
      <c r="U141" s="222">
        <v>0</v>
      </c>
      <c r="V141" s="222">
        <f>ROUND(E141*U141,2)</f>
        <v>0</v>
      </c>
      <c r="W141" s="222"/>
      <c r="X141" s="222" t="s">
        <v>547</v>
      </c>
      <c r="Y141" s="222" t="s">
        <v>267</v>
      </c>
      <c r="Z141" s="212"/>
      <c r="AA141" s="212"/>
      <c r="AB141" s="212"/>
      <c r="AC141" s="212"/>
      <c r="AD141" s="212"/>
      <c r="AE141" s="212"/>
      <c r="AF141" s="212"/>
      <c r="AG141" s="212" t="s">
        <v>2212</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42">
        <v>93</v>
      </c>
      <c r="B142" s="243" t="s">
        <v>2728</v>
      </c>
      <c r="C142" s="253" t="s">
        <v>2729</v>
      </c>
      <c r="D142" s="244" t="s">
        <v>645</v>
      </c>
      <c r="E142" s="245">
        <v>20</v>
      </c>
      <c r="F142" s="246"/>
      <c r="G142" s="247">
        <f>ROUND(E142*F142,2)</f>
        <v>0</v>
      </c>
      <c r="H142" s="246"/>
      <c r="I142" s="247">
        <f>ROUND(E142*H142,2)</f>
        <v>0</v>
      </c>
      <c r="J142" s="246"/>
      <c r="K142" s="247">
        <f>ROUND(E142*J142,2)</f>
        <v>0</v>
      </c>
      <c r="L142" s="247">
        <v>21</v>
      </c>
      <c r="M142" s="247">
        <f>G142*(1+L142/100)</f>
        <v>0</v>
      </c>
      <c r="N142" s="245">
        <v>5.0000000000000001E-3</v>
      </c>
      <c r="O142" s="245">
        <f>ROUND(E142*N142,2)</f>
        <v>0.1</v>
      </c>
      <c r="P142" s="245">
        <v>0</v>
      </c>
      <c r="Q142" s="245">
        <f>ROUND(E142*P142,2)</f>
        <v>0</v>
      </c>
      <c r="R142" s="247"/>
      <c r="S142" s="247" t="s">
        <v>288</v>
      </c>
      <c r="T142" s="248" t="s">
        <v>265</v>
      </c>
      <c r="U142" s="222">
        <v>0</v>
      </c>
      <c r="V142" s="222">
        <f>ROUND(E142*U142,2)</f>
        <v>0</v>
      </c>
      <c r="W142" s="222"/>
      <c r="X142" s="222" t="s">
        <v>547</v>
      </c>
      <c r="Y142" s="222" t="s">
        <v>267</v>
      </c>
      <c r="Z142" s="212"/>
      <c r="AA142" s="212"/>
      <c r="AB142" s="212"/>
      <c r="AC142" s="212"/>
      <c r="AD142" s="212"/>
      <c r="AE142" s="212"/>
      <c r="AF142" s="212"/>
      <c r="AG142" s="212" t="s">
        <v>2212</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1" x14ac:dyDescent="0.2">
      <c r="A143" s="242">
        <v>94</v>
      </c>
      <c r="B143" s="243" t="s">
        <v>2730</v>
      </c>
      <c r="C143" s="253" t="s">
        <v>2731</v>
      </c>
      <c r="D143" s="244" t="s">
        <v>645</v>
      </c>
      <c r="E143" s="245">
        <v>1</v>
      </c>
      <c r="F143" s="246"/>
      <c r="G143" s="247">
        <f>ROUND(E143*F143,2)</f>
        <v>0</v>
      </c>
      <c r="H143" s="246"/>
      <c r="I143" s="247">
        <f>ROUND(E143*H143,2)</f>
        <v>0</v>
      </c>
      <c r="J143" s="246"/>
      <c r="K143" s="247">
        <f>ROUND(E143*J143,2)</f>
        <v>0</v>
      </c>
      <c r="L143" s="247">
        <v>21</v>
      </c>
      <c r="M143" s="247">
        <f>G143*(1+L143/100)</f>
        <v>0</v>
      </c>
      <c r="N143" s="245">
        <v>5.0000000000000001E-3</v>
      </c>
      <c r="O143" s="245">
        <f>ROUND(E143*N143,2)</f>
        <v>0.01</v>
      </c>
      <c r="P143" s="245">
        <v>0</v>
      </c>
      <c r="Q143" s="245">
        <f>ROUND(E143*P143,2)</f>
        <v>0</v>
      </c>
      <c r="R143" s="247"/>
      <c r="S143" s="247" t="s">
        <v>288</v>
      </c>
      <c r="T143" s="248" t="s">
        <v>265</v>
      </c>
      <c r="U143" s="222">
        <v>0</v>
      </c>
      <c r="V143" s="222">
        <f>ROUND(E143*U143,2)</f>
        <v>0</v>
      </c>
      <c r="W143" s="222"/>
      <c r="X143" s="222" t="s">
        <v>547</v>
      </c>
      <c r="Y143" s="222" t="s">
        <v>267</v>
      </c>
      <c r="Z143" s="212"/>
      <c r="AA143" s="212"/>
      <c r="AB143" s="212"/>
      <c r="AC143" s="212"/>
      <c r="AD143" s="212"/>
      <c r="AE143" s="212"/>
      <c r="AF143" s="212"/>
      <c r="AG143" s="212" t="s">
        <v>2212</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226" t="s">
        <v>259</v>
      </c>
      <c r="B144" s="227" t="s">
        <v>222</v>
      </c>
      <c r="C144" s="249" t="s">
        <v>223</v>
      </c>
      <c r="D144" s="228"/>
      <c r="E144" s="229"/>
      <c r="F144" s="230"/>
      <c r="G144" s="230">
        <f>SUMIF(AG145:AG145,"&lt;&gt;NOR",G145:G145)</f>
        <v>0</v>
      </c>
      <c r="H144" s="230"/>
      <c r="I144" s="230">
        <f>SUM(I145:I145)</f>
        <v>0</v>
      </c>
      <c r="J144" s="230"/>
      <c r="K144" s="230">
        <f>SUM(K145:K145)</f>
        <v>0</v>
      </c>
      <c r="L144" s="230"/>
      <c r="M144" s="230">
        <f>SUM(M145:M145)</f>
        <v>0</v>
      </c>
      <c r="N144" s="229"/>
      <c r="O144" s="229">
        <f>SUM(O145:O145)</f>
        <v>0</v>
      </c>
      <c r="P144" s="229"/>
      <c r="Q144" s="229">
        <f>SUM(Q145:Q145)</f>
        <v>0</v>
      </c>
      <c r="R144" s="230"/>
      <c r="S144" s="230"/>
      <c r="T144" s="231"/>
      <c r="U144" s="225"/>
      <c r="V144" s="225">
        <f>SUM(V145:V145)</f>
        <v>76.540000000000006</v>
      </c>
      <c r="W144" s="225"/>
      <c r="X144" s="225"/>
      <c r="Y144" s="225"/>
      <c r="AG144" t="s">
        <v>260</v>
      </c>
    </row>
    <row r="145" spans="1:60" outlineLevel="1" x14ac:dyDescent="0.2">
      <c r="A145" s="242">
        <v>95</v>
      </c>
      <c r="B145" s="243" t="s">
        <v>2732</v>
      </c>
      <c r="C145" s="253" t="s">
        <v>2733</v>
      </c>
      <c r="D145" s="244" t="s">
        <v>645</v>
      </c>
      <c r="E145" s="245">
        <v>172</v>
      </c>
      <c r="F145" s="246"/>
      <c r="G145" s="247">
        <f>ROUND(E145*F145,2)</f>
        <v>0</v>
      </c>
      <c r="H145" s="246"/>
      <c r="I145" s="247">
        <f>ROUND(E145*H145,2)</f>
        <v>0</v>
      </c>
      <c r="J145" s="246"/>
      <c r="K145" s="247">
        <f>ROUND(E145*J145,2)</f>
        <v>0</v>
      </c>
      <c r="L145" s="247">
        <v>21</v>
      </c>
      <c r="M145" s="247">
        <f>G145*(1+L145/100)</f>
        <v>0</v>
      </c>
      <c r="N145" s="245">
        <v>0</v>
      </c>
      <c r="O145" s="245">
        <f>ROUND(E145*N145,2)</f>
        <v>0</v>
      </c>
      <c r="P145" s="245">
        <v>0</v>
      </c>
      <c r="Q145" s="245">
        <f>ROUND(E145*P145,2)</f>
        <v>0</v>
      </c>
      <c r="R145" s="247" t="s">
        <v>222</v>
      </c>
      <c r="S145" s="247" t="s">
        <v>264</v>
      </c>
      <c r="T145" s="248" t="s">
        <v>319</v>
      </c>
      <c r="U145" s="222">
        <v>0.44500000000000001</v>
      </c>
      <c r="V145" s="222">
        <f>ROUND(E145*U145,2)</f>
        <v>76.540000000000006</v>
      </c>
      <c r="W145" s="222"/>
      <c r="X145" s="222" t="s">
        <v>320</v>
      </c>
      <c r="Y145" s="222" t="s">
        <v>267</v>
      </c>
      <c r="Z145" s="212"/>
      <c r="AA145" s="212"/>
      <c r="AB145" s="212"/>
      <c r="AC145" s="212"/>
      <c r="AD145" s="212"/>
      <c r="AE145" s="212"/>
      <c r="AF145" s="212"/>
      <c r="AG145" s="212" t="s">
        <v>321</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x14ac:dyDescent="0.2">
      <c r="A146" s="226" t="s">
        <v>259</v>
      </c>
      <c r="B146" s="227" t="s">
        <v>214</v>
      </c>
      <c r="C146" s="249" t="s">
        <v>215</v>
      </c>
      <c r="D146" s="228"/>
      <c r="E146" s="229"/>
      <c r="F146" s="230"/>
      <c r="G146" s="230">
        <f>SUMIF(AG147:AG148,"&lt;&gt;NOR",G147:G148)</f>
        <v>0</v>
      </c>
      <c r="H146" s="230"/>
      <c r="I146" s="230">
        <f>SUM(I147:I148)</f>
        <v>0</v>
      </c>
      <c r="J146" s="230"/>
      <c r="K146" s="230">
        <f>SUM(K147:K148)</f>
        <v>0</v>
      </c>
      <c r="L146" s="230"/>
      <c r="M146" s="230">
        <f>SUM(M147:M148)</f>
        <v>0</v>
      </c>
      <c r="N146" s="229"/>
      <c r="O146" s="229">
        <f>SUM(O147:O148)</f>
        <v>0</v>
      </c>
      <c r="P146" s="229"/>
      <c r="Q146" s="229">
        <f>SUM(Q147:Q148)</f>
        <v>0</v>
      </c>
      <c r="R146" s="230"/>
      <c r="S146" s="230"/>
      <c r="T146" s="231"/>
      <c r="U146" s="225"/>
      <c r="V146" s="225">
        <f>SUM(V147:V148)</f>
        <v>0</v>
      </c>
      <c r="W146" s="225"/>
      <c r="X146" s="225"/>
      <c r="Y146" s="225"/>
      <c r="AG146" t="s">
        <v>260</v>
      </c>
    </row>
    <row r="147" spans="1:60" outlineLevel="1" x14ac:dyDescent="0.2">
      <c r="A147" s="242">
        <v>96</v>
      </c>
      <c r="B147" s="243" t="s">
        <v>2734</v>
      </c>
      <c r="C147" s="253" t="s">
        <v>2735</v>
      </c>
      <c r="D147" s="244" t="s">
        <v>2215</v>
      </c>
      <c r="E147" s="245">
        <v>6</v>
      </c>
      <c r="F147" s="246"/>
      <c r="G147" s="247">
        <f>ROUND(E147*F147,2)</f>
        <v>0</v>
      </c>
      <c r="H147" s="246"/>
      <c r="I147" s="247">
        <f>ROUND(E147*H147,2)</f>
        <v>0</v>
      </c>
      <c r="J147" s="246"/>
      <c r="K147" s="247">
        <f>ROUND(E147*J147,2)</f>
        <v>0</v>
      </c>
      <c r="L147" s="247">
        <v>21</v>
      </c>
      <c r="M147" s="247">
        <f>G147*(1+L147/100)</f>
        <v>0</v>
      </c>
      <c r="N147" s="245">
        <v>0</v>
      </c>
      <c r="O147" s="245">
        <f>ROUND(E147*N147,2)</f>
        <v>0</v>
      </c>
      <c r="P147" s="245">
        <v>0</v>
      </c>
      <c r="Q147" s="245">
        <f>ROUND(E147*P147,2)</f>
        <v>0</v>
      </c>
      <c r="R147" s="247"/>
      <c r="S147" s="247" t="s">
        <v>288</v>
      </c>
      <c r="T147" s="248" t="s">
        <v>265</v>
      </c>
      <c r="U147" s="222">
        <v>0</v>
      </c>
      <c r="V147" s="222">
        <f>ROUND(E147*U147,2)</f>
        <v>0</v>
      </c>
      <c r="W147" s="222"/>
      <c r="X147" s="222" t="s">
        <v>547</v>
      </c>
      <c r="Y147" s="222" t="s">
        <v>267</v>
      </c>
      <c r="Z147" s="212"/>
      <c r="AA147" s="212"/>
      <c r="AB147" s="212"/>
      <c r="AC147" s="212"/>
      <c r="AD147" s="212"/>
      <c r="AE147" s="212"/>
      <c r="AF147" s="212"/>
      <c r="AG147" s="212" t="s">
        <v>548</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42">
        <v>97</v>
      </c>
      <c r="B148" s="243" t="s">
        <v>2736</v>
      </c>
      <c r="C148" s="253" t="s">
        <v>2737</v>
      </c>
      <c r="D148" s="244" t="s">
        <v>2215</v>
      </c>
      <c r="E148" s="245">
        <v>4</v>
      </c>
      <c r="F148" s="246"/>
      <c r="G148" s="247">
        <f>ROUND(E148*F148,2)</f>
        <v>0</v>
      </c>
      <c r="H148" s="246"/>
      <c r="I148" s="247">
        <f>ROUND(E148*H148,2)</f>
        <v>0</v>
      </c>
      <c r="J148" s="246"/>
      <c r="K148" s="247">
        <f>ROUND(E148*J148,2)</f>
        <v>0</v>
      </c>
      <c r="L148" s="247">
        <v>21</v>
      </c>
      <c r="M148" s="247">
        <f>G148*(1+L148/100)</f>
        <v>0</v>
      </c>
      <c r="N148" s="245">
        <v>0</v>
      </c>
      <c r="O148" s="245">
        <f>ROUND(E148*N148,2)</f>
        <v>0</v>
      </c>
      <c r="P148" s="245">
        <v>0</v>
      </c>
      <c r="Q148" s="245">
        <f>ROUND(E148*P148,2)</f>
        <v>0</v>
      </c>
      <c r="R148" s="247"/>
      <c r="S148" s="247" t="s">
        <v>288</v>
      </c>
      <c r="T148" s="248" t="s">
        <v>265</v>
      </c>
      <c r="U148" s="222">
        <v>0</v>
      </c>
      <c r="V148" s="222">
        <f>ROUND(E148*U148,2)</f>
        <v>0</v>
      </c>
      <c r="W148" s="222"/>
      <c r="X148" s="222" t="s">
        <v>547</v>
      </c>
      <c r="Y148" s="222" t="s">
        <v>267</v>
      </c>
      <c r="Z148" s="212"/>
      <c r="AA148" s="212"/>
      <c r="AB148" s="212"/>
      <c r="AC148" s="212"/>
      <c r="AD148" s="212"/>
      <c r="AE148" s="212"/>
      <c r="AF148" s="212"/>
      <c r="AG148" s="212" t="s">
        <v>548</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x14ac:dyDescent="0.2">
      <c r="A149" s="226" t="s">
        <v>259</v>
      </c>
      <c r="B149" s="227" t="s">
        <v>222</v>
      </c>
      <c r="C149" s="249" t="s">
        <v>223</v>
      </c>
      <c r="D149" s="228"/>
      <c r="E149" s="229"/>
      <c r="F149" s="230"/>
      <c r="G149" s="230">
        <f>SUMIF(AG150:AG150,"&lt;&gt;NOR",G150:G150)</f>
        <v>0</v>
      </c>
      <c r="H149" s="230"/>
      <c r="I149" s="230">
        <f>SUM(I150:I150)</f>
        <v>0</v>
      </c>
      <c r="J149" s="230"/>
      <c r="K149" s="230">
        <f>SUM(K150:K150)</f>
        <v>0</v>
      </c>
      <c r="L149" s="230"/>
      <c r="M149" s="230">
        <f>SUM(M150:M150)</f>
        <v>0</v>
      </c>
      <c r="N149" s="229"/>
      <c r="O149" s="229">
        <f>SUM(O150:O150)</f>
        <v>0</v>
      </c>
      <c r="P149" s="229"/>
      <c r="Q149" s="229">
        <f>SUM(Q150:Q150)</f>
        <v>0</v>
      </c>
      <c r="R149" s="230"/>
      <c r="S149" s="230"/>
      <c r="T149" s="231"/>
      <c r="U149" s="225"/>
      <c r="V149" s="225">
        <f>SUM(V150:V150)</f>
        <v>6.6</v>
      </c>
      <c r="W149" s="225"/>
      <c r="X149" s="225"/>
      <c r="Y149" s="225"/>
      <c r="AG149" t="s">
        <v>260</v>
      </c>
    </row>
    <row r="150" spans="1:60" outlineLevel="1" x14ac:dyDescent="0.2">
      <c r="A150" s="242">
        <v>98</v>
      </c>
      <c r="B150" s="243" t="s">
        <v>2738</v>
      </c>
      <c r="C150" s="253" t="s">
        <v>2739</v>
      </c>
      <c r="D150" s="244" t="s">
        <v>645</v>
      </c>
      <c r="E150" s="245">
        <v>10</v>
      </c>
      <c r="F150" s="246"/>
      <c r="G150" s="247">
        <f>ROUND(E150*F150,2)</f>
        <v>0</v>
      </c>
      <c r="H150" s="246"/>
      <c r="I150" s="247">
        <f>ROUND(E150*H150,2)</f>
        <v>0</v>
      </c>
      <c r="J150" s="246"/>
      <c r="K150" s="247">
        <f>ROUND(E150*J150,2)</f>
        <v>0</v>
      </c>
      <c r="L150" s="247">
        <v>21</v>
      </c>
      <c r="M150" s="247">
        <f>G150*(1+L150/100)</f>
        <v>0</v>
      </c>
      <c r="N150" s="245">
        <v>0</v>
      </c>
      <c r="O150" s="245">
        <f>ROUND(E150*N150,2)</f>
        <v>0</v>
      </c>
      <c r="P150" s="245">
        <v>0</v>
      </c>
      <c r="Q150" s="245">
        <f>ROUND(E150*P150,2)</f>
        <v>0</v>
      </c>
      <c r="R150" s="247" t="s">
        <v>222</v>
      </c>
      <c r="S150" s="247" t="s">
        <v>264</v>
      </c>
      <c r="T150" s="248" t="s">
        <v>319</v>
      </c>
      <c r="U150" s="222">
        <v>0.66</v>
      </c>
      <c r="V150" s="222">
        <f>ROUND(E150*U150,2)</f>
        <v>6.6</v>
      </c>
      <c r="W150" s="222"/>
      <c r="X150" s="222" t="s">
        <v>320</v>
      </c>
      <c r="Y150" s="222" t="s">
        <v>267</v>
      </c>
      <c r="Z150" s="212"/>
      <c r="AA150" s="212"/>
      <c r="AB150" s="212"/>
      <c r="AC150" s="212"/>
      <c r="AD150" s="212"/>
      <c r="AE150" s="212"/>
      <c r="AF150" s="212"/>
      <c r="AG150" s="212" t="s">
        <v>321</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x14ac:dyDescent="0.2">
      <c r="A151" s="226" t="s">
        <v>259</v>
      </c>
      <c r="B151" s="227" t="s">
        <v>214</v>
      </c>
      <c r="C151" s="249" t="s">
        <v>215</v>
      </c>
      <c r="D151" s="228"/>
      <c r="E151" s="229"/>
      <c r="F151" s="230"/>
      <c r="G151" s="230">
        <f>SUMIF(AG152:AG154,"&lt;&gt;NOR",G152:G154)</f>
        <v>0</v>
      </c>
      <c r="H151" s="230"/>
      <c r="I151" s="230">
        <f>SUM(I152:I154)</f>
        <v>0</v>
      </c>
      <c r="J151" s="230"/>
      <c r="K151" s="230">
        <f>SUM(K152:K154)</f>
        <v>0</v>
      </c>
      <c r="L151" s="230"/>
      <c r="M151" s="230">
        <f>SUM(M152:M154)</f>
        <v>0</v>
      </c>
      <c r="N151" s="229"/>
      <c r="O151" s="229">
        <f>SUM(O152:O154)</f>
        <v>0.01</v>
      </c>
      <c r="P151" s="229"/>
      <c r="Q151" s="229">
        <f>SUM(Q152:Q154)</f>
        <v>0</v>
      </c>
      <c r="R151" s="230"/>
      <c r="S151" s="230"/>
      <c r="T151" s="231"/>
      <c r="U151" s="225"/>
      <c r="V151" s="225">
        <f>SUM(V152:V154)</f>
        <v>0</v>
      </c>
      <c r="W151" s="225"/>
      <c r="X151" s="225"/>
      <c r="Y151" s="225"/>
      <c r="AG151" t="s">
        <v>260</v>
      </c>
    </row>
    <row r="152" spans="1:60" outlineLevel="1" x14ac:dyDescent="0.2">
      <c r="A152" s="242">
        <v>99</v>
      </c>
      <c r="B152" s="243" t="s">
        <v>2740</v>
      </c>
      <c r="C152" s="253" t="s">
        <v>2741</v>
      </c>
      <c r="D152" s="244" t="s">
        <v>645</v>
      </c>
      <c r="E152" s="245">
        <v>1</v>
      </c>
      <c r="F152" s="246"/>
      <c r="G152" s="247">
        <f>ROUND(E152*F152,2)</f>
        <v>0</v>
      </c>
      <c r="H152" s="246"/>
      <c r="I152" s="247">
        <f>ROUND(E152*H152,2)</f>
        <v>0</v>
      </c>
      <c r="J152" s="246"/>
      <c r="K152" s="247">
        <f>ROUND(E152*J152,2)</f>
        <v>0</v>
      </c>
      <c r="L152" s="247">
        <v>21</v>
      </c>
      <c r="M152" s="247">
        <f>G152*(1+L152/100)</f>
        <v>0</v>
      </c>
      <c r="N152" s="245">
        <v>5.0000000000000001E-3</v>
      </c>
      <c r="O152" s="245">
        <f>ROUND(E152*N152,2)</f>
        <v>0.01</v>
      </c>
      <c r="P152" s="245">
        <v>0</v>
      </c>
      <c r="Q152" s="245">
        <f>ROUND(E152*P152,2)</f>
        <v>0</v>
      </c>
      <c r="R152" s="247"/>
      <c r="S152" s="247" t="s">
        <v>288</v>
      </c>
      <c r="T152" s="248" t="s">
        <v>265</v>
      </c>
      <c r="U152" s="222">
        <v>0</v>
      </c>
      <c r="V152" s="222">
        <f>ROUND(E152*U152,2)</f>
        <v>0</v>
      </c>
      <c r="W152" s="222"/>
      <c r="X152" s="222" t="s">
        <v>547</v>
      </c>
      <c r="Y152" s="222" t="s">
        <v>267</v>
      </c>
      <c r="Z152" s="212"/>
      <c r="AA152" s="212"/>
      <c r="AB152" s="212"/>
      <c r="AC152" s="212"/>
      <c r="AD152" s="212"/>
      <c r="AE152" s="212"/>
      <c r="AF152" s="212"/>
      <c r="AG152" s="212" t="s">
        <v>2212</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42">
        <v>100</v>
      </c>
      <c r="B153" s="243" t="s">
        <v>2742</v>
      </c>
      <c r="C153" s="253" t="s">
        <v>2743</v>
      </c>
      <c r="D153" s="244" t="s">
        <v>650</v>
      </c>
      <c r="E153" s="245">
        <v>18</v>
      </c>
      <c r="F153" s="246"/>
      <c r="G153" s="247">
        <f>ROUND(E153*F153,2)</f>
        <v>0</v>
      </c>
      <c r="H153" s="246"/>
      <c r="I153" s="247">
        <f>ROUND(E153*H153,2)</f>
        <v>0</v>
      </c>
      <c r="J153" s="246"/>
      <c r="K153" s="247">
        <f>ROUND(E153*J153,2)</f>
        <v>0</v>
      </c>
      <c r="L153" s="247">
        <v>21</v>
      </c>
      <c r="M153" s="247">
        <f>G153*(1+L153/100)</f>
        <v>0</v>
      </c>
      <c r="N153" s="245">
        <v>0</v>
      </c>
      <c r="O153" s="245">
        <f>ROUND(E153*N153,2)</f>
        <v>0</v>
      </c>
      <c r="P153" s="245">
        <v>0</v>
      </c>
      <c r="Q153" s="245">
        <f>ROUND(E153*P153,2)</f>
        <v>0</v>
      </c>
      <c r="R153" s="247"/>
      <c r="S153" s="247" t="s">
        <v>288</v>
      </c>
      <c r="T153" s="248" t="s">
        <v>265</v>
      </c>
      <c r="U153" s="222">
        <v>0</v>
      </c>
      <c r="V153" s="222">
        <f>ROUND(E153*U153,2)</f>
        <v>0</v>
      </c>
      <c r="W153" s="222"/>
      <c r="X153" s="222" t="s">
        <v>547</v>
      </c>
      <c r="Y153" s="222" t="s">
        <v>267</v>
      </c>
      <c r="Z153" s="212"/>
      <c r="AA153" s="212"/>
      <c r="AB153" s="212"/>
      <c r="AC153" s="212"/>
      <c r="AD153" s="212"/>
      <c r="AE153" s="212"/>
      <c r="AF153" s="212"/>
      <c r="AG153" s="212" t="s">
        <v>548</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42">
        <v>101</v>
      </c>
      <c r="B154" s="243" t="s">
        <v>2744</v>
      </c>
      <c r="C154" s="253" t="s">
        <v>2745</v>
      </c>
      <c r="D154" s="244" t="s">
        <v>650</v>
      </c>
      <c r="E154" s="245">
        <v>18</v>
      </c>
      <c r="F154" s="246"/>
      <c r="G154" s="247">
        <f>ROUND(E154*F154,2)</f>
        <v>0</v>
      </c>
      <c r="H154" s="246"/>
      <c r="I154" s="247">
        <f>ROUND(E154*H154,2)</f>
        <v>0</v>
      </c>
      <c r="J154" s="246"/>
      <c r="K154" s="247">
        <f>ROUND(E154*J154,2)</f>
        <v>0</v>
      </c>
      <c r="L154" s="247">
        <v>21</v>
      </c>
      <c r="M154" s="247">
        <f>G154*(1+L154/100)</f>
        <v>0</v>
      </c>
      <c r="N154" s="245">
        <v>0</v>
      </c>
      <c r="O154" s="245">
        <f>ROUND(E154*N154,2)</f>
        <v>0</v>
      </c>
      <c r="P154" s="245">
        <v>0</v>
      </c>
      <c r="Q154" s="245">
        <f>ROUND(E154*P154,2)</f>
        <v>0</v>
      </c>
      <c r="R154" s="247"/>
      <c r="S154" s="247" t="s">
        <v>288</v>
      </c>
      <c r="T154" s="248" t="s">
        <v>265</v>
      </c>
      <c r="U154" s="222">
        <v>0</v>
      </c>
      <c r="V154" s="222">
        <f>ROUND(E154*U154,2)</f>
        <v>0</v>
      </c>
      <c r="W154" s="222"/>
      <c r="X154" s="222" t="s">
        <v>547</v>
      </c>
      <c r="Y154" s="222" t="s">
        <v>267</v>
      </c>
      <c r="Z154" s="212"/>
      <c r="AA154" s="212"/>
      <c r="AB154" s="212"/>
      <c r="AC154" s="212"/>
      <c r="AD154" s="212"/>
      <c r="AE154" s="212"/>
      <c r="AF154" s="212"/>
      <c r="AG154" s="212" t="s">
        <v>548</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x14ac:dyDescent="0.2">
      <c r="A155" s="226" t="s">
        <v>259</v>
      </c>
      <c r="B155" s="227" t="s">
        <v>208</v>
      </c>
      <c r="C155" s="249" t="s">
        <v>209</v>
      </c>
      <c r="D155" s="228"/>
      <c r="E155" s="229"/>
      <c r="F155" s="230"/>
      <c r="G155" s="230">
        <f>SUMIF(AG156:AG156,"&lt;&gt;NOR",G156:G156)</f>
        <v>0</v>
      </c>
      <c r="H155" s="230"/>
      <c r="I155" s="230">
        <f>SUM(I156:I156)</f>
        <v>0</v>
      </c>
      <c r="J155" s="230"/>
      <c r="K155" s="230">
        <f>SUM(K156:K156)</f>
        <v>0</v>
      </c>
      <c r="L155" s="230"/>
      <c r="M155" s="230">
        <f>SUM(M156:M156)</f>
        <v>0</v>
      </c>
      <c r="N155" s="229"/>
      <c r="O155" s="229">
        <f>SUM(O156:O156)</f>
        <v>0</v>
      </c>
      <c r="P155" s="229"/>
      <c r="Q155" s="229">
        <f>SUM(Q156:Q156)</f>
        <v>0</v>
      </c>
      <c r="R155" s="230"/>
      <c r="S155" s="230"/>
      <c r="T155" s="231"/>
      <c r="U155" s="225"/>
      <c r="V155" s="225">
        <f>SUM(V156:V156)</f>
        <v>4.7699999999999996</v>
      </c>
      <c r="W155" s="225"/>
      <c r="X155" s="225"/>
      <c r="Y155" s="225"/>
      <c r="AG155" t="s">
        <v>260</v>
      </c>
    </row>
    <row r="156" spans="1:60" outlineLevel="1" x14ac:dyDescent="0.2">
      <c r="A156" s="242">
        <v>102</v>
      </c>
      <c r="B156" s="243" t="s">
        <v>2746</v>
      </c>
      <c r="C156" s="253" t="s">
        <v>2747</v>
      </c>
      <c r="D156" s="244" t="s">
        <v>650</v>
      </c>
      <c r="E156" s="245">
        <v>18</v>
      </c>
      <c r="F156" s="246"/>
      <c r="G156" s="247">
        <f>ROUND(E156*F156,2)</f>
        <v>0</v>
      </c>
      <c r="H156" s="246"/>
      <c r="I156" s="247">
        <f>ROUND(E156*H156,2)</f>
        <v>0</v>
      </c>
      <c r="J156" s="246"/>
      <c r="K156" s="247">
        <f>ROUND(E156*J156,2)</f>
        <v>0</v>
      </c>
      <c r="L156" s="247">
        <v>21</v>
      </c>
      <c r="M156" s="247">
        <f>G156*(1+L156/100)</f>
        <v>0</v>
      </c>
      <c r="N156" s="245">
        <v>0</v>
      </c>
      <c r="O156" s="245">
        <f>ROUND(E156*N156,2)</f>
        <v>0</v>
      </c>
      <c r="P156" s="245">
        <v>0</v>
      </c>
      <c r="Q156" s="245">
        <f>ROUND(E156*P156,2)</f>
        <v>0</v>
      </c>
      <c r="R156" s="247" t="s">
        <v>208</v>
      </c>
      <c r="S156" s="247" t="s">
        <v>264</v>
      </c>
      <c r="T156" s="248" t="s">
        <v>319</v>
      </c>
      <c r="U156" s="222">
        <v>0.26500000000000001</v>
      </c>
      <c r="V156" s="222">
        <f>ROUND(E156*U156,2)</f>
        <v>4.7699999999999996</v>
      </c>
      <c r="W156" s="222"/>
      <c r="X156" s="222" t="s">
        <v>320</v>
      </c>
      <c r="Y156" s="222" t="s">
        <v>267</v>
      </c>
      <c r="Z156" s="212"/>
      <c r="AA156" s="212"/>
      <c r="AB156" s="212"/>
      <c r="AC156" s="212"/>
      <c r="AD156" s="212"/>
      <c r="AE156" s="212"/>
      <c r="AF156" s="212"/>
      <c r="AG156" s="212" t="s">
        <v>321</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x14ac:dyDescent="0.2">
      <c r="A157" s="226" t="s">
        <v>259</v>
      </c>
      <c r="B157" s="227" t="s">
        <v>214</v>
      </c>
      <c r="C157" s="249" t="s">
        <v>215</v>
      </c>
      <c r="D157" s="228"/>
      <c r="E157" s="229"/>
      <c r="F157" s="230"/>
      <c r="G157" s="230">
        <f>SUMIF(AG158:AG158,"&lt;&gt;NOR",G158:G158)</f>
        <v>0</v>
      </c>
      <c r="H157" s="230"/>
      <c r="I157" s="230">
        <f>SUM(I158:I158)</f>
        <v>0</v>
      </c>
      <c r="J157" s="230"/>
      <c r="K157" s="230">
        <f>SUM(K158:K158)</f>
        <v>0</v>
      </c>
      <c r="L157" s="230"/>
      <c r="M157" s="230">
        <f>SUM(M158:M158)</f>
        <v>0</v>
      </c>
      <c r="N157" s="229"/>
      <c r="O157" s="229">
        <f>SUM(O158:O158)</f>
        <v>0</v>
      </c>
      <c r="P157" s="229"/>
      <c r="Q157" s="229">
        <f>SUM(Q158:Q158)</f>
        <v>0</v>
      </c>
      <c r="R157" s="230"/>
      <c r="S157" s="230"/>
      <c r="T157" s="231"/>
      <c r="U157" s="225"/>
      <c r="V157" s="225">
        <f>SUM(V158:V158)</f>
        <v>0</v>
      </c>
      <c r="W157" s="225"/>
      <c r="X157" s="225"/>
      <c r="Y157" s="225"/>
      <c r="AG157" t="s">
        <v>260</v>
      </c>
    </row>
    <row r="158" spans="1:60" outlineLevel="1" x14ac:dyDescent="0.2">
      <c r="A158" s="242">
        <v>103</v>
      </c>
      <c r="B158" s="243" t="s">
        <v>2748</v>
      </c>
      <c r="C158" s="253" t="s">
        <v>2749</v>
      </c>
      <c r="D158" s="244" t="s">
        <v>645</v>
      </c>
      <c r="E158" s="245">
        <v>2</v>
      </c>
      <c r="F158" s="246"/>
      <c r="G158" s="247">
        <f>ROUND(E158*F158,2)</f>
        <v>0</v>
      </c>
      <c r="H158" s="246"/>
      <c r="I158" s="247">
        <f>ROUND(E158*H158,2)</f>
        <v>0</v>
      </c>
      <c r="J158" s="246"/>
      <c r="K158" s="247">
        <f>ROUND(E158*J158,2)</f>
        <v>0</v>
      </c>
      <c r="L158" s="247">
        <v>21</v>
      </c>
      <c r="M158" s="247">
        <f>G158*(1+L158/100)</f>
        <v>0</v>
      </c>
      <c r="N158" s="245">
        <v>0</v>
      </c>
      <c r="O158" s="245">
        <f>ROUND(E158*N158,2)</f>
        <v>0</v>
      </c>
      <c r="P158" s="245">
        <v>0</v>
      </c>
      <c r="Q158" s="245">
        <f>ROUND(E158*P158,2)</f>
        <v>0</v>
      </c>
      <c r="R158" s="247"/>
      <c r="S158" s="247" t="s">
        <v>288</v>
      </c>
      <c r="T158" s="248" t="s">
        <v>265</v>
      </c>
      <c r="U158" s="222">
        <v>0</v>
      </c>
      <c r="V158" s="222">
        <f>ROUND(E158*U158,2)</f>
        <v>0</v>
      </c>
      <c r="W158" s="222"/>
      <c r="X158" s="222" t="s">
        <v>547</v>
      </c>
      <c r="Y158" s="222" t="s">
        <v>267</v>
      </c>
      <c r="Z158" s="212"/>
      <c r="AA158" s="212"/>
      <c r="AB158" s="212"/>
      <c r="AC158" s="212"/>
      <c r="AD158" s="212"/>
      <c r="AE158" s="212"/>
      <c r="AF158" s="212"/>
      <c r="AG158" s="212" t="s">
        <v>548</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x14ac:dyDescent="0.2">
      <c r="A159" s="226" t="s">
        <v>259</v>
      </c>
      <c r="B159" s="227" t="s">
        <v>222</v>
      </c>
      <c r="C159" s="249" t="s">
        <v>223</v>
      </c>
      <c r="D159" s="228"/>
      <c r="E159" s="229"/>
      <c r="F159" s="230"/>
      <c r="G159" s="230">
        <f>SUMIF(AG160:AG160,"&lt;&gt;NOR",G160:G160)</f>
        <v>0</v>
      </c>
      <c r="H159" s="230"/>
      <c r="I159" s="230">
        <f>SUM(I160:I160)</f>
        <v>0</v>
      </c>
      <c r="J159" s="230"/>
      <c r="K159" s="230">
        <f>SUM(K160:K160)</f>
        <v>0</v>
      </c>
      <c r="L159" s="230"/>
      <c r="M159" s="230">
        <f>SUM(M160:M160)</f>
        <v>0</v>
      </c>
      <c r="N159" s="229"/>
      <c r="O159" s="229">
        <f>SUM(O160:O160)</f>
        <v>0</v>
      </c>
      <c r="P159" s="229"/>
      <c r="Q159" s="229">
        <f>SUM(Q160:Q160)</f>
        <v>0</v>
      </c>
      <c r="R159" s="230"/>
      <c r="S159" s="230"/>
      <c r="T159" s="231"/>
      <c r="U159" s="225"/>
      <c r="V159" s="225">
        <f>SUM(V160:V160)</f>
        <v>0.3</v>
      </c>
      <c r="W159" s="225"/>
      <c r="X159" s="225"/>
      <c r="Y159" s="225"/>
      <c r="AG159" t="s">
        <v>260</v>
      </c>
    </row>
    <row r="160" spans="1:60" outlineLevel="1" x14ac:dyDescent="0.2">
      <c r="A160" s="242">
        <v>104</v>
      </c>
      <c r="B160" s="243" t="s">
        <v>2750</v>
      </c>
      <c r="C160" s="253" t="s">
        <v>2751</v>
      </c>
      <c r="D160" s="244" t="s">
        <v>645</v>
      </c>
      <c r="E160" s="245">
        <v>2</v>
      </c>
      <c r="F160" s="246"/>
      <c r="G160" s="247">
        <f>ROUND(E160*F160,2)</f>
        <v>0</v>
      </c>
      <c r="H160" s="246"/>
      <c r="I160" s="247">
        <f>ROUND(E160*H160,2)</f>
        <v>0</v>
      </c>
      <c r="J160" s="246"/>
      <c r="K160" s="247">
        <f>ROUND(E160*J160,2)</f>
        <v>0</v>
      </c>
      <c r="L160" s="247">
        <v>21</v>
      </c>
      <c r="M160" s="247">
        <f>G160*(1+L160/100)</f>
        <v>0</v>
      </c>
      <c r="N160" s="245">
        <v>0</v>
      </c>
      <c r="O160" s="245">
        <f>ROUND(E160*N160,2)</f>
        <v>0</v>
      </c>
      <c r="P160" s="245">
        <v>0</v>
      </c>
      <c r="Q160" s="245">
        <f>ROUND(E160*P160,2)</f>
        <v>0</v>
      </c>
      <c r="R160" s="247" t="s">
        <v>222</v>
      </c>
      <c r="S160" s="247" t="s">
        <v>264</v>
      </c>
      <c r="T160" s="248" t="s">
        <v>319</v>
      </c>
      <c r="U160" s="222">
        <v>0.15</v>
      </c>
      <c r="V160" s="222">
        <f>ROUND(E160*U160,2)</f>
        <v>0.3</v>
      </c>
      <c r="W160" s="222"/>
      <c r="X160" s="222" t="s">
        <v>320</v>
      </c>
      <c r="Y160" s="222" t="s">
        <v>267</v>
      </c>
      <c r="Z160" s="212"/>
      <c r="AA160" s="212"/>
      <c r="AB160" s="212"/>
      <c r="AC160" s="212"/>
      <c r="AD160" s="212"/>
      <c r="AE160" s="212"/>
      <c r="AF160" s="212"/>
      <c r="AG160" s="212" t="s">
        <v>321</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x14ac:dyDescent="0.2">
      <c r="A161" s="226" t="s">
        <v>259</v>
      </c>
      <c r="B161" s="227" t="s">
        <v>214</v>
      </c>
      <c r="C161" s="249" t="s">
        <v>215</v>
      </c>
      <c r="D161" s="228"/>
      <c r="E161" s="229"/>
      <c r="F161" s="230"/>
      <c r="G161" s="230">
        <f>SUMIF(AG162:AG163,"&lt;&gt;NOR",G162:G163)</f>
        <v>0</v>
      </c>
      <c r="H161" s="230"/>
      <c r="I161" s="230">
        <f>SUM(I162:I163)</f>
        <v>0</v>
      </c>
      <c r="J161" s="230"/>
      <c r="K161" s="230">
        <f>SUM(K162:K163)</f>
        <v>0</v>
      </c>
      <c r="L161" s="230"/>
      <c r="M161" s="230">
        <f>SUM(M162:M163)</f>
        <v>0</v>
      </c>
      <c r="N161" s="229"/>
      <c r="O161" s="229">
        <f>SUM(O162:O163)</f>
        <v>0</v>
      </c>
      <c r="P161" s="229"/>
      <c r="Q161" s="229">
        <f>SUM(Q162:Q163)</f>
        <v>0</v>
      </c>
      <c r="R161" s="230"/>
      <c r="S161" s="230"/>
      <c r="T161" s="231"/>
      <c r="U161" s="225"/>
      <c r="V161" s="225">
        <f>SUM(V162:V163)</f>
        <v>0</v>
      </c>
      <c r="W161" s="225"/>
      <c r="X161" s="225"/>
      <c r="Y161" s="225"/>
      <c r="AG161" t="s">
        <v>260</v>
      </c>
    </row>
    <row r="162" spans="1:60" outlineLevel="1" x14ac:dyDescent="0.2">
      <c r="A162" s="242">
        <v>105</v>
      </c>
      <c r="B162" s="243" t="s">
        <v>2752</v>
      </c>
      <c r="C162" s="253" t="s">
        <v>2753</v>
      </c>
      <c r="D162" s="244" t="s">
        <v>1354</v>
      </c>
      <c r="E162" s="245">
        <v>10</v>
      </c>
      <c r="F162" s="246"/>
      <c r="G162" s="247">
        <f>ROUND(E162*F162,2)</f>
        <v>0</v>
      </c>
      <c r="H162" s="246"/>
      <c r="I162" s="247">
        <f>ROUND(E162*H162,2)</f>
        <v>0</v>
      </c>
      <c r="J162" s="246"/>
      <c r="K162" s="247">
        <f>ROUND(E162*J162,2)</f>
        <v>0</v>
      </c>
      <c r="L162" s="247">
        <v>21</v>
      </c>
      <c r="M162" s="247">
        <f>G162*(1+L162/100)</f>
        <v>0</v>
      </c>
      <c r="N162" s="245">
        <v>0</v>
      </c>
      <c r="O162" s="245">
        <f>ROUND(E162*N162,2)</f>
        <v>0</v>
      </c>
      <c r="P162" s="245">
        <v>0</v>
      </c>
      <c r="Q162" s="245">
        <f>ROUND(E162*P162,2)</f>
        <v>0</v>
      </c>
      <c r="R162" s="247"/>
      <c r="S162" s="247" t="s">
        <v>288</v>
      </c>
      <c r="T162" s="248" t="s">
        <v>265</v>
      </c>
      <c r="U162" s="222">
        <v>0</v>
      </c>
      <c r="V162" s="222">
        <f>ROUND(E162*U162,2)</f>
        <v>0</v>
      </c>
      <c r="W162" s="222"/>
      <c r="X162" s="222" t="s">
        <v>547</v>
      </c>
      <c r="Y162" s="222" t="s">
        <v>267</v>
      </c>
      <c r="Z162" s="212"/>
      <c r="AA162" s="212"/>
      <c r="AB162" s="212"/>
      <c r="AC162" s="212"/>
      <c r="AD162" s="212"/>
      <c r="AE162" s="212"/>
      <c r="AF162" s="212"/>
      <c r="AG162" s="212" t="s">
        <v>548</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42">
        <v>106</v>
      </c>
      <c r="B163" s="243" t="s">
        <v>2754</v>
      </c>
      <c r="C163" s="253" t="s">
        <v>2755</v>
      </c>
      <c r="D163" s="244" t="s">
        <v>650</v>
      </c>
      <c r="E163" s="245">
        <v>10</v>
      </c>
      <c r="F163" s="246"/>
      <c r="G163" s="247">
        <f>ROUND(E163*F163,2)</f>
        <v>0</v>
      </c>
      <c r="H163" s="246"/>
      <c r="I163" s="247">
        <f>ROUND(E163*H163,2)</f>
        <v>0</v>
      </c>
      <c r="J163" s="246"/>
      <c r="K163" s="247">
        <f>ROUND(E163*J163,2)</f>
        <v>0</v>
      </c>
      <c r="L163" s="247">
        <v>21</v>
      </c>
      <c r="M163" s="247">
        <f>G163*(1+L163/100)</f>
        <v>0</v>
      </c>
      <c r="N163" s="245">
        <v>0</v>
      </c>
      <c r="O163" s="245">
        <f>ROUND(E163*N163,2)</f>
        <v>0</v>
      </c>
      <c r="P163" s="245">
        <v>0</v>
      </c>
      <c r="Q163" s="245">
        <f>ROUND(E163*P163,2)</f>
        <v>0</v>
      </c>
      <c r="R163" s="247"/>
      <c r="S163" s="247" t="s">
        <v>288</v>
      </c>
      <c r="T163" s="248" t="s">
        <v>265</v>
      </c>
      <c r="U163" s="222">
        <v>0</v>
      </c>
      <c r="V163" s="222">
        <f>ROUND(E163*U163,2)</f>
        <v>0</v>
      </c>
      <c r="W163" s="222"/>
      <c r="X163" s="222" t="s">
        <v>547</v>
      </c>
      <c r="Y163" s="222" t="s">
        <v>267</v>
      </c>
      <c r="Z163" s="212"/>
      <c r="AA163" s="212"/>
      <c r="AB163" s="212"/>
      <c r="AC163" s="212"/>
      <c r="AD163" s="212"/>
      <c r="AE163" s="212"/>
      <c r="AF163" s="212"/>
      <c r="AG163" s="212" t="s">
        <v>548</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x14ac:dyDescent="0.2">
      <c r="A164" s="226" t="s">
        <v>259</v>
      </c>
      <c r="B164" s="227" t="s">
        <v>208</v>
      </c>
      <c r="C164" s="249" t="s">
        <v>209</v>
      </c>
      <c r="D164" s="228"/>
      <c r="E164" s="229"/>
      <c r="F164" s="230"/>
      <c r="G164" s="230">
        <f>SUMIF(AG165:AG165,"&lt;&gt;NOR",G165:G165)</f>
        <v>0</v>
      </c>
      <c r="H164" s="230"/>
      <c r="I164" s="230">
        <f>SUM(I165:I165)</f>
        <v>0</v>
      </c>
      <c r="J164" s="230"/>
      <c r="K164" s="230">
        <f>SUM(K165:K165)</f>
        <v>0</v>
      </c>
      <c r="L164" s="230"/>
      <c r="M164" s="230">
        <f>SUM(M165:M165)</f>
        <v>0</v>
      </c>
      <c r="N164" s="229"/>
      <c r="O164" s="229">
        <f>SUM(O165:O165)</f>
        <v>0</v>
      </c>
      <c r="P164" s="229"/>
      <c r="Q164" s="229">
        <f>SUM(Q165:Q165)</f>
        <v>0</v>
      </c>
      <c r="R164" s="230"/>
      <c r="S164" s="230"/>
      <c r="T164" s="231"/>
      <c r="U164" s="225"/>
      <c r="V164" s="225">
        <f>SUM(V165:V165)</f>
        <v>2.65</v>
      </c>
      <c r="W164" s="225"/>
      <c r="X164" s="225"/>
      <c r="Y164" s="225"/>
      <c r="AG164" t="s">
        <v>260</v>
      </c>
    </row>
    <row r="165" spans="1:60" outlineLevel="1" x14ac:dyDescent="0.2">
      <c r="A165" s="242">
        <v>107</v>
      </c>
      <c r="B165" s="243" t="s">
        <v>2746</v>
      </c>
      <c r="C165" s="253" t="s">
        <v>2747</v>
      </c>
      <c r="D165" s="244" t="s">
        <v>650</v>
      </c>
      <c r="E165" s="245">
        <v>10</v>
      </c>
      <c r="F165" s="246"/>
      <c r="G165" s="247">
        <f>ROUND(E165*F165,2)</f>
        <v>0</v>
      </c>
      <c r="H165" s="246"/>
      <c r="I165" s="247">
        <f>ROUND(E165*H165,2)</f>
        <v>0</v>
      </c>
      <c r="J165" s="246"/>
      <c r="K165" s="247">
        <f>ROUND(E165*J165,2)</f>
        <v>0</v>
      </c>
      <c r="L165" s="247">
        <v>21</v>
      </c>
      <c r="M165" s="247">
        <f>G165*(1+L165/100)</f>
        <v>0</v>
      </c>
      <c r="N165" s="245">
        <v>0</v>
      </c>
      <c r="O165" s="245">
        <f>ROUND(E165*N165,2)</f>
        <v>0</v>
      </c>
      <c r="P165" s="245">
        <v>0</v>
      </c>
      <c r="Q165" s="245">
        <f>ROUND(E165*P165,2)</f>
        <v>0</v>
      </c>
      <c r="R165" s="247" t="s">
        <v>208</v>
      </c>
      <c r="S165" s="247" t="s">
        <v>264</v>
      </c>
      <c r="T165" s="248" t="s">
        <v>319</v>
      </c>
      <c r="U165" s="222">
        <v>0.26500000000000001</v>
      </c>
      <c r="V165" s="222">
        <f>ROUND(E165*U165,2)</f>
        <v>2.65</v>
      </c>
      <c r="W165" s="222"/>
      <c r="X165" s="222" t="s">
        <v>320</v>
      </c>
      <c r="Y165" s="222" t="s">
        <v>267</v>
      </c>
      <c r="Z165" s="212"/>
      <c r="AA165" s="212"/>
      <c r="AB165" s="212"/>
      <c r="AC165" s="212"/>
      <c r="AD165" s="212"/>
      <c r="AE165" s="212"/>
      <c r="AF165" s="212"/>
      <c r="AG165" s="212" t="s">
        <v>321</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x14ac:dyDescent="0.2">
      <c r="A166" s="226" t="s">
        <v>259</v>
      </c>
      <c r="B166" s="227" t="s">
        <v>214</v>
      </c>
      <c r="C166" s="249" t="s">
        <v>215</v>
      </c>
      <c r="D166" s="228"/>
      <c r="E166" s="229"/>
      <c r="F166" s="230"/>
      <c r="G166" s="230">
        <f>SUMIF(AG167:AG167,"&lt;&gt;NOR",G167:G167)</f>
        <v>0</v>
      </c>
      <c r="H166" s="230"/>
      <c r="I166" s="230">
        <f>SUM(I167:I167)</f>
        <v>0</v>
      </c>
      <c r="J166" s="230"/>
      <c r="K166" s="230">
        <f>SUM(K167:K167)</f>
        <v>0</v>
      </c>
      <c r="L166" s="230"/>
      <c r="M166" s="230">
        <f>SUM(M167:M167)</f>
        <v>0</v>
      </c>
      <c r="N166" s="229"/>
      <c r="O166" s="229">
        <f>SUM(O167:O167)</f>
        <v>0</v>
      </c>
      <c r="P166" s="229"/>
      <c r="Q166" s="229">
        <f>SUM(Q167:Q167)</f>
        <v>0</v>
      </c>
      <c r="R166" s="230"/>
      <c r="S166" s="230"/>
      <c r="T166" s="231"/>
      <c r="U166" s="225"/>
      <c r="V166" s="225">
        <f>SUM(V167:V167)</f>
        <v>0</v>
      </c>
      <c r="W166" s="225"/>
      <c r="X166" s="225"/>
      <c r="Y166" s="225"/>
      <c r="AG166" t="s">
        <v>260</v>
      </c>
    </row>
    <row r="167" spans="1:60" outlineLevel="1" x14ac:dyDescent="0.2">
      <c r="A167" s="242">
        <v>108</v>
      </c>
      <c r="B167" s="243" t="s">
        <v>2756</v>
      </c>
      <c r="C167" s="253" t="s">
        <v>2757</v>
      </c>
      <c r="D167" s="244" t="s">
        <v>453</v>
      </c>
      <c r="E167" s="245">
        <v>3</v>
      </c>
      <c r="F167" s="246"/>
      <c r="G167" s="247">
        <f>ROUND(E167*F167,2)</f>
        <v>0</v>
      </c>
      <c r="H167" s="246"/>
      <c r="I167" s="247">
        <f>ROUND(E167*H167,2)</f>
        <v>0</v>
      </c>
      <c r="J167" s="246"/>
      <c r="K167" s="247">
        <f>ROUND(E167*J167,2)</f>
        <v>0</v>
      </c>
      <c r="L167" s="247">
        <v>21</v>
      </c>
      <c r="M167" s="247">
        <f>G167*(1+L167/100)</f>
        <v>0</v>
      </c>
      <c r="N167" s="245">
        <v>0</v>
      </c>
      <c r="O167" s="245">
        <f>ROUND(E167*N167,2)</f>
        <v>0</v>
      </c>
      <c r="P167" s="245">
        <v>0</v>
      </c>
      <c r="Q167" s="245">
        <f>ROUND(E167*P167,2)</f>
        <v>0</v>
      </c>
      <c r="R167" s="247"/>
      <c r="S167" s="247" t="s">
        <v>288</v>
      </c>
      <c r="T167" s="248" t="s">
        <v>265</v>
      </c>
      <c r="U167" s="222">
        <v>0</v>
      </c>
      <c r="V167" s="222">
        <f>ROUND(E167*U167,2)</f>
        <v>0</v>
      </c>
      <c r="W167" s="222"/>
      <c r="X167" s="222" t="s">
        <v>547</v>
      </c>
      <c r="Y167" s="222" t="s">
        <v>267</v>
      </c>
      <c r="Z167" s="212"/>
      <c r="AA167" s="212"/>
      <c r="AB167" s="212"/>
      <c r="AC167" s="212"/>
      <c r="AD167" s="212"/>
      <c r="AE167" s="212"/>
      <c r="AF167" s="212"/>
      <c r="AG167" s="212" t="s">
        <v>548</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x14ac:dyDescent="0.2">
      <c r="A168" s="226" t="s">
        <v>259</v>
      </c>
      <c r="B168" s="227" t="s">
        <v>222</v>
      </c>
      <c r="C168" s="249" t="s">
        <v>223</v>
      </c>
      <c r="D168" s="228"/>
      <c r="E168" s="229"/>
      <c r="F168" s="230"/>
      <c r="G168" s="230">
        <f>SUMIF(AG169:AG169,"&lt;&gt;NOR",G169:G169)</f>
        <v>0</v>
      </c>
      <c r="H168" s="230"/>
      <c r="I168" s="230">
        <f>SUM(I169:I169)</f>
        <v>0</v>
      </c>
      <c r="J168" s="230"/>
      <c r="K168" s="230">
        <f>SUM(K169:K169)</f>
        <v>0</v>
      </c>
      <c r="L168" s="230"/>
      <c r="M168" s="230">
        <f>SUM(M169:M169)</f>
        <v>0</v>
      </c>
      <c r="N168" s="229"/>
      <c r="O168" s="229">
        <f>SUM(O169:O169)</f>
        <v>0</v>
      </c>
      <c r="P168" s="229"/>
      <c r="Q168" s="229">
        <f>SUM(Q169:Q169)</f>
        <v>0</v>
      </c>
      <c r="R168" s="230"/>
      <c r="S168" s="230"/>
      <c r="T168" s="231"/>
      <c r="U168" s="225"/>
      <c r="V168" s="225">
        <f>SUM(V169:V169)</f>
        <v>0.45</v>
      </c>
      <c r="W168" s="225"/>
      <c r="X168" s="225"/>
      <c r="Y168" s="225"/>
      <c r="AG168" t="s">
        <v>260</v>
      </c>
    </row>
    <row r="169" spans="1:60" outlineLevel="1" x14ac:dyDescent="0.2">
      <c r="A169" s="242">
        <v>109</v>
      </c>
      <c r="B169" s="243" t="s">
        <v>2750</v>
      </c>
      <c r="C169" s="253" t="s">
        <v>2751</v>
      </c>
      <c r="D169" s="244" t="s">
        <v>645</v>
      </c>
      <c r="E169" s="245">
        <v>3</v>
      </c>
      <c r="F169" s="246"/>
      <c r="G169" s="247">
        <f>ROUND(E169*F169,2)</f>
        <v>0</v>
      </c>
      <c r="H169" s="246"/>
      <c r="I169" s="247">
        <f>ROUND(E169*H169,2)</f>
        <v>0</v>
      </c>
      <c r="J169" s="246"/>
      <c r="K169" s="247">
        <f>ROUND(E169*J169,2)</f>
        <v>0</v>
      </c>
      <c r="L169" s="247">
        <v>21</v>
      </c>
      <c r="M169" s="247">
        <f>G169*(1+L169/100)</f>
        <v>0</v>
      </c>
      <c r="N169" s="245">
        <v>0</v>
      </c>
      <c r="O169" s="245">
        <f>ROUND(E169*N169,2)</f>
        <v>0</v>
      </c>
      <c r="P169" s="245">
        <v>0</v>
      </c>
      <c r="Q169" s="245">
        <f>ROUND(E169*P169,2)</f>
        <v>0</v>
      </c>
      <c r="R169" s="247" t="s">
        <v>222</v>
      </c>
      <c r="S169" s="247" t="s">
        <v>264</v>
      </c>
      <c r="T169" s="248" t="s">
        <v>319</v>
      </c>
      <c r="U169" s="222">
        <v>0.15</v>
      </c>
      <c r="V169" s="222">
        <f>ROUND(E169*U169,2)</f>
        <v>0.45</v>
      </c>
      <c r="W169" s="222"/>
      <c r="X169" s="222" t="s">
        <v>320</v>
      </c>
      <c r="Y169" s="222" t="s">
        <v>267</v>
      </c>
      <c r="Z169" s="212"/>
      <c r="AA169" s="212"/>
      <c r="AB169" s="212"/>
      <c r="AC169" s="212"/>
      <c r="AD169" s="212"/>
      <c r="AE169" s="212"/>
      <c r="AF169" s="212"/>
      <c r="AG169" s="212" t="s">
        <v>321</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x14ac:dyDescent="0.2">
      <c r="A170" s="226" t="s">
        <v>259</v>
      </c>
      <c r="B170" s="227" t="s">
        <v>214</v>
      </c>
      <c r="C170" s="249" t="s">
        <v>215</v>
      </c>
      <c r="D170" s="228"/>
      <c r="E170" s="229"/>
      <c r="F170" s="230"/>
      <c r="G170" s="230">
        <f>SUMIF(AG171:AG171,"&lt;&gt;NOR",G171:G171)</f>
        <v>0</v>
      </c>
      <c r="H170" s="230"/>
      <c r="I170" s="230">
        <f>SUM(I171:I171)</f>
        <v>0</v>
      </c>
      <c r="J170" s="230"/>
      <c r="K170" s="230">
        <f>SUM(K171:K171)</f>
        <v>0</v>
      </c>
      <c r="L170" s="230"/>
      <c r="M170" s="230">
        <f>SUM(M171:M171)</f>
        <v>0</v>
      </c>
      <c r="N170" s="229"/>
      <c r="O170" s="229">
        <f>SUM(O171:O171)</f>
        <v>0</v>
      </c>
      <c r="P170" s="229"/>
      <c r="Q170" s="229">
        <f>SUM(Q171:Q171)</f>
        <v>0</v>
      </c>
      <c r="R170" s="230"/>
      <c r="S170" s="230"/>
      <c r="T170" s="231"/>
      <c r="U170" s="225"/>
      <c r="V170" s="225">
        <f>SUM(V171:V171)</f>
        <v>0</v>
      </c>
      <c r="W170" s="225"/>
      <c r="X170" s="225"/>
      <c r="Y170" s="225"/>
      <c r="AG170" t="s">
        <v>260</v>
      </c>
    </row>
    <row r="171" spans="1:60" outlineLevel="1" x14ac:dyDescent="0.2">
      <c r="A171" s="242">
        <v>110</v>
      </c>
      <c r="B171" s="243" t="s">
        <v>2758</v>
      </c>
      <c r="C171" s="253" t="s">
        <v>2759</v>
      </c>
      <c r="D171" s="244" t="s">
        <v>645</v>
      </c>
      <c r="E171" s="245">
        <v>5</v>
      </c>
      <c r="F171" s="246"/>
      <c r="G171" s="247">
        <f>ROUND(E171*F171,2)</f>
        <v>0</v>
      </c>
      <c r="H171" s="246"/>
      <c r="I171" s="247">
        <f>ROUND(E171*H171,2)</f>
        <v>0</v>
      </c>
      <c r="J171" s="246"/>
      <c r="K171" s="247">
        <f>ROUND(E171*J171,2)</f>
        <v>0</v>
      </c>
      <c r="L171" s="247">
        <v>21</v>
      </c>
      <c r="M171" s="247">
        <f>G171*(1+L171/100)</f>
        <v>0</v>
      </c>
      <c r="N171" s="245">
        <v>1.0000000000000001E-5</v>
      </c>
      <c r="O171" s="245">
        <f>ROUND(E171*N171,2)</f>
        <v>0</v>
      </c>
      <c r="P171" s="245">
        <v>0</v>
      </c>
      <c r="Q171" s="245">
        <f>ROUND(E171*P171,2)</f>
        <v>0</v>
      </c>
      <c r="R171" s="247" t="s">
        <v>546</v>
      </c>
      <c r="S171" s="247" t="s">
        <v>264</v>
      </c>
      <c r="T171" s="248" t="s">
        <v>319</v>
      </c>
      <c r="U171" s="222">
        <v>0</v>
      </c>
      <c r="V171" s="222">
        <f>ROUND(E171*U171,2)</f>
        <v>0</v>
      </c>
      <c r="W171" s="222"/>
      <c r="X171" s="222" t="s">
        <v>547</v>
      </c>
      <c r="Y171" s="222" t="s">
        <v>267</v>
      </c>
      <c r="Z171" s="212"/>
      <c r="AA171" s="212"/>
      <c r="AB171" s="212"/>
      <c r="AC171" s="212"/>
      <c r="AD171" s="212"/>
      <c r="AE171" s="212"/>
      <c r="AF171" s="212"/>
      <c r="AG171" s="212" t="s">
        <v>548</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x14ac:dyDescent="0.2">
      <c r="A172" s="226" t="s">
        <v>259</v>
      </c>
      <c r="B172" s="227" t="s">
        <v>222</v>
      </c>
      <c r="C172" s="249" t="s">
        <v>223</v>
      </c>
      <c r="D172" s="228"/>
      <c r="E172" s="229"/>
      <c r="F172" s="230"/>
      <c r="G172" s="230">
        <f>SUMIF(AG173:AG173,"&lt;&gt;NOR",G173:G173)</f>
        <v>0</v>
      </c>
      <c r="H172" s="230"/>
      <c r="I172" s="230">
        <f>SUM(I173:I173)</f>
        <v>0</v>
      </c>
      <c r="J172" s="230"/>
      <c r="K172" s="230">
        <f>SUM(K173:K173)</f>
        <v>0</v>
      </c>
      <c r="L172" s="230"/>
      <c r="M172" s="230">
        <f>SUM(M173:M173)</f>
        <v>0</v>
      </c>
      <c r="N172" s="229"/>
      <c r="O172" s="229">
        <f>SUM(O173:O173)</f>
        <v>0</v>
      </c>
      <c r="P172" s="229"/>
      <c r="Q172" s="229">
        <f>SUM(Q173:Q173)</f>
        <v>0</v>
      </c>
      <c r="R172" s="230"/>
      <c r="S172" s="230"/>
      <c r="T172" s="231"/>
      <c r="U172" s="225"/>
      <c r="V172" s="225">
        <f>SUM(V173:V173)</f>
        <v>1.5</v>
      </c>
      <c r="W172" s="225"/>
      <c r="X172" s="225"/>
      <c r="Y172" s="225"/>
      <c r="AG172" t="s">
        <v>260</v>
      </c>
    </row>
    <row r="173" spans="1:60" outlineLevel="1" x14ac:dyDescent="0.2">
      <c r="A173" s="242">
        <v>111</v>
      </c>
      <c r="B173" s="243" t="s">
        <v>2760</v>
      </c>
      <c r="C173" s="253" t="s">
        <v>2761</v>
      </c>
      <c r="D173" s="244" t="s">
        <v>645</v>
      </c>
      <c r="E173" s="245">
        <v>5</v>
      </c>
      <c r="F173" s="246"/>
      <c r="G173" s="247">
        <f>ROUND(E173*F173,2)</f>
        <v>0</v>
      </c>
      <c r="H173" s="246"/>
      <c r="I173" s="247">
        <f>ROUND(E173*H173,2)</f>
        <v>0</v>
      </c>
      <c r="J173" s="246"/>
      <c r="K173" s="247">
        <f>ROUND(E173*J173,2)</f>
        <v>0</v>
      </c>
      <c r="L173" s="247">
        <v>21</v>
      </c>
      <c r="M173" s="247">
        <f>G173*(1+L173/100)</f>
        <v>0</v>
      </c>
      <c r="N173" s="245">
        <v>0</v>
      </c>
      <c r="O173" s="245">
        <f>ROUND(E173*N173,2)</f>
        <v>0</v>
      </c>
      <c r="P173" s="245">
        <v>0</v>
      </c>
      <c r="Q173" s="245">
        <f>ROUND(E173*P173,2)</f>
        <v>0</v>
      </c>
      <c r="R173" s="247" t="s">
        <v>222</v>
      </c>
      <c r="S173" s="247" t="s">
        <v>264</v>
      </c>
      <c r="T173" s="248" t="s">
        <v>319</v>
      </c>
      <c r="U173" s="222">
        <v>0.3</v>
      </c>
      <c r="V173" s="222">
        <f>ROUND(E173*U173,2)</f>
        <v>1.5</v>
      </c>
      <c r="W173" s="222"/>
      <c r="X173" s="222" t="s">
        <v>320</v>
      </c>
      <c r="Y173" s="222" t="s">
        <v>267</v>
      </c>
      <c r="Z173" s="212"/>
      <c r="AA173" s="212"/>
      <c r="AB173" s="212"/>
      <c r="AC173" s="212"/>
      <c r="AD173" s="212"/>
      <c r="AE173" s="212"/>
      <c r="AF173" s="212"/>
      <c r="AG173" s="212" t="s">
        <v>321</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x14ac:dyDescent="0.2">
      <c r="A174" s="226" t="s">
        <v>259</v>
      </c>
      <c r="B174" s="227" t="s">
        <v>216</v>
      </c>
      <c r="C174" s="249" t="s">
        <v>217</v>
      </c>
      <c r="D174" s="228"/>
      <c r="E174" s="229"/>
      <c r="F174" s="230"/>
      <c r="G174" s="230">
        <f>SUMIF(AG175:AG178,"&lt;&gt;NOR",G175:G178)</f>
        <v>0</v>
      </c>
      <c r="H174" s="230"/>
      <c r="I174" s="230">
        <f>SUM(I175:I178)</f>
        <v>0</v>
      </c>
      <c r="J174" s="230"/>
      <c r="K174" s="230">
        <f>SUM(K175:K178)</f>
        <v>0</v>
      </c>
      <c r="L174" s="230"/>
      <c r="M174" s="230">
        <f>SUM(M175:M178)</f>
        <v>0</v>
      </c>
      <c r="N174" s="229"/>
      <c r="O174" s="229">
        <f>SUM(O175:O178)</f>
        <v>0</v>
      </c>
      <c r="P174" s="229"/>
      <c r="Q174" s="229">
        <f>SUM(Q175:Q178)</f>
        <v>0</v>
      </c>
      <c r="R174" s="230"/>
      <c r="S174" s="230"/>
      <c r="T174" s="231"/>
      <c r="U174" s="225"/>
      <c r="V174" s="225">
        <f>SUM(V175:V178)</f>
        <v>8</v>
      </c>
      <c r="W174" s="225"/>
      <c r="X174" s="225"/>
      <c r="Y174" s="225"/>
      <c r="AG174" t="s">
        <v>260</v>
      </c>
    </row>
    <row r="175" spans="1:60" outlineLevel="1" x14ac:dyDescent="0.2">
      <c r="A175" s="242">
        <v>112</v>
      </c>
      <c r="B175" s="243" t="s">
        <v>2762</v>
      </c>
      <c r="C175" s="253" t="s">
        <v>2763</v>
      </c>
      <c r="D175" s="244" t="s">
        <v>453</v>
      </c>
      <c r="E175" s="245">
        <v>1</v>
      </c>
      <c r="F175" s="246"/>
      <c r="G175" s="247">
        <f>ROUND(E175*F175,2)</f>
        <v>0</v>
      </c>
      <c r="H175" s="246"/>
      <c r="I175" s="247">
        <f>ROUND(E175*H175,2)</f>
        <v>0</v>
      </c>
      <c r="J175" s="246"/>
      <c r="K175" s="247">
        <f>ROUND(E175*J175,2)</f>
        <v>0</v>
      </c>
      <c r="L175" s="247">
        <v>21</v>
      </c>
      <c r="M175" s="247">
        <f>G175*(1+L175/100)</f>
        <v>0</v>
      </c>
      <c r="N175" s="245">
        <v>0</v>
      </c>
      <c r="O175" s="245">
        <f>ROUND(E175*N175,2)</f>
        <v>0</v>
      </c>
      <c r="P175" s="245">
        <v>0</v>
      </c>
      <c r="Q175" s="245">
        <f>ROUND(E175*P175,2)</f>
        <v>0</v>
      </c>
      <c r="R175" s="247"/>
      <c r="S175" s="247" t="s">
        <v>288</v>
      </c>
      <c r="T175" s="248" t="s">
        <v>265</v>
      </c>
      <c r="U175" s="222">
        <v>0</v>
      </c>
      <c r="V175" s="222">
        <f>ROUND(E175*U175,2)</f>
        <v>0</v>
      </c>
      <c r="W175" s="222"/>
      <c r="X175" s="222" t="s">
        <v>547</v>
      </c>
      <c r="Y175" s="222" t="s">
        <v>267</v>
      </c>
      <c r="Z175" s="212"/>
      <c r="AA175" s="212"/>
      <c r="AB175" s="212"/>
      <c r="AC175" s="212"/>
      <c r="AD175" s="212"/>
      <c r="AE175" s="212"/>
      <c r="AF175" s="212"/>
      <c r="AG175" s="212" t="s">
        <v>548</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42">
        <v>113</v>
      </c>
      <c r="B176" s="243" t="s">
        <v>2764</v>
      </c>
      <c r="C176" s="253" t="s">
        <v>2765</v>
      </c>
      <c r="D176" s="244" t="s">
        <v>453</v>
      </c>
      <c r="E176" s="245">
        <v>1</v>
      </c>
      <c r="F176" s="246"/>
      <c r="G176" s="247">
        <f>ROUND(E176*F176,2)</f>
        <v>0</v>
      </c>
      <c r="H176" s="246"/>
      <c r="I176" s="247">
        <f>ROUND(E176*H176,2)</f>
        <v>0</v>
      </c>
      <c r="J176" s="246"/>
      <c r="K176" s="247">
        <f>ROUND(E176*J176,2)</f>
        <v>0</v>
      </c>
      <c r="L176" s="247">
        <v>21</v>
      </c>
      <c r="M176" s="247">
        <f>G176*(1+L176/100)</f>
        <v>0</v>
      </c>
      <c r="N176" s="245">
        <v>0</v>
      </c>
      <c r="O176" s="245">
        <f>ROUND(E176*N176,2)</f>
        <v>0</v>
      </c>
      <c r="P176" s="245">
        <v>0</v>
      </c>
      <c r="Q176" s="245">
        <f>ROUND(E176*P176,2)</f>
        <v>0</v>
      </c>
      <c r="R176" s="247"/>
      <c r="S176" s="247" t="s">
        <v>288</v>
      </c>
      <c r="T176" s="248" t="s">
        <v>265</v>
      </c>
      <c r="U176" s="222">
        <v>0</v>
      </c>
      <c r="V176" s="222">
        <f>ROUND(E176*U176,2)</f>
        <v>0</v>
      </c>
      <c r="W176" s="222"/>
      <c r="X176" s="222" t="s">
        <v>547</v>
      </c>
      <c r="Y176" s="222" t="s">
        <v>267</v>
      </c>
      <c r="Z176" s="212"/>
      <c r="AA176" s="212"/>
      <c r="AB176" s="212"/>
      <c r="AC176" s="212"/>
      <c r="AD176" s="212"/>
      <c r="AE176" s="212"/>
      <c r="AF176" s="212"/>
      <c r="AG176" s="212" t="s">
        <v>548</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42">
        <v>114</v>
      </c>
      <c r="B177" s="243" t="s">
        <v>2766</v>
      </c>
      <c r="C177" s="253" t="s">
        <v>2767</v>
      </c>
      <c r="D177" s="244" t="s">
        <v>2646</v>
      </c>
      <c r="E177" s="245">
        <v>1</v>
      </c>
      <c r="F177" s="246"/>
      <c r="G177" s="247">
        <f>ROUND(E177*F177,2)</f>
        <v>0</v>
      </c>
      <c r="H177" s="246"/>
      <c r="I177" s="247">
        <f>ROUND(E177*H177,2)</f>
        <v>0</v>
      </c>
      <c r="J177" s="246"/>
      <c r="K177" s="247">
        <f>ROUND(E177*J177,2)</f>
        <v>0</v>
      </c>
      <c r="L177" s="247">
        <v>21</v>
      </c>
      <c r="M177" s="247">
        <f>G177*(1+L177/100)</f>
        <v>0</v>
      </c>
      <c r="N177" s="245">
        <v>0</v>
      </c>
      <c r="O177" s="245">
        <f>ROUND(E177*N177,2)</f>
        <v>0</v>
      </c>
      <c r="P177" s="245">
        <v>0</v>
      </c>
      <c r="Q177" s="245">
        <f>ROUND(E177*P177,2)</f>
        <v>0</v>
      </c>
      <c r="R177" s="247"/>
      <c r="S177" s="247" t="s">
        <v>288</v>
      </c>
      <c r="T177" s="248" t="s">
        <v>265</v>
      </c>
      <c r="U177" s="222">
        <v>0</v>
      </c>
      <c r="V177" s="222">
        <f>ROUND(E177*U177,2)</f>
        <v>0</v>
      </c>
      <c r="W177" s="222"/>
      <c r="X177" s="222" t="s">
        <v>547</v>
      </c>
      <c r="Y177" s="222" t="s">
        <v>267</v>
      </c>
      <c r="Z177" s="212"/>
      <c r="AA177" s="212"/>
      <c r="AB177" s="212"/>
      <c r="AC177" s="212"/>
      <c r="AD177" s="212"/>
      <c r="AE177" s="212"/>
      <c r="AF177" s="212"/>
      <c r="AG177" s="212" t="s">
        <v>548</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33">
        <v>115</v>
      </c>
      <c r="B178" s="234" t="s">
        <v>2768</v>
      </c>
      <c r="C178" s="250" t="s">
        <v>2769</v>
      </c>
      <c r="D178" s="235" t="s">
        <v>2642</v>
      </c>
      <c r="E178" s="236">
        <v>8</v>
      </c>
      <c r="F178" s="237"/>
      <c r="G178" s="238">
        <f>ROUND(E178*F178,2)</f>
        <v>0</v>
      </c>
      <c r="H178" s="237"/>
      <c r="I178" s="238">
        <f>ROUND(E178*H178,2)</f>
        <v>0</v>
      </c>
      <c r="J178" s="237"/>
      <c r="K178" s="238">
        <f>ROUND(E178*J178,2)</f>
        <v>0</v>
      </c>
      <c r="L178" s="238">
        <v>21</v>
      </c>
      <c r="M178" s="238">
        <f>G178*(1+L178/100)</f>
        <v>0</v>
      </c>
      <c r="N178" s="236">
        <v>0</v>
      </c>
      <c r="O178" s="236">
        <f>ROUND(E178*N178,2)</f>
        <v>0</v>
      </c>
      <c r="P178" s="236">
        <v>0</v>
      </c>
      <c r="Q178" s="236">
        <f>ROUND(E178*P178,2)</f>
        <v>0</v>
      </c>
      <c r="R178" s="238"/>
      <c r="S178" s="238" t="s">
        <v>288</v>
      </c>
      <c r="T178" s="239" t="s">
        <v>265</v>
      </c>
      <c r="U178" s="222">
        <v>1</v>
      </c>
      <c r="V178" s="222">
        <f>ROUND(E178*U178,2)</f>
        <v>8</v>
      </c>
      <c r="W178" s="222"/>
      <c r="X178" s="222" t="s">
        <v>320</v>
      </c>
      <c r="Y178" s="222" t="s">
        <v>267</v>
      </c>
      <c r="Z178" s="212"/>
      <c r="AA178" s="212"/>
      <c r="AB178" s="212"/>
      <c r="AC178" s="212"/>
      <c r="AD178" s="212"/>
      <c r="AE178" s="212"/>
      <c r="AF178" s="212"/>
      <c r="AG178" s="212" t="s">
        <v>321</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x14ac:dyDescent="0.2">
      <c r="A179" s="3"/>
      <c r="B179" s="4"/>
      <c r="C179" s="254"/>
      <c r="D179" s="6"/>
      <c r="E179" s="3"/>
      <c r="F179" s="3"/>
      <c r="G179" s="3"/>
      <c r="H179" s="3"/>
      <c r="I179" s="3"/>
      <c r="J179" s="3"/>
      <c r="K179" s="3"/>
      <c r="L179" s="3"/>
      <c r="M179" s="3"/>
      <c r="N179" s="3"/>
      <c r="O179" s="3"/>
      <c r="P179" s="3"/>
      <c r="Q179" s="3"/>
      <c r="R179" s="3"/>
      <c r="S179" s="3"/>
      <c r="T179" s="3"/>
      <c r="U179" s="3"/>
      <c r="V179" s="3"/>
      <c r="W179" s="3"/>
      <c r="X179" s="3"/>
      <c r="Y179" s="3"/>
      <c r="AE179">
        <v>12</v>
      </c>
      <c r="AF179">
        <v>21</v>
      </c>
      <c r="AG179" t="s">
        <v>245</v>
      </c>
    </row>
    <row r="180" spans="1:60" x14ac:dyDescent="0.2">
      <c r="A180" s="215"/>
      <c r="B180" s="216" t="s">
        <v>29</v>
      </c>
      <c r="C180" s="255"/>
      <c r="D180" s="217"/>
      <c r="E180" s="218"/>
      <c r="F180" s="218"/>
      <c r="G180" s="232">
        <f>G8+G10+G18+G20+G28+G43+G45+G48+G50+G52+G54+G66+G68+G70+G72+G74+G76+G85+G87+G89+G92+G94+G97+G99+G103+G105+G112+G114+G117+G119+G121+G125+G127+G144+G146+G149+G151+G155+G157+G159+G161+G164+G166+G168+G170+G172+G174</f>
        <v>0</v>
      </c>
      <c r="H180" s="3"/>
      <c r="I180" s="3"/>
      <c r="J180" s="3"/>
      <c r="K180" s="3"/>
      <c r="L180" s="3"/>
      <c r="M180" s="3"/>
      <c r="N180" s="3"/>
      <c r="O180" s="3"/>
      <c r="P180" s="3"/>
      <c r="Q180" s="3"/>
      <c r="R180" s="3"/>
      <c r="S180" s="3"/>
      <c r="T180" s="3"/>
      <c r="U180" s="3"/>
      <c r="V180" s="3"/>
      <c r="W180" s="3"/>
      <c r="X180" s="3"/>
      <c r="Y180" s="3"/>
      <c r="AE180">
        <f>SUMIF(L7:L178,AE179,G7:G178)</f>
        <v>0</v>
      </c>
      <c r="AF180">
        <f>SUMIF(L7:L178,AF179,G7:G178)</f>
        <v>0</v>
      </c>
      <c r="AG180" t="s">
        <v>312</v>
      </c>
    </row>
    <row r="181" spans="1:60" x14ac:dyDescent="0.2">
      <c r="C181" s="256"/>
      <c r="D181" s="10"/>
      <c r="AG181" t="s">
        <v>313</v>
      </c>
    </row>
    <row r="182" spans="1:60" x14ac:dyDescent="0.2">
      <c r="D182" s="10"/>
    </row>
    <row r="183" spans="1:60" x14ac:dyDescent="0.2">
      <c r="D183" s="10"/>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93ZytfJn/g9tWgScI17ZwqVtOuT5E9NHrZwrDHFHdGfnlHPkIpeUr0vs0A43sEAVP9/O6WPTYRv8TdYv6HzYgg==" saltValue="9d5MA5Vp8kBeQXpb0dZb9g==" spinCount="100000" sheet="1" formatRows="0"/>
  <mergeCells count="13">
    <mergeCell ref="C123:G123"/>
    <mergeCell ref="C15:G15"/>
    <mergeCell ref="C17:G17"/>
    <mergeCell ref="C22:G22"/>
    <mergeCell ref="C23:G23"/>
    <mergeCell ref="C25:G25"/>
    <mergeCell ref="C27:G27"/>
    <mergeCell ref="A1:G1"/>
    <mergeCell ref="C2:G2"/>
    <mergeCell ref="C3:G3"/>
    <mergeCell ref="C4:G4"/>
    <mergeCell ref="C12:G12"/>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DC3AB-CC59-4887-9A39-31734E51AF08}">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314</v>
      </c>
      <c r="B1" s="197"/>
      <c r="C1" s="197"/>
      <c r="D1" s="197"/>
      <c r="E1" s="197"/>
      <c r="F1" s="197"/>
      <c r="G1" s="197"/>
      <c r="AG1" t="s">
        <v>230</v>
      </c>
    </row>
    <row r="2" spans="1:60" ht="24.95" customHeight="1" x14ac:dyDescent="0.2">
      <c r="A2" s="198" t="s">
        <v>7</v>
      </c>
      <c r="B2" s="49" t="s">
        <v>44</v>
      </c>
      <c r="C2" s="201" t="s">
        <v>45</v>
      </c>
      <c r="D2" s="199"/>
      <c r="E2" s="199"/>
      <c r="F2" s="199"/>
      <c r="G2" s="200"/>
      <c r="AG2" t="s">
        <v>231</v>
      </c>
    </row>
    <row r="3" spans="1:60" ht="24.95" customHeight="1" x14ac:dyDescent="0.2">
      <c r="A3" s="198" t="s">
        <v>8</v>
      </c>
      <c r="B3" s="49" t="s">
        <v>54</v>
      </c>
      <c r="C3" s="201" t="s">
        <v>57</v>
      </c>
      <c r="D3" s="199"/>
      <c r="E3" s="199"/>
      <c r="F3" s="199"/>
      <c r="G3" s="200"/>
      <c r="AC3" s="176" t="s">
        <v>231</v>
      </c>
      <c r="AG3" t="s">
        <v>235</v>
      </c>
    </row>
    <row r="4" spans="1:60" ht="24.95" customHeight="1" x14ac:dyDescent="0.2">
      <c r="A4" s="202" t="s">
        <v>9</v>
      </c>
      <c r="B4" s="203" t="s">
        <v>71</v>
      </c>
      <c r="C4" s="204" t="s">
        <v>72</v>
      </c>
      <c r="D4" s="205"/>
      <c r="E4" s="205"/>
      <c r="F4" s="205"/>
      <c r="G4" s="206"/>
      <c r="AG4" t="s">
        <v>236</v>
      </c>
    </row>
    <row r="5" spans="1:60" x14ac:dyDescent="0.2">
      <c r="D5" s="10"/>
    </row>
    <row r="6" spans="1:60" ht="38.25" x14ac:dyDescent="0.2">
      <c r="A6" s="208" t="s">
        <v>237</v>
      </c>
      <c r="B6" s="210" t="s">
        <v>238</v>
      </c>
      <c r="C6" s="210" t="s">
        <v>239</v>
      </c>
      <c r="D6" s="209" t="s">
        <v>240</v>
      </c>
      <c r="E6" s="208" t="s">
        <v>241</v>
      </c>
      <c r="F6" s="207" t="s">
        <v>242</v>
      </c>
      <c r="G6" s="208" t="s">
        <v>29</v>
      </c>
      <c r="H6" s="211" t="s">
        <v>30</v>
      </c>
      <c r="I6" s="211" t="s">
        <v>243</v>
      </c>
      <c r="J6" s="211" t="s">
        <v>31</v>
      </c>
      <c r="K6" s="211" t="s">
        <v>244</v>
      </c>
      <c r="L6" s="211" t="s">
        <v>245</v>
      </c>
      <c r="M6" s="211" t="s">
        <v>246</v>
      </c>
      <c r="N6" s="211" t="s">
        <v>247</v>
      </c>
      <c r="O6" s="211" t="s">
        <v>248</v>
      </c>
      <c r="P6" s="211" t="s">
        <v>249</v>
      </c>
      <c r="Q6" s="211" t="s">
        <v>250</v>
      </c>
      <c r="R6" s="211" t="s">
        <v>251</v>
      </c>
      <c r="S6" s="211" t="s">
        <v>252</v>
      </c>
      <c r="T6" s="211" t="s">
        <v>253</v>
      </c>
      <c r="U6" s="211" t="s">
        <v>254</v>
      </c>
      <c r="V6" s="211" t="s">
        <v>255</v>
      </c>
      <c r="W6" s="211" t="s">
        <v>256</v>
      </c>
      <c r="X6" s="211" t="s">
        <v>257</v>
      </c>
      <c r="Y6" s="211" t="s">
        <v>258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259</v>
      </c>
      <c r="B8" s="227" t="s">
        <v>111</v>
      </c>
      <c r="C8" s="249" t="s">
        <v>112</v>
      </c>
      <c r="D8" s="228"/>
      <c r="E8" s="229"/>
      <c r="F8" s="230"/>
      <c r="G8" s="230">
        <f>SUMIF(AG9:AG15,"&lt;&gt;NOR",G9:G15)</f>
        <v>0</v>
      </c>
      <c r="H8" s="230"/>
      <c r="I8" s="230">
        <f>SUM(I9:I15)</f>
        <v>0</v>
      </c>
      <c r="J8" s="230"/>
      <c r="K8" s="230">
        <f>SUM(K9:K15)</f>
        <v>0</v>
      </c>
      <c r="L8" s="230"/>
      <c r="M8" s="230">
        <f>SUM(M9:M15)</f>
        <v>0</v>
      </c>
      <c r="N8" s="229"/>
      <c r="O8" s="229">
        <f>SUM(O9:O15)</f>
        <v>0.8899999999999999</v>
      </c>
      <c r="P8" s="229"/>
      <c r="Q8" s="229">
        <f>SUM(Q9:Q15)</f>
        <v>0.26</v>
      </c>
      <c r="R8" s="230"/>
      <c r="S8" s="230"/>
      <c r="T8" s="231"/>
      <c r="U8" s="225"/>
      <c r="V8" s="225">
        <f>SUM(V9:V15)</f>
        <v>34.590000000000003</v>
      </c>
      <c r="W8" s="225"/>
      <c r="X8" s="225"/>
      <c r="Y8" s="225"/>
      <c r="AG8" t="s">
        <v>260</v>
      </c>
    </row>
    <row r="9" spans="1:60" outlineLevel="1" x14ac:dyDescent="0.2">
      <c r="A9" s="233">
        <v>1</v>
      </c>
      <c r="B9" s="234" t="s">
        <v>2533</v>
      </c>
      <c r="C9" s="250" t="s">
        <v>2534</v>
      </c>
      <c r="D9" s="235" t="s">
        <v>317</v>
      </c>
      <c r="E9" s="236">
        <v>65</v>
      </c>
      <c r="F9" s="237"/>
      <c r="G9" s="238">
        <f>ROUND(E9*F9,2)</f>
        <v>0</v>
      </c>
      <c r="H9" s="237"/>
      <c r="I9" s="238">
        <f>ROUND(E9*H9,2)</f>
        <v>0</v>
      </c>
      <c r="J9" s="237"/>
      <c r="K9" s="238">
        <f>ROUND(E9*J9,2)</f>
        <v>0</v>
      </c>
      <c r="L9" s="238">
        <v>21</v>
      </c>
      <c r="M9" s="238">
        <f>G9*(1+L9/100)</f>
        <v>0</v>
      </c>
      <c r="N9" s="236">
        <v>5.6499999999999996E-3</v>
      </c>
      <c r="O9" s="236">
        <f>ROUND(E9*N9,2)</f>
        <v>0.37</v>
      </c>
      <c r="P9" s="236">
        <v>4.0000000000000001E-3</v>
      </c>
      <c r="Q9" s="236">
        <f>ROUND(E9*P9,2)</f>
        <v>0.26</v>
      </c>
      <c r="R9" s="238" t="s">
        <v>2535</v>
      </c>
      <c r="S9" s="238" t="s">
        <v>264</v>
      </c>
      <c r="T9" s="239" t="s">
        <v>319</v>
      </c>
      <c r="U9" s="222">
        <v>0.35951</v>
      </c>
      <c r="V9" s="222">
        <f>ROUND(E9*U9,2)</f>
        <v>23.37</v>
      </c>
      <c r="W9" s="222"/>
      <c r="X9" s="222" t="s">
        <v>1863</v>
      </c>
      <c r="Y9" s="222" t="s">
        <v>267</v>
      </c>
      <c r="Z9" s="212"/>
      <c r="AA9" s="212"/>
      <c r="AB9" s="212"/>
      <c r="AC9" s="212"/>
      <c r="AD9" s="212"/>
      <c r="AE9" s="212"/>
      <c r="AF9" s="212"/>
      <c r="AG9" s="212" t="s">
        <v>2770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61" t="s">
        <v>2537</v>
      </c>
      <c r="D10" s="259"/>
      <c r="E10" s="259"/>
      <c r="F10" s="259"/>
      <c r="G10" s="259"/>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323</v>
      </c>
      <c r="AH10" s="212"/>
      <c r="AI10" s="212"/>
      <c r="AJ10" s="212"/>
      <c r="AK10" s="212"/>
      <c r="AL10" s="212"/>
      <c r="AM10" s="212"/>
      <c r="AN10" s="212"/>
      <c r="AO10" s="212"/>
      <c r="AP10" s="212"/>
      <c r="AQ10" s="212"/>
      <c r="AR10" s="212"/>
      <c r="AS10" s="212"/>
      <c r="AT10" s="212"/>
      <c r="AU10" s="212"/>
      <c r="AV10" s="212"/>
      <c r="AW10" s="212"/>
      <c r="AX10" s="212"/>
      <c r="AY10" s="212"/>
      <c r="AZ10" s="212"/>
      <c r="BA10" s="240" t="str">
        <f>C10</f>
        <v>otlučení vnitřních omítek stěn, oprava omítek stěn ve stejném rozsahu jako otlučení, pačokování celého povrchu jednonásobné s broušením a přesádrováním, malba klihová dvojnásobná jednobarevná s obroušením v místnostech výšky do 3,8 m.</v>
      </c>
      <c r="BB10" s="212"/>
      <c r="BC10" s="212"/>
      <c r="BD10" s="212"/>
      <c r="BE10" s="212"/>
      <c r="BF10" s="212"/>
      <c r="BG10" s="212"/>
      <c r="BH10" s="212"/>
    </row>
    <row r="11" spans="1:60" outlineLevel="2" x14ac:dyDescent="0.2">
      <c r="A11" s="219"/>
      <c r="B11" s="220"/>
      <c r="C11" s="263" t="s">
        <v>2538</v>
      </c>
      <c r="D11" s="260"/>
      <c r="E11" s="260"/>
      <c r="F11" s="260"/>
      <c r="G11" s="260"/>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270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3">
        <v>2</v>
      </c>
      <c r="B12" s="234" t="s">
        <v>2539</v>
      </c>
      <c r="C12" s="250" t="s">
        <v>2540</v>
      </c>
      <c r="D12" s="235" t="s">
        <v>317</v>
      </c>
      <c r="E12" s="236">
        <v>3.2</v>
      </c>
      <c r="F12" s="237"/>
      <c r="G12" s="238">
        <f>ROUND(E12*F12,2)</f>
        <v>0</v>
      </c>
      <c r="H12" s="237"/>
      <c r="I12" s="238">
        <f>ROUND(E12*H12,2)</f>
        <v>0</v>
      </c>
      <c r="J12" s="237"/>
      <c r="K12" s="238">
        <f>ROUND(E12*J12,2)</f>
        <v>0</v>
      </c>
      <c r="L12" s="238">
        <v>21</v>
      </c>
      <c r="M12" s="238">
        <f>G12*(1+L12/100)</f>
        <v>0</v>
      </c>
      <c r="N12" s="236">
        <v>0.10712000000000001</v>
      </c>
      <c r="O12" s="236">
        <f>ROUND(E12*N12,2)</f>
        <v>0.34</v>
      </c>
      <c r="P12" s="236">
        <v>0</v>
      </c>
      <c r="Q12" s="236">
        <f>ROUND(E12*P12,2)</f>
        <v>0</v>
      </c>
      <c r="R12" s="238" t="s">
        <v>456</v>
      </c>
      <c r="S12" s="238" t="s">
        <v>264</v>
      </c>
      <c r="T12" s="239" t="s">
        <v>319</v>
      </c>
      <c r="U12" s="222">
        <v>0.69998000000000005</v>
      </c>
      <c r="V12" s="222">
        <f>ROUND(E12*U12,2)</f>
        <v>2.2400000000000002</v>
      </c>
      <c r="W12" s="222"/>
      <c r="X12" s="222" t="s">
        <v>320</v>
      </c>
      <c r="Y12" s="222" t="s">
        <v>267</v>
      </c>
      <c r="Z12" s="212"/>
      <c r="AA12" s="212"/>
      <c r="AB12" s="212"/>
      <c r="AC12" s="212"/>
      <c r="AD12" s="212"/>
      <c r="AE12" s="212"/>
      <c r="AF12" s="212"/>
      <c r="AG12" s="212" t="s">
        <v>2165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1" t="s">
        <v>651</v>
      </c>
      <c r="D13" s="259"/>
      <c r="E13" s="259"/>
      <c r="F13" s="259"/>
      <c r="G13" s="259"/>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323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3">
        <v>3</v>
      </c>
      <c r="B14" s="234" t="s">
        <v>2541</v>
      </c>
      <c r="C14" s="250" t="s">
        <v>2542</v>
      </c>
      <c r="D14" s="235" t="s">
        <v>645</v>
      </c>
      <c r="E14" s="236">
        <v>40</v>
      </c>
      <c r="F14" s="237"/>
      <c r="G14" s="238">
        <f>ROUND(E14*F14,2)</f>
        <v>0</v>
      </c>
      <c r="H14" s="237"/>
      <c r="I14" s="238">
        <f>ROUND(E14*H14,2)</f>
        <v>0</v>
      </c>
      <c r="J14" s="237"/>
      <c r="K14" s="238">
        <f>ROUND(E14*J14,2)</f>
        <v>0</v>
      </c>
      <c r="L14" s="238">
        <v>21</v>
      </c>
      <c r="M14" s="238">
        <f>G14*(1+L14/100)</f>
        <v>0</v>
      </c>
      <c r="N14" s="236">
        <v>4.5799999999999999E-3</v>
      </c>
      <c r="O14" s="236">
        <f>ROUND(E14*N14,2)</f>
        <v>0.18</v>
      </c>
      <c r="P14" s="236">
        <v>0</v>
      </c>
      <c r="Q14" s="236">
        <f>ROUND(E14*P14,2)</f>
        <v>0</v>
      </c>
      <c r="R14" s="238" t="s">
        <v>456</v>
      </c>
      <c r="S14" s="238" t="s">
        <v>264</v>
      </c>
      <c r="T14" s="239" t="s">
        <v>319</v>
      </c>
      <c r="U14" s="222">
        <v>0.22442000000000001</v>
      </c>
      <c r="V14" s="222">
        <f>ROUND(E14*U14,2)</f>
        <v>8.98</v>
      </c>
      <c r="W14" s="222"/>
      <c r="X14" s="222" t="s">
        <v>320</v>
      </c>
      <c r="Y14" s="222" t="s">
        <v>267</v>
      </c>
      <c r="Z14" s="212"/>
      <c r="AA14" s="212"/>
      <c r="AB14" s="212"/>
      <c r="AC14" s="212"/>
      <c r="AD14" s="212"/>
      <c r="AE14" s="212"/>
      <c r="AF14" s="212"/>
      <c r="AG14" s="212" t="s">
        <v>2165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1" t="s">
        <v>646</v>
      </c>
      <c r="D15" s="259"/>
      <c r="E15" s="259"/>
      <c r="F15" s="259"/>
      <c r="G15" s="259"/>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323</v>
      </c>
      <c r="AH15" s="212"/>
      <c r="AI15" s="212"/>
      <c r="AJ15" s="212"/>
      <c r="AK15" s="212"/>
      <c r="AL15" s="212"/>
      <c r="AM15" s="212"/>
      <c r="AN15" s="212"/>
      <c r="AO15" s="212"/>
      <c r="AP15" s="212"/>
      <c r="AQ15" s="212"/>
      <c r="AR15" s="212"/>
      <c r="AS15" s="212"/>
      <c r="AT15" s="212"/>
      <c r="AU15" s="212"/>
      <c r="AV15" s="212"/>
      <c r="AW15" s="212"/>
      <c r="AX15" s="212"/>
      <c r="AY15" s="212"/>
      <c r="AZ15" s="212"/>
      <c r="BA15" s="240" t="str">
        <f>C15</f>
        <v>jakoukoliv maltou, z pomocného pracovního lešení o výšce podlahy do 1900 mm a pro zatížení do 1,5 kPa,</v>
      </c>
      <c r="BB15" s="212"/>
      <c r="BC15" s="212"/>
      <c r="BD15" s="212"/>
      <c r="BE15" s="212"/>
      <c r="BF15" s="212"/>
      <c r="BG15" s="212"/>
      <c r="BH15" s="212"/>
    </row>
    <row r="16" spans="1:60" x14ac:dyDescent="0.2">
      <c r="A16" s="226" t="s">
        <v>259</v>
      </c>
      <c r="B16" s="227" t="s">
        <v>127</v>
      </c>
      <c r="C16" s="249" t="s">
        <v>128</v>
      </c>
      <c r="D16" s="228"/>
      <c r="E16" s="229"/>
      <c r="F16" s="230"/>
      <c r="G16" s="230">
        <f>SUMIF(AG17:AG23,"&lt;&gt;NOR",G17:G23)</f>
        <v>0</v>
      </c>
      <c r="H16" s="230"/>
      <c r="I16" s="230">
        <f>SUM(I17:I23)</f>
        <v>0</v>
      </c>
      <c r="J16" s="230"/>
      <c r="K16" s="230">
        <f>SUM(K17:K23)</f>
        <v>0</v>
      </c>
      <c r="L16" s="230"/>
      <c r="M16" s="230">
        <f>SUM(M17:M23)</f>
        <v>0</v>
      </c>
      <c r="N16" s="229"/>
      <c r="O16" s="229">
        <f>SUM(O17:O23)</f>
        <v>0.13</v>
      </c>
      <c r="P16" s="229"/>
      <c r="Q16" s="229">
        <f>SUM(Q17:Q23)</f>
        <v>0.78</v>
      </c>
      <c r="R16" s="230"/>
      <c r="S16" s="230"/>
      <c r="T16" s="231"/>
      <c r="U16" s="225"/>
      <c r="V16" s="225">
        <f>SUM(V17:V23)</f>
        <v>61</v>
      </c>
      <c r="W16" s="225"/>
      <c r="X16" s="225"/>
      <c r="Y16" s="225"/>
      <c r="AG16" t="s">
        <v>260</v>
      </c>
    </row>
    <row r="17" spans="1:60" ht="22.5" outlineLevel="1" x14ac:dyDescent="0.2">
      <c r="A17" s="233">
        <v>4</v>
      </c>
      <c r="B17" s="234" t="s">
        <v>2545</v>
      </c>
      <c r="C17" s="250" t="s">
        <v>2546</v>
      </c>
      <c r="D17" s="235" t="s">
        <v>645</v>
      </c>
      <c r="E17" s="236">
        <v>40</v>
      </c>
      <c r="F17" s="237"/>
      <c r="G17" s="238">
        <f>ROUND(E17*F17,2)</f>
        <v>0</v>
      </c>
      <c r="H17" s="237"/>
      <c r="I17" s="238">
        <f>ROUND(E17*H17,2)</f>
        <v>0</v>
      </c>
      <c r="J17" s="237"/>
      <c r="K17" s="238">
        <f>ROUND(E17*J17,2)</f>
        <v>0</v>
      </c>
      <c r="L17" s="238">
        <v>21</v>
      </c>
      <c r="M17" s="238">
        <f>G17*(1+L17/100)</f>
        <v>0</v>
      </c>
      <c r="N17" s="236">
        <v>0</v>
      </c>
      <c r="O17" s="236">
        <f>ROUND(E17*N17,2)</f>
        <v>0</v>
      </c>
      <c r="P17" s="236">
        <v>5.9999999999999995E-4</v>
      </c>
      <c r="Q17" s="236">
        <f>ROUND(E17*P17,2)</f>
        <v>0.02</v>
      </c>
      <c r="R17" s="238" t="s">
        <v>916</v>
      </c>
      <c r="S17" s="238" t="s">
        <v>264</v>
      </c>
      <c r="T17" s="239" t="s">
        <v>319</v>
      </c>
      <c r="U17" s="222">
        <v>0.23400000000000001</v>
      </c>
      <c r="V17" s="222">
        <f>ROUND(E17*U17,2)</f>
        <v>9.36</v>
      </c>
      <c r="W17" s="222"/>
      <c r="X17" s="222" t="s">
        <v>320</v>
      </c>
      <c r="Y17" s="222" t="s">
        <v>267</v>
      </c>
      <c r="Z17" s="212"/>
      <c r="AA17" s="212"/>
      <c r="AB17" s="212"/>
      <c r="AC17" s="212"/>
      <c r="AD17" s="212"/>
      <c r="AE17" s="212"/>
      <c r="AF17" s="212"/>
      <c r="AG17" s="212" t="s">
        <v>2165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61" t="s">
        <v>1020</v>
      </c>
      <c r="D18" s="259"/>
      <c r="E18" s="259"/>
      <c r="F18" s="259"/>
      <c r="G18" s="259"/>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323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3" t="s">
        <v>1021</v>
      </c>
      <c r="D19" s="260"/>
      <c r="E19" s="260"/>
      <c r="F19" s="260"/>
      <c r="G19" s="260"/>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270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3">
        <v>5</v>
      </c>
      <c r="B20" s="234" t="s">
        <v>2547</v>
      </c>
      <c r="C20" s="250" t="s">
        <v>2548</v>
      </c>
      <c r="D20" s="235" t="s">
        <v>650</v>
      </c>
      <c r="E20" s="236">
        <v>200</v>
      </c>
      <c r="F20" s="237"/>
      <c r="G20" s="238">
        <f>ROUND(E20*F20,2)</f>
        <v>0</v>
      </c>
      <c r="H20" s="237"/>
      <c r="I20" s="238">
        <f>ROUND(E20*H20,2)</f>
        <v>0</v>
      </c>
      <c r="J20" s="237"/>
      <c r="K20" s="238">
        <f>ROUND(E20*J20,2)</f>
        <v>0</v>
      </c>
      <c r="L20" s="238">
        <v>21</v>
      </c>
      <c r="M20" s="238">
        <f>G20*(1+L20/100)</f>
        <v>0</v>
      </c>
      <c r="N20" s="236">
        <v>4.8999999999999998E-4</v>
      </c>
      <c r="O20" s="236">
        <f>ROUND(E20*N20,2)</f>
        <v>0.1</v>
      </c>
      <c r="P20" s="236">
        <v>2E-3</v>
      </c>
      <c r="Q20" s="236">
        <f>ROUND(E20*P20,2)</f>
        <v>0.4</v>
      </c>
      <c r="R20" s="238" t="s">
        <v>916</v>
      </c>
      <c r="S20" s="238" t="s">
        <v>264</v>
      </c>
      <c r="T20" s="239" t="s">
        <v>319</v>
      </c>
      <c r="U20" s="222">
        <v>0.17599999999999999</v>
      </c>
      <c r="V20" s="222">
        <f>ROUND(E20*U20,2)</f>
        <v>35.200000000000003</v>
      </c>
      <c r="W20" s="222"/>
      <c r="X20" s="222" t="s">
        <v>320</v>
      </c>
      <c r="Y20" s="222" t="s">
        <v>267</v>
      </c>
      <c r="Z20" s="212"/>
      <c r="AA20" s="212"/>
      <c r="AB20" s="212"/>
      <c r="AC20" s="212"/>
      <c r="AD20" s="212"/>
      <c r="AE20" s="212"/>
      <c r="AF20" s="212"/>
      <c r="AG20" s="212" t="s">
        <v>2165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1" t="s">
        <v>1021</v>
      </c>
      <c r="D21" s="241"/>
      <c r="E21" s="241"/>
      <c r="F21" s="241"/>
      <c r="G21" s="241"/>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270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3">
        <v>6</v>
      </c>
      <c r="B22" s="234" t="s">
        <v>2549</v>
      </c>
      <c r="C22" s="250" t="s">
        <v>2550</v>
      </c>
      <c r="D22" s="235" t="s">
        <v>650</v>
      </c>
      <c r="E22" s="236">
        <v>60</v>
      </c>
      <c r="F22" s="237"/>
      <c r="G22" s="238">
        <f>ROUND(E22*F22,2)</f>
        <v>0</v>
      </c>
      <c r="H22" s="237"/>
      <c r="I22" s="238">
        <f>ROUND(E22*H22,2)</f>
        <v>0</v>
      </c>
      <c r="J22" s="237"/>
      <c r="K22" s="238">
        <f>ROUND(E22*J22,2)</f>
        <v>0</v>
      </c>
      <c r="L22" s="238">
        <v>21</v>
      </c>
      <c r="M22" s="238">
        <f>G22*(1+L22/100)</f>
        <v>0</v>
      </c>
      <c r="N22" s="236">
        <v>4.8999999999999998E-4</v>
      </c>
      <c r="O22" s="236">
        <f>ROUND(E22*N22,2)</f>
        <v>0.03</v>
      </c>
      <c r="P22" s="236">
        <v>6.0000000000000001E-3</v>
      </c>
      <c r="Q22" s="236">
        <f>ROUND(E22*P22,2)</f>
        <v>0.36</v>
      </c>
      <c r="R22" s="238" t="s">
        <v>916</v>
      </c>
      <c r="S22" s="238" t="s">
        <v>264</v>
      </c>
      <c r="T22" s="239" t="s">
        <v>319</v>
      </c>
      <c r="U22" s="222">
        <v>0.27400000000000002</v>
      </c>
      <c r="V22" s="222">
        <f>ROUND(E22*U22,2)</f>
        <v>16.440000000000001</v>
      </c>
      <c r="W22" s="222"/>
      <c r="X22" s="222" t="s">
        <v>320</v>
      </c>
      <c r="Y22" s="222" t="s">
        <v>267</v>
      </c>
      <c r="Z22" s="212"/>
      <c r="AA22" s="212"/>
      <c r="AB22" s="212"/>
      <c r="AC22" s="212"/>
      <c r="AD22" s="212"/>
      <c r="AE22" s="212"/>
      <c r="AF22" s="212"/>
      <c r="AG22" s="212" t="s">
        <v>2165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51" t="s">
        <v>1021</v>
      </c>
      <c r="D23" s="241"/>
      <c r="E23" s="241"/>
      <c r="F23" s="241"/>
      <c r="G23" s="241"/>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270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26" t="s">
        <v>259</v>
      </c>
      <c r="B24" s="227" t="s">
        <v>212</v>
      </c>
      <c r="C24" s="249" t="s">
        <v>213</v>
      </c>
      <c r="D24" s="228"/>
      <c r="E24" s="229"/>
      <c r="F24" s="230"/>
      <c r="G24" s="230">
        <f>SUMIF(AG25:AG69,"&lt;&gt;NOR",G25:G69)</f>
        <v>0</v>
      </c>
      <c r="H24" s="230"/>
      <c r="I24" s="230">
        <f>SUM(I25:I69)</f>
        <v>0</v>
      </c>
      <c r="J24" s="230"/>
      <c r="K24" s="230">
        <f>SUM(K25:K69)</f>
        <v>0</v>
      </c>
      <c r="L24" s="230"/>
      <c r="M24" s="230">
        <f>SUM(M25:M69)</f>
        <v>0</v>
      </c>
      <c r="N24" s="229"/>
      <c r="O24" s="229">
        <f>SUM(O25:O69)</f>
        <v>0.19</v>
      </c>
      <c r="P24" s="229"/>
      <c r="Q24" s="229">
        <f>SUM(Q25:Q69)</f>
        <v>0</v>
      </c>
      <c r="R24" s="230"/>
      <c r="S24" s="230"/>
      <c r="T24" s="231"/>
      <c r="U24" s="225"/>
      <c r="V24" s="225">
        <f>SUM(V25:V69)</f>
        <v>643.63</v>
      </c>
      <c r="W24" s="225"/>
      <c r="X24" s="225"/>
      <c r="Y24" s="225"/>
      <c r="AG24" t="s">
        <v>260</v>
      </c>
    </row>
    <row r="25" spans="1:60" outlineLevel="1" x14ac:dyDescent="0.2">
      <c r="A25" s="242">
        <v>7</v>
      </c>
      <c r="B25" s="243" t="s">
        <v>2771</v>
      </c>
      <c r="C25" s="253" t="s">
        <v>2772</v>
      </c>
      <c r="D25" s="244" t="s">
        <v>645</v>
      </c>
      <c r="E25" s="245">
        <v>1</v>
      </c>
      <c r="F25" s="246"/>
      <c r="G25" s="247">
        <f>ROUND(E25*F25,2)</f>
        <v>0</v>
      </c>
      <c r="H25" s="246"/>
      <c r="I25" s="247">
        <f>ROUND(E25*H25,2)</f>
        <v>0</v>
      </c>
      <c r="J25" s="246"/>
      <c r="K25" s="247">
        <f>ROUND(E25*J25,2)</f>
        <v>0</v>
      </c>
      <c r="L25" s="247">
        <v>21</v>
      </c>
      <c r="M25" s="247">
        <f>G25*(1+L25/100)</f>
        <v>0</v>
      </c>
      <c r="N25" s="245">
        <v>0</v>
      </c>
      <c r="O25" s="245">
        <f>ROUND(E25*N25,2)</f>
        <v>0</v>
      </c>
      <c r="P25" s="245">
        <v>0</v>
      </c>
      <c r="Q25" s="245">
        <f>ROUND(E25*P25,2)</f>
        <v>0</v>
      </c>
      <c r="R25" s="247"/>
      <c r="S25" s="247" t="s">
        <v>288</v>
      </c>
      <c r="T25" s="248" t="s">
        <v>265</v>
      </c>
      <c r="U25" s="222">
        <v>0</v>
      </c>
      <c r="V25" s="222">
        <f>ROUND(E25*U25,2)</f>
        <v>0</v>
      </c>
      <c r="W25" s="222"/>
      <c r="X25" s="222" t="s">
        <v>547</v>
      </c>
      <c r="Y25" s="222" t="s">
        <v>267</v>
      </c>
      <c r="Z25" s="212"/>
      <c r="AA25" s="212"/>
      <c r="AB25" s="212"/>
      <c r="AC25" s="212"/>
      <c r="AD25" s="212"/>
      <c r="AE25" s="212"/>
      <c r="AF25" s="212"/>
      <c r="AG25" s="212" t="s">
        <v>2212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2">
        <v>8</v>
      </c>
      <c r="B26" s="243" t="s">
        <v>2773</v>
      </c>
      <c r="C26" s="253" t="s">
        <v>2774</v>
      </c>
      <c r="D26" s="244" t="s">
        <v>645</v>
      </c>
      <c r="E26" s="245">
        <v>1</v>
      </c>
      <c r="F26" s="246"/>
      <c r="G26" s="247">
        <f>ROUND(E26*F26,2)</f>
        <v>0</v>
      </c>
      <c r="H26" s="246"/>
      <c r="I26" s="247">
        <f>ROUND(E26*H26,2)</f>
        <v>0</v>
      </c>
      <c r="J26" s="246"/>
      <c r="K26" s="247">
        <f>ROUND(E26*J26,2)</f>
        <v>0</v>
      </c>
      <c r="L26" s="247">
        <v>21</v>
      </c>
      <c r="M26" s="247">
        <f>G26*(1+L26/100)</f>
        <v>0</v>
      </c>
      <c r="N26" s="245">
        <v>0</v>
      </c>
      <c r="O26" s="245">
        <f>ROUND(E26*N26,2)</f>
        <v>0</v>
      </c>
      <c r="P26" s="245">
        <v>0</v>
      </c>
      <c r="Q26" s="245">
        <f>ROUND(E26*P26,2)</f>
        <v>0</v>
      </c>
      <c r="R26" s="247" t="s">
        <v>222</v>
      </c>
      <c r="S26" s="247" t="s">
        <v>264</v>
      </c>
      <c r="T26" s="248" t="s">
        <v>319</v>
      </c>
      <c r="U26" s="222">
        <v>0.2</v>
      </c>
      <c r="V26" s="222">
        <f>ROUND(E26*U26,2)</f>
        <v>0.2</v>
      </c>
      <c r="W26" s="222"/>
      <c r="X26" s="222" t="s">
        <v>320</v>
      </c>
      <c r="Y26" s="222" t="s">
        <v>267</v>
      </c>
      <c r="Z26" s="212"/>
      <c r="AA26" s="212"/>
      <c r="AB26" s="212"/>
      <c r="AC26" s="212"/>
      <c r="AD26" s="212"/>
      <c r="AE26" s="212"/>
      <c r="AF26" s="212"/>
      <c r="AG26" s="212" t="s">
        <v>2559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2">
        <v>9</v>
      </c>
      <c r="B27" s="243" t="s">
        <v>2775</v>
      </c>
      <c r="C27" s="253" t="s">
        <v>2776</v>
      </c>
      <c r="D27" s="244" t="s">
        <v>2215</v>
      </c>
      <c r="E27" s="245">
        <v>1</v>
      </c>
      <c r="F27" s="246"/>
      <c r="G27" s="247">
        <f>ROUND(E27*F27,2)</f>
        <v>0</v>
      </c>
      <c r="H27" s="246"/>
      <c r="I27" s="247">
        <f>ROUND(E27*H27,2)</f>
        <v>0</v>
      </c>
      <c r="J27" s="246"/>
      <c r="K27" s="247">
        <f>ROUND(E27*J27,2)</f>
        <v>0</v>
      </c>
      <c r="L27" s="247">
        <v>21</v>
      </c>
      <c r="M27" s="247">
        <f>G27*(1+L27/100)</f>
        <v>0</v>
      </c>
      <c r="N27" s="245">
        <v>0</v>
      </c>
      <c r="O27" s="245">
        <f>ROUND(E27*N27,2)</f>
        <v>0</v>
      </c>
      <c r="P27" s="245">
        <v>0</v>
      </c>
      <c r="Q27" s="245">
        <f>ROUND(E27*P27,2)</f>
        <v>0</v>
      </c>
      <c r="R27" s="247"/>
      <c r="S27" s="247" t="s">
        <v>288</v>
      </c>
      <c r="T27" s="248" t="s">
        <v>265</v>
      </c>
      <c r="U27" s="222">
        <v>0</v>
      </c>
      <c r="V27" s="222">
        <f>ROUND(E27*U27,2)</f>
        <v>0</v>
      </c>
      <c r="W27" s="222"/>
      <c r="X27" s="222" t="s">
        <v>547</v>
      </c>
      <c r="Y27" s="222" t="s">
        <v>267</v>
      </c>
      <c r="Z27" s="212"/>
      <c r="AA27" s="212"/>
      <c r="AB27" s="212"/>
      <c r="AC27" s="212"/>
      <c r="AD27" s="212"/>
      <c r="AE27" s="212"/>
      <c r="AF27" s="212"/>
      <c r="AG27" s="212" t="s">
        <v>2212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2">
        <v>10</v>
      </c>
      <c r="B28" s="243" t="s">
        <v>2777</v>
      </c>
      <c r="C28" s="253" t="s">
        <v>2778</v>
      </c>
      <c r="D28" s="244" t="s">
        <v>645</v>
      </c>
      <c r="E28" s="245">
        <v>1</v>
      </c>
      <c r="F28" s="246"/>
      <c r="G28" s="247">
        <f>ROUND(E28*F28,2)</f>
        <v>0</v>
      </c>
      <c r="H28" s="246"/>
      <c r="I28" s="247">
        <f>ROUND(E28*H28,2)</f>
        <v>0</v>
      </c>
      <c r="J28" s="246"/>
      <c r="K28" s="247">
        <f>ROUND(E28*J28,2)</f>
        <v>0</v>
      </c>
      <c r="L28" s="247">
        <v>21</v>
      </c>
      <c r="M28" s="247">
        <f>G28*(1+L28/100)</f>
        <v>0</v>
      </c>
      <c r="N28" s="245">
        <v>0</v>
      </c>
      <c r="O28" s="245">
        <f>ROUND(E28*N28,2)</f>
        <v>0</v>
      </c>
      <c r="P28" s="245">
        <v>0</v>
      </c>
      <c r="Q28" s="245">
        <f>ROUND(E28*P28,2)</f>
        <v>0</v>
      </c>
      <c r="R28" s="247"/>
      <c r="S28" s="247" t="s">
        <v>264</v>
      </c>
      <c r="T28" s="248" t="s">
        <v>319</v>
      </c>
      <c r="U28" s="222">
        <v>1.55</v>
      </c>
      <c r="V28" s="222">
        <f>ROUND(E28*U28,2)</f>
        <v>1.55</v>
      </c>
      <c r="W28" s="222"/>
      <c r="X28" s="222" t="s">
        <v>320</v>
      </c>
      <c r="Y28" s="222" t="s">
        <v>267</v>
      </c>
      <c r="Z28" s="212"/>
      <c r="AA28" s="212"/>
      <c r="AB28" s="212"/>
      <c r="AC28" s="212"/>
      <c r="AD28" s="212"/>
      <c r="AE28" s="212"/>
      <c r="AF28" s="212"/>
      <c r="AG28" s="212" t="s">
        <v>2559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2">
        <v>11</v>
      </c>
      <c r="B29" s="243" t="s">
        <v>2779</v>
      </c>
      <c r="C29" s="253" t="s">
        <v>2780</v>
      </c>
      <c r="D29" s="244" t="s">
        <v>645</v>
      </c>
      <c r="E29" s="245">
        <v>1</v>
      </c>
      <c r="F29" s="246"/>
      <c r="G29" s="247">
        <f>ROUND(E29*F29,2)</f>
        <v>0</v>
      </c>
      <c r="H29" s="246"/>
      <c r="I29" s="247">
        <f>ROUND(E29*H29,2)</f>
        <v>0</v>
      </c>
      <c r="J29" s="246"/>
      <c r="K29" s="247">
        <f>ROUND(E29*J29,2)</f>
        <v>0</v>
      </c>
      <c r="L29" s="247">
        <v>21</v>
      </c>
      <c r="M29" s="247">
        <f>G29*(1+L29/100)</f>
        <v>0</v>
      </c>
      <c r="N29" s="245">
        <v>0</v>
      </c>
      <c r="O29" s="245">
        <f>ROUND(E29*N29,2)</f>
        <v>0</v>
      </c>
      <c r="P29" s="245">
        <v>0</v>
      </c>
      <c r="Q29" s="245">
        <f>ROUND(E29*P29,2)</f>
        <v>0</v>
      </c>
      <c r="R29" s="247"/>
      <c r="S29" s="247" t="s">
        <v>288</v>
      </c>
      <c r="T29" s="248" t="s">
        <v>265</v>
      </c>
      <c r="U29" s="222">
        <v>0</v>
      </c>
      <c r="V29" s="222">
        <f>ROUND(E29*U29,2)</f>
        <v>0</v>
      </c>
      <c r="W29" s="222"/>
      <c r="X29" s="222" t="s">
        <v>547</v>
      </c>
      <c r="Y29" s="222" t="s">
        <v>267</v>
      </c>
      <c r="Z29" s="212"/>
      <c r="AA29" s="212"/>
      <c r="AB29" s="212"/>
      <c r="AC29" s="212"/>
      <c r="AD29" s="212"/>
      <c r="AE29" s="212"/>
      <c r="AF29" s="212"/>
      <c r="AG29" s="212" t="s">
        <v>2212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2">
        <v>12</v>
      </c>
      <c r="B30" s="243" t="s">
        <v>2781</v>
      </c>
      <c r="C30" s="253" t="s">
        <v>2782</v>
      </c>
      <c r="D30" s="244" t="s">
        <v>2783</v>
      </c>
      <c r="E30" s="245">
        <v>12</v>
      </c>
      <c r="F30" s="246"/>
      <c r="G30" s="247">
        <f>ROUND(E30*F30,2)</f>
        <v>0</v>
      </c>
      <c r="H30" s="246"/>
      <c r="I30" s="247">
        <f>ROUND(E30*H30,2)</f>
        <v>0</v>
      </c>
      <c r="J30" s="246"/>
      <c r="K30" s="247">
        <f>ROUND(E30*J30,2)</f>
        <v>0</v>
      </c>
      <c r="L30" s="247">
        <v>21</v>
      </c>
      <c r="M30" s="247">
        <f>G30*(1+L30/100)</f>
        <v>0</v>
      </c>
      <c r="N30" s="245">
        <v>0</v>
      </c>
      <c r="O30" s="245">
        <f>ROUND(E30*N30,2)</f>
        <v>0</v>
      </c>
      <c r="P30" s="245">
        <v>0</v>
      </c>
      <c r="Q30" s="245">
        <f>ROUND(E30*P30,2)</f>
        <v>0</v>
      </c>
      <c r="R30" s="247"/>
      <c r="S30" s="247" t="s">
        <v>264</v>
      </c>
      <c r="T30" s="248" t="s">
        <v>319</v>
      </c>
      <c r="U30" s="222">
        <v>1</v>
      </c>
      <c r="V30" s="222">
        <f>ROUND(E30*U30,2)</f>
        <v>12</v>
      </c>
      <c r="W30" s="222"/>
      <c r="X30" s="222" t="s">
        <v>320</v>
      </c>
      <c r="Y30" s="222" t="s">
        <v>267</v>
      </c>
      <c r="Z30" s="212"/>
      <c r="AA30" s="212"/>
      <c r="AB30" s="212"/>
      <c r="AC30" s="212"/>
      <c r="AD30" s="212"/>
      <c r="AE30" s="212"/>
      <c r="AF30" s="212"/>
      <c r="AG30" s="212" t="s">
        <v>2559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2">
        <v>13</v>
      </c>
      <c r="B31" s="243" t="s">
        <v>2784</v>
      </c>
      <c r="C31" s="253" t="s">
        <v>2785</v>
      </c>
      <c r="D31" s="244" t="s">
        <v>645</v>
      </c>
      <c r="E31" s="245">
        <v>2</v>
      </c>
      <c r="F31" s="246"/>
      <c r="G31" s="247">
        <f>ROUND(E31*F31,2)</f>
        <v>0</v>
      </c>
      <c r="H31" s="246"/>
      <c r="I31" s="247">
        <f>ROUND(E31*H31,2)</f>
        <v>0</v>
      </c>
      <c r="J31" s="246"/>
      <c r="K31" s="247">
        <f>ROUND(E31*J31,2)</f>
        <v>0</v>
      </c>
      <c r="L31" s="247">
        <v>21</v>
      </c>
      <c r="M31" s="247">
        <f>G31*(1+L31/100)</f>
        <v>0</v>
      </c>
      <c r="N31" s="245">
        <v>0</v>
      </c>
      <c r="O31" s="245">
        <f>ROUND(E31*N31,2)</f>
        <v>0</v>
      </c>
      <c r="P31" s="245">
        <v>0</v>
      </c>
      <c r="Q31" s="245">
        <f>ROUND(E31*P31,2)</f>
        <v>0</v>
      </c>
      <c r="R31" s="247"/>
      <c r="S31" s="247" t="s">
        <v>288</v>
      </c>
      <c r="T31" s="248" t="s">
        <v>265</v>
      </c>
      <c r="U31" s="222">
        <v>0</v>
      </c>
      <c r="V31" s="222">
        <f>ROUND(E31*U31,2)</f>
        <v>0</v>
      </c>
      <c r="W31" s="222"/>
      <c r="X31" s="222" t="s">
        <v>547</v>
      </c>
      <c r="Y31" s="222" t="s">
        <v>267</v>
      </c>
      <c r="Z31" s="212"/>
      <c r="AA31" s="212"/>
      <c r="AB31" s="212"/>
      <c r="AC31" s="212"/>
      <c r="AD31" s="212"/>
      <c r="AE31" s="212"/>
      <c r="AF31" s="212"/>
      <c r="AG31" s="212" t="s">
        <v>2212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2">
        <v>14</v>
      </c>
      <c r="B32" s="243" t="s">
        <v>2786</v>
      </c>
      <c r="C32" s="253" t="s">
        <v>2787</v>
      </c>
      <c r="D32" s="244" t="s">
        <v>645</v>
      </c>
      <c r="E32" s="245">
        <v>1</v>
      </c>
      <c r="F32" s="246"/>
      <c r="G32" s="247">
        <f>ROUND(E32*F32,2)</f>
        <v>0</v>
      </c>
      <c r="H32" s="246"/>
      <c r="I32" s="247">
        <f>ROUND(E32*H32,2)</f>
        <v>0</v>
      </c>
      <c r="J32" s="246"/>
      <c r="K32" s="247">
        <f>ROUND(E32*J32,2)</f>
        <v>0</v>
      </c>
      <c r="L32" s="247">
        <v>21</v>
      </c>
      <c r="M32" s="247">
        <f>G32*(1+L32/100)</f>
        <v>0</v>
      </c>
      <c r="N32" s="245">
        <v>0</v>
      </c>
      <c r="O32" s="245">
        <f>ROUND(E32*N32,2)</f>
        <v>0</v>
      </c>
      <c r="P32" s="245">
        <v>0</v>
      </c>
      <c r="Q32" s="245">
        <f>ROUND(E32*P32,2)</f>
        <v>0</v>
      </c>
      <c r="R32" s="247"/>
      <c r="S32" s="247" t="s">
        <v>288</v>
      </c>
      <c r="T32" s="248" t="s">
        <v>265</v>
      </c>
      <c r="U32" s="222">
        <v>0</v>
      </c>
      <c r="V32" s="222">
        <f>ROUND(E32*U32,2)</f>
        <v>0</v>
      </c>
      <c r="W32" s="222"/>
      <c r="X32" s="222" t="s">
        <v>547</v>
      </c>
      <c r="Y32" s="222" t="s">
        <v>267</v>
      </c>
      <c r="Z32" s="212"/>
      <c r="AA32" s="212"/>
      <c r="AB32" s="212"/>
      <c r="AC32" s="212"/>
      <c r="AD32" s="212"/>
      <c r="AE32" s="212"/>
      <c r="AF32" s="212"/>
      <c r="AG32" s="212" t="s">
        <v>2212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2">
        <v>15</v>
      </c>
      <c r="B33" s="243" t="s">
        <v>2788</v>
      </c>
      <c r="C33" s="253" t="s">
        <v>2789</v>
      </c>
      <c r="D33" s="244" t="s">
        <v>645</v>
      </c>
      <c r="E33" s="245">
        <v>3</v>
      </c>
      <c r="F33" s="246"/>
      <c r="G33" s="247">
        <f>ROUND(E33*F33,2)</f>
        <v>0</v>
      </c>
      <c r="H33" s="246"/>
      <c r="I33" s="247">
        <f>ROUND(E33*H33,2)</f>
        <v>0</v>
      </c>
      <c r="J33" s="246"/>
      <c r="K33" s="247">
        <f>ROUND(E33*J33,2)</f>
        <v>0</v>
      </c>
      <c r="L33" s="247">
        <v>21</v>
      </c>
      <c r="M33" s="247">
        <f>G33*(1+L33/100)</f>
        <v>0</v>
      </c>
      <c r="N33" s="245">
        <v>0</v>
      </c>
      <c r="O33" s="245">
        <f>ROUND(E33*N33,2)</f>
        <v>0</v>
      </c>
      <c r="P33" s="245">
        <v>0</v>
      </c>
      <c r="Q33" s="245">
        <f>ROUND(E33*P33,2)</f>
        <v>0</v>
      </c>
      <c r="R33" s="247"/>
      <c r="S33" s="247" t="s">
        <v>288</v>
      </c>
      <c r="T33" s="248" t="s">
        <v>265</v>
      </c>
      <c r="U33" s="222">
        <v>0</v>
      </c>
      <c r="V33" s="222">
        <f>ROUND(E33*U33,2)</f>
        <v>0</v>
      </c>
      <c r="W33" s="222"/>
      <c r="X33" s="222" t="s">
        <v>547</v>
      </c>
      <c r="Y33" s="222" t="s">
        <v>267</v>
      </c>
      <c r="Z33" s="212"/>
      <c r="AA33" s="212"/>
      <c r="AB33" s="212"/>
      <c r="AC33" s="212"/>
      <c r="AD33" s="212"/>
      <c r="AE33" s="212"/>
      <c r="AF33" s="212"/>
      <c r="AG33" s="212" t="s">
        <v>2212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2">
        <v>16</v>
      </c>
      <c r="B34" s="243" t="s">
        <v>2790</v>
      </c>
      <c r="C34" s="253" t="s">
        <v>2791</v>
      </c>
      <c r="D34" s="244" t="s">
        <v>645</v>
      </c>
      <c r="E34" s="245">
        <v>1</v>
      </c>
      <c r="F34" s="246"/>
      <c r="G34" s="247">
        <f>ROUND(E34*F34,2)</f>
        <v>0</v>
      </c>
      <c r="H34" s="246"/>
      <c r="I34" s="247">
        <f>ROUND(E34*H34,2)</f>
        <v>0</v>
      </c>
      <c r="J34" s="246"/>
      <c r="K34" s="247">
        <f>ROUND(E34*J34,2)</f>
        <v>0</v>
      </c>
      <c r="L34" s="247">
        <v>21</v>
      </c>
      <c r="M34" s="247">
        <f>G34*(1+L34/100)</f>
        <v>0</v>
      </c>
      <c r="N34" s="245">
        <v>0</v>
      </c>
      <c r="O34" s="245">
        <f>ROUND(E34*N34,2)</f>
        <v>0</v>
      </c>
      <c r="P34" s="245">
        <v>0</v>
      </c>
      <c r="Q34" s="245">
        <f>ROUND(E34*P34,2)</f>
        <v>0</v>
      </c>
      <c r="R34" s="247"/>
      <c r="S34" s="247" t="s">
        <v>288</v>
      </c>
      <c r="T34" s="248" t="s">
        <v>265</v>
      </c>
      <c r="U34" s="222">
        <v>0</v>
      </c>
      <c r="V34" s="222">
        <f>ROUND(E34*U34,2)</f>
        <v>0</v>
      </c>
      <c r="W34" s="222"/>
      <c r="X34" s="222" t="s">
        <v>547</v>
      </c>
      <c r="Y34" s="222" t="s">
        <v>267</v>
      </c>
      <c r="Z34" s="212"/>
      <c r="AA34" s="212"/>
      <c r="AB34" s="212"/>
      <c r="AC34" s="212"/>
      <c r="AD34" s="212"/>
      <c r="AE34" s="212"/>
      <c r="AF34" s="212"/>
      <c r="AG34" s="212" t="s">
        <v>2212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2">
        <v>17</v>
      </c>
      <c r="B35" s="243" t="s">
        <v>2792</v>
      </c>
      <c r="C35" s="253" t="s">
        <v>2793</v>
      </c>
      <c r="D35" s="244" t="s">
        <v>645</v>
      </c>
      <c r="E35" s="245">
        <v>1</v>
      </c>
      <c r="F35" s="246"/>
      <c r="G35" s="247">
        <f>ROUND(E35*F35,2)</f>
        <v>0</v>
      </c>
      <c r="H35" s="246"/>
      <c r="I35" s="247">
        <f>ROUND(E35*H35,2)</f>
        <v>0</v>
      </c>
      <c r="J35" s="246"/>
      <c r="K35" s="247">
        <f>ROUND(E35*J35,2)</f>
        <v>0</v>
      </c>
      <c r="L35" s="247">
        <v>21</v>
      </c>
      <c r="M35" s="247">
        <f>G35*(1+L35/100)</f>
        <v>0</v>
      </c>
      <c r="N35" s="245">
        <v>0</v>
      </c>
      <c r="O35" s="245">
        <f>ROUND(E35*N35,2)</f>
        <v>0</v>
      </c>
      <c r="P35" s="245">
        <v>0</v>
      </c>
      <c r="Q35" s="245">
        <f>ROUND(E35*P35,2)</f>
        <v>0</v>
      </c>
      <c r="R35" s="247"/>
      <c r="S35" s="247" t="s">
        <v>288</v>
      </c>
      <c r="T35" s="248" t="s">
        <v>265</v>
      </c>
      <c r="U35" s="222">
        <v>0</v>
      </c>
      <c r="V35" s="222">
        <f>ROUND(E35*U35,2)</f>
        <v>0</v>
      </c>
      <c r="W35" s="222"/>
      <c r="X35" s="222" t="s">
        <v>320</v>
      </c>
      <c r="Y35" s="222" t="s">
        <v>267</v>
      </c>
      <c r="Z35" s="212"/>
      <c r="AA35" s="212"/>
      <c r="AB35" s="212"/>
      <c r="AC35" s="212"/>
      <c r="AD35" s="212"/>
      <c r="AE35" s="212"/>
      <c r="AF35" s="212"/>
      <c r="AG35" s="212" t="s">
        <v>2559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2">
        <v>18</v>
      </c>
      <c r="B36" s="243" t="s">
        <v>2794</v>
      </c>
      <c r="C36" s="253" t="s">
        <v>2795</v>
      </c>
      <c r="D36" s="244" t="s">
        <v>645</v>
      </c>
      <c r="E36" s="245">
        <v>1</v>
      </c>
      <c r="F36" s="246"/>
      <c r="G36" s="247">
        <f>ROUND(E36*F36,2)</f>
        <v>0</v>
      </c>
      <c r="H36" s="246"/>
      <c r="I36" s="247">
        <f>ROUND(E36*H36,2)</f>
        <v>0</v>
      </c>
      <c r="J36" s="246"/>
      <c r="K36" s="247">
        <f>ROUND(E36*J36,2)</f>
        <v>0</v>
      </c>
      <c r="L36" s="247">
        <v>21</v>
      </c>
      <c r="M36" s="247">
        <f>G36*(1+L36/100)</f>
        <v>0</v>
      </c>
      <c r="N36" s="245">
        <v>0</v>
      </c>
      <c r="O36" s="245">
        <f>ROUND(E36*N36,2)</f>
        <v>0</v>
      </c>
      <c r="P36" s="245">
        <v>0</v>
      </c>
      <c r="Q36" s="245">
        <f>ROUND(E36*P36,2)</f>
        <v>0</v>
      </c>
      <c r="R36" s="247"/>
      <c r="S36" s="247" t="s">
        <v>288</v>
      </c>
      <c r="T36" s="248" t="s">
        <v>265</v>
      </c>
      <c r="U36" s="222">
        <v>0</v>
      </c>
      <c r="V36" s="222">
        <f>ROUND(E36*U36,2)</f>
        <v>0</v>
      </c>
      <c r="W36" s="222"/>
      <c r="X36" s="222" t="s">
        <v>320</v>
      </c>
      <c r="Y36" s="222" t="s">
        <v>267</v>
      </c>
      <c r="Z36" s="212"/>
      <c r="AA36" s="212"/>
      <c r="AB36" s="212"/>
      <c r="AC36" s="212"/>
      <c r="AD36" s="212"/>
      <c r="AE36" s="212"/>
      <c r="AF36" s="212"/>
      <c r="AG36" s="212" t="s">
        <v>2559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2">
        <v>19</v>
      </c>
      <c r="B37" s="243" t="s">
        <v>2796</v>
      </c>
      <c r="C37" s="253" t="s">
        <v>2797</v>
      </c>
      <c r="D37" s="244" t="s">
        <v>645</v>
      </c>
      <c r="E37" s="245">
        <v>2</v>
      </c>
      <c r="F37" s="246"/>
      <c r="G37" s="247">
        <f>ROUND(E37*F37,2)</f>
        <v>0</v>
      </c>
      <c r="H37" s="246"/>
      <c r="I37" s="247">
        <f>ROUND(E37*H37,2)</f>
        <v>0</v>
      </c>
      <c r="J37" s="246"/>
      <c r="K37" s="247">
        <f>ROUND(E37*J37,2)</f>
        <v>0</v>
      </c>
      <c r="L37" s="247">
        <v>21</v>
      </c>
      <c r="M37" s="247">
        <f>G37*(1+L37/100)</f>
        <v>0</v>
      </c>
      <c r="N37" s="245">
        <v>0</v>
      </c>
      <c r="O37" s="245">
        <f>ROUND(E37*N37,2)</f>
        <v>0</v>
      </c>
      <c r="P37" s="245">
        <v>0</v>
      </c>
      <c r="Q37" s="245">
        <f>ROUND(E37*P37,2)</f>
        <v>0</v>
      </c>
      <c r="R37" s="247"/>
      <c r="S37" s="247" t="s">
        <v>288</v>
      </c>
      <c r="T37" s="248" t="s">
        <v>265</v>
      </c>
      <c r="U37" s="222">
        <v>0</v>
      </c>
      <c r="V37" s="222">
        <f>ROUND(E37*U37,2)</f>
        <v>0</v>
      </c>
      <c r="W37" s="222"/>
      <c r="X37" s="222" t="s">
        <v>320</v>
      </c>
      <c r="Y37" s="222" t="s">
        <v>267</v>
      </c>
      <c r="Z37" s="212"/>
      <c r="AA37" s="212"/>
      <c r="AB37" s="212"/>
      <c r="AC37" s="212"/>
      <c r="AD37" s="212"/>
      <c r="AE37" s="212"/>
      <c r="AF37" s="212"/>
      <c r="AG37" s="212" t="s">
        <v>2559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2">
        <v>20</v>
      </c>
      <c r="B38" s="243" t="s">
        <v>2798</v>
      </c>
      <c r="C38" s="253" t="s">
        <v>2799</v>
      </c>
      <c r="D38" s="244" t="s">
        <v>645</v>
      </c>
      <c r="E38" s="245">
        <v>1</v>
      </c>
      <c r="F38" s="246"/>
      <c r="G38" s="247">
        <f>ROUND(E38*F38,2)</f>
        <v>0</v>
      </c>
      <c r="H38" s="246"/>
      <c r="I38" s="247">
        <f>ROUND(E38*H38,2)</f>
        <v>0</v>
      </c>
      <c r="J38" s="246"/>
      <c r="K38" s="247">
        <f>ROUND(E38*J38,2)</f>
        <v>0</v>
      </c>
      <c r="L38" s="247">
        <v>21</v>
      </c>
      <c r="M38" s="247">
        <f>G38*(1+L38/100)</f>
        <v>0</v>
      </c>
      <c r="N38" s="245">
        <v>0</v>
      </c>
      <c r="O38" s="245">
        <f>ROUND(E38*N38,2)</f>
        <v>0</v>
      </c>
      <c r="P38" s="245">
        <v>0</v>
      </c>
      <c r="Q38" s="245">
        <f>ROUND(E38*P38,2)</f>
        <v>0</v>
      </c>
      <c r="R38" s="247"/>
      <c r="S38" s="247" t="s">
        <v>288</v>
      </c>
      <c r="T38" s="248" t="s">
        <v>265</v>
      </c>
      <c r="U38" s="222">
        <v>0</v>
      </c>
      <c r="V38" s="222">
        <f>ROUND(E38*U38,2)</f>
        <v>0</v>
      </c>
      <c r="W38" s="222"/>
      <c r="X38" s="222" t="s">
        <v>547</v>
      </c>
      <c r="Y38" s="222" t="s">
        <v>267</v>
      </c>
      <c r="Z38" s="212"/>
      <c r="AA38" s="212"/>
      <c r="AB38" s="212"/>
      <c r="AC38" s="212"/>
      <c r="AD38" s="212"/>
      <c r="AE38" s="212"/>
      <c r="AF38" s="212"/>
      <c r="AG38" s="212" t="s">
        <v>2212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2">
        <v>21</v>
      </c>
      <c r="B39" s="243" t="s">
        <v>2800</v>
      </c>
      <c r="C39" s="253" t="s">
        <v>2801</v>
      </c>
      <c r="D39" s="244" t="s">
        <v>645</v>
      </c>
      <c r="E39" s="245">
        <v>5</v>
      </c>
      <c r="F39" s="246"/>
      <c r="G39" s="247">
        <f>ROUND(E39*F39,2)</f>
        <v>0</v>
      </c>
      <c r="H39" s="246"/>
      <c r="I39" s="247">
        <f>ROUND(E39*H39,2)</f>
        <v>0</v>
      </c>
      <c r="J39" s="246"/>
      <c r="K39" s="247">
        <f>ROUND(E39*J39,2)</f>
        <v>0</v>
      </c>
      <c r="L39" s="247">
        <v>21</v>
      </c>
      <c r="M39" s="247">
        <f>G39*(1+L39/100)</f>
        <v>0</v>
      </c>
      <c r="N39" s="245">
        <v>0</v>
      </c>
      <c r="O39" s="245">
        <f>ROUND(E39*N39,2)</f>
        <v>0</v>
      </c>
      <c r="P39" s="245">
        <v>0</v>
      </c>
      <c r="Q39" s="245">
        <f>ROUND(E39*P39,2)</f>
        <v>0</v>
      </c>
      <c r="R39" s="247"/>
      <c r="S39" s="247" t="s">
        <v>288</v>
      </c>
      <c r="T39" s="248" t="s">
        <v>265</v>
      </c>
      <c r="U39" s="222">
        <v>0</v>
      </c>
      <c r="V39" s="222">
        <f>ROUND(E39*U39,2)</f>
        <v>0</v>
      </c>
      <c r="W39" s="222"/>
      <c r="X39" s="222" t="s">
        <v>547</v>
      </c>
      <c r="Y39" s="222" t="s">
        <v>267</v>
      </c>
      <c r="Z39" s="212"/>
      <c r="AA39" s="212"/>
      <c r="AB39" s="212"/>
      <c r="AC39" s="212"/>
      <c r="AD39" s="212"/>
      <c r="AE39" s="212"/>
      <c r="AF39" s="212"/>
      <c r="AG39" s="212" t="s">
        <v>2212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2">
        <v>22</v>
      </c>
      <c r="B40" s="243" t="s">
        <v>2802</v>
      </c>
      <c r="C40" s="253" t="s">
        <v>2803</v>
      </c>
      <c r="D40" s="244" t="s">
        <v>645</v>
      </c>
      <c r="E40" s="245">
        <v>1</v>
      </c>
      <c r="F40" s="246"/>
      <c r="G40" s="247">
        <f>ROUND(E40*F40,2)</f>
        <v>0</v>
      </c>
      <c r="H40" s="246"/>
      <c r="I40" s="247">
        <f>ROUND(E40*H40,2)</f>
        <v>0</v>
      </c>
      <c r="J40" s="246"/>
      <c r="K40" s="247">
        <f>ROUND(E40*J40,2)</f>
        <v>0</v>
      </c>
      <c r="L40" s="247">
        <v>21</v>
      </c>
      <c r="M40" s="247">
        <f>G40*(1+L40/100)</f>
        <v>0</v>
      </c>
      <c r="N40" s="245">
        <v>0</v>
      </c>
      <c r="O40" s="245">
        <f>ROUND(E40*N40,2)</f>
        <v>0</v>
      </c>
      <c r="P40" s="245">
        <v>0</v>
      </c>
      <c r="Q40" s="245">
        <f>ROUND(E40*P40,2)</f>
        <v>0</v>
      </c>
      <c r="R40" s="247"/>
      <c r="S40" s="247" t="s">
        <v>288</v>
      </c>
      <c r="T40" s="248" t="s">
        <v>265</v>
      </c>
      <c r="U40" s="222">
        <v>0</v>
      </c>
      <c r="V40" s="222">
        <f>ROUND(E40*U40,2)</f>
        <v>0</v>
      </c>
      <c r="W40" s="222"/>
      <c r="X40" s="222" t="s">
        <v>547</v>
      </c>
      <c r="Y40" s="222" t="s">
        <v>267</v>
      </c>
      <c r="Z40" s="212"/>
      <c r="AA40" s="212"/>
      <c r="AB40" s="212"/>
      <c r="AC40" s="212"/>
      <c r="AD40" s="212"/>
      <c r="AE40" s="212"/>
      <c r="AF40" s="212"/>
      <c r="AG40" s="212" t="s">
        <v>2212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3">
        <v>23</v>
      </c>
      <c r="B41" s="234" t="s">
        <v>2804</v>
      </c>
      <c r="C41" s="250" t="s">
        <v>2805</v>
      </c>
      <c r="D41" s="235" t="s">
        <v>645</v>
      </c>
      <c r="E41" s="236">
        <v>18</v>
      </c>
      <c r="F41" s="237"/>
      <c r="G41" s="238">
        <f>ROUND(E41*F41,2)</f>
        <v>0</v>
      </c>
      <c r="H41" s="237"/>
      <c r="I41" s="238">
        <f>ROUND(E41*H41,2)</f>
        <v>0</v>
      </c>
      <c r="J41" s="237"/>
      <c r="K41" s="238">
        <f>ROUND(E41*J41,2)</f>
        <v>0</v>
      </c>
      <c r="L41" s="238">
        <v>21</v>
      </c>
      <c r="M41" s="238">
        <f>G41*(1+L41/100)</f>
        <v>0</v>
      </c>
      <c r="N41" s="236">
        <v>0</v>
      </c>
      <c r="O41" s="236">
        <f>ROUND(E41*N41,2)</f>
        <v>0</v>
      </c>
      <c r="P41" s="236">
        <v>0</v>
      </c>
      <c r="Q41" s="236">
        <f>ROUND(E41*P41,2)</f>
        <v>0</v>
      </c>
      <c r="R41" s="238"/>
      <c r="S41" s="238" t="s">
        <v>264</v>
      </c>
      <c r="T41" s="239" t="s">
        <v>319</v>
      </c>
      <c r="U41" s="222">
        <v>2.7715000000000001</v>
      </c>
      <c r="V41" s="222">
        <f>ROUND(E41*U41,2)</f>
        <v>49.89</v>
      </c>
      <c r="W41" s="222"/>
      <c r="X41" s="222" t="s">
        <v>320</v>
      </c>
      <c r="Y41" s="222" t="s">
        <v>267</v>
      </c>
      <c r="Z41" s="212"/>
      <c r="AA41" s="212"/>
      <c r="AB41" s="212"/>
      <c r="AC41" s="212"/>
      <c r="AD41" s="212"/>
      <c r="AE41" s="212"/>
      <c r="AF41" s="212"/>
      <c r="AG41" s="212" t="s">
        <v>2559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51" t="s">
        <v>2806</v>
      </c>
      <c r="D42" s="241"/>
      <c r="E42" s="241"/>
      <c r="F42" s="241"/>
      <c r="G42" s="241"/>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270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2">
        <v>24</v>
      </c>
      <c r="B43" s="243" t="s">
        <v>2807</v>
      </c>
      <c r="C43" s="253" t="s">
        <v>2808</v>
      </c>
      <c r="D43" s="244" t="s">
        <v>645</v>
      </c>
      <c r="E43" s="245">
        <v>3</v>
      </c>
      <c r="F43" s="246"/>
      <c r="G43" s="247">
        <f>ROUND(E43*F43,2)</f>
        <v>0</v>
      </c>
      <c r="H43" s="246"/>
      <c r="I43" s="247">
        <f>ROUND(E43*H43,2)</f>
        <v>0</v>
      </c>
      <c r="J43" s="246"/>
      <c r="K43" s="247">
        <f>ROUND(E43*J43,2)</f>
        <v>0</v>
      </c>
      <c r="L43" s="247">
        <v>21</v>
      </c>
      <c r="M43" s="247">
        <f>G43*(1+L43/100)</f>
        <v>0</v>
      </c>
      <c r="N43" s="245">
        <v>0</v>
      </c>
      <c r="O43" s="245">
        <f>ROUND(E43*N43,2)</f>
        <v>0</v>
      </c>
      <c r="P43" s="245">
        <v>0</v>
      </c>
      <c r="Q43" s="245">
        <f>ROUND(E43*P43,2)</f>
        <v>0</v>
      </c>
      <c r="R43" s="247"/>
      <c r="S43" s="247" t="s">
        <v>288</v>
      </c>
      <c r="T43" s="248" t="s">
        <v>265</v>
      </c>
      <c r="U43" s="222">
        <v>0</v>
      </c>
      <c r="V43" s="222">
        <f>ROUND(E43*U43,2)</f>
        <v>0</v>
      </c>
      <c r="W43" s="222"/>
      <c r="X43" s="222" t="s">
        <v>547</v>
      </c>
      <c r="Y43" s="222" t="s">
        <v>267</v>
      </c>
      <c r="Z43" s="212"/>
      <c r="AA43" s="212"/>
      <c r="AB43" s="212"/>
      <c r="AC43" s="212"/>
      <c r="AD43" s="212"/>
      <c r="AE43" s="212"/>
      <c r="AF43" s="212"/>
      <c r="AG43" s="212" t="s">
        <v>2212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2">
        <v>25</v>
      </c>
      <c r="B44" s="243" t="s">
        <v>2809</v>
      </c>
      <c r="C44" s="253" t="s">
        <v>2810</v>
      </c>
      <c r="D44" s="244" t="s">
        <v>645</v>
      </c>
      <c r="E44" s="245">
        <v>10</v>
      </c>
      <c r="F44" s="246"/>
      <c r="G44" s="247">
        <f>ROUND(E44*F44,2)</f>
        <v>0</v>
      </c>
      <c r="H44" s="246"/>
      <c r="I44" s="247">
        <f>ROUND(E44*H44,2)</f>
        <v>0</v>
      </c>
      <c r="J44" s="246"/>
      <c r="K44" s="247">
        <f>ROUND(E44*J44,2)</f>
        <v>0</v>
      </c>
      <c r="L44" s="247">
        <v>21</v>
      </c>
      <c r="M44" s="247">
        <f>G44*(1+L44/100)</f>
        <v>0</v>
      </c>
      <c r="N44" s="245">
        <v>0</v>
      </c>
      <c r="O44" s="245">
        <f>ROUND(E44*N44,2)</f>
        <v>0</v>
      </c>
      <c r="P44" s="245">
        <v>0</v>
      </c>
      <c r="Q44" s="245">
        <f>ROUND(E44*P44,2)</f>
        <v>0</v>
      </c>
      <c r="R44" s="247"/>
      <c r="S44" s="247" t="s">
        <v>288</v>
      </c>
      <c r="T44" s="248" t="s">
        <v>265</v>
      </c>
      <c r="U44" s="222">
        <v>0</v>
      </c>
      <c r="V44" s="222">
        <f>ROUND(E44*U44,2)</f>
        <v>0</v>
      </c>
      <c r="W44" s="222"/>
      <c r="X44" s="222" t="s">
        <v>547</v>
      </c>
      <c r="Y44" s="222" t="s">
        <v>267</v>
      </c>
      <c r="Z44" s="212"/>
      <c r="AA44" s="212"/>
      <c r="AB44" s="212"/>
      <c r="AC44" s="212"/>
      <c r="AD44" s="212"/>
      <c r="AE44" s="212"/>
      <c r="AF44" s="212"/>
      <c r="AG44" s="212" t="s">
        <v>2212</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2">
        <v>26</v>
      </c>
      <c r="B45" s="243" t="s">
        <v>2811</v>
      </c>
      <c r="C45" s="253" t="s">
        <v>2812</v>
      </c>
      <c r="D45" s="244" t="s">
        <v>645</v>
      </c>
      <c r="E45" s="245">
        <v>27</v>
      </c>
      <c r="F45" s="246"/>
      <c r="G45" s="247">
        <f>ROUND(E45*F45,2)</f>
        <v>0</v>
      </c>
      <c r="H45" s="246"/>
      <c r="I45" s="247">
        <f>ROUND(E45*H45,2)</f>
        <v>0</v>
      </c>
      <c r="J45" s="246"/>
      <c r="K45" s="247">
        <f>ROUND(E45*J45,2)</f>
        <v>0</v>
      </c>
      <c r="L45" s="247">
        <v>21</v>
      </c>
      <c r="M45" s="247">
        <f>G45*(1+L45/100)</f>
        <v>0</v>
      </c>
      <c r="N45" s="245">
        <v>0</v>
      </c>
      <c r="O45" s="245">
        <f>ROUND(E45*N45,2)</f>
        <v>0</v>
      </c>
      <c r="P45" s="245">
        <v>0</v>
      </c>
      <c r="Q45" s="245">
        <f>ROUND(E45*P45,2)</f>
        <v>0</v>
      </c>
      <c r="R45" s="247"/>
      <c r="S45" s="247" t="s">
        <v>288</v>
      </c>
      <c r="T45" s="248" t="s">
        <v>265</v>
      </c>
      <c r="U45" s="222">
        <v>0</v>
      </c>
      <c r="V45" s="222">
        <f>ROUND(E45*U45,2)</f>
        <v>0</v>
      </c>
      <c r="W45" s="222"/>
      <c r="X45" s="222" t="s">
        <v>547</v>
      </c>
      <c r="Y45" s="222" t="s">
        <v>267</v>
      </c>
      <c r="Z45" s="212"/>
      <c r="AA45" s="212"/>
      <c r="AB45" s="212"/>
      <c r="AC45" s="212"/>
      <c r="AD45" s="212"/>
      <c r="AE45" s="212"/>
      <c r="AF45" s="212"/>
      <c r="AG45" s="212" t="s">
        <v>2212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2">
        <v>27</v>
      </c>
      <c r="B46" s="243" t="s">
        <v>2813</v>
      </c>
      <c r="C46" s="253" t="s">
        <v>2814</v>
      </c>
      <c r="D46" s="244" t="s">
        <v>645</v>
      </c>
      <c r="E46" s="245">
        <v>3</v>
      </c>
      <c r="F46" s="246"/>
      <c r="G46" s="247">
        <f>ROUND(E46*F46,2)</f>
        <v>0</v>
      </c>
      <c r="H46" s="246"/>
      <c r="I46" s="247">
        <f>ROUND(E46*H46,2)</f>
        <v>0</v>
      </c>
      <c r="J46" s="246"/>
      <c r="K46" s="247">
        <f>ROUND(E46*J46,2)</f>
        <v>0</v>
      </c>
      <c r="L46" s="247">
        <v>21</v>
      </c>
      <c r="M46" s="247">
        <f>G46*(1+L46/100)</f>
        <v>0</v>
      </c>
      <c r="N46" s="245">
        <v>0</v>
      </c>
      <c r="O46" s="245">
        <f>ROUND(E46*N46,2)</f>
        <v>0</v>
      </c>
      <c r="P46" s="245">
        <v>0</v>
      </c>
      <c r="Q46" s="245">
        <f>ROUND(E46*P46,2)</f>
        <v>0</v>
      </c>
      <c r="R46" s="247"/>
      <c r="S46" s="247" t="s">
        <v>288</v>
      </c>
      <c r="T46" s="248" t="s">
        <v>265</v>
      </c>
      <c r="U46" s="222">
        <v>0</v>
      </c>
      <c r="V46" s="222">
        <f>ROUND(E46*U46,2)</f>
        <v>0</v>
      </c>
      <c r="W46" s="222"/>
      <c r="X46" s="222" t="s">
        <v>547</v>
      </c>
      <c r="Y46" s="222" t="s">
        <v>267</v>
      </c>
      <c r="Z46" s="212"/>
      <c r="AA46" s="212"/>
      <c r="AB46" s="212"/>
      <c r="AC46" s="212"/>
      <c r="AD46" s="212"/>
      <c r="AE46" s="212"/>
      <c r="AF46" s="212"/>
      <c r="AG46" s="212" t="s">
        <v>2212</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2">
        <v>28</v>
      </c>
      <c r="B47" s="243" t="s">
        <v>2815</v>
      </c>
      <c r="C47" s="253" t="s">
        <v>2816</v>
      </c>
      <c r="D47" s="244" t="s">
        <v>645</v>
      </c>
      <c r="E47" s="245">
        <v>3</v>
      </c>
      <c r="F47" s="246"/>
      <c r="G47" s="247">
        <f>ROUND(E47*F47,2)</f>
        <v>0</v>
      </c>
      <c r="H47" s="246"/>
      <c r="I47" s="247">
        <f>ROUND(E47*H47,2)</f>
        <v>0</v>
      </c>
      <c r="J47" s="246"/>
      <c r="K47" s="247">
        <f>ROUND(E47*J47,2)</f>
        <v>0</v>
      </c>
      <c r="L47" s="247">
        <v>21</v>
      </c>
      <c r="M47" s="247">
        <f>G47*(1+L47/100)</f>
        <v>0</v>
      </c>
      <c r="N47" s="245">
        <v>0</v>
      </c>
      <c r="O47" s="245">
        <f>ROUND(E47*N47,2)</f>
        <v>0</v>
      </c>
      <c r="P47" s="245">
        <v>0</v>
      </c>
      <c r="Q47" s="245">
        <f>ROUND(E47*P47,2)</f>
        <v>0</v>
      </c>
      <c r="R47" s="247"/>
      <c r="S47" s="247" t="s">
        <v>288</v>
      </c>
      <c r="T47" s="248" t="s">
        <v>265</v>
      </c>
      <c r="U47" s="222">
        <v>0</v>
      </c>
      <c r="V47" s="222">
        <f>ROUND(E47*U47,2)</f>
        <v>0</v>
      </c>
      <c r="W47" s="222"/>
      <c r="X47" s="222" t="s">
        <v>320</v>
      </c>
      <c r="Y47" s="222" t="s">
        <v>267</v>
      </c>
      <c r="Z47" s="212"/>
      <c r="AA47" s="212"/>
      <c r="AB47" s="212"/>
      <c r="AC47" s="212"/>
      <c r="AD47" s="212"/>
      <c r="AE47" s="212"/>
      <c r="AF47" s="212"/>
      <c r="AG47" s="212" t="s">
        <v>2559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2">
        <v>29</v>
      </c>
      <c r="B48" s="243" t="s">
        <v>2817</v>
      </c>
      <c r="C48" s="253" t="s">
        <v>2818</v>
      </c>
      <c r="D48" s="244" t="s">
        <v>645</v>
      </c>
      <c r="E48" s="245">
        <v>13</v>
      </c>
      <c r="F48" s="246"/>
      <c r="G48" s="247">
        <f>ROUND(E48*F48,2)</f>
        <v>0</v>
      </c>
      <c r="H48" s="246"/>
      <c r="I48" s="247">
        <f>ROUND(E48*H48,2)</f>
        <v>0</v>
      </c>
      <c r="J48" s="246"/>
      <c r="K48" s="247">
        <f>ROUND(E48*J48,2)</f>
        <v>0</v>
      </c>
      <c r="L48" s="247">
        <v>21</v>
      </c>
      <c r="M48" s="247">
        <f>G48*(1+L48/100)</f>
        <v>0</v>
      </c>
      <c r="N48" s="245">
        <v>0</v>
      </c>
      <c r="O48" s="245">
        <f>ROUND(E48*N48,2)</f>
        <v>0</v>
      </c>
      <c r="P48" s="245">
        <v>0</v>
      </c>
      <c r="Q48" s="245">
        <f>ROUND(E48*P48,2)</f>
        <v>0</v>
      </c>
      <c r="R48" s="247"/>
      <c r="S48" s="247" t="s">
        <v>288</v>
      </c>
      <c r="T48" s="248" t="s">
        <v>265</v>
      </c>
      <c r="U48" s="222">
        <v>0</v>
      </c>
      <c r="V48" s="222">
        <f>ROUND(E48*U48,2)</f>
        <v>0</v>
      </c>
      <c r="W48" s="222"/>
      <c r="X48" s="222" t="s">
        <v>547</v>
      </c>
      <c r="Y48" s="222" t="s">
        <v>267</v>
      </c>
      <c r="Z48" s="212"/>
      <c r="AA48" s="212"/>
      <c r="AB48" s="212"/>
      <c r="AC48" s="212"/>
      <c r="AD48" s="212"/>
      <c r="AE48" s="212"/>
      <c r="AF48" s="212"/>
      <c r="AG48" s="212" t="s">
        <v>2212</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2">
        <v>30</v>
      </c>
      <c r="B49" s="243" t="s">
        <v>2819</v>
      </c>
      <c r="C49" s="253" t="s">
        <v>2820</v>
      </c>
      <c r="D49" s="244" t="s">
        <v>645</v>
      </c>
      <c r="E49" s="245">
        <v>9</v>
      </c>
      <c r="F49" s="246"/>
      <c r="G49" s="247">
        <f>ROUND(E49*F49,2)</f>
        <v>0</v>
      </c>
      <c r="H49" s="246"/>
      <c r="I49" s="247">
        <f>ROUND(E49*H49,2)</f>
        <v>0</v>
      </c>
      <c r="J49" s="246"/>
      <c r="K49" s="247">
        <f>ROUND(E49*J49,2)</f>
        <v>0</v>
      </c>
      <c r="L49" s="247">
        <v>21</v>
      </c>
      <c r="M49" s="247">
        <f>G49*(1+L49/100)</f>
        <v>0</v>
      </c>
      <c r="N49" s="245">
        <v>0</v>
      </c>
      <c r="O49" s="245">
        <f>ROUND(E49*N49,2)</f>
        <v>0</v>
      </c>
      <c r="P49" s="245">
        <v>0</v>
      </c>
      <c r="Q49" s="245">
        <f>ROUND(E49*P49,2)</f>
        <v>0</v>
      </c>
      <c r="R49" s="247"/>
      <c r="S49" s="247" t="s">
        <v>288</v>
      </c>
      <c r="T49" s="248" t="s">
        <v>265</v>
      </c>
      <c r="U49" s="222">
        <v>0</v>
      </c>
      <c r="V49" s="222">
        <f>ROUND(E49*U49,2)</f>
        <v>0</v>
      </c>
      <c r="W49" s="222"/>
      <c r="X49" s="222" t="s">
        <v>547</v>
      </c>
      <c r="Y49" s="222" t="s">
        <v>267</v>
      </c>
      <c r="Z49" s="212"/>
      <c r="AA49" s="212"/>
      <c r="AB49" s="212"/>
      <c r="AC49" s="212"/>
      <c r="AD49" s="212"/>
      <c r="AE49" s="212"/>
      <c r="AF49" s="212"/>
      <c r="AG49" s="212" t="s">
        <v>2212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2">
        <v>31</v>
      </c>
      <c r="B50" s="243" t="s">
        <v>2821</v>
      </c>
      <c r="C50" s="253" t="s">
        <v>2822</v>
      </c>
      <c r="D50" s="244" t="s">
        <v>645</v>
      </c>
      <c r="E50" s="245">
        <v>68</v>
      </c>
      <c r="F50" s="246"/>
      <c r="G50" s="247">
        <f>ROUND(E50*F50,2)</f>
        <v>0</v>
      </c>
      <c r="H50" s="246"/>
      <c r="I50" s="247">
        <f>ROUND(E50*H50,2)</f>
        <v>0</v>
      </c>
      <c r="J50" s="246"/>
      <c r="K50" s="247">
        <f>ROUND(E50*J50,2)</f>
        <v>0</v>
      </c>
      <c r="L50" s="247">
        <v>21</v>
      </c>
      <c r="M50" s="247">
        <f>G50*(1+L50/100)</f>
        <v>0</v>
      </c>
      <c r="N50" s="245">
        <v>0</v>
      </c>
      <c r="O50" s="245">
        <f>ROUND(E50*N50,2)</f>
        <v>0</v>
      </c>
      <c r="P50" s="245">
        <v>0</v>
      </c>
      <c r="Q50" s="245">
        <f>ROUND(E50*P50,2)</f>
        <v>0</v>
      </c>
      <c r="R50" s="247"/>
      <c r="S50" s="247" t="s">
        <v>264</v>
      </c>
      <c r="T50" s="248" t="s">
        <v>319</v>
      </c>
      <c r="U50" s="222">
        <v>0.43332999999999999</v>
      </c>
      <c r="V50" s="222">
        <f>ROUND(E50*U50,2)</f>
        <v>29.47</v>
      </c>
      <c r="W50" s="222"/>
      <c r="X50" s="222" t="s">
        <v>320</v>
      </c>
      <c r="Y50" s="222" t="s">
        <v>267</v>
      </c>
      <c r="Z50" s="212"/>
      <c r="AA50" s="212"/>
      <c r="AB50" s="212"/>
      <c r="AC50" s="212"/>
      <c r="AD50" s="212"/>
      <c r="AE50" s="212"/>
      <c r="AF50" s="212"/>
      <c r="AG50" s="212" t="s">
        <v>2559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2">
        <v>32</v>
      </c>
      <c r="B51" s="243" t="s">
        <v>2823</v>
      </c>
      <c r="C51" s="253" t="s">
        <v>2824</v>
      </c>
      <c r="D51" s="244" t="s">
        <v>645</v>
      </c>
      <c r="E51" s="245">
        <v>43</v>
      </c>
      <c r="F51" s="246"/>
      <c r="G51" s="247">
        <f>ROUND(E51*F51,2)</f>
        <v>0</v>
      </c>
      <c r="H51" s="246"/>
      <c r="I51" s="247">
        <f>ROUND(E51*H51,2)</f>
        <v>0</v>
      </c>
      <c r="J51" s="246"/>
      <c r="K51" s="247">
        <f>ROUND(E51*J51,2)</f>
        <v>0</v>
      </c>
      <c r="L51" s="247">
        <v>21</v>
      </c>
      <c r="M51" s="247">
        <f>G51*(1+L51/100)</f>
        <v>0</v>
      </c>
      <c r="N51" s="245">
        <v>0</v>
      </c>
      <c r="O51" s="245">
        <f>ROUND(E51*N51,2)</f>
        <v>0</v>
      </c>
      <c r="P51" s="245">
        <v>0</v>
      </c>
      <c r="Q51" s="245">
        <f>ROUND(E51*P51,2)</f>
        <v>0</v>
      </c>
      <c r="R51" s="247"/>
      <c r="S51" s="247" t="s">
        <v>288</v>
      </c>
      <c r="T51" s="248" t="s">
        <v>265</v>
      </c>
      <c r="U51" s="222">
        <v>0</v>
      </c>
      <c r="V51" s="222">
        <f>ROUND(E51*U51,2)</f>
        <v>0</v>
      </c>
      <c r="W51" s="222"/>
      <c r="X51" s="222" t="s">
        <v>547</v>
      </c>
      <c r="Y51" s="222" t="s">
        <v>267</v>
      </c>
      <c r="Z51" s="212"/>
      <c r="AA51" s="212"/>
      <c r="AB51" s="212"/>
      <c r="AC51" s="212"/>
      <c r="AD51" s="212"/>
      <c r="AE51" s="212"/>
      <c r="AF51" s="212"/>
      <c r="AG51" s="212" t="s">
        <v>2212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3">
        <v>33</v>
      </c>
      <c r="B52" s="234" t="s">
        <v>2825</v>
      </c>
      <c r="C52" s="250" t="s">
        <v>2826</v>
      </c>
      <c r="D52" s="235" t="s">
        <v>645</v>
      </c>
      <c r="E52" s="236">
        <v>43</v>
      </c>
      <c r="F52" s="237"/>
      <c r="G52" s="238">
        <f>ROUND(E52*F52,2)</f>
        <v>0</v>
      </c>
      <c r="H52" s="237"/>
      <c r="I52" s="238">
        <f>ROUND(E52*H52,2)</f>
        <v>0</v>
      </c>
      <c r="J52" s="237"/>
      <c r="K52" s="238">
        <f>ROUND(E52*J52,2)</f>
        <v>0</v>
      </c>
      <c r="L52" s="238">
        <v>21</v>
      </c>
      <c r="M52" s="238">
        <f>G52*(1+L52/100)</f>
        <v>0</v>
      </c>
      <c r="N52" s="236">
        <v>0</v>
      </c>
      <c r="O52" s="236">
        <f>ROUND(E52*N52,2)</f>
        <v>0</v>
      </c>
      <c r="P52" s="236">
        <v>0</v>
      </c>
      <c r="Q52" s="236">
        <f>ROUND(E52*P52,2)</f>
        <v>0</v>
      </c>
      <c r="R52" s="238"/>
      <c r="S52" s="238" t="s">
        <v>264</v>
      </c>
      <c r="T52" s="239" t="s">
        <v>319</v>
      </c>
      <c r="U52" s="222">
        <v>0.33900000000000002</v>
      </c>
      <c r="V52" s="222">
        <f>ROUND(E52*U52,2)</f>
        <v>14.58</v>
      </c>
      <c r="W52" s="222"/>
      <c r="X52" s="222" t="s">
        <v>320</v>
      </c>
      <c r="Y52" s="222" t="s">
        <v>267</v>
      </c>
      <c r="Z52" s="212"/>
      <c r="AA52" s="212"/>
      <c r="AB52" s="212"/>
      <c r="AC52" s="212"/>
      <c r="AD52" s="212"/>
      <c r="AE52" s="212"/>
      <c r="AF52" s="212"/>
      <c r="AG52" s="212" t="s">
        <v>2559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51" t="s">
        <v>2806</v>
      </c>
      <c r="D53" s="241"/>
      <c r="E53" s="241"/>
      <c r="F53" s="241"/>
      <c r="G53" s="241"/>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270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2">
        <v>34</v>
      </c>
      <c r="B54" s="243" t="s">
        <v>2827</v>
      </c>
      <c r="C54" s="253" t="s">
        <v>2828</v>
      </c>
      <c r="D54" s="244" t="s">
        <v>2215</v>
      </c>
      <c r="E54" s="245">
        <v>9</v>
      </c>
      <c r="F54" s="246"/>
      <c r="G54" s="247">
        <f>ROUND(E54*F54,2)</f>
        <v>0</v>
      </c>
      <c r="H54" s="246"/>
      <c r="I54" s="247">
        <f>ROUND(E54*H54,2)</f>
        <v>0</v>
      </c>
      <c r="J54" s="246"/>
      <c r="K54" s="247">
        <f>ROUND(E54*J54,2)</f>
        <v>0</v>
      </c>
      <c r="L54" s="247">
        <v>21</v>
      </c>
      <c r="M54" s="247">
        <f>G54*(1+L54/100)</f>
        <v>0</v>
      </c>
      <c r="N54" s="245">
        <v>0</v>
      </c>
      <c r="O54" s="245">
        <f>ROUND(E54*N54,2)</f>
        <v>0</v>
      </c>
      <c r="P54" s="245">
        <v>0</v>
      </c>
      <c r="Q54" s="245">
        <f>ROUND(E54*P54,2)</f>
        <v>0</v>
      </c>
      <c r="R54" s="247"/>
      <c r="S54" s="247" t="s">
        <v>288</v>
      </c>
      <c r="T54" s="248" t="s">
        <v>265</v>
      </c>
      <c r="U54" s="222">
        <v>0</v>
      </c>
      <c r="V54" s="222">
        <f>ROUND(E54*U54,2)</f>
        <v>0</v>
      </c>
      <c r="W54" s="222"/>
      <c r="X54" s="222" t="s">
        <v>547</v>
      </c>
      <c r="Y54" s="222" t="s">
        <v>267</v>
      </c>
      <c r="Z54" s="212"/>
      <c r="AA54" s="212"/>
      <c r="AB54" s="212"/>
      <c r="AC54" s="212"/>
      <c r="AD54" s="212"/>
      <c r="AE54" s="212"/>
      <c r="AF54" s="212"/>
      <c r="AG54" s="212" t="s">
        <v>2212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2">
        <v>35</v>
      </c>
      <c r="B55" s="243" t="s">
        <v>2829</v>
      </c>
      <c r="C55" s="253" t="s">
        <v>2830</v>
      </c>
      <c r="D55" s="244" t="s">
        <v>645</v>
      </c>
      <c r="E55" s="245">
        <v>9</v>
      </c>
      <c r="F55" s="246"/>
      <c r="G55" s="247">
        <f>ROUND(E55*F55,2)</f>
        <v>0</v>
      </c>
      <c r="H55" s="246"/>
      <c r="I55" s="247">
        <f>ROUND(E55*H55,2)</f>
        <v>0</v>
      </c>
      <c r="J55" s="246"/>
      <c r="K55" s="247">
        <f>ROUND(E55*J55,2)</f>
        <v>0</v>
      </c>
      <c r="L55" s="247">
        <v>21</v>
      </c>
      <c r="M55" s="247">
        <f>G55*(1+L55/100)</f>
        <v>0</v>
      </c>
      <c r="N55" s="245">
        <v>0</v>
      </c>
      <c r="O55" s="245">
        <f>ROUND(E55*N55,2)</f>
        <v>0</v>
      </c>
      <c r="P55" s="245">
        <v>0</v>
      </c>
      <c r="Q55" s="245">
        <f>ROUND(E55*P55,2)</f>
        <v>0</v>
      </c>
      <c r="R55" s="247"/>
      <c r="S55" s="247" t="s">
        <v>264</v>
      </c>
      <c r="T55" s="248" t="s">
        <v>319</v>
      </c>
      <c r="U55" s="222">
        <v>0.45667000000000002</v>
      </c>
      <c r="V55" s="222">
        <f>ROUND(E55*U55,2)</f>
        <v>4.1100000000000003</v>
      </c>
      <c r="W55" s="222"/>
      <c r="X55" s="222" t="s">
        <v>320</v>
      </c>
      <c r="Y55" s="222" t="s">
        <v>267</v>
      </c>
      <c r="Z55" s="212"/>
      <c r="AA55" s="212"/>
      <c r="AB55" s="212"/>
      <c r="AC55" s="212"/>
      <c r="AD55" s="212"/>
      <c r="AE55" s="212"/>
      <c r="AF55" s="212"/>
      <c r="AG55" s="212" t="s">
        <v>2559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2">
        <v>36</v>
      </c>
      <c r="B56" s="243" t="s">
        <v>2831</v>
      </c>
      <c r="C56" s="253" t="s">
        <v>2832</v>
      </c>
      <c r="D56" s="244" t="s">
        <v>645</v>
      </c>
      <c r="E56" s="245">
        <v>23</v>
      </c>
      <c r="F56" s="246"/>
      <c r="G56" s="247">
        <f>ROUND(E56*F56,2)</f>
        <v>0</v>
      </c>
      <c r="H56" s="246"/>
      <c r="I56" s="247">
        <f>ROUND(E56*H56,2)</f>
        <v>0</v>
      </c>
      <c r="J56" s="246"/>
      <c r="K56" s="247">
        <f>ROUND(E56*J56,2)</f>
        <v>0</v>
      </c>
      <c r="L56" s="247">
        <v>21</v>
      </c>
      <c r="M56" s="247">
        <f>G56*(1+L56/100)</f>
        <v>0</v>
      </c>
      <c r="N56" s="245">
        <v>0</v>
      </c>
      <c r="O56" s="245">
        <f>ROUND(E56*N56,2)</f>
        <v>0</v>
      </c>
      <c r="P56" s="245">
        <v>0</v>
      </c>
      <c r="Q56" s="245">
        <f>ROUND(E56*P56,2)</f>
        <v>0</v>
      </c>
      <c r="R56" s="247"/>
      <c r="S56" s="247" t="s">
        <v>288</v>
      </c>
      <c r="T56" s="248" t="s">
        <v>265</v>
      </c>
      <c r="U56" s="222">
        <v>0</v>
      </c>
      <c r="V56" s="222">
        <f>ROUND(E56*U56,2)</f>
        <v>0</v>
      </c>
      <c r="W56" s="222"/>
      <c r="X56" s="222" t="s">
        <v>547</v>
      </c>
      <c r="Y56" s="222" t="s">
        <v>267</v>
      </c>
      <c r="Z56" s="212"/>
      <c r="AA56" s="212"/>
      <c r="AB56" s="212"/>
      <c r="AC56" s="212"/>
      <c r="AD56" s="212"/>
      <c r="AE56" s="212"/>
      <c r="AF56" s="212"/>
      <c r="AG56" s="212" t="s">
        <v>2212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2">
        <v>37</v>
      </c>
      <c r="B57" s="243" t="s">
        <v>2833</v>
      </c>
      <c r="C57" s="253" t="s">
        <v>2834</v>
      </c>
      <c r="D57" s="244" t="s">
        <v>645</v>
      </c>
      <c r="E57" s="245">
        <v>23</v>
      </c>
      <c r="F57" s="246"/>
      <c r="G57" s="247">
        <f>ROUND(E57*F57,2)</f>
        <v>0</v>
      </c>
      <c r="H57" s="246"/>
      <c r="I57" s="247">
        <f>ROUND(E57*H57,2)</f>
        <v>0</v>
      </c>
      <c r="J57" s="246"/>
      <c r="K57" s="247">
        <f>ROUND(E57*J57,2)</f>
        <v>0</v>
      </c>
      <c r="L57" s="247">
        <v>21</v>
      </c>
      <c r="M57" s="247">
        <f>G57*(1+L57/100)</f>
        <v>0</v>
      </c>
      <c r="N57" s="245">
        <v>0</v>
      </c>
      <c r="O57" s="245">
        <f>ROUND(E57*N57,2)</f>
        <v>0</v>
      </c>
      <c r="P57" s="245">
        <v>0</v>
      </c>
      <c r="Q57" s="245">
        <f>ROUND(E57*P57,2)</f>
        <v>0</v>
      </c>
      <c r="R57" s="247"/>
      <c r="S57" s="247" t="s">
        <v>288</v>
      </c>
      <c r="T57" s="248" t="s">
        <v>265</v>
      </c>
      <c r="U57" s="222">
        <v>0</v>
      </c>
      <c r="V57" s="222">
        <f>ROUND(E57*U57,2)</f>
        <v>0</v>
      </c>
      <c r="W57" s="222"/>
      <c r="X57" s="222" t="s">
        <v>547</v>
      </c>
      <c r="Y57" s="222" t="s">
        <v>267</v>
      </c>
      <c r="Z57" s="212"/>
      <c r="AA57" s="212"/>
      <c r="AB57" s="212"/>
      <c r="AC57" s="212"/>
      <c r="AD57" s="212"/>
      <c r="AE57" s="212"/>
      <c r="AF57" s="212"/>
      <c r="AG57" s="212" t="s">
        <v>2212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2">
        <v>38</v>
      </c>
      <c r="B58" s="243" t="s">
        <v>2835</v>
      </c>
      <c r="C58" s="253" t="s">
        <v>2836</v>
      </c>
      <c r="D58" s="244" t="s">
        <v>645</v>
      </c>
      <c r="E58" s="245">
        <v>23</v>
      </c>
      <c r="F58" s="246"/>
      <c r="G58" s="247">
        <f>ROUND(E58*F58,2)</f>
        <v>0</v>
      </c>
      <c r="H58" s="246"/>
      <c r="I58" s="247">
        <f>ROUND(E58*H58,2)</f>
        <v>0</v>
      </c>
      <c r="J58" s="246"/>
      <c r="K58" s="247">
        <f>ROUND(E58*J58,2)</f>
        <v>0</v>
      </c>
      <c r="L58" s="247">
        <v>21</v>
      </c>
      <c r="M58" s="247">
        <f>G58*(1+L58/100)</f>
        <v>0</v>
      </c>
      <c r="N58" s="245">
        <v>0</v>
      </c>
      <c r="O58" s="245">
        <f>ROUND(E58*N58,2)</f>
        <v>0</v>
      </c>
      <c r="P58" s="245">
        <v>0</v>
      </c>
      <c r="Q58" s="245">
        <f>ROUND(E58*P58,2)</f>
        <v>0</v>
      </c>
      <c r="R58" s="247"/>
      <c r="S58" s="247" t="s">
        <v>264</v>
      </c>
      <c r="T58" s="248" t="s">
        <v>319</v>
      </c>
      <c r="U58" s="222">
        <v>0.39200000000000002</v>
      </c>
      <c r="V58" s="222">
        <f>ROUND(E58*U58,2)</f>
        <v>9.02</v>
      </c>
      <c r="W58" s="222"/>
      <c r="X58" s="222" t="s">
        <v>320</v>
      </c>
      <c r="Y58" s="222" t="s">
        <v>267</v>
      </c>
      <c r="Z58" s="212"/>
      <c r="AA58" s="212"/>
      <c r="AB58" s="212"/>
      <c r="AC58" s="212"/>
      <c r="AD58" s="212"/>
      <c r="AE58" s="212"/>
      <c r="AF58" s="212"/>
      <c r="AG58" s="212" t="s">
        <v>2559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42">
        <v>39</v>
      </c>
      <c r="B59" s="243" t="s">
        <v>2837</v>
      </c>
      <c r="C59" s="253" t="s">
        <v>2838</v>
      </c>
      <c r="D59" s="244" t="s">
        <v>2839</v>
      </c>
      <c r="E59" s="245">
        <v>2</v>
      </c>
      <c r="F59" s="246"/>
      <c r="G59" s="247">
        <f>ROUND(E59*F59,2)</f>
        <v>0</v>
      </c>
      <c r="H59" s="246"/>
      <c r="I59" s="247">
        <f>ROUND(E59*H59,2)</f>
        <v>0</v>
      </c>
      <c r="J59" s="246"/>
      <c r="K59" s="247">
        <f>ROUND(E59*J59,2)</f>
        <v>0</v>
      </c>
      <c r="L59" s="247">
        <v>21</v>
      </c>
      <c r="M59" s="247">
        <f>G59*(1+L59/100)</f>
        <v>0</v>
      </c>
      <c r="N59" s="245">
        <v>0</v>
      </c>
      <c r="O59" s="245">
        <f>ROUND(E59*N59,2)</f>
        <v>0</v>
      </c>
      <c r="P59" s="245">
        <v>0</v>
      </c>
      <c r="Q59" s="245">
        <f>ROUND(E59*P59,2)</f>
        <v>0</v>
      </c>
      <c r="R59" s="247"/>
      <c r="S59" s="247" t="s">
        <v>288</v>
      </c>
      <c r="T59" s="248" t="s">
        <v>265</v>
      </c>
      <c r="U59" s="222">
        <v>0</v>
      </c>
      <c r="V59" s="222">
        <f>ROUND(E59*U59,2)</f>
        <v>0</v>
      </c>
      <c r="W59" s="222"/>
      <c r="X59" s="222" t="s">
        <v>547</v>
      </c>
      <c r="Y59" s="222" t="s">
        <v>267</v>
      </c>
      <c r="Z59" s="212"/>
      <c r="AA59" s="212"/>
      <c r="AB59" s="212"/>
      <c r="AC59" s="212"/>
      <c r="AD59" s="212"/>
      <c r="AE59" s="212"/>
      <c r="AF59" s="212"/>
      <c r="AG59" s="212" t="s">
        <v>2212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2">
        <v>40</v>
      </c>
      <c r="B60" s="243" t="s">
        <v>2840</v>
      </c>
      <c r="C60" s="253" t="s">
        <v>2841</v>
      </c>
      <c r="D60" s="244" t="s">
        <v>645</v>
      </c>
      <c r="E60" s="245">
        <v>4</v>
      </c>
      <c r="F60" s="246"/>
      <c r="G60" s="247">
        <f>ROUND(E60*F60,2)</f>
        <v>0</v>
      </c>
      <c r="H60" s="246"/>
      <c r="I60" s="247">
        <f>ROUND(E60*H60,2)</f>
        <v>0</v>
      </c>
      <c r="J60" s="246"/>
      <c r="K60" s="247">
        <f>ROUND(E60*J60,2)</f>
        <v>0</v>
      </c>
      <c r="L60" s="247">
        <v>21</v>
      </c>
      <c r="M60" s="247">
        <f>G60*(1+L60/100)</f>
        <v>0</v>
      </c>
      <c r="N60" s="245">
        <v>0</v>
      </c>
      <c r="O60" s="245">
        <f>ROUND(E60*N60,2)</f>
        <v>0</v>
      </c>
      <c r="P60" s="245">
        <v>0</v>
      </c>
      <c r="Q60" s="245">
        <f>ROUND(E60*P60,2)</f>
        <v>0</v>
      </c>
      <c r="R60" s="247"/>
      <c r="S60" s="247" t="s">
        <v>264</v>
      </c>
      <c r="T60" s="248" t="s">
        <v>319</v>
      </c>
      <c r="U60" s="222">
        <v>0.28932999999999998</v>
      </c>
      <c r="V60" s="222">
        <f>ROUND(E60*U60,2)</f>
        <v>1.1599999999999999</v>
      </c>
      <c r="W60" s="222"/>
      <c r="X60" s="222" t="s">
        <v>320</v>
      </c>
      <c r="Y60" s="222" t="s">
        <v>267</v>
      </c>
      <c r="Z60" s="212"/>
      <c r="AA60" s="212"/>
      <c r="AB60" s="212"/>
      <c r="AC60" s="212"/>
      <c r="AD60" s="212"/>
      <c r="AE60" s="212"/>
      <c r="AF60" s="212"/>
      <c r="AG60" s="212" t="s">
        <v>2559</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2">
        <v>41</v>
      </c>
      <c r="B61" s="243" t="s">
        <v>2842</v>
      </c>
      <c r="C61" s="253" t="s">
        <v>2843</v>
      </c>
      <c r="D61" s="244" t="s">
        <v>650</v>
      </c>
      <c r="E61" s="245">
        <v>2980</v>
      </c>
      <c r="F61" s="246"/>
      <c r="G61" s="247">
        <f>ROUND(E61*F61,2)</f>
        <v>0</v>
      </c>
      <c r="H61" s="246"/>
      <c r="I61" s="247">
        <f>ROUND(E61*H61,2)</f>
        <v>0</v>
      </c>
      <c r="J61" s="246"/>
      <c r="K61" s="247">
        <f>ROUND(E61*J61,2)</f>
        <v>0</v>
      </c>
      <c r="L61" s="247">
        <v>21</v>
      </c>
      <c r="M61" s="247">
        <f>G61*(1+L61/100)</f>
        <v>0</v>
      </c>
      <c r="N61" s="245">
        <v>2.0000000000000002E-5</v>
      </c>
      <c r="O61" s="245">
        <f>ROUND(E61*N61,2)</f>
        <v>0.06</v>
      </c>
      <c r="P61" s="245">
        <v>0</v>
      </c>
      <c r="Q61" s="245">
        <f>ROUND(E61*P61,2)</f>
        <v>0</v>
      </c>
      <c r="R61" s="247" t="s">
        <v>546</v>
      </c>
      <c r="S61" s="247" t="s">
        <v>264</v>
      </c>
      <c r="T61" s="248" t="s">
        <v>319</v>
      </c>
      <c r="U61" s="222">
        <v>0</v>
      </c>
      <c r="V61" s="222">
        <f>ROUND(E61*U61,2)</f>
        <v>0</v>
      </c>
      <c r="W61" s="222"/>
      <c r="X61" s="222" t="s">
        <v>547</v>
      </c>
      <c r="Y61" s="222" t="s">
        <v>267</v>
      </c>
      <c r="Z61" s="212"/>
      <c r="AA61" s="212"/>
      <c r="AB61" s="212"/>
      <c r="AC61" s="212"/>
      <c r="AD61" s="212"/>
      <c r="AE61" s="212"/>
      <c r="AF61" s="212"/>
      <c r="AG61" s="212" t="s">
        <v>2212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2">
        <v>42</v>
      </c>
      <c r="B62" s="243" t="s">
        <v>2844</v>
      </c>
      <c r="C62" s="253" t="s">
        <v>2845</v>
      </c>
      <c r="D62" s="244" t="s">
        <v>650</v>
      </c>
      <c r="E62" s="245">
        <v>2980</v>
      </c>
      <c r="F62" s="246"/>
      <c r="G62" s="247">
        <f>ROUND(E62*F62,2)</f>
        <v>0</v>
      </c>
      <c r="H62" s="246"/>
      <c r="I62" s="247">
        <f>ROUND(E62*H62,2)</f>
        <v>0</v>
      </c>
      <c r="J62" s="246"/>
      <c r="K62" s="247">
        <f>ROUND(E62*J62,2)</f>
        <v>0</v>
      </c>
      <c r="L62" s="247">
        <v>21</v>
      </c>
      <c r="M62" s="247">
        <f>G62*(1+L62/100)</f>
        <v>0</v>
      </c>
      <c r="N62" s="245">
        <v>0</v>
      </c>
      <c r="O62" s="245">
        <f>ROUND(E62*N62,2)</f>
        <v>0</v>
      </c>
      <c r="P62" s="245">
        <v>0</v>
      </c>
      <c r="Q62" s="245">
        <f>ROUND(E62*P62,2)</f>
        <v>0</v>
      </c>
      <c r="R62" s="247"/>
      <c r="S62" s="247" t="s">
        <v>264</v>
      </c>
      <c r="T62" s="248" t="s">
        <v>319</v>
      </c>
      <c r="U62" s="222">
        <v>5.7829999999999999E-2</v>
      </c>
      <c r="V62" s="222">
        <f>ROUND(E62*U62,2)</f>
        <v>172.33</v>
      </c>
      <c r="W62" s="222"/>
      <c r="X62" s="222" t="s">
        <v>320</v>
      </c>
      <c r="Y62" s="222" t="s">
        <v>267</v>
      </c>
      <c r="Z62" s="212"/>
      <c r="AA62" s="212"/>
      <c r="AB62" s="212"/>
      <c r="AC62" s="212"/>
      <c r="AD62" s="212"/>
      <c r="AE62" s="212"/>
      <c r="AF62" s="212"/>
      <c r="AG62" s="212" t="s">
        <v>2559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2">
        <v>43</v>
      </c>
      <c r="B63" s="243" t="s">
        <v>2846</v>
      </c>
      <c r="C63" s="253" t="s">
        <v>2847</v>
      </c>
      <c r="D63" s="244" t="s">
        <v>650</v>
      </c>
      <c r="E63" s="245">
        <v>1145</v>
      </c>
      <c r="F63" s="246"/>
      <c r="G63" s="247">
        <f>ROUND(E63*F63,2)</f>
        <v>0</v>
      </c>
      <c r="H63" s="246"/>
      <c r="I63" s="247">
        <f>ROUND(E63*H63,2)</f>
        <v>0</v>
      </c>
      <c r="J63" s="246"/>
      <c r="K63" s="247">
        <f>ROUND(E63*J63,2)</f>
        <v>0</v>
      </c>
      <c r="L63" s="247">
        <v>21</v>
      </c>
      <c r="M63" s="247">
        <f>G63*(1+L63/100)</f>
        <v>0</v>
      </c>
      <c r="N63" s="245">
        <v>0</v>
      </c>
      <c r="O63" s="245">
        <f>ROUND(E63*N63,2)</f>
        <v>0</v>
      </c>
      <c r="P63" s="245">
        <v>0</v>
      </c>
      <c r="Q63" s="245">
        <f>ROUND(E63*P63,2)</f>
        <v>0</v>
      </c>
      <c r="R63" s="247"/>
      <c r="S63" s="247" t="s">
        <v>288</v>
      </c>
      <c r="T63" s="248" t="s">
        <v>265</v>
      </c>
      <c r="U63" s="222">
        <v>9.0499999999999997E-2</v>
      </c>
      <c r="V63" s="222">
        <f>ROUND(E63*U63,2)</f>
        <v>103.62</v>
      </c>
      <c r="W63" s="222"/>
      <c r="X63" s="222" t="s">
        <v>320</v>
      </c>
      <c r="Y63" s="222" t="s">
        <v>267</v>
      </c>
      <c r="Z63" s="212"/>
      <c r="AA63" s="212"/>
      <c r="AB63" s="212"/>
      <c r="AC63" s="212"/>
      <c r="AD63" s="212"/>
      <c r="AE63" s="212"/>
      <c r="AF63" s="212"/>
      <c r="AG63" s="212" t="s">
        <v>2559</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2">
        <v>44</v>
      </c>
      <c r="B64" s="243" t="s">
        <v>2848</v>
      </c>
      <c r="C64" s="253" t="s">
        <v>2849</v>
      </c>
      <c r="D64" s="244" t="s">
        <v>650</v>
      </c>
      <c r="E64" s="245">
        <v>1145</v>
      </c>
      <c r="F64" s="246"/>
      <c r="G64" s="247">
        <f>ROUND(E64*F64,2)</f>
        <v>0</v>
      </c>
      <c r="H64" s="246"/>
      <c r="I64" s="247">
        <f>ROUND(E64*H64,2)</f>
        <v>0</v>
      </c>
      <c r="J64" s="246"/>
      <c r="K64" s="247">
        <f>ROUND(E64*J64,2)</f>
        <v>0</v>
      </c>
      <c r="L64" s="247">
        <v>21</v>
      </c>
      <c r="M64" s="247">
        <f>G64*(1+L64/100)</f>
        <v>0</v>
      </c>
      <c r="N64" s="245">
        <v>0</v>
      </c>
      <c r="O64" s="245">
        <f>ROUND(E64*N64,2)</f>
        <v>0</v>
      </c>
      <c r="P64" s="245">
        <v>0</v>
      </c>
      <c r="Q64" s="245">
        <f>ROUND(E64*P64,2)</f>
        <v>0</v>
      </c>
      <c r="R64" s="247"/>
      <c r="S64" s="247" t="s">
        <v>264</v>
      </c>
      <c r="T64" s="248" t="s">
        <v>319</v>
      </c>
      <c r="U64" s="222">
        <v>7.0169999999999996E-2</v>
      </c>
      <c r="V64" s="222">
        <f>ROUND(E64*U64,2)</f>
        <v>80.34</v>
      </c>
      <c r="W64" s="222"/>
      <c r="X64" s="222" t="s">
        <v>320</v>
      </c>
      <c r="Y64" s="222" t="s">
        <v>267</v>
      </c>
      <c r="Z64" s="212"/>
      <c r="AA64" s="212"/>
      <c r="AB64" s="212"/>
      <c r="AC64" s="212"/>
      <c r="AD64" s="212"/>
      <c r="AE64" s="212"/>
      <c r="AF64" s="212"/>
      <c r="AG64" s="212" t="s">
        <v>2559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33.75" outlineLevel="1" x14ac:dyDescent="0.2">
      <c r="A65" s="242">
        <v>45</v>
      </c>
      <c r="B65" s="243" t="s">
        <v>2850</v>
      </c>
      <c r="C65" s="253" t="s">
        <v>2851</v>
      </c>
      <c r="D65" s="244" t="s">
        <v>650</v>
      </c>
      <c r="E65" s="245">
        <v>1680</v>
      </c>
      <c r="F65" s="246"/>
      <c r="G65" s="247">
        <f>ROUND(E65*F65,2)</f>
        <v>0</v>
      </c>
      <c r="H65" s="246"/>
      <c r="I65" s="247">
        <f>ROUND(E65*H65,2)</f>
        <v>0</v>
      </c>
      <c r="J65" s="246"/>
      <c r="K65" s="247">
        <f>ROUND(E65*J65,2)</f>
        <v>0</v>
      </c>
      <c r="L65" s="247">
        <v>21</v>
      </c>
      <c r="M65" s="247">
        <f>G65*(1+L65/100)</f>
        <v>0</v>
      </c>
      <c r="N65" s="245">
        <v>2.0000000000000002E-5</v>
      </c>
      <c r="O65" s="245">
        <f>ROUND(E65*N65,2)</f>
        <v>0.03</v>
      </c>
      <c r="P65" s="245">
        <v>0</v>
      </c>
      <c r="Q65" s="245">
        <f>ROUND(E65*P65,2)</f>
        <v>0</v>
      </c>
      <c r="R65" s="247" t="s">
        <v>546</v>
      </c>
      <c r="S65" s="247" t="s">
        <v>264</v>
      </c>
      <c r="T65" s="248" t="s">
        <v>319</v>
      </c>
      <c r="U65" s="222">
        <v>0</v>
      </c>
      <c r="V65" s="222">
        <f>ROUND(E65*U65,2)</f>
        <v>0</v>
      </c>
      <c r="W65" s="222"/>
      <c r="X65" s="222" t="s">
        <v>547</v>
      </c>
      <c r="Y65" s="222" t="s">
        <v>267</v>
      </c>
      <c r="Z65" s="212"/>
      <c r="AA65" s="212"/>
      <c r="AB65" s="212"/>
      <c r="AC65" s="212"/>
      <c r="AD65" s="212"/>
      <c r="AE65" s="212"/>
      <c r="AF65" s="212"/>
      <c r="AG65" s="212" t="s">
        <v>2212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2">
        <v>46</v>
      </c>
      <c r="B66" s="243" t="s">
        <v>2852</v>
      </c>
      <c r="C66" s="253" t="s">
        <v>2853</v>
      </c>
      <c r="D66" s="244" t="s">
        <v>650</v>
      </c>
      <c r="E66" s="245">
        <v>1680</v>
      </c>
      <c r="F66" s="246"/>
      <c r="G66" s="247">
        <f>ROUND(E66*F66,2)</f>
        <v>0</v>
      </c>
      <c r="H66" s="246"/>
      <c r="I66" s="247">
        <f>ROUND(E66*H66,2)</f>
        <v>0</v>
      </c>
      <c r="J66" s="246"/>
      <c r="K66" s="247">
        <f>ROUND(E66*J66,2)</f>
        <v>0</v>
      </c>
      <c r="L66" s="247">
        <v>21</v>
      </c>
      <c r="M66" s="247">
        <f>G66*(1+L66/100)</f>
        <v>0</v>
      </c>
      <c r="N66" s="245">
        <v>0</v>
      </c>
      <c r="O66" s="245">
        <f>ROUND(E66*N66,2)</f>
        <v>0</v>
      </c>
      <c r="P66" s="245">
        <v>0</v>
      </c>
      <c r="Q66" s="245">
        <f>ROUND(E66*P66,2)</f>
        <v>0</v>
      </c>
      <c r="R66" s="247"/>
      <c r="S66" s="247" t="s">
        <v>264</v>
      </c>
      <c r="T66" s="248" t="s">
        <v>319</v>
      </c>
      <c r="U66" s="222">
        <v>5.7000000000000002E-2</v>
      </c>
      <c r="V66" s="222">
        <f>ROUND(E66*U66,2)</f>
        <v>95.76</v>
      </c>
      <c r="W66" s="222"/>
      <c r="X66" s="222" t="s">
        <v>320</v>
      </c>
      <c r="Y66" s="222" t="s">
        <v>267</v>
      </c>
      <c r="Z66" s="212"/>
      <c r="AA66" s="212"/>
      <c r="AB66" s="212"/>
      <c r="AC66" s="212"/>
      <c r="AD66" s="212"/>
      <c r="AE66" s="212"/>
      <c r="AF66" s="212"/>
      <c r="AG66" s="212" t="s">
        <v>2559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42">
        <v>47</v>
      </c>
      <c r="B67" s="243" t="s">
        <v>2618</v>
      </c>
      <c r="C67" s="253" t="s">
        <v>2619</v>
      </c>
      <c r="D67" s="244" t="s">
        <v>650</v>
      </c>
      <c r="E67" s="245">
        <v>80</v>
      </c>
      <c r="F67" s="246"/>
      <c r="G67" s="247">
        <f>ROUND(E67*F67,2)</f>
        <v>0</v>
      </c>
      <c r="H67" s="246"/>
      <c r="I67" s="247">
        <f>ROUND(E67*H67,2)</f>
        <v>0</v>
      </c>
      <c r="J67" s="246"/>
      <c r="K67" s="247">
        <f>ROUND(E67*J67,2)</f>
        <v>0</v>
      </c>
      <c r="L67" s="247">
        <v>21</v>
      </c>
      <c r="M67" s="247">
        <f>G67*(1+L67/100)</f>
        <v>0</v>
      </c>
      <c r="N67" s="245">
        <v>1.24E-3</v>
      </c>
      <c r="O67" s="245">
        <f>ROUND(E67*N67,2)</f>
        <v>0.1</v>
      </c>
      <c r="P67" s="245">
        <v>0</v>
      </c>
      <c r="Q67" s="245">
        <f>ROUND(E67*P67,2)</f>
        <v>0</v>
      </c>
      <c r="R67" s="247" t="s">
        <v>218</v>
      </c>
      <c r="S67" s="247" t="s">
        <v>264</v>
      </c>
      <c r="T67" s="248" t="s">
        <v>319</v>
      </c>
      <c r="U67" s="222">
        <v>0.47</v>
      </c>
      <c r="V67" s="222">
        <f>ROUND(E67*U67,2)</f>
        <v>37.6</v>
      </c>
      <c r="W67" s="222"/>
      <c r="X67" s="222" t="s">
        <v>320</v>
      </c>
      <c r="Y67" s="222" t="s">
        <v>267</v>
      </c>
      <c r="Z67" s="212"/>
      <c r="AA67" s="212"/>
      <c r="AB67" s="212"/>
      <c r="AC67" s="212"/>
      <c r="AD67" s="212"/>
      <c r="AE67" s="212"/>
      <c r="AF67" s="212"/>
      <c r="AG67" s="212" t="s">
        <v>2559</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2">
        <v>48</v>
      </c>
      <c r="B68" s="243" t="s">
        <v>2854</v>
      </c>
      <c r="C68" s="253" t="s">
        <v>2855</v>
      </c>
      <c r="D68" s="244" t="s">
        <v>1336</v>
      </c>
      <c r="E68" s="245">
        <v>1</v>
      </c>
      <c r="F68" s="246"/>
      <c r="G68" s="247">
        <f>ROUND(E68*F68,2)</f>
        <v>0</v>
      </c>
      <c r="H68" s="246"/>
      <c r="I68" s="247">
        <f>ROUND(E68*H68,2)</f>
        <v>0</v>
      </c>
      <c r="J68" s="246"/>
      <c r="K68" s="247">
        <f>ROUND(E68*J68,2)</f>
        <v>0</v>
      </c>
      <c r="L68" s="247">
        <v>21</v>
      </c>
      <c r="M68" s="247">
        <f>G68*(1+L68/100)</f>
        <v>0</v>
      </c>
      <c r="N68" s="245">
        <v>0</v>
      </c>
      <c r="O68" s="245">
        <f>ROUND(E68*N68,2)</f>
        <v>0</v>
      </c>
      <c r="P68" s="245">
        <v>0</v>
      </c>
      <c r="Q68" s="245">
        <f>ROUND(E68*P68,2)</f>
        <v>0</v>
      </c>
      <c r="R68" s="247"/>
      <c r="S68" s="247" t="s">
        <v>288</v>
      </c>
      <c r="T68" s="248" t="s">
        <v>265</v>
      </c>
      <c r="U68" s="222">
        <v>0</v>
      </c>
      <c r="V68" s="222">
        <f>ROUND(E68*U68,2)</f>
        <v>0</v>
      </c>
      <c r="W68" s="222"/>
      <c r="X68" s="222" t="s">
        <v>547</v>
      </c>
      <c r="Y68" s="222" t="s">
        <v>267</v>
      </c>
      <c r="Z68" s="212"/>
      <c r="AA68" s="212"/>
      <c r="AB68" s="212"/>
      <c r="AC68" s="212"/>
      <c r="AD68" s="212"/>
      <c r="AE68" s="212"/>
      <c r="AF68" s="212"/>
      <c r="AG68" s="212" t="s">
        <v>2212</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2">
        <v>49</v>
      </c>
      <c r="B69" s="243" t="s">
        <v>2856</v>
      </c>
      <c r="C69" s="253" t="s">
        <v>2857</v>
      </c>
      <c r="D69" s="244" t="s">
        <v>2783</v>
      </c>
      <c r="E69" s="245">
        <v>32</v>
      </c>
      <c r="F69" s="246"/>
      <c r="G69" s="247">
        <f>ROUND(E69*F69,2)</f>
        <v>0</v>
      </c>
      <c r="H69" s="246"/>
      <c r="I69" s="247">
        <f>ROUND(E69*H69,2)</f>
        <v>0</v>
      </c>
      <c r="J69" s="246"/>
      <c r="K69" s="247">
        <f>ROUND(E69*J69,2)</f>
        <v>0</v>
      </c>
      <c r="L69" s="247">
        <v>21</v>
      </c>
      <c r="M69" s="247">
        <f>G69*(1+L69/100)</f>
        <v>0</v>
      </c>
      <c r="N69" s="245">
        <v>0</v>
      </c>
      <c r="O69" s="245">
        <f>ROUND(E69*N69,2)</f>
        <v>0</v>
      </c>
      <c r="P69" s="245">
        <v>0</v>
      </c>
      <c r="Q69" s="245">
        <f>ROUND(E69*P69,2)</f>
        <v>0</v>
      </c>
      <c r="R69" s="247"/>
      <c r="S69" s="247" t="s">
        <v>264</v>
      </c>
      <c r="T69" s="248" t="s">
        <v>319</v>
      </c>
      <c r="U69" s="222">
        <v>1</v>
      </c>
      <c r="V69" s="222">
        <f>ROUND(E69*U69,2)</f>
        <v>32</v>
      </c>
      <c r="W69" s="222"/>
      <c r="X69" s="222" t="s">
        <v>320</v>
      </c>
      <c r="Y69" s="222" t="s">
        <v>267</v>
      </c>
      <c r="Z69" s="212"/>
      <c r="AA69" s="212"/>
      <c r="AB69" s="212"/>
      <c r="AC69" s="212"/>
      <c r="AD69" s="212"/>
      <c r="AE69" s="212"/>
      <c r="AF69" s="212"/>
      <c r="AG69" s="212" t="s">
        <v>2559</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26" t="s">
        <v>259</v>
      </c>
      <c r="B70" s="227" t="s">
        <v>218</v>
      </c>
      <c r="C70" s="249" t="s">
        <v>219</v>
      </c>
      <c r="D70" s="228"/>
      <c r="E70" s="229"/>
      <c r="F70" s="230"/>
      <c r="G70" s="230">
        <f>SUMIF(AG71:AG102,"&lt;&gt;NOR",G71:G102)</f>
        <v>0</v>
      </c>
      <c r="H70" s="230"/>
      <c r="I70" s="230">
        <f>SUM(I71:I102)</f>
        <v>0</v>
      </c>
      <c r="J70" s="230"/>
      <c r="K70" s="230">
        <f>SUM(K71:K102)</f>
        <v>0</v>
      </c>
      <c r="L70" s="230"/>
      <c r="M70" s="230">
        <f>SUM(M71:M102)</f>
        <v>0</v>
      </c>
      <c r="N70" s="229"/>
      <c r="O70" s="229">
        <f>SUM(O71:O102)</f>
        <v>0.08</v>
      </c>
      <c r="P70" s="229"/>
      <c r="Q70" s="229">
        <f>SUM(Q71:Q102)</f>
        <v>0</v>
      </c>
      <c r="R70" s="230"/>
      <c r="S70" s="230"/>
      <c r="T70" s="231"/>
      <c r="U70" s="225"/>
      <c r="V70" s="225">
        <f>SUM(V71:V102)</f>
        <v>142.54999999999998</v>
      </c>
      <c r="W70" s="225"/>
      <c r="X70" s="225"/>
      <c r="Y70" s="225"/>
      <c r="AG70" t="s">
        <v>260</v>
      </c>
    </row>
    <row r="71" spans="1:60" ht="67.5" outlineLevel="1" x14ac:dyDescent="0.2">
      <c r="A71" s="242">
        <v>50</v>
      </c>
      <c r="B71" s="243" t="s">
        <v>2858</v>
      </c>
      <c r="C71" s="253" t="s">
        <v>2859</v>
      </c>
      <c r="D71" s="244" t="s">
        <v>645</v>
      </c>
      <c r="E71" s="245">
        <v>1</v>
      </c>
      <c r="F71" s="246"/>
      <c r="G71" s="247">
        <f>ROUND(E71*F71,2)</f>
        <v>0</v>
      </c>
      <c r="H71" s="246"/>
      <c r="I71" s="247">
        <f>ROUND(E71*H71,2)</f>
        <v>0</v>
      </c>
      <c r="J71" s="246"/>
      <c r="K71" s="247">
        <f>ROUND(E71*J71,2)</f>
        <v>0</v>
      </c>
      <c r="L71" s="247">
        <v>21</v>
      </c>
      <c r="M71" s="247">
        <f>G71*(1+L71/100)</f>
        <v>0</v>
      </c>
      <c r="N71" s="245">
        <v>3.0700000000000002E-2</v>
      </c>
      <c r="O71" s="245">
        <f>ROUND(E71*N71,2)</f>
        <v>0.03</v>
      </c>
      <c r="P71" s="245">
        <v>0</v>
      </c>
      <c r="Q71" s="245">
        <f>ROUND(E71*P71,2)</f>
        <v>0</v>
      </c>
      <c r="R71" s="247" t="s">
        <v>546</v>
      </c>
      <c r="S71" s="247" t="s">
        <v>264</v>
      </c>
      <c r="T71" s="248" t="s">
        <v>319</v>
      </c>
      <c r="U71" s="222">
        <v>0</v>
      </c>
      <c r="V71" s="222">
        <f>ROUND(E71*U71,2)</f>
        <v>0</v>
      </c>
      <c r="W71" s="222"/>
      <c r="X71" s="222" t="s">
        <v>547</v>
      </c>
      <c r="Y71" s="222" t="s">
        <v>267</v>
      </c>
      <c r="Z71" s="212"/>
      <c r="AA71" s="212"/>
      <c r="AB71" s="212"/>
      <c r="AC71" s="212"/>
      <c r="AD71" s="212"/>
      <c r="AE71" s="212"/>
      <c r="AF71" s="212"/>
      <c r="AG71" s="212" t="s">
        <v>2212</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2">
        <v>51</v>
      </c>
      <c r="B72" s="243" t="s">
        <v>2860</v>
      </c>
      <c r="C72" s="253" t="s">
        <v>2861</v>
      </c>
      <c r="D72" s="244" t="s">
        <v>645</v>
      </c>
      <c r="E72" s="245">
        <v>1</v>
      </c>
      <c r="F72" s="246"/>
      <c r="G72" s="247">
        <f>ROUND(E72*F72,2)</f>
        <v>0</v>
      </c>
      <c r="H72" s="246"/>
      <c r="I72" s="247">
        <f>ROUND(E72*H72,2)</f>
        <v>0</v>
      </c>
      <c r="J72" s="246"/>
      <c r="K72" s="247">
        <f>ROUND(E72*J72,2)</f>
        <v>0</v>
      </c>
      <c r="L72" s="247">
        <v>21</v>
      </c>
      <c r="M72" s="247">
        <f>G72*(1+L72/100)</f>
        <v>0</v>
      </c>
      <c r="N72" s="245">
        <v>0</v>
      </c>
      <c r="O72" s="245">
        <f>ROUND(E72*N72,2)</f>
        <v>0</v>
      </c>
      <c r="P72" s="245">
        <v>0</v>
      </c>
      <c r="Q72" s="245">
        <f>ROUND(E72*P72,2)</f>
        <v>0</v>
      </c>
      <c r="R72" s="247"/>
      <c r="S72" s="247" t="s">
        <v>264</v>
      </c>
      <c r="T72" s="248" t="s">
        <v>319</v>
      </c>
      <c r="U72" s="222">
        <v>3.2701699999999998</v>
      </c>
      <c r="V72" s="222">
        <f>ROUND(E72*U72,2)</f>
        <v>3.27</v>
      </c>
      <c r="W72" s="222"/>
      <c r="X72" s="222" t="s">
        <v>320</v>
      </c>
      <c r="Y72" s="222" t="s">
        <v>267</v>
      </c>
      <c r="Z72" s="212"/>
      <c r="AA72" s="212"/>
      <c r="AB72" s="212"/>
      <c r="AC72" s="212"/>
      <c r="AD72" s="212"/>
      <c r="AE72" s="212"/>
      <c r="AF72" s="212"/>
      <c r="AG72" s="212" t="s">
        <v>2559</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2">
        <v>52</v>
      </c>
      <c r="B73" s="243" t="s">
        <v>2862</v>
      </c>
      <c r="C73" s="253" t="s">
        <v>2863</v>
      </c>
      <c r="D73" s="244" t="s">
        <v>645</v>
      </c>
      <c r="E73" s="245">
        <v>2</v>
      </c>
      <c r="F73" s="246"/>
      <c r="G73" s="247">
        <f>ROUND(E73*F73,2)</f>
        <v>0</v>
      </c>
      <c r="H73" s="246"/>
      <c r="I73" s="247">
        <f>ROUND(E73*H73,2)</f>
        <v>0</v>
      </c>
      <c r="J73" s="246"/>
      <c r="K73" s="247">
        <f>ROUND(E73*J73,2)</f>
        <v>0</v>
      </c>
      <c r="L73" s="247">
        <v>21</v>
      </c>
      <c r="M73" s="247">
        <f>G73*(1+L73/100)</f>
        <v>0</v>
      </c>
      <c r="N73" s="245">
        <v>0</v>
      </c>
      <c r="O73" s="245">
        <f>ROUND(E73*N73,2)</f>
        <v>0</v>
      </c>
      <c r="P73" s="245">
        <v>0</v>
      </c>
      <c r="Q73" s="245">
        <f>ROUND(E73*P73,2)</f>
        <v>0</v>
      </c>
      <c r="R73" s="247"/>
      <c r="S73" s="247" t="s">
        <v>288</v>
      </c>
      <c r="T73" s="248" t="s">
        <v>265</v>
      </c>
      <c r="U73" s="222">
        <v>0</v>
      </c>
      <c r="V73" s="222">
        <f>ROUND(E73*U73,2)</f>
        <v>0</v>
      </c>
      <c r="W73" s="222"/>
      <c r="X73" s="222" t="s">
        <v>547</v>
      </c>
      <c r="Y73" s="222" t="s">
        <v>267</v>
      </c>
      <c r="Z73" s="212"/>
      <c r="AA73" s="212"/>
      <c r="AB73" s="212"/>
      <c r="AC73" s="212"/>
      <c r="AD73" s="212"/>
      <c r="AE73" s="212"/>
      <c r="AF73" s="212"/>
      <c r="AG73" s="212" t="s">
        <v>2212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2">
        <v>53</v>
      </c>
      <c r="B74" s="243" t="s">
        <v>2864</v>
      </c>
      <c r="C74" s="253" t="s">
        <v>2865</v>
      </c>
      <c r="D74" s="244" t="s">
        <v>645</v>
      </c>
      <c r="E74" s="245">
        <v>2</v>
      </c>
      <c r="F74" s="246"/>
      <c r="G74" s="247">
        <f>ROUND(E74*F74,2)</f>
        <v>0</v>
      </c>
      <c r="H74" s="246"/>
      <c r="I74" s="247">
        <f>ROUND(E74*H74,2)</f>
        <v>0</v>
      </c>
      <c r="J74" s="246"/>
      <c r="K74" s="247">
        <f>ROUND(E74*J74,2)</f>
        <v>0</v>
      </c>
      <c r="L74" s="247">
        <v>21</v>
      </c>
      <c r="M74" s="247">
        <f>G74*(1+L74/100)</f>
        <v>0</v>
      </c>
      <c r="N74" s="245">
        <v>0</v>
      </c>
      <c r="O74" s="245">
        <f>ROUND(E74*N74,2)</f>
        <v>0</v>
      </c>
      <c r="P74" s="245">
        <v>0</v>
      </c>
      <c r="Q74" s="245">
        <f>ROUND(E74*P74,2)</f>
        <v>0</v>
      </c>
      <c r="R74" s="247"/>
      <c r="S74" s="247" t="s">
        <v>264</v>
      </c>
      <c r="T74" s="248" t="s">
        <v>319</v>
      </c>
      <c r="U74" s="222">
        <v>0.14632999999999999</v>
      </c>
      <c r="V74" s="222">
        <f>ROUND(E74*U74,2)</f>
        <v>0.28999999999999998</v>
      </c>
      <c r="W74" s="222"/>
      <c r="X74" s="222" t="s">
        <v>320</v>
      </c>
      <c r="Y74" s="222" t="s">
        <v>267</v>
      </c>
      <c r="Z74" s="212"/>
      <c r="AA74" s="212"/>
      <c r="AB74" s="212"/>
      <c r="AC74" s="212"/>
      <c r="AD74" s="212"/>
      <c r="AE74" s="212"/>
      <c r="AF74" s="212"/>
      <c r="AG74" s="212" t="s">
        <v>2559</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42">
        <v>54</v>
      </c>
      <c r="B75" s="243" t="s">
        <v>2866</v>
      </c>
      <c r="C75" s="253" t="s">
        <v>2867</v>
      </c>
      <c r="D75" s="244" t="s">
        <v>645</v>
      </c>
      <c r="E75" s="245">
        <v>12</v>
      </c>
      <c r="F75" s="246"/>
      <c r="G75" s="247">
        <f>ROUND(E75*F75,2)</f>
        <v>0</v>
      </c>
      <c r="H75" s="246"/>
      <c r="I75" s="247">
        <f>ROUND(E75*H75,2)</f>
        <v>0</v>
      </c>
      <c r="J75" s="246"/>
      <c r="K75" s="247">
        <f>ROUND(E75*J75,2)</f>
        <v>0</v>
      </c>
      <c r="L75" s="247">
        <v>21</v>
      </c>
      <c r="M75" s="247">
        <f>G75*(1+L75/100)</f>
        <v>0</v>
      </c>
      <c r="N75" s="245">
        <v>6.4999999999999997E-4</v>
      </c>
      <c r="O75" s="245">
        <f>ROUND(E75*N75,2)</f>
        <v>0.01</v>
      </c>
      <c r="P75" s="245">
        <v>0</v>
      </c>
      <c r="Q75" s="245">
        <f>ROUND(E75*P75,2)</f>
        <v>0</v>
      </c>
      <c r="R75" s="247" t="s">
        <v>546</v>
      </c>
      <c r="S75" s="247" t="s">
        <v>264</v>
      </c>
      <c r="T75" s="248" t="s">
        <v>319</v>
      </c>
      <c r="U75" s="222">
        <v>0</v>
      </c>
      <c r="V75" s="222">
        <f>ROUND(E75*U75,2)</f>
        <v>0</v>
      </c>
      <c r="W75" s="222"/>
      <c r="X75" s="222" t="s">
        <v>547</v>
      </c>
      <c r="Y75" s="222" t="s">
        <v>267</v>
      </c>
      <c r="Z75" s="212"/>
      <c r="AA75" s="212"/>
      <c r="AB75" s="212"/>
      <c r="AC75" s="212"/>
      <c r="AD75" s="212"/>
      <c r="AE75" s="212"/>
      <c r="AF75" s="212"/>
      <c r="AG75" s="212" t="s">
        <v>2868</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2">
        <v>55</v>
      </c>
      <c r="B76" s="243" t="s">
        <v>2869</v>
      </c>
      <c r="C76" s="253" t="s">
        <v>2870</v>
      </c>
      <c r="D76" s="244" t="s">
        <v>645</v>
      </c>
      <c r="E76" s="245">
        <v>12</v>
      </c>
      <c r="F76" s="246"/>
      <c r="G76" s="247">
        <f>ROUND(E76*F76,2)</f>
        <v>0</v>
      </c>
      <c r="H76" s="246"/>
      <c r="I76" s="247">
        <f>ROUND(E76*H76,2)</f>
        <v>0</v>
      </c>
      <c r="J76" s="246"/>
      <c r="K76" s="247">
        <f>ROUND(E76*J76,2)</f>
        <v>0</v>
      </c>
      <c r="L76" s="247">
        <v>21</v>
      </c>
      <c r="M76" s="247">
        <f>G76*(1+L76/100)</f>
        <v>0</v>
      </c>
      <c r="N76" s="245">
        <v>0</v>
      </c>
      <c r="O76" s="245">
        <f>ROUND(E76*N76,2)</f>
        <v>0</v>
      </c>
      <c r="P76" s="245">
        <v>0</v>
      </c>
      <c r="Q76" s="245">
        <f>ROUND(E76*P76,2)</f>
        <v>0</v>
      </c>
      <c r="R76" s="247"/>
      <c r="S76" s="247" t="s">
        <v>264</v>
      </c>
      <c r="T76" s="248" t="s">
        <v>319</v>
      </c>
      <c r="U76" s="222">
        <v>0.14033000000000001</v>
      </c>
      <c r="V76" s="222">
        <f>ROUND(E76*U76,2)</f>
        <v>1.68</v>
      </c>
      <c r="W76" s="222"/>
      <c r="X76" s="222" t="s">
        <v>320</v>
      </c>
      <c r="Y76" s="222" t="s">
        <v>267</v>
      </c>
      <c r="Z76" s="212"/>
      <c r="AA76" s="212"/>
      <c r="AB76" s="212"/>
      <c r="AC76" s="212"/>
      <c r="AD76" s="212"/>
      <c r="AE76" s="212"/>
      <c r="AF76" s="212"/>
      <c r="AG76" s="212" t="s">
        <v>2559</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2">
        <v>56</v>
      </c>
      <c r="B77" s="243" t="s">
        <v>2871</v>
      </c>
      <c r="C77" s="253" t="s">
        <v>2872</v>
      </c>
      <c r="D77" s="244" t="s">
        <v>645</v>
      </c>
      <c r="E77" s="245">
        <v>8</v>
      </c>
      <c r="F77" s="246"/>
      <c r="G77" s="247">
        <f>ROUND(E77*F77,2)</f>
        <v>0</v>
      </c>
      <c r="H77" s="246"/>
      <c r="I77" s="247">
        <f>ROUND(E77*H77,2)</f>
        <v>0</v>
      </c>
      <c r="J77" s="246"/>
      <c r="K77" s="247">
        <f>ROUND(E77*J77,2)</f>
        <v>0</v>
      </c>
      <c r="L77" s="247">
        <v>21</v>
      </c>
      <c r="M77" s="247">
        <f>G77*(1+L77/100)</f>
        <v>0</v>
      </c>
      <c r="N77" s="245">
        <v>6.4999999999999997E-4</v>
      </c>
      <c r="O77" s="245">
        <f>ROUND(E77*N77,2)</f>
        <v>0.01</v>
      </c>
      <c r="P77" s="245">
        <v>0</v>
      </c>
      <c r="Q77" s="245">
        <f>ROUND(E77*P77,2)</f>
        <v>0</v>
      </c>
      <c r="R77" s="247" t="s">
        <v>546</v>
      </c>
      <c r="S77" s="247" t="s">
        <v>264</v>
      </c>
      <c r="T77" s="248" t="s">
        <v>319</v>
      </c>
      <c r="U77" s="222">
        <v>0</v>
      </c>
      <c r="V77" s="222">
        <f>ROUND(E77*U77,2)</f>
        <v>0</v>
      </c>
      <c r="W77" s="222"/>
      <c r="X77" s="222" t="s">
        <v>547</v>
      </c>
      <c r="Y77" s="222" t="s">
        <v>267</v>
      </c>
      <c r="Z77" s="212"/>
      <c r="AA77" s="212"/>
      <c r="AB77" s="212"/>
      <c r="AC77" s="212"/>
      <c r="AD77" s="212"/>
      <c r="AE77" s="212"/>
      <c r="AF77" s="212"/>
      <c r="AG77" s="212" t="s">
        <v>2868</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42">
        <v>57</v>
      </c>
      <c r="B78" s="243" t="s">
        <v>2873</v>
      </c>
      <c r="C78" s="253" t="s">
        <v>2874</v>
      </c>
      <c r="D78" s="244" t="s">
        <v>645</v>
      </c>
      <c r="E78" s="245">
        <v>8</v>
      </c>
      <c r="F78" s="246"/>
      <c r="G78" s="247">
        <f>ROUND(E78*F78,2)</f>
        <v>0</v>
      </c>
      <c r="H78" s="246"/>
      <c r="I78" s="247">
        <f>ROUND(E78*H78,2)</f>
        <v>0</v>
      </c>
      <c r="J78" s="246"/>
      <c r="K78" s="247">
        <f>ROUND(E78*J78,2)</f>
        <v>0</v>
      </c>
      <c r="L78" s="247">
        <v>21</v>
      </c>
      <c r="M78" s="247">
        <f>G78*(1+L78/100)</f>
        <v>0</v>
      </c>
      <c r="N78" s="245">
        <v>0</v>
      </c>
      <c r="O78" s="245">
        <f>ROUND(E78*N78,2)</f>
        <v>0</v>
      </c>
      <c r="P78" s="245">
        <v>0</v>
      </c>
      <c r="Q78" s="245">
        <f>ROUND(E78*P78,2)</f>
        <v>0</v>
      </c>
      <c r="R78" s="247"/>
      <c r="S78" s="247" t="s">
        <v>264</v>
      </c>
      <c r="T78" s="248" t="s">
        <v>319</v>
      </c>
      <c r="U78" s="222">
        <v>0.14033000000000001</v>
      </c>
      <c r="V78" s="222">
        <f>ROUND(E78*U78,2)</f>
        <v>1.1200000000000001</v>
      </c>
      <c r="W78" s="222"/>
      <c r="X78" s="222" t="s">
        <v>320</v>
      </c>
      <c r="Y78" s="222" t="s">
        <v>267</v>
      </c>
      <c r="Z78" s="212"/>
      <c r="AA78" s="212"/>
      <c r="AB78" s="212"/>
      <c r="AC78" s="212"/>
      <c r="AD78" s="212"/>
      <c r="AE78" s="212"/>
      <c r="AF78" s="212"/>
      <c r="AG78" s="212" t="s">
        <v>2559</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42">
        <v>58</v>
      </c>
      <c r="B79" s="243" t="s">
        <v>2875</v>
      </c>
      <c r="C79" s="253" t="s">
        <v>2876</v>
      </c>
      <c r="D79" s="244" t="s">
        <v>645</v>
      </c>
      <c r="E79" s="245">
        <v>28</v>
      </c>
      <c r="F79" s="246"/>
      <c r="G79" s="247">
        <f>ROUND(E79*F79,2)</f>
        <v>0</v>
      </c>
      <c r="H79" s="246"/>
      <c r="I79" s="247">
        <f>ROUND(E79*H79,2)</f>
        <v>0</v>
      </c>
      <c r="J79" s="246"/>
      <c r="K79" s="247">
        <f>ROUND(E79*J79,2)</f>
        <v>0</v>
      </c>
      <c r="L79" s="247">
        <v>21</v>
      </c>
      <c r="M79" s="247">
        <f>G79*(1+L79/100)</f>
        <v>0</v>
      </c>
      <c r="N79" s="245">
        <v>2.0000000000000002E-5</v>
      </c>
      <c r="O79" s="245">
        <f>ROUND(E79*N79,2)</f>
        <v>0</v>
      </c>
      <c r="P79" s="245">
        <v>0</v>
      </c>
      <c r="Q79" s="245">
        <f>ROUND(E79*P79,2)</f>
        <v>0</v>
      </c>
      <c r="R79" s="247" t="s">
        <v>546</v>
      </c>
      <c r="S79" s="247" t="s">
        <v>264</v>
      </c>
      <c r="T79" s="248" t="s">
        <v>319</v>
      </c>
      <c r="U79" s="222">
        <v>0</v>
      </c>
      <c r="V79" s="222">
        <f>ROUND(E79*U79,2)</f>
        <v>0</v>
      </c>
      <c r="W79" s="222"/>
      <c r="X79" s="222" t="s">
        <v>547</v>
      </c>
      <c r="Y79" s="222" t="s">
        <v>267</v>
      </c>
      <c r="Z79" s="212"/>
      <c r="AA79" s="212"/>
      <c r="AB79" s="212"/>
      <c r="AC79" s="212"/>
      <c r="AD79" s="212"/>
      <c r="AE79" s="212"/>
      <c r="AF79" s="212"/>
      <c r="AG79" s="212" t="s">
        <v>2212</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42">
        <v>59</v>
      </c>
      <c r="B80" s="243" t="s">
        <v>2877</v>
      </c>
      <c r="C80" s="253" t="s">
        <v>2878</v>
      </c>
      <c r="D80" s="244" t="s">
        <v>645</v>
      </c>
      <c r="E80" s="245">
        <v>28</v>
      </c>
      <c r="F80" s="246"/>
      <c r="G80" s="247">
        <f>ROUND(E80*F80,2)</f>
        <v>0</v>
      </c>
      <c r="H80" s="246"/>
      <c r="I80" s="247">
        <f>ROUND(E80*H80,2)</f>
        <v>0</v>
      </c>
      <c r="J80" s="246"/>
      <c r="K80" s="247">
        <f>ROUND(E80*J80,2)</f>
        <v>0</v>
      </c>
      <c r="L80" s="247">
        <v>21</v>
      </c>
      <c r="M80" s="247">
        <f>G80*(1+L80/100)</f>
        <v>0</v>
      </c>
      <c r="N80" s="245">
        <v>0</v>
      </c>
      <c r="O80" s="245">
        <f>ROUND(E80*N80,2)</f>
        <v>0</v>
      </c>
      <c r="P80" s="245">
        <v>0</v>
      </c>
      <c r="Q80" s="245">
        <f>ROUND(E80*P80,2)</f>
        <v>0</v>
      </c>
      <c r="R80" s="247"/>
      <c r="S80" s="247" t="s">
        <v>264</v>
      </c>
      <c r="T80" s="248" t="s">
        <v>319</v>
      </c>
      <c r="U80" s="222">
        <v>5.3830000000000003E-2</v>
      </c>
      <c r="V80" s="222">
        <f>ROUND(E80*U80,2)</f>
        <v>1.51</v>
      </c>
      <c r="W80" s="222"/>
      <c r="X80" s="222" t="s">
        <v>320</v>
      </c>
      <c r="Y80" s="222" t="s">
        <v>267</v>
      </c>
      <c r="Z80" s="212"/>
      <c r="AA80" s="212"/>
      <c r="AB80" s="212"/>
      <c r="AC80" s="212"/>
      <c r="AD80" s="212"/>
      <c r="AE80" s="212"/>
      <c r="AF80" s="212"/>
      <c r="AG80" s="212" t="s">
        <v>2559</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42">
        <v>60</v>
      </c>
      <c r="B81" s="243" t="s">
        <v>2879</v>
      </c>
      <c r="C81" s="253" t="s">
        <v>2880</v>
      </c>
      <c r="D81" s="244" t="s">
        <v>650</v>
      </c>
      <c r="E81" s="245">
        <v>970</v>
      </c>
      <c r="F81" s="246"/>
      <c r="G81" s="247">
        <f>ROUND(E81*F81,2)</f>
        <v>0</v>
      </c>
      <c r="H81" s="246"/>
      <c r="I81" s="247">
        <f>ROUND(E81*H81,2)</f>
        <v>0</v>
      </c>
      <c r="J81" s="246"/>
      <c r="K81" s="247">
        <f>ROUND(E81*J81,2)</f>
        <v>0</v>
      </c>
      <c r="L81" s="247">
        <v>21</v>
      </c>
      <c r="M81" s="247">
        <f>G81*(1+L81/100)</f>
        <v>0</v>
      </c>
      <c r="N81" s="245">
        <v>0</v>
      </c>
      <c r="O81" s="245">
        <f>ROUND(E81*N81,2)</f>
        <v>0</v>
      </c>
      <c r="P81" s="245">
        <v>0</v>
      </c>
      <c r="Q81" s="245">
        <f>ROUND(E81*P81,2)</f>
        <v>0</v>
      </c>
      <c r="R81" s="247" t="s">
        <v>546</v>
      </c>
      <c r="S81" s="247" t="s">
        <v>319</v>
      </c>
      <c r="T81" s="248" t="s">
        <v>319</v>
      </c>
      <c r="U81" s="222">
        <v>0</v>
      </c>
      <c r="V81" s="222">
        <f>ROUND(E81*U81,2)</f>
        <v>0</v>
      </c>
      <c r="W81" s="222"/>
      <c r="X81" s="222" t="s">
        <v>547</v>
      </c>
      <c r="Y81" s="222" t="s">
        <v>267</v>
      </c>
      <c r="Z81" s="212"/>
      <c r="AA81" s="212"/>
      <c r="AB81" s="212"/>
      <c r="AC81" s="212"/>
      <c r="AD81" s="212"/>
      <c r="AE81" s="212"/>
      <c r="AF81" s="212"/>
      <c r="AG81" s="212" t="s">
        <v>2212</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42">
        <v>61</v>
      </c>
      <c r="B82" s="243" t="s">
        <v>2881</v>
      </c>
      <c r="C82" s="253" t="s">
        <v>2882</v>
      </c>
      <c r="D82" s="244" t="s">
        <v>650</v>
      </c>
      <c r="E82" s="245">
        <v>970</v>
      </c>
      <c r="F82" s="246"/>
      <c r="G82" s="247">
        <f>ROUND(E82*F82,2)</f>
        <v>0</v>
      </c>
      <c r="H82" s="246"/>
      <c r="I82" s="247">
        <f>ROUND(E82*H82,2)</f>
        <v>0</v>
      </c>
      <c r="J82" s="246"/>
      <c r="K82" s="247">
        <f>ROUND(E82*J82,2)</f>
        <v>0</v>
      </c>
      <c r="L82" s="247">
        <v>21</v>
      </c>
      <c r="M82" s="247">
        <f>G82*(1+L82/100)</f>
        <v>0</v>
      </c>
      <c r="N82" s="245">
        <v>0</v>
      </c>
      <c r="O82" s="245">
        <f>ROUND(E82*N82,2)</f>
        <v>0</v>
      </c>
      <c r="P82" s="245">
        <v>0</v>
      </c>
      <c r="Q82" s="245">
        <f>ROUND(E82*P82,2)</f>
        <v>0</v>
      </c>
      <c r="R82" s="247"/>
      <c r="S82" s="247" t="s">
        <v>264</v>
      </c>
      <c r="T82" s="248" t="s">
        <v>319</v>
      </c>
      <c r="U82" s="222">
        <v>5.7829999999999999E-2</v>
      </c>
      <c r="V82" s="222">
        <f>ROUND(E82*U82,2)</f>
        <v>56.1</v>
      </c>
      <c r="W82" s="222"/>
      <c r="X82" s="222" t="s">
        <v>320</v>
      </c>
      <c r="Y82" s="222" t="s">
        <v>267</v>
      </c>
      <c r="Z82" s="212"/>
      <c r="AA82" s="212"/>
      <c r="AB82" s="212"/>
      <c r="AC82" s="212"/>
      <c r="AD82" s="212"/>
      <c r="AE82" s="212"/>
      <c r="AF82" s="212"/>
      <c r="AG82" s="212" t="s">
        <v>2559</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42">
        <v>62</v>
      </c>
      <c r="B83" s="243" t="s">
        <v>2883</v>
      </c>
      <c r="C83" s="253" t="s">
        <v>2884</v>
      </c>
      <c r="D83" s="244" t="s">
        <v>645</v>
      </c>
      <c r="E83" s="245">
        <v>28</v>
      </c>
      <c r="F83" s="246"/>
      <c r="G83" s="247">
        <f>ROUND(E83*F83,2)</f>
        <v>0</v>
      </c>
      <c r="H83" s="246"/>
      <c r="I83" s="247">
        <f>ROUND(E83*H83,2)</f>
        <v>0</v>
      </c>
      <c r="J83" s="246"/>
      <c r="K83" s="247">
        <f>ROUND(E83*J83,2)</f>
        <v>0</v>
      </c>
      <c r="L83" s="247">
        <v>21</v>
      </c>
      <c r="M83" s="247">
        <f>G83*(1+L83/100)</f>
        <v>0</v>
      </c>
      <c r="N83" s="245">
        <v>0</v>
      </c>
      <c r="O83" s="245">
        <f>ROUND(E83*N83,2)</f>
        <v>0</v>
      </c>
      <c r="P83" s="245">
        <v>0</v>
      </c>
      <c r="Q83" s="245">
        <f>ROUND(E83*P83,2)</f>
        <v>0</v>
      </c>
      <c r="R83" s="247"/>
      <c r="S83" s="247" t="s">
        <v>264</v>
      </c>
      <c r="T83" s="248" t="s">
        <v>319</v>
      </c>
      <c r="U83" s="222">
        <v>7.0000000000000007E-2</v>
      </c>
      <c r="V83" s="222">
        <f>ROUND(E83*U83,2)</f>
        <v>1.96</v>
      </c>
      <c r="W83" s="222"/>
      <c r="X83" s="222" t="s">
        <v>320</v>
      </c>
      <c r="Y83" s="222" t="s">
        <v>267</v>
      </c>
      <c r="Z83" s="212"/>
      <c r="AA83" s="212"/>
      <c r="AB83" s="212"/>
      <c r="AC83" s="212"/>
      <c r="AD83" s="212"/>
      <c r="AE83" s="212"/>
      <c r="AF83" s="212"/>
      <c r="AG83" s="212" t="s">
        <v>2559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42">
        <v>63</v>
      </c>
      <c r="B84" s="243" t="s">
        <v>2885</v>
      </c>
      <c r="C84" s="253" t="s">
        <v>2886</v>
      </c>
      <c r="D84" s="244" t="s">
        <v>645</v>
      </c>
      <c r="E84" s="245">
        <v>28</v>
      </c>
      <c r="F84" s="246"/>
      <c r="G84" s="247">
        <f>ROUND(E84*F84,2)</f>
        <v>0</v>
      </c>
      <c r="H84" s="246"/>
      <c r="I84" s="247">
        <f>ROUND(E84*H84,2)</f>
        <v>0</v>
      </c>
      <c r="J84" s="246"/>
      <c r="K84" s="247">
        <f>ROUND(E84*J84,2)</f>
        <v>0</v>
      </c>
      <c r="L84" s="247">
        <v>21</v>
      </c>
      <c r="M84" s="247">
        <f>G84*(1+L84/100)</f>
        <v>0</v>
      </c>
      <c r="N84" s="245">
        <v>0</v>
      </c>
      <c r="O84" s="245">
        <f>ROUND(E84*N84,2)</f>
        <v>0</v>
      </c>
      <c r="P84" s="245">
        <v>0</v>
      </c>
      <c r="Q84" s="245">
        <f>ROUND(E84*P84,2)</f>
        <v>0</v>
      </c>
      <c r="R84" s="247"/>
      <c r="S84" s="247" t="s">
        <v>264</v>
      </c>
      <c r="T84" s="248" t="s">
        <v>319</v>
      </c>
      <c r="U84" s="222">
        <v>0.14249999999999999</v>
      </c>
      <c r="V84" s="222">
        <f>ROUND(E84*U84,2)</f>
        <v>3.99</v>
      </c>
      <c r="W84" s="222"/>
      <c r="X84" s="222" t="s">
        <v>320</v>
      </c>
      <c r="Y84" s="222" t="s">
        <v>267</v>
      </c>
      <c r="Z84" s="212"/>
      <c r="AA84" s="212"/>
      <c r="AB84" s="212"/>
      <c r="AC84" s="212"/>
      <c r="AD84" s="212"/>
      <c r="AE84" s="212"/>
      <c r="AF84" s="212"/>
      <c r="AG84" s="212" t="s">
        <v>2559</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42">
        <v>64</v>
      </c>
      <c r="B85" s="243" t="s">
        <v>2887</v>
      </c>
      <c r="C85" s="253" t="s">
        <v>2888</v>
      </c>
      <c r="D85" s="244" t="s">
        <v>2215</v>
      </c>
      <c r="E85" s="245">
        <v>1</v>
      </c>
      <c r="F85" s="246"/>
      <c r="G85" s="247">
        <f>ROUND(E85*F85,2)</f>
        <v>0</v>
      </c>
      <c r="H85" s="246"/>
      <c r="I85" s="247">
        <f>ROUND(E85*H85,2)</f>
        <v>0</v>
      </c>
      <c r="J85" s="246"/>
      <c r="K85" s="247">
        <f>ROUND(E85*J85,2)</f>
        <v>0</v>
      </c>
      <c r="L85" s="247">
        <v>21</v>
      </c>
      <c r="M85" s="247">
        <f>G85*(1+L85/100)</f>
        <v>0</v>
      </c>
      <c r="N85" s="245">
        <v>0</v>
      </c>
      <c r="O85" s="245">
        <f>ROUND(E85*N85,2)</f>
        <v>0</v>
      </c>
      <c r="P85" s="245">
        <v>0</v>
      </c>
      <c r="Q85" s="245">
        <f>ROUND(E85*P85,2)</f>
        <v>0</v>
      </c>
      <c r="R85" s="247"/>
      <c r="S85" s="247" t="s">
        <v>288</v>
      </c>
      <c r="T85" s="248" t="s">
        <v>265</v>
      </c>
      <c r="U85" s="222">
        <v>0</v>
      </c>
      <c r="V85" s="222">
        <f>ROUND(E85*U85,2)</f>
        <v>0</v>
      </c>
      <c r="W85" s="222"/>
      <c r="X85" s="222" t="s">
        <v>547</v>
      </c>
      <c r="Y85" s="222" t="s">
        <v>267</v>
      </c>
      <c r="Z85" s="212"/>
      <c r="AA85" s="212"/>
      <c r="AB85" s="212"/>
      <c r="AC85" s="212"/>
      <c r="AD85" s="212"/>
      <c r="AE85" s="212"/>
      <c r="AF85" s="212"/>
      <c r="AG85" s="212" t="s">
        <v>2212</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42">
        <v>65</v>
      </c>
      <c r="B86" s="243" t="s">
        <v>2889</v>
      </c>
      <c r="C86" s="253" t="s">
        <v>2890</v>
      </c>
      <c r="D86" s="244" t="s">
        <v>2215</v>
      </c>
      <c r="E86" s="245">
        <v>1</v>
      </c>
      <c r="F86" s="246"/>
      <c r="G86" s="247">
        <f>ROUND(E86*F86,2)</f>
        <v>0</v>
      </c>
      <c r="H86" s="246"/>
      <c r="I86" s="247">
        <f>ROUND(E86*H86,2)</f>
        <v>0</v>
      </c>
      <c r="J86" s="246"/>
      <c r="K86" s="247">
        <f>ROUND(E86*J86,2)</f>
        <v>0</v>
      </c>
      <c r="L86" s="247">
        <v>21</v>
      </c>
      <c r="M86" s="247">
        <f>G86*(1+L86/100)</f>
        <v>0</v>
      </c>
      <c r="N86" s="245">
        <v>0</v>
      </c>
      <c r="O86" s="245">
        <f>ROUND(E86*N86,2)</f>
        <v>0</v>
      </c>
      <c r="P86" s="245">
        <v>0</v>
      </c>
      <c r="Q86" s="245">
        <f>ROUND(E86*P86,2)</f>
        <v>0</v>
      </c>
      <c r="R86" s="247"/>
      <c r="S86" s="247" t="s">
        <v>288</v>
      </c>
      <c r="T86" s="248" t="s">
        <v>265</v>
      </c>
      <c r="U86" s="222">
        <v>0</v>
      </c>
      <c r="V86" s="222">
        <f>ROUND(E86*U86,2)</f>
        <v>0</v>
      </c>
      <c r="W86" s="222"/>
      <c r="X86" s="222" t="s">
        <v>320</v>
      </c>
      <c r="Y86" s="222" t="s">
        <v>267</v>
      </c>
      <c r="Z86" s="212"/>
      <c r="AA86" s="212"/>
      <c r="AB86" s="212"/>
      <c r="AC86" s="212"/>
      <c r="AD86" s="212"/>
      <c r="AE86" s="212"/>
      <c r="AF86" s="212"/>
      <c r="AG86" s="212" t="s">
        <v>2559</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33.75" outlineLevel="1" x14ac:dyDescent="0.2">
      <c r="A87" s="242">
        <v>66</v>
      </c>
      <c r="B87" s="243" t="s">
        <v>2891</v>
      </c>
      <c r="C87" s="253" t="s">
        <v>2892</v>
      </c>
      <c r="D87" s="244" t="s">
        <v>645</v>
      </c>
      <c r="E87" s="245">
        <v>1</v>
      </c>
      <c r="F87" s="246"/>
      <c r="G87" s="247">
        <f>ROUND(E87*F87,2)</f>
        <v>0</v>
      </c>
      <c r="H87" s="246"/>
      <c r="I87" s="247">
        <f>ROUND(E87*H87,2)</f>
        <v>0</v>
      </c>
      <c r="J87" s="246"/>
      <c r="K87" s="247">
        <f>ROUND(E87*J87,2)</f>
        <v>0</v>
      </c>
      <c r="L87" s="247">
        <v>21</v>
      </c>
      <c r="M87" s="247">
        <f>G87*(1+L87/100)</f>
        <v>0</v>
      </c>
      <c r="N87" s="245">
        <v>0</v>
      </c>
      <c r="O87" s="245">
        <f>ROUND(E87*N87,2)</f>
        <v>0</v>
      </c>
      <c r="P87" s="245">
        <v>0</v>
      </c>
      <c r="Q87" s="245">
        <f>ROUND(E87*P87,2)</f>
        <v>0</v>
      </c>
      <c r="R87" s="247" t="s">
        <v>546</v>
      </c>
      <c r="S87" s="247" t="s">
        <v>2893</v>
      </c>
      <c r="T87" s="248" t="s">
        <v>2893</v>
      </c>
      <c r="U87" s="222">
        <v>0</v>
      </c>
      <c r="V87" s="222">
        <f>ROUND(E87*U87,2)</f>
        <v>0</v>
      </c>
      <c r="W87" s="222"/>
      <c r="X87" s="222" t="s">
        <v>547</v>
      </c>
      <c r="Y87" s="222" t="s">
        <v>267</v>
      </c>
      <c r="Z87" s="212"/>
      <c r="AA87" s="212"/>
      <c r="AB87" s="212"/>
      <c r="AC87" s="212"/>
      <c r="AD87" s="212"/>
      <c r="AE87" s="212"/>
      <c r="AF87" s="212"/>
      <c r="AG87" s="212" t="s">
        <v>2212</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42">
        <v>67</v>
      </c>
      <c r="B88" s="243" t="s">
        <v>2894</v>
      </c>
      <c r="C88" s="253" t="s">
        <v>2895</v>
      </c>
      <c r="D88" s="244" t="s">
        <v>645</v>
      </c>
      <c r="E88" s="245">
        <v>1</v>
      </c>
      <c r="F88" s="246"/>
      <c r="G88" s="247">
        <f>ROUND(E88*F88,2)</f>
        <v>0</v>
      </c>
      <c r="H88" s="246"/>
      <c r="I88" s="247">
        <f>ROUND(E88*H88,2)</f>
        <v>0</v>
      </c>
      <c r="J88" s="246"/>
      <c r="K88" s="247">
        <f>ROUND(E88*J88,2)</f>
        <v>0</v>
      </c>
      <c r="L88" s="247">
        <v>21</v>
      </c>
      <c r="M88" s="247">
        <f>G88*(1+L88/100)</f>
        <v>0</v>
      </c>
      <c r="N88" s="245">
        <v>0</v>
      </c>
      <c r="O88" s="245">
        <f>ROUND(E88*N88,2)</f>
        <v>0</v>
      </c>
      <c r="P88" s="245">
        <v>0</v>
      </c>
      <c r="Q88" s="245">
        <f>ROUND(E88*P88,2)</f>
        <v>0</v>
      </c>
      <c r="R88" s="247"/>
      <c r="S88" s="247" t="s">
        <v>288</v>
      </c>
      <c r="T88" s="248" t="s">
        <v>265</v>
      </c>
      <c r="U88" s="222">
        <v>0</v>
      </c>
      <c r="V88" s="222">
        <f>ROUND(E88*U88,2)</f>
        <v>0</v>
      </c>
      <c r="W88" s="222"/>
      <c r="X88" s="222" t="s">
        <v>547</v>
      </c>
      <c r="Y88" s="222" t="s">
        <v>267</v>
      </c>
      <c r="Z88" s="212"/>
      <c r="AA88" s="212"/>
      <c r="AB88" s="212"/>
      <c r="AC88" s="212"/>
      <c r="AD88" s="212"/>
      <c r="AE88" s="212"/>
      <c r="AF88" s="212"/>
      <c r="AG88" s="212" t="s">
        <v>2212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42">
        <v>68</v>
      </c>
      <c r="B89" s="243" t="s">
        <v>2896</v>
      </c>
      <c r="C89" s="253" t="s">
        <v>2897</v>
      </c>
      <c r="D89" s="244" t="s">
        <v>645</v>
      </c>
      <c r="E89" s="245">
        <v>1</v>
      </c>
      <c r="F89" s="246"/>
      <c r="G89" s="247">
        <f>ROUND(E89*F89,2)</f>
        <v>0</v>
      </c>
      <c r="H89" s="246"/>
      <c r="I89" s="247">
        <f>ROUND(E89*H89,2)</f>
        <v>0</v>
      </c>
      <c r="J89" s="246"/>
      <c r="K89" s="247">
        <f>ROUND(E89*J89,2)</f>
        <v>0</v>
      </c>
      <c r="L89" s="247">
        <v>21</v>
      </c>
      <c r="M89" s="247">
        <f>G89*(1+L89/100)</f>
        <v>0</v>
      </c>
      <c r="N89" s="245">
        <v>0</v>
      </c>
      <c r="O89" s="245">
        <f>ROUND(E89*N89,2)</f>
        <v>0</v>
      </c>
      <c r="P89" s="245">
        <v>0</v>
      </c>
      <c r="Q89" s="245">
        <f>ROUND(E89*P89,2)</f>
        <v>0</v>
      </c>
      <c r="R89" s="247"/>
      <c r="S89" s="247" t="s">
        <v>264</v>
      </c>
      <c r="T89" s="248" t="s">
        <v>319</v>
      </c>
      <c r="U89" s="222">
        <v>0.10383000000000001</v>
      </c>
      <c r="V89" s="222">
        <f>ROUND(E89*U89,2)</f>
        <v>0.1</v>
      </c>
      <c r="W89" s="222"/>
      <c r="X89" s="222" t="s">
        <v>320</v>
      </c>
      <c r="Y89" s="222" t="s">
        <v>267</v>
      </c>
      <c r="Z89" s="212"/>
      <c r="AA89" s="212"/>
      <c r="AB89" s="212"/>
      <c r="AC89" s="212"/>
      <c r="AD89" s="212"/>
      <c r="AE89" s="212"/>
      <c r="AF89" s="212"/>
      <c r="AG89" s="212" t="s">
        <v>2559</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42">
        <v>69</v>
      </c>
      <c r="B90" s="243" t="s">
        <v>2898</v>
      </c>
      <c r="C90" s="253" t="s">
        <v>2899</v>
      </c>
      <c r="D90" s="244" t="s">
        <v>650</v>
      </c>
      <c r="E90" s="245">
        <v>350</v>
      </c>
      <c r="F90" s="246"/>
      <c r="G90" s="247">
        <f>ROUND(E90*F90,2)</f>
        <v>0</v>
      </c>
      <c r="H90" s="246"/>
      <c r="I90" s="247">
        <f>ROUND(E90*H90,2)</f>
        <v>0</v>
      </c>
      <c r="J90" s="246"/>
      <c r="K90" s="247">
        <f>ROUND(E90*J90,2)</f>
        <v>0</v>
      </c>
      <c r="L90" s="247">
        <v>21</v>
      </c>
      <c r="M90" s="247">
        <f>G90*(1+L90/100)</f>
        <v>0</v>
      </c>
      <c r="N90" s="245">
        <v>6.0000000000000002E-5</v>
      </c>
      <c r="O90" s="245">
        <f>ROUND(E90*N90,2)</f>
        <v>0.02</v>
      </c>
      <c r="P90" s="245">
        <v>0</v>
      </c>
      <c r="Q90" s="245">
        <f>ROUND(E90*P90,2)</f>
        <v>0</v>
      </c>
      <c r="R90" s="247" t="s">
        <v>208</v>
      </c>
      <c r="S90" s="247" t="s">
        <v>264</v>
      </c>
      <c r="T90" s="248" t="s">
        <v>319</v>
      </c>
      <c r="U90" s="222">
        <v>8.2170000000000007E-2</v>
      </c>
      <c r="V90" s="222">
        <f>ROUND(E90*U90,2)</f>
        <v>28.76</v>
      </c>
      <c r="W90" s="222"/>
      <c r="X90" s="222" t="s">
        <v>320</v>
      </c>
      <c r="Y90" s="222" t="s">
        <v>267</v>
      </c>
      <c r="Z90" s="212"/>
      <c r="AA90" s="212"/>
      <c r="AB90" s="212"/>
      <c r="AC90" s="212"/>
      <c r="AD90" s="212"/>
      <c r="AE90" s="212"/>
      <c r="AF90" s="212"/>
      <c r="AG90" s="212" t="s">
        <v>2559</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42">
        <v>70</v>
      </c>
      <c r="B91" s="243" t="s">
        <v>2900</v>
      </c>
      <c r="C91" s="253" t="s">
        <v>2901</v>
      </c>
      <c r="D91" s="244" t="s">
        <v>650</v>
      </c>
      <c r="E91" s="245">
        <v>60</v>
      </c>
      <c r="F91" s="246"/>
      <c r="G91" s="247">
        <f>ROUND(E91*F91,2)</f>
        <v>0</v>
      </c>
      <c r="H91" s="246"/>
      <c r="I91" s="247">
        <f>ROUND(E91*H91,2)</f>
        <v>0</v>
      </c>
      <c r="J91" s="246"/>
      <c r="K91" s="247">
        <f>ROUND(E91*J91,2)</f>
        <v>0</v>
      </c>
      <c r="L91" s="247">
        <v>21</v>
      </c>
      <c r="M91" s="247">
        <f>G91*(1+L91/100)</f>
        <v>0</v>
      </c>
      <c r="N91" s="245">
        <v>1.6000000000000001E-4</v>
      </c>
      <c r="O91" s="245">
        <f>ROUND(E91*N91,2)</f>
        <v>0.01</v>
      </c>
      <c r="P91" s="245">
        <v>0</v>
      </c>
      <c r="Q91" s="245">
        <f>ROUND(E91*P91,2)</f>
        <v>0</v>
      </c>
      <c r="R91" s="247" t="s">
        <v>208</v>
      </c>
      <c r="S91" s="247" t="s">
        <v>264</v>
      </c>
      <c r="T91" s="248" t="s">
        <v>319</v>
      </c>
      <c r="U91" s="222">
        <v>9.0670000000000001E-2</v>
      </c>
      <c r="V91" s="222">
        <f>ROUND(E91*U91,2)</f>
        <v>5.44</v>
      </c>
      <c r="W91" s="222"/>
      <c r="X91" s="222" t="s">
        <v>320</v>
      </c>
      <c r="Y91" s="222" t="s">
        <v>267</v>
      </c>
      <c r="Z91" s="212"/>
      <c r="AA91" s="212"/>
      <c r="AB91" s="212"/>
      <c r="AC91" s="212"/>
      <c r="AD91" s="212"/>
      <c r="AE91" s="212"/>
      <c r="AF91" s="212"/>
      <c r="AG91" s="212" t="s">
        <v>2559</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42">
        <v>71</v>
      </c>
      <c r="B92" s="243" t="s">
        <v>2902</v>
      </c>
      <c r="C92" s="253" t="s">
        <v>2903</v>
      </c>
      <c r="D92" s="244" t="s">
        <v>2215</v>
      </c>
      <c r="E92" s="245">
        <v>8</v>
      </c>
      <c r="F92" s="246"/>
      <c r="G92" s="247">
        <f>ROUND(E92*F92,2)</f>
        <v>0</v>
      </c>
      <c r="H92" s="246"/>
      <c r="I92" s="247">
        <f>ROUND(E92*H92,2)</f>
        <v>0</v>
      </c>
      <c r="J92" s="246"/>
      <c r="K92" s="247">
        <f>ROUND(E92*J92,2)</f>
        <v>0</v>
      </c>
      <c r="L92" s="247">
        <v>21</v>
      </c>
      <c r="M92" s="247">
        <f>G92*(1+L92/100)</f>
        <v>0</v>
      </c>
      <c r="N92" s="245">
        <v>0</v>
      </c>
      <c r="O92" s="245">
        <f>ROUND(E92*N92,2)</f>
        <v>0</v>
      </c>
      <c r="P92" s="245">
        <v>0</v>
      </c>
      <c r="Q92" s="245">
        <f>ROUND(E92*P92,2)</f>
        <v>0</v>
      </c>
      <c r="R92" s="247"/>
      <c r="S92" s="247" t="s">
        <v>288</v>
      </c>
      <c r="T92" s="248" t="s">
        <v>265</v>
      </c>
      <c r="U92" s="222">
        <v>0</v>
      </c>
      <c r="V92" s="222">
        <f>ROUND(E92*U92,2)</f>
        <v>0</v>
      </c>
      <c r="W92" s="222"/>
      <c r="X92" s="222" t="s">
        <v>547</v>
      </c>
      <c r="Y92" s="222" t="s">
        <v>267</v>
      </c>
      <c r="Z92" s="212"/>
      <c r="AA92" s="212"/>
      <c r="AB92" s="212"/>
      <c r="AC92" s="212"/>
      <c r="AD92" s="212"/>
      <c r="AE92" s="212"/>
      <c r="AF92" s="212"/>
      <c r="AG92" s="212" t="s">
        <v>2212</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42">
        <v>72</v>
      </c>
      <c r="B93" s="243" t="s">
        <v>2904</v>
      </c>
      <c r="C93" s="253" t="s">
        <v>2905</v>
      </c>
      <c r="D93" s="244" t="s">
        <v>645</v>
      </c>
      <c r="E93" s="245">
        <v>8</v>
      </c>
      <c r="F93" s="246"/>
      <c r="G93" s="247">
        <f>ROUND(E93*F93,2)</f>
        <v>0</v>
      </c>
      <c r="H93" s="246"/>
      <c r="I93" s="247">
        <f>ROUND(E93*H93,2)</f>
        <v>0</v>
      </c>
      <c r="J93" s="246"/>
      <c r="K93" s="247">
        <f>ROUND(E93*J93,2)</f>
        <v>0</v>
      </c>
      <c r="L93" s="247">
        <v>21</v>
      </c>
      <c r="M93" s="247">
        <f>G93*(1+L93/100)</f>
        <v>0</v>
      </c>
      <c r="N93" s="245">
        <v>0</v>
      </c>
      <c r="O93" s="245">
        <f>ROUND(E93*N93,2)</f>
        <v>0</v>
      </c>
      <c r="P93" s="245">
        <v>0</v>
      </c>
      <c r="Q93" s="245">
        <f>ROUND(E93*P93,2)</f>
        <v>0</v>
      </c>
      <c r="R93" s="247"/>
      <c r="S93" s="247" t="s">
        <v>264</v>
      </c>
      <c r="T93" s="248" t="s">
        <v>319</v>
      </c>
      <c r="U93" s="222">
        <v>0.86882999999999999</v>
      </c>
      <c r="V93" s="222">
        <f>ROUND(E93*U93,2)</f>
        <v>6.95</v>
      </c>
      <c r="W93" s="222"/>
      <c r="X93" s="222" t="s">
        <v>320</v>
      </c>
      <c r="Y93" s="222" t="s">
        <v>267</v>
      </c>
      <c r="Z93" s="212"/>
      <c r="AA93" s="212"/>
      <c r="AB93" s="212"/>
      <c r="AC93" s="212"/>
      <c r="AD93" s="212"/>
      <c r="AE93" s="212"/>
      <c r="AF93" s="212"/>
      <c r="AG93" s="212" t="s">
        <v>2559</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33.75" outlineLevel="1" x14ac:dyDescent="0.2">
      <c r="A94" s="242">
        <v>73</v>
      </c>
      <c r="B94" s="243" t="s">
        <v>2906</v>
      </c>
      <c r="C94" s="253" t="s">
        <v>2907</v>
      </c>
      <c r="D94" s="244" t="s">
        <v>2215</v>
      </c>
      <c r="E94" s="245">
        <v>1</v>
      </c>
      <c r="F94" s="246"/>
      <c r="G94" s="247">
        <f>ROUND(E94*F94,2)</f>
        <v>0</v>
      </c>
      <c r="H94" s="246"/>
      <c r="I94" s="247">
        <f>ROUND(E94*H94,2)</f>
        <v>0</v>
      </c>
      <c r="J94" s="246"/>
      <c r="K94" s="247">
        <f>ROUND(E94*J94,2)</f>
        <v>0</v>
      </c>
      <c r="L94" s="247">
        <v>21</v>
      </c>
      <c r="M94" s="247">
        <f>G94*(1+L94/100)</f>
        <v>0</v>
      </c>
      <c r="N94" s="245">
        <v>0</v>
      </c>
      <c r="O94" s="245">
        <f>ROUND(E94*N94,2)</f>
        <v>0</v>
      </c>
      <c r="P94" s="245">
        <v>0</v>
      </c>
      <c r="Q94" s="245">
        <f>ROUND(E94*P94,2)</f>
        <v>0</v>
      </c>
      <c r="R94" s="247"/>
      <c r="S94" s="247" t="s">
        <v>288</v>
      </c>
      <c r="T94" s="248" t="s">
        <v>265</v>
      </c>
      <c r="U94" s="222">
        <v>0</v>
      </c>
      <c r="V94" s="222">
        <f>ROUND(E94*U94,2)</f>
        <v>0</v>
      </c>
      <c r="W94" s="222"/>
      <c r="X94" s="222" t="s">
        <v>547</v>
      </c>
      <c r="Y94" s="222" t="s">
        <v>267</v>
      </c>
      <c r="Z94" s="212"/>
      <c r="AA94" s="212"/>
      <c r="AB94" s="212"/>
      <c r="AC94" s="212"/>
      <c r="AD94" s="212"/>
      <c r="AE94" s="212"/>
      <c r="AF94" s="212"/>
      <c r="AG94" s="212" t="s">
        <v>2212</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42">
        <v>74</v>
      </c>
      <c r="B95" s="243" t="s">
        <v>2908</v>
      </c>
      <c r="C95" s="253" t="s">
        <v>2909</v>
      </c>
      <c r="D95" s="244" t="s">
        <v>645</v>
      </c>
      <c r="E95" s="245">
        <v>2</v>
      </c>
      <c r="F95" s="246"/>
      <c r="G95" s="247">
        <f>ROUND(E95*F95,2)</f>
        <v>0</v>
      </c>
      <c r="H95" s="246"/>
      <c r="I95" s="247">
        <f>ROUND(E95*H95,2)</f>
        <v>0</v>
      </c>
      <c r="J95" s="246"/>
      <c r="K95" s="247">
        <f>ROUND(E95*J95,2)</f>
        <v>0</v>
      </c>
      <c r="L95" s="247">
        <v>21</v>
      </c>
      <c r="M95" s="247">
        <f>G95*(1+L95/100)</f>
        <v>0</v>
      </c>
      <c r="N95" s="245">
        <v>0</v>
      </c>
      <c r="O95" s="245">
        <f>ROUND(E95*N95,2)</f>
        <v>0</v>
      </c>
      <c r="P95" s="245">
        <v>0</v>
      </c>
      <c r="Q95" s="245">
        <f>ROUND(E95*P95,2)</f>
        <v>0</v>
      </c>
      <c r="R95" s="247"/>
      <c r="S95" s="247" t="s">
        <v>288</v>
      </c>
      <c r="T95" s="248" t="s">
        <v>265</v>
      </c>
      <c r="U95" s="222">
        <v>0</v>
      </c>
      <c r="V95" s="222">
        <f>ROUND(E95*U95,2)</f>
        <v>0</v>
      </c>
      <c r="W95" s="222"/>
      <c r="X95" s="222" t="s">
        <v>547</v>
      </c>
      <c r="Y95" s="222" t="s">
        <v>267</v>
      </c>
      <c r="Z95" s="212"/>
      <c r="AA95" s="212"/>
      <c r="AB95" s="212"/>
      <c r="AC95" s="212"/>
      <c r="AD95" s="212"/>
      <c r="AE95" s="212"/>
      <c r="AF95" s="212"/>
      <c r="AG95" s="212" t="s">
        <v>2212</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42">
        <v>75</v>
      </c>
      <c r="B96" s="243" t="s">
        <v>2910</v>
      </c>
      <c r="C96" s="253" t="s">
        <v>2911</v>
      </c>
      <c r="D96" s="244" t="s">
        <v>645</v>
      </c>
      <c r="E96" s="245">
        <v>2</v>
      </c>
      <c r="F96" s="246"/>
      <c r="G96" s="247">
        <f>ROUND(E96*F96,2)</f>
        <v>0</v>
      </c>
      <c r="H96" s="246"/>
      <c r="I96" s="247">
        <f>ROUND(E96*H96,2)</f>
        <v>0</v>
      </c>
      <c r="J96" s="246"/>
      <c r="K96" s="247">
        <f>ROUND(E96*J96,2)</f>
        <v>0</v>
      </c>
      <c r="L96" s="247">
        <v>21</v>
      </c>
      <c r="M96" s="247">
        <f>G96*(1+L96/100)</f>
        <v>0</v>
      </c>
      <c r="N96" s="245">
        <v>0</v>
      </c>
      <c r="O96" s="245">
        <f>ROUND(E96*N96,2)</f>
        <v>0</v>
      </c>
      <c r="P96" s="245">
        <v>0</v>
      </c>
      <c r="Q96" s="245">
        <f>ROUND(E96*P96,2)</f>
        <v>0</v>
      </c>
      <c r="R96" s="247"/>
      <c r="S96" s="247" t="s">
        <v>264</v>
      </c>
      <c r="T96" s="248" t="s">
        <v>319</v>
      </c>
      <c r="U96" s="222">
        <v>3.68</v>
      </c>
      <c r="V96" s="222">
        <f>ROUND(E96*U96,2)</f>
        <v>7.36</v>
      </c>
      <c r="W96" s="222"/>
      <c r="X96" s="222" t="s">
        <v>320</v>
      </c>
      <c r="Y96" s="222" t="s">
        <v>267</v>
      </c>
      <c r="Z96" s="212"/>
      <c r="AA96" s="212"/>
      <c r="AB96" s="212"/>
      <c r="AC96" s="212"/>
      <c r="AD96" s="212"/>
      <c r="AE96" s="212"/>
      <c r="AF96" s="212"/>
      <c r="AG96" s="212" t="s">
        <v>2559</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42">
        <v>76</v>
      </c>
      <c r="B97" s="243" t="s">
        <v>2912</v>
      </c>
      <c r="C97" s="253" t="s">
        <v>2913</v>
      </c>
      <c r="D97" s="244" t="s">
        <v>645</v>
      </c>
      <c r="E97" s="245">
        <v>3</v>
      </c>
      <c r="F97" s="246"/>
      <c r="G97" s="247">
        <f>ROUND(E97*F97,2)</f>
        <v>0</v>
      </c>
      <c r="H97" s="246"/>
      <c r="I97" s="247">
        <f>ROUND(E97*H97,2)</f>
        <v>0</v>
      </c>
      <c r="J97" s="246"/>
      <c r="K97" s="247">
        <f>ROUND(E97*J97,2)</f>
        <v>0</v>
      </c>
      <c r="L97" s="247">
        <v>21</v>
      </c>
      <c r="M97" s="247">
        <f>G97*(1+L97/100)</f>
        <v>0</v>
      </c>
      <c r="N97" s="245">
        <v>0</v>
      </c>
      <c r="O97" s="245">
        <f>ROUND(E97*N97,2)</f>
        <v>0</v>
      </c>
      <c r="P97" s="245">
        <v>0</v>
      </c>
      <c r="Q97" s="245">
        <f>ROUND(E97*P97,2)</f>
        <v>0</v>
      </c>
      <c r="R97" s="247"/>
      <c r="S97" s="247" t="s">
        <v>288</v>
      </c>
      <c r="T97" s="248" t="s">
        <v>265</v>
      </c>
      <c r="U97" s="222">
        <v>0</v>
      </c>
      <c r="V97" s="222">
        <f>ROUND(E97*U97,2)</f>
        <v>0</v>
      </c>
      <c r="W97" s="222"/>
      <c r="X97" s="222" t="s">
        <v>547</v>
      </c>
      <c r="Y97" s="222" t="s">
        <v>267</v>
      </c>
      <c r="Z97" s="212"/>
      <c r="AA97" s="212"/>
      <c r="AB97" s="212"/>
      <c r="AC97" s="212"/>
      <c r="AD97" s="212"/>
      <c r="AE97" s="212"/>
      <c r="AF97" s="212"/>
      <c r="AG97" s="212" t="s">
        <v>2212</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33.75" outlineLevel="1" x14ac:dyDescent="0.2">
      <c r="A98" s="233">
        <v>77</v>
      </c>
      <c r="B98" s="234" t="s">
        <v>2914</v>
      </c>
      <c r="C98" s="250" t="s">
        <v>2915</v>
      </c>
      <c r="D98" s="235" t="s">
        <v>645</v>
      </c>
      <c r="E98" s="236">
        <v>6</v>
      </c>
      <c r="F98" s="237"/>
      <c r="G98" s="238">
        <f>ROUND(E98*F98,2)</f>
        <v>0</v>
      </c>
      <c r="H98" s="237"/>
      <c r="I98" s="238">
        <f>ROUND(E98*H98,2)</f>
        <v>0</v>
      </c>
      <c r="J98" s="237"/>
      <c r="K98" s="238">
        <f>ROUND(E98*J98,2)</f>
        <v>0</v>
      </c>
      <c r="L98" s="238">
        <v>21</v>
      </c>
      <c r="M98" s="238">
        <f>G98*(1+L98/100)</f>
        <v>0</v>
      </c>
      <c r="N98" s="236">
        <v>0</v>
      </c>
      <c r="O98" s="236">
        <f>ROUND(E98*N98,2)</f>
        <v>0</v>
      </c>
      <c r="P98" s="236">
        <v>0</v>
      </c>
      <c r="Q98" s="236">
        <f>ROUND(E98*P98,2)</f>
        <v>0</v>
      </c>
      <c r="R98" s="238" t="s">
        <v>218</v>
      </c>
      <c r="S98" s="238" t="s">
        <v>264</v>
      </c>
      <c r="T98" s="239" t="s">
        <v>319</v>
      </c>
      <c r="U98" s="222">
        <v>0.25</v>
      </c>
      <c r="V98" s="222">
        <f>ROUND(E98*U98,2)</f>
        <v>1.5</v>
      </c>
      <c r="W98" s="222"/>
      <c r="X98" s="222" t="s">
        <v>320</v>
      </c>
      <c r="Y98" s="222" t="s">
        <v>267</v>
      </c>
      <c r="Z98" s="212"/>
      <c r="AA98" s="212"/>
      <c r="AB98" s="212"/>
      <c r="AC98" s="212"/>
      <c r="AD98" s="212"/>
      <c r="AE98" s="212"/>
      <c r="AF98" s="212"/>
      <c r="AG98" s="212" t="s">
        <v>2559</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51" t="s">
        <v>2916</v>
      </c>
      <c r="D99" s="241"/>
      <c r="E99" s="241"/>
      <c r="F99" s="241"/>
      <c r="G99" s="241"/>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270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42">
        <v>78</v>
      </c>
      <c r="B100" s="243" t="s">
        <v>2580</v>
      </c>
      <c r="C100" s="253" t="s">
        <v>2581</v>
      </c>
      <c r="D100" s="244" t="s">
        <v>645</v>
      </c>
      <c r="E100" s="245">
        <v>26</v>
      </c>
      <c r="F100" s="246"/>
      <c r="G100" s="247">
        <f>ROUND(E100*F100,2)</f>
        <v>0</v>
      </c>
      <c r="H100" s="246"/>
      <c r="I100" s="247">
        <f>ROUND(E100*H100,2)</f>
        <v>0</v>
      </c>
      <c r="J100" s="246"/>
      <c r="K100" s="247">
        <f>ROUND(E100*J100,2)</f>
        <v>0</v>
      </c>
      <c r="L100" s="247">
        <v>21</v>
      </c>
      <c r="M100" s="247">
        <f>G100*(1+L100/100)</f>
        <v>0</v>
      </c>
      <c r="N100" s="245">
        <v>1.2999999999999999E-4</v>
      </c>
      <c r="O100" s="245">
        <f>ROUND(E100*N100,2)</f>
        <v>0</v>
      </c>
      <c r="P100" s="245">
        <v>0</v>
      </c>
      <c r="Q100" s="245">
        <f>ROUND(E100*P100,2)</f>
        <v>0</v>
      </c>
      <c r="R100" s="247"/>
      <c r="S100" s="247" t="s">
        <v>264</v>
      </c>
      <c r="T100" s="248" t="s">
        <v>319</v>
      </c>
      <c r="U100" s="222">
        <v>0.37</v>
      </c>
      <c r="V100" s="222">
        <f>ROUND(E100*U100,2)</f>
        <v>9.6199999999999992</v>
      </c>
      <c r="W100" s="222"/>
      <c r="X100" s="222" t="s">
        <v>320</v>
      </c>
      <c r="Y100" s="222" t="s">
        <v>267</v>
      </c>
      <c r="Z100" s="212"/>
      <c r="AA100" s="212"/>
      <c r="AB100" s="212"/>
      <c r="AC100" s="212"/>
      <c r="AD100" s="212"/>
      <c r="AE100" s="212"/>
      <c r="AF100" s="212"/>
      <c r="AG100" s="212" t="s">
        <v>2559</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42">
        <v>79</v>
      </c>
      <c r="B101" s="243" t="s">
        <v>2917</v>
      </c>
      <c r="C101" s="253" t="s">
        <v>2918</v>
      </c>
      <c r="D101" s="244" t="s">
        <v>645</v>
      </c>
      <c r="E101" s="245">
        <v>6</v>
      </c>
      <c r="F101" s="246"/>
      <c r="G101" s="247">
        <f>ROUND(E101*F101,2)</f>
        <v>0</v>
      </c>
      <c r="H101" s="246"/>
      <c r="I101" s="247">
        <f>ROUND(E101*H101,2)</f>
        <v>0</v>
      </c>
      <c r="J101" s="246"/>
      <c r="K101" s="247">
        <f>ROUND(E101*J101,2)</f>
        <v>0</v>
      </c>
      <c r="L101" s="247">
        <v>21</v>
      </c>
      <c r="M101" s="247">
        <f>G101*(1+L101/100)</f>
        <v>0</v>
      </c>
      <c r="N101" s="245">
        <v>4.0000000000000003E-5</v>
      </c>
      <c r="O101" s="245">
        <f>ROUND(E101*N101,2)</f>
        <v>0</v>
      </c>
      <c r="P101" s="245">
        <v>0</v>
      </c>
      <c r="Q101" s="245">
        <f>ROUND(E101*P101,2)</f>
        <v>0</v>
      </c>
      <c r="R101" s="247" t="s">
        <v>222</v>
      </c>
      <c r="S101" s="247" t="s">
        <v>264</v>
      </c>
      <c r="T101" s="248" t="s">
        <v>319</v>
      </c>
      <c r="U101" s="222">
        <v>0.15</v>
      </c>
      <c r="V101" s="222">
        <f>ROUND(E101*U101,2)</f>
        <v>0.9</v>
      </c>
      <c r="W101" s="222"/>
      <c r="X101" s="222" t="s">
        <v>320</v>
      </c>
      <c r="Y101" s="222" t="s">
        <v>267</v>
      </c>
      <c r="Z101" s="212"/>
      <c r="AA101" s="212"/>
      <c r="AB101" s="212"/>
      <c r="AC101" s="212"/>
      <c r="AD101" s="212"/>
      <c r="AE101" s="212"/>
      <c r="AF101" s="212"/>
      <c r="AG101" s="212" t="s">
        <v>2559</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33">
        <v>80</v>
      </c>
      <c r="B102" s="234" t="s">
        <v>2856</v>
      </c>
      <c r="C102" s="250" t="s">
        <v>2857</v>
      </c>
      <c r="D102" s="235" t="s">
        <v>2783</v>
      </c>
      <c r="E102" s="236">
        <v>12</v>
      </c>
      <c r="F102" s="237"/>
      <c r="G102" s="238">
        <f>ROUND(E102*F102,2)</f>
        <v>0</v>
      </c>
      <c r="H102" s="237"/>
      <c r="I102" s="238">
        <f>ROUND(E102*H102,2)</f>
        <v>0</v>
      </c>
      <c r="J102" s="237"/>
      <c r="K102" s="238">
        <f>ROUND(E102*J102,2)</f>
        <v>0</v>
      </c>
      <c r="L102" s="238">
        <v>21</v>
      </c>
      <c r="M102" s="238">
        <f>G102*(1+L102/100)</f>
        <v>0</v>
      </c>
      <c r="N102" s="236">
        <v>0</v>
      </c>
      <c r="O102" s="236">
        <f>ROUND(E102*N102,2)</f>
        <v>0</v>
      </c>
      <c r="P102" s="236">
        <v>0</v>
      </c>
      <c r="Q102" s="236">
        <f>ROUND(E102*P102,2)</f>
        <v>0</v>
      </c>
      <c r="R102" s="238"/>
      <c r="S102" s="238" t="s">
        <v>264</v>
      </c>
      <c r="T102" s="239" t="s">
        <v>319</v>
      </c>
      <c r="U102" s="222">
        <v>1</v>
      </c>
      <c r="V102" s="222">
        <f>ROUND(E102*U102,2)</f>
        <v>12</v>
      </c>
      <c r="W102" s="222"/>
      <c r="X102" s="222" t="s">
        <v>320</v>
      </c>
      <c r="Y102" s="222" t="s">
        <v>267</v>
      </c>
      <c r="Z102" s="212"/>
      <c r="AA102" s="212"/>
      <c r="AB102" s="212"/>
      <c r="AC102" s="212"/>
      <c r="AD102" s="212"/>
      <c r="AE102" s="212"/>
      <c r="AF102" s="212"/>
      <c r="AG102" s="212" t="s">
        <v>2559</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x14ac:dyDescent="0.2">
      <c r="A103" s="3"/>
      <c r="B103" s="4"/>
      <c r="C103" s="254"/>
      <c r="D103" s="6"/>
      <c r="E103" s="3"/>
      <c r="F103" s="3"/>
      <c r="G103" s="3"/>
      <c r="H103" s="3"/>
      <c r="I103" s="3"/>
      <c r="J103" s="3"/>
      <c r="K103" s="3"/>
      <c r="L103" s="3"/>
      <c r="M103" s="3"/>
      <c r="N103" s="3"/>
      <c r="O103" s="3"/>
      <c r="P103" s="3"/>
      <c r="Q103" s="3"/>
      <c r="R103" s="3"/>
      <c r="S103" s="3"/>
      <c r="T103" s="3"/>
      <c r="U103" s="3"/>
      <c r="V103" s="3"/>
      <c r="W103" s="3"/>
      <c r="X103" s="3"/>
      <c r="Y103" s="3"/>
      <c r="AE103">
        <v>12</v>
      </c>
      <c r="AF103">
        <v>21</v>
      </c>
      <c r="AG103" t="s">
        <v>245</v>
      </c>
    </row>
    <row r="104" spans="1:60" x14ac:dyDescent="0.2">
      <c r="A104" s="215"/>
      <c r="B104" s="216" t="s">
        <v>29</v>
      </c>
      <c r="C104" s="255"/>
      <c r="D104" s="217"/>
      <c r="E104" s="218"/>
      <c r="F104" s="218"/>
      <c r="G104" s="232">
        <f>G8+G16+G24+G70</f>
        <v>0</v>
      </c>
      <c r="H104" s="3"/>
      <c r="I104" s="3"/>
      <c r="J104" s="3"/>
      <c r="K104" s="3"/>
      <c r="L104" s="3"/>
      <c r="M104" s="3"/>
      <c r="N104" s="3"/>
      <c r="O104" s="3"/>
      <c r="P104" s="3"/>
      <c r="Q104" s="3"/>
      <c r="R104" s="3"/>
      <c r="S104" s="3"/>
      <c r="T104" s="3"/>
      <c r="U104" s="3"/>
      <c r="V104" s="3"/>
      <c r="W104" s="3"/>
      <c r="X104" s="3"/>
      <c r="Y104" s="3"/>
      <c r="AE104">
        <f>SUMIF(L7:L102,AE103,G7:G102)</f>
        <v>0</v>
      </c>
      <c r="AF104">
        <f>SUMIF(L7:L102,AF103,G7:G102)</f>
        <v>0</v>
      </c>
      <c r="AG104" t="s">
        <v>312</v>
      </c>
    </row>
    <row r="105" spans="1:60" x14ac:dyDescent="0.2">
      <c r="C105" s="256"/>
      <c r="D105" s="10"/>
      <c r="AG105" t="s">
        <v>313</v>
      </c>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q3P7E+Ljm2+H1MNZ9Rg/88BjUTaqnxM4HsDVAqYpaq1PSXPL9O0sS2Fq4f07/m7T1a1uco+gt9hEWgyEoGhBQ==" saltValue="6C7zDmGYwBxXOz4IMJ9QNA==" spinCount="100000" sheet="1" formatRows="0"/>
  <mergeCells count="15">
    <mergeCell ref="C42:G42"/>
    <mergeCell ref="C53:G53"/>
    <mergeCell ref="C99:G99"/>
    <mergeCell ref="C13:G13"/>
    <mergeCell ref="C15:G15"/>
    <mergeCell ref="C18:G18"/>
    <mergeCell ref="C19:G19"/>
    <mergeCell ref="C21:G21"/>
    <mergeCell ref="C23:G23"/>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74684-67F8-47BC-AD0D-4D94F0FCB84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314</v>
      </c>
      <c r="B1" s="197"/>
      <c r="C1" s="197"/>
      <c r="D1" s="197"/>
      <c r="E1" s="197"/>
      <c r="F1" s="197"/>
      <c r="G1" s="197"/>
      <c r="AG1" t="s">
        <v>230</v>
      </c>
    </row>
    <row r="2" spans="1:60" ht="24.95" customHeight="1" x14ac:dyDescent="0.2">
      <c r="A2" s="198" t="s">
        <v>7</v>
      </c>
      <c r="B2" s="49" t="s">
        <v>44</v>
      </c>
      <c r="C2" s="201" t="s">
        <v>45</v>
      </c>
      <c r="D2" s="199"/>
      <c r="E2" s="199"/>
      <c r="F2" s="199"/>
      <c r="G2" s="200"/>
      <c r="AG2" t="s">
        <v>231</v>
      </c>
    </row>
    <row r="3" spans="1:60" ht="24.95" customHeight="1" x14ac:dyDescent="0.2">
      <c r="A3" s="198" t="s">
        <v>8</v>
      </c>
      <c r="B3" s="49" t="s">
        <v>59</v>
      </c>
      <c r="C3" s="201" t="s">
        <v>73</v>
      </c>
      <c r="D3" s="199"/>
      <c r="E3" s="199"/>
      <c r="F3" s="199"/>
      <c r="G3" s="200"/>
      <c r="AC3" s="176" t="s">
        <v>231</v>
      </c>
      <c r="AG3" t="s">
        <v>235</v>
      </c>
    </row>
    <row r="4" spans="1:60" ht="24.95" customHeight="1" x14ac:dyDescent="0.2">
      <c r="A4" s="202" t="s">
        <v>9</v>
      </c>
      <c r="B4" s="203" t="s">
        <v>54</v>
      </c>
      <c r="C4" s="204" t="s">
        <v>74</v>
      </c>
      <c r="D4" s="205"/>
      <c r="E4" s="205"/>
      <c r="F4" s="205"/>
      <c r="G4" s="206"/>
      <c r="AG4" t="s">
        <v>236</v>
      </c>
    </row>
    <row r="5" spans="1:60" x14ac:dyDescent="0.2">
      <c r="D5" s="10"/>
    </row>
    <row r="6" spans="1:60" ht="38.25" x14ac:dyDescent="0.2">
      <c r="A6" s="208" t="s">
        <v>237</v>
      </c>
      <c r="B6" s="210" t="s">
        <v>238</v>
      </c>
      <c r="C6" s="210" t="s">
        <v>239</v>
      </c>
      <c r="D6" s="209" t="s">
        <v>240</v>
      </c>
      <c r="E6" s="208" t="s">
        <v>241</v>
      </c>
      <c r="F6" s="207" t="s">
        <v>242</v>
      </c>
      <c r="G6" s="208" t="s">
        <v>29</v>
      </c>
      <c r="H6" s="211" t="s">
        <v>30</v>
      </c>
      <c r="I6" s="211" t="s">
        <v>243</v>
      </c>
      <c r="J6" s="211" t="s">
        <v>31</v>
      </c>
      <c r="K6" s="211" t="s">
        <v>244</v>
      </c>
      <c r="L6" s="211" t="s">
        <v>245</v>
      </c>
      <c r="M6" s="211" t="s">
        <v>246</v>
      </c>
      <c r="N6" s="211" t="s">
        <v>247</v>
      </c>
      <c r="O6" s="211" t="s">
        <v>248</v>
      </c>
      <c r="P6" s="211" t="s">
        <v>249</v>
      </c>
      <c r="Q6" s="211" t="s">
        <v>250</v>
      </c>
      <c r="R6" s="211" t="s">
        <v>251</v>
      </c>
      <c r="S6" s="211" t="s">
        <v>252</v>
      </c>
      <c r="T6" s="211" t="s">
        <v>253</v>
      </c>
      <c r="U6" s="211" t="s">
        <v>254</v>
      </c>
      <c r="V6" s="211" t="s">
        <v>255</v>
      </c>
      <c r="W6" s="211" t="s">
        <v>256</v>
      </c>
      <c r="X6" s="211" t="s">
        <v>257</v>
      </c>
      <c r="Y6" s="211" t="s">
        <v>258</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259</v>
      </c>
      <c r="B8" s="227" t="s">
        <v>101</v>
      </c>
      <c r="C8" s="249" t="s">
        <v>102</v>
      </c>
      <c r="D8" s="228"/>
      <c r="E8" s="229"/>
      <c r="F8" s="230"/>
      <c r="G8" s="230">
        <f>SUMIF(AG9:AG20,"&lt;&gt;NOR",G9:G20)</f>
        <v>0</v>
      </c>
      <c r="H8" s="230"/>
      <c r="I8" s="230">
        <f>SUM(I9:I20)</f>
        <v>0</v>
      </c>
      <c r="J8" s="230"/>
      <c r="K8" s="230">
        <f>SUM(K9:K20)</f>
        <v>0</v>
      </c>
      <c r="L8" s="230"/>
      <c r="M8" s="230">
        <f>SUM(M9:M20)</f>
        <v>0</v>
      </c>
      <c r="N8" s="229"/>
      <c r="O8" s="229">
        <f>SUM(O9:O20)</f>
        <v>0.41</v>
      </c>
      <c r="P8" s="229"/>
      <c r="Q8" s="229">
        <f>SUM(Q9:Q20)</f>
        <v>0</v>
      </c>
      <c r="R8" s="230"/>
      <c r="S8" s="230"/>
      <c r="T8" s="231"/>
      <c r="U8" s="225"/>
      <c r="V8" s="225">
        <f>SUM(V9:V20)</f>
        <v>7.2899999999999991</v>
      </c>
      <c r="W8" s="225"/>
      <c r="X8" s="225"/>
      <c r="Y8" s="225"/>
      <c r="AG8" t="s">
        <v>260</v>
      </c>
    </row>
    <row r="9" spans="1:60" ht="33.75" outlineLevel="1" x14ac:dyDescent="0.2">
      <c r="A9" s="233">
        <v>1</v>
      </c>
      <c r="B9" s="234" t="s">
        <v>2919</v>
      </c>
      <c r="C9" s="250" t="s">
        <v>2920</v>
      </c>
      <c r="D9" s="235" t="s">
        <v>645</v>
      </c>
      <c r="E9" s="236">
        <v>5</v>
      </c>
      <c r="F9" s="237"/>
      <c r="G9" s="238">
        <f>ROUND(E9*F9,2)</f>
        <v>0</v>
      </c>
      <c r="H9" s="237"/>
      <c r="I9" s="238">
        <f>ROUND(E9*H9,2)</f>
        <v>0</v>
      </c>
      <c r="J9" s="237"/>
      <c r="K9" s="238">
        <f>ROUND(E9*J9,2)</f>
        <v>0</v>
      </c>
      <c r="L9" s="238">
        <v>21</v>
      </c>
      <c r="M9" s="238">
        <f>G9*(1+L9/100)</f>
        <v>0</v>
      </c>
      <c r="N9" s="236">
        <v>7.1669999999999998E-2</v>
      </c>
      <c r="O9" s="236">
        <f>ROUND(E9*N9,2)</f>
        <v>0.36</v>
      </c>
      <c r="P9" s="236">
        <v>0</v>
      </c>
      <c r="Q9" s="236">
        <f>ROUND(E9*P9,2)</f>
        <v>0</v>
      </c>
      <c r="R9" s="238" t="s">
        <v>456</v>
      </c>
      <c r="S9" s="238" t="s">
        <v>264</v>
      </c>
      <c r="T9" s="239" t="s">
        <v>552</v>
      </c>
      <c r="U9" s="222">
        <v>0.34510999999999997</v>
      </c>
      <c r="V9" s="222">
        <f>ROUND(E9*U9,2)</f>
        <v>1.73</v>
      </c>
      <c r="W9" s="222"/>
      <c r="X9" s="222" t="s">
        <v>320</v>
      </c>
      <c r="Y9" s="222" t="s">
        <v>267</v>
      </c>
      <c r="Z9" s="212"/>
      <c r="AA9" s="212"/>
      <c r="AB9" s="212"/>
      <c r="AC9" s="212"/>
      <c r="AD9" s="212"/>
      <c r="AE9" s="212"/>
      <c r="AF9" s="212"/>
      <c r="AG9" s="212" t="s">
        <v>321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1" t="s">
        <v>457</v>
      </c>
      <c r="D10" s="259"/>
      <c r="E10" s="259"/>
      <c r="F10" s="259"/>
      <c r="G10" s="259"/>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323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2" t="s">
        <v>2921</v>
      </c>
      <c r="D11" s="223"/>
      <c r="E11" s="224"/>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276</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2" t="s">
        <v>2922</v>
      </c>
      <c r="D12" s="223"/>
      <c r="E12" s="224">
        <v>3</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276</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52" t="s">
        <v>2923</v>
      </c>
      <c r="D13" s="223"/>
      <c r="E13" s="224">
        <v>2</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276</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33">
        <v>2</v>
      </c>
      <c r="B14" s="234" t="s">
        <v>2924</v>
      </c>
      <c r="C14" s="250" t="s">
        <v>2925</v>
      </c>
      <c r="D14" s="235" t="s">
        <v>650</v>
      </c>
      <c r="E14" s="236">
        <v>55</v>
      </c>
      <c r="F14" s="237"/>
      <c r="G14" s="238">
        <f>ROUND(E14*F14,2)</f>
        <v>0</v>
      </c>
      <c r="H14" s="237"/>
      <c r="I14" s="238">
        <f>ROUND(E14*H14,2)</f>
        <v>0</v>
      </c>
      <c r="J14" s="237"/>
      <c r="K14" s="238">
        <f>ROUND(E14*J14,2)</f>
        <v>0</v>
      </c>
      <c r="L14" s="238">
        <v>21</v>
      </c>
      <c r="M14" s="238">
        <f>G14*(1+L14/100)</f>
        <v>0</v>
      </c>
      <c r="N14" s="236">
        <v>9.7999999999999997E-4</v>
      </c>
      <c r="O14" s="236">
        <f>ROUND(E14*N14,2)</f>
        <v>0.05</v>
      </c>
      <c r="P14" s="236">
        <v>0</v>
      </c>
      <c r="Q14" s="236">
        <f>ROUND(E14*P14,2)</f>
        <v>0</v>
      </c>
      <c r="R14" s="238" t="s">
        <v>2926</v>
      </c>
      <c r="S14" s="238" t="s">
        <v>264</v>
      </c>
      <c r="T14" s="239" t="s">
        <v>552</v>
      </c>
      <c r="U14" s="222">
        <v>0.10100000000000001</v>
      </c>
      <c r="V14" s="222">
        <f>ROUND(E14*U14,2)</f>
        <v>5.56</v>
      </c>
      <c r="W14" s="222"/>
      <c r="X14" s="222" t="s">
        <v>320</v>
      </c>
      <c r="Y14" s="222" t="s">
        <v>267</v>
      </c>
      <c r="Z14" s="212"/>
      <c r="AA14" s="212"/>
      <c r="AB14" s="212"/>
      <c r="AC14" s="212"/>
      <c r="AD14" s="212"/>
      <c r="AE14" s="212"/>
      <c r="AF14" s="212"/>
      <c r="AG14" s="212" t="s">
        <v>321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51" t="s">
        <v>2927</v>
      </c>
      <c r="D15" s="241"/>
      <c r="E15" s="241"/>
      <c r="F15" s="241"/>
      <c r="G15" s="241"/>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270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52" t="s">
        <v>2928</v>
      </c>
      <c r="D16" s="223"/>
      <c r="E16" s="224"/>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276</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52" t="s">
        <v>2929</v>
      </c>
      <c r="D17" s="223"/>
      <c r="E17" s="224">
        <v>19</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276</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52" t="s">
        <v>2930</v>
      </c>
      <c r="D18" s="223"/>
      <c r="E18" s="224">
        <v>9.5</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276</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52" t="s">
        <v>2931</v>
      </c>
      <c r="D19" s="223"/>
      <c r="E19" s="224">
        <v>8</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276</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52" t="s">
        <v>2932</v>
      </c>
      <c r="D20" s="223"/>
      <c r="E20" s="224">
        <v>18.5</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276</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26" t="s">
        <v>259</v>
      </c>
      <c r="B21" s="227" t="s">
        <v>113</v>
      </c>
      <c r="C21" s="249" t="s">
        <v>114</v>
      </c>
      <c r="D21" s="228"/>
      <c r="E21" s="229"/>
      <c r="F21" s="230"/>
      <c r="G21" s="230">
        <f>SUMIF(AG22:AG360,"&lt;&gt;NOR",G22:G360)</f>
        <v>0</v>
      </c>
      <c r="H21" s="230"/>
      <c r="I21" s="230">
        <f>SUM(I22:I360)</f>
        <v>0</v>
      </c>
      <c r="J21" s="230"/>
      <c r="K21" s="230">
        <f>SUM(K22:K360)</f>
        <v>0</v>
      </c>
      <c r="L21" s="230"/>
      <c r="M21" s="230">
        <f>SUM(M22:M360)</f>
        <v>0</v>
      </c>
      <c r="N21" s="229"/>
      <c r="O21" s="229">
        <f>SUM(O22:O360)</f>
        <v>2.59</v>
      </c>
      <c r="P21" s="229"/>
      <c r="Q21" s="229">
        <f>SUM(Q22:Q360)</f>
        <v>0</v>
      </c>
      <c r="R21" s="230"/>
      <c r="S21" s="230"/>
      <c r="T21" s="231"/>
      <c r="U21" s="225"/>
      <c r="V21" s="225">
        <f>SUM(V22:V360)</f>
        <v>565.29999999999995</v>
      </c>
      <c r="W21" s="225"/>
      <c r="X21" s="225"/>
      <c r="Y21" s="225"/>
      <c r="AG21" t="s">
        <v>260</v>
      </c>
    </row>
    <row r="22" spans="1:60" outlineLevel="1" x14ac:dyDescent="0.2">
      <c r="A22" s="233">
        <v>3</v>
      </c>
      <c r="B22" s="234" t="s">
        <v>2933</v>
      </c>
      <c r="C22" s="250" t="s">
        <v>2934</v>
      </c>
      <c r="D22" s="235" t="s">
        <v>317</v>
      </c>
      <c r="E22" s="236">
        <v>9.048</v>
      </c>
      <c r="F22" s="237"/>
      <c r="G22" s="238">
        <f>ROUND(E22*F22,2)</f>
        <v>0</v>
      </c>
      <c r="H22" s="237"/>
      <c r="I22" s="238">
        <f>ROUND(E22*H22,2)</f>
        <v>0</v>
      </c>
      <c r="J22" s="237"/>
      <c r="K22" s="238">
        <f>ROUND(E22*J22,2)</f>
        <v>0</v>
      </c>
      <c r="L22" s="238">
        <v>21</v>
      </c>
      <c r="M22" s="238">
        <f>G22*(1+L22/100)</f>
        <v>0</v>
      </c>
      <c r="N22" s="236">
        <v>2.9999999999999997E-4</v>
      </c>
      <c r="O22" s="236">
        <f>ROUND(E22*N22,2)</f>
        <v>0</v>
      </c>
      <c r="P22" s="236">
        <v>0</v>
      </c>
      <c r="Q22" s="236">
        <f>ROUND(E22*P22,2)</f>
        <v>0</v>
      </c>
      <c r="R22" s="238" t="s">
        <v>376</v>
      </c>
      <c r="S22" s="238" t="s">
        <v>264</v>
      </c>
      <c r="T22" s="239" t="s">
        <v>552</v>
      </c>
      <c r="U22" s="222">
        <v>7.0000000000000007E-2</v>
      </c>
      <c r="V22" s="222">
        <f>ROUND(E22*U22,2)</f>
        <v>0.63</v>
      </c>
      <c r="W22" s="222"/>
      <c r="X22" s="222" t="s">
        <v>320</v>
      </c>
      <c r="Y22" s="222" t="s">
        <v>267</v>
      </c>
      <c r="Z22" s="212"/>
      <c r="AA22" s="212"/>
      <c r="AB22" s="212"/>
      <c r="AC22" s="212"/>
      <c r="AD22" s="212"/>
      <c r="AE22" s="212"/>
      <c r="AF22" s="212"/>
      <c r="AG22" s="212" t="s">
        <v>321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52" t="s">
        <v>2935</v>
      </c>
      <c r="D23" s="223"/>
      <c r="E23" s="224">
        <v>4.2839999999999998</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276</v>
      </c>
      <c r="AH23" s="212">
        <v>5</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52" t="s">
        <v>2936</v>
      </c>
      <c r="D24" s="223"/>
      <c r="E24" s="224">
        <v>4.7640000000000002</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276</v>
      </c>
      <c r="AH24" s="212">
        <v>5</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33.75" outlineLevel="1" x14ac:dyDescent="0.2">
      <c r="A25" s="233">
        <v>4</v>
      </c>
      <c r="B25" s="234" t="s">
        <v>2937</v>
      </c>
      <c r="C25" s="250" t="s">
        <v>2938</v>
      </c>
      <c r="D25" s="235" t="s">
        <v>317</v>
      </c>
      <c r="E25" s="236">
        <v>102.718</v>
      </c>
      <c r="F25" s="237"/>
      <c r="G25" s="238">
        <f>ROUND(E25*F25,2)</f>
        <v>0</v>
      </c>
      <c r="H25" s="237"/>
      <c r="I25" s="238">
        <f>ROUND(E25*H25,2)</f>
        <v>0</v>
      </c>
      <c r="J25" s="237"/>
      <c r="K25" s="238">
        <f>ROUND(E25*J25,2)</f>
        <v>0</v>
      </c>
      <c r="L25" s="238">
        <v>21</v>
      </c>
      <c r="M25" s="238">
        <f>G25*(1+L25/100)</f>
        <v>0</v>
      </c>
      <c r="N25" s="236">
        <v>4.2000000000000002E-4</v>
      </c>
      <c r="O25" s="236">
        <f>ROUND(E25*N25,2)</f>
        <v>0.04</v>
      </c>
      <c r="P25" s="236">
        <v>0</v>
      </c>
      <c r="Q25" s="236">
        <f>ROUND(E25*P25,2)</f>
        <v>0</v>
      </c>
      <c r="R25" s="238" t="s">
        <v>376</v>
      </c>
      <c r="S25" s="238" t="s">
        <v>264</v>
      </c>
      <c r="T25" s="239" t="s">
        <v>552</v>
      </c>
      <c r="U25" s="222">
        <v>0.12</v>
      </c>
      <c r="V25" s="222">
        <f>ROUND(E25*U25,2)</f>
        <v>12.33</v>
      </c>
      <c r="W25" s="222"/>
      <c r="X25" s="222" t="s">
        <v>320</v>
      </c>
      <c r="Y25" s="222" t="s">
        <v>267</v>
      </c>
      <c r="Z25" s="212"/>
      <c r="AA25" s="212"/>
      <c r="AB25" s="212"/>
      <c r="AC25" s="212"/>
      <c r="AD25" s="212"/>
      <c r="AE25" s="212"/>
      <c r="AF25" s="212"/>
      <c r="AG25" s="212" t="s">
        <v>321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2" t="s">
        <v>2939</v>
      </c>
      <c r="D26" s="223"/>
      <c r="E26" s="224"/>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276</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52" t="s">
        <v>2940</v>
      </c>
      <c r="D27" s="223"/>
      <c r="E27" s="224">
        <v>159.029</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276</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52" t="s">
        <v>2941</v>
      </c>
      <c r="D28" s="223"/>
      <c r="E28" s="224">
        <v>6.5869999999999997</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276</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52" t="s">
        <v>2942</v>
      </c>
      <c r="D29" s="223"/>
      <c r="E29" s="224">
        <v>2.4466000000000001</v>
      </c>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276</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52" t="s">
        <v>2943</v>
      </c>
      <c r="D30" s="223"/>
      <c r="E30" s="224">
        <v>1.911</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276</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52" t="s">
        <v>2944</v>
      </c>
      <c r="D31" s="223"/>
      <c r="E31" s="224">
        <v>2.34</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276</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52" t="s">
        <v>2945</v>
      </c>
      <c r="D32" s="223"/>
      <c r="E32" s="224">
        <v>-20.867999999999999</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276</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52" t="s">
        <v>2946</v>
      </c>
      <c r="D33" s="223"/>
      <c r="E33" s="224">
        <v>-9.8000000000000007</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276</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52" t="s">
        <v>2947</v>
      </c>
      <c r="D34" s="223"/>
      <c r="E34" s="224">
        <v>6.3310000000000004</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276</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52" t="s">
        <v>2948</v>
      </c>
      <c r="D35" s="223"/>
      <c r="E35" s="224">
        <v>3.6160000000000001</v>
      </c>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276</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52" t="s">
        <v>2949</v>
      </c>
      <c r="D36" s="223"/>
      <c r="E36" s="224">
        <v>16.937999999999999</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276</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52" t="s">
        <v>2950</v>
      </c>
      <c r="D37" s="223"/>
      <c r="E37" s="224">
        <v>-1.5860000000000001</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276</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2" t="s">
        <v>2951</v>
      </c>
      <c r="D38" s="223"/>
      <c r="E38" s="224"/>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276</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52" t="s">
        <v>2952</v>
      </c>
      <c r="D39" s="223"/>
      <c r="E39" s="224">
        <v>155.66</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276</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52" t="s">
        <v>2953</v>
      </c>
      <c r="D40" s="223"/>
      <c r="E40" s="224">
        <v>0.86</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276</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52" t="s">
        <v>2954</v>
      </c>
      <c r="D41" s="223"/>
      <c r="E41" s="224">
        <v>52.773000000000003</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276</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2" t="s">
        <v>2955</v>
      </c>
      <c r="D42" s="223"/>
      <c r="E42" s="224">
        <v>2.5912000000000002</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276</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2" t="s">
        <v>2956</v>
      </c>
      <c r="D43" s="223"/>
      <c r="E43" s="224">
        <v>0.72960000000000003</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276</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2" t="s">
        <v>2957</v>
      </c>
      <c r="D44" s="223"/>
      <c r="E44" s="224">
        <v>6.335</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276</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2" t="s">
        <v>2958</v>
      </c>
      <c r="D45" s="223"/>
      <c r="E45" s="224">
        <v>5.1449999999999996</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276</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2" t="s">
        <v>2959</v>
      </c>
      <c r="D46" s="223"/>
      <c r="E46" s="224">
        <v>2.3530000000000002</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276</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2" t="s">
        <v>2960</v>
      </c>
      <c r="D47" s="223"/>
      <c r="E47" s="224">
        <v>1.508</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276</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2" t="s">
        <v>2961</v>
      </c>
      <c r="D48" s="223"/>
      <c r="E48" s="224">
        <v>1.8720000000000001</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276</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2" t="s">
        <v>2962</v>
      </c>
      <c r="D49" s="223"/>
      <c r="E49" s="224">
        <v>-16.271999999999998</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276</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2" t="s">
        <v>2963</v>
      </c>
      <c r="D50" s="223"/>
      <c r="E50" s="224">
        <v>-2.7328000000000001</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276</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2" t="s">
        <v>2964</v>
      </c>
      <c r="D51" s="223"/>
      <c r="E51" s="224">
        <v>4.9192</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276</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52" t="s">
        <v>2965</v>
      </c>
      <c r="D52" s="223"/>
      <c r="E52" s="224">
        <v>2.2799999999999998</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276</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52" t="s">
        <v>2966</v>
      </c>
      <c r="D53" s="223"/>
      <c r="E53" s="224">
        <v>11.765000000000001</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276</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52" t="s">
        <v>2967</v>
      </c>
      <c r="D54" s="223"/>
      <c r="E54" s="224">
        <v>-2.0085000000000002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276</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52" t="s">
        <v>2968</v>
      </c>
      <c r="D55" s="223"/>
      <c r="E55" s="224"/>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276</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52" t="s">
        <v>2969</v>
      </c>
      <c r="D56" s="223"/>
      <c r="E56" s="224">
        <v>95.697000000000003</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276</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52" t="s">
        <v>2970</v>
      </c>
      <c r="D57" s="223"/>
      <c r="E57" s="224">
        <v>1.9746999999999999</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276</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52" t="s">
        <v>2971</v>
      </c>
      <c r="D58" s="223"/>
      <c r="E58" s="224">
        <v>-4.2939999999999996</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276</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2" t="s">
        <v>2972</v>
      </c>
      <c r="D59" s="223"/>
      <c r="E59" s="224">
        <v>-2.8980000000000001</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276</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2" t="s">
        <v>2973</v>
      </c>
      <c r="D60" s="223"/>
      <c r="E60" s="224">
        <v>1.2818000000000001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276</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2" t="s">
        <v>2974</v>
      </c>
      <c r="D61" s="223"/>
      <c r="E61" s="224">
        <v>0.95420000000000005</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276</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2" t="s">
        <v>2975</v>
      </c>
      <c r="D62" s="223"/>
      <c r="E62" s="224">
        <v>63.145000000000003</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276</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2" t="s">
        <v>2976</v>
      </c>
      <c r="D63" s="223"/>
      <c r="E63" s="224">
        <v>14.705</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276</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2" t="s">
        <v>2977</v>
      </c>
      <c r="D64" s="223"/>
      <c r="E64" s="224">
        <v>-4.95</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276</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2" t="s">
        <v>2978</v>
      </c>
      <c r="D65" s="223"/>
      <c r="E65" s="224">
        <v>-0.86450000000000005</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276</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2" t="s">
        <v>2979</v>
      </c>
      <c r="D66" s="223"/>
      <c r="E66" s="224">
        <v>-0.9</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276</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2" t="s">
        <v>2980</v>
      </c>
      <c r="D67" s="223"/>
      <c r="E67" s="224">
        <v>-2.8</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276</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2" t="s">
        <v>2981</v>
      </c>
      <c r="D68" s="223"/>
      <c r="E68" s="224">
        <v>1.3546</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276</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2" t="s">
        <v>2982</v>
      </c>
      <c r="D69" s="223"/>
      <c r="E69" s="224">
        <v>0.36009999999999998</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276</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52" t="s">
        <v>2983</v>
      </c>
      <c r="D70" s="223"/>
      <c r="E70" s="224">
        <v>0.34970000000000001</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276</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52" t="s">
        <v>2984</v>
      </c>
      <c r="D71" s="223"/>
      <c r="E71" s="224">
        <v>2.16</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276</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52" t="s">
        <v>2985</v>
      </c>
      <c r="D72" s="223"/>
      <c r="E72" s="224">
        <v>90.869</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276</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52" t="s">
        <v>2986</v>
      </c>
      <c r="D73" s="223"/>
      <c r="E73" s="224">
        <v>-14.509550000000001</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276</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52" t="s">
        <v>2987</v>
      </c>
      <c r="D74" s="223"/>
      <c r="E74" s="224">
        <v>7.1470000000000002</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276</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52" t="s">
        <v>2988</v>
      </c>
      <c r="D75" s="223"/>
      <c r="E75" s="224">
        <v>-3.8079999999999998</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276</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52" t="s">
        <v>2989</v>
      </c>
      <c r="D76" s="223"/>
      <c r="E76" s="224">
        <v>1.1752</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276</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52" t="s">
        <v>2990</v>
      </c>
      <c r="D77" s="223"/>
      <c r="E77" s="224"/>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276</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52" t="s">
        <v>2991</v>
      </c>
      <c r="D78" s="223"/>
      <c r="E78" s="224">
        <v>138.88499999999999</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276</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52" t="s">
        <v>2992</v>
      </c>
      <c r="D79" s="223"/>
      <c r="E79" s="224">
        <v>3.48</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276</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52" t="s">
        <v>2993</v>
      </c>
      <c r="D80" s="223"/>
      <c r="E80" s="224">
        <v>2.5609999999999999</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276</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52" t="s">
        <v>2994</v>
      </c>
      <c r="D81" s="223"/>
      <c r="E81" s="224">
        <v>-10.74</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276</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52" t="s">
        <v>2995</v>
      </c>
      <c r="D82" s="223"/>
      <c r="E82" s="224">
        <v>-1.4159999999999999</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276</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52" t="s">
        <v>2996</v>
      </c>
      <c r="D83" s="223"/>
      <c r="E83" s="224">
        <v>-2.6496</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276</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52" t="s">
        <v>2997</v>
      </c>
      <c r="D84" s="223"/>
      <c r="E84" s="224">
        <v>3.1070000000000002</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276</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52" t="s">
        <v>2998</v>
      </c>
      <c r="D85" s="223"/>
      <c r="E85" s="224">
        <v>0.61880000000000002</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276</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52" t="s">
        <v>2999</v>
      </c>
      <c r="D86" s="223"/>
      <c r="E86" s="224">
        <v>1.4903999999999999</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276</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52" t="s">
        <v>3000</v>
      </c>
      <c r="D87" s="223"/>
      <c r="E87" s="224">
        <v>195.8</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276</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52" t="s">
        <v>3001</v>
      </c>
      <c r="D88" s="223"/>
      <c r="E88" s="224">
        <v>6.23</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276</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52" t="s">
        <v>3002</v>
      </c>
      <c r="D89" s="223"/>
      <c r="E89" s="224">
        <v>2.3140000000000001</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276</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2" t="s">
        <v>3003</v>
      </c>
      <c r="D90" s="223"/>
      <c r="E90" s="224">
        <v>1.17</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276</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52" t="s">
        <v>2961</v>
      </c>
      <c r="D91" s="223"/>
      <c r="E91" s="224">
        <v>1.8720000000000001</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276</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2" t="s">
        <v>3004</v>
      </c>
      <c r="D92" s="223"/>
      <c r="E92" s="224">
        <v>1.34</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276</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2" t="s">
        <v>3005</v>
      </c>
      <c r="D93" s="223"/>
      <c r="E93" s="224">
        <v>30.08</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276</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2" t="s">
        <v>3006</v>
      </c>
      <c r="D94" s="223"/>
      <c r="E94" s="224">
        <v>-16.271999999999998</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276</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2" t="s">
        <v>3007</v>
      </c>
      <c r="D95" s="223"/>
      <c r="E95" s="224">
        <v>-1.2672000000000001</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276</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2" t="s">
        <v>3008</v>
      </c>
      <c r="D96" s="223"/>
      <c r="E96" s="224">
        <v>-0.85799999999999998</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276</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2" t="s">
        <v>2964</v>
      </c>
      <c r="D97" s="223"/>
      <c r="E97" s="224">
        <v>4.9192</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276</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2" t="s">
        <v>3009</v>
      </c>
      <c r="D98" s="223"/>
      <c r="E98" s="224">
        <v>25.3032</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276</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52" t="s">
        <v>3010</v>
      </c>
      <c r="D99" s="223"/>
      <c r="E99" s="224">
        <v>0.34060000000000001</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276</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62" t="s">
        <v>3011</v>
      </c>
      <c r="D100" s="257"/>
      <c r="E100" s="258">
        <v>-924.46195999999998</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276</v>
      </c>
      <c r="AH100" s="212">
        <v>4</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33">
        <v>5</v>
      </c>
      <c r="B101" s="234" t="s">
        <v>3012</v>
      </c>
      <c r="C101" s="250" t="s">
        <v>3013</v>
      </c>
      <c r="D101" s="235" t="s">
        <v>317</v>
      </c>
      <c r="E101" s="236">
        <v>217.55549999999999</v>
      </c>
      <c r="F101" s="237"/>
      <c r="G101" s="238">
        <f>ROUND(E101*F101,2)</f>
        <v>0</v>
      </c>
      <c r="H101" s="237"/>
      <c r="I101" s="238">
        <f>ROUND(E101*H101,2)</f>
        <v>0</v>
      </c>
      <c r="J101" s="237"/>
      <c r="K101" s="238">
        <f>ROUND(E101*J101,2)</f>
        <v>0</v>
      </c>
      <c r="L101" s="238">
        <v>21</v>
      </c>
      <c r="M101" s="238">
        <f>G101*(1+L101/100)</f>
        <v>0</v>
      </c>
      <c r="N101" s="236">
        <v>4.0000000000000003E-5</v>
      </c>
      <c r="O101" s="236">
        <f>ROUND(E101*N101,2)</f>
        <v>0.01</v>
      </c>
      <c r="P101" s="236">
        <v>0</v>
      </c>
      <c r="Q101" s="236">
        <f>ROUND(E101*P101,2)</f>
        <v>0</v>
      </c>
      <c r="R101" s="238" t="s">
        <v>376</v>
      </c>
      <c r="S101" s="238" t="s">
        <v>264</v>
      </c>
      <c r="T101" s="239" t="s">
        <v>552</v>
      </c>
      <c r="U101" s="222">
        <v>7.8E-2</v>
      </c>
      <c r="V101" s="222">
        <f>ROUND(E101*U101,2)</f>
        <v>16.97</v>
      </c>
      <c r="W101" s="222"/>
      <c r="X101" s="222" t="s">
        <v>320</v>
      </c>
      <c r="Y101" s="222" t="s">
        <v>267</v>
      </c>
      <c r="Z101" s="212"/>
      <c r="AA101" s="212"/>
      <c r="AB101" s="212"/>
      <c r="AC101" s="212"/>
      <c r="AD101" s="212"/>
      <c r="AE101" s="212"/>
      <c r="AF101" s="212"/>
      <c r="AG101" s="212" t="s">
        <v>321</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2" x14ac:dyDescent="0.2">
      <c r="A102" s="219"/>
      <c r="B102" s="220"/>
      <c r="C102" s="261" t="s">
        <v>3014</v>
      </c>
      <c r="D102" s="259"/>
      <c r="E102" s="259"/>
      <c r="F102" s="259"/>
      <c r="G102" s="259"/>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323</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40" t="str">
        <f>C102</f>
        <v>s rámy a zárubněmi, zábradlí, předmětů oplechování apod., které se zřizují ještě před úpravami povrchu, před jejich znečištěním při úpravách povrchu nástřikem plastických (lepivých) maltovin</v>
      </c>
      <c r="BB102" s="212"/>
      <c r="BC102" s="212"/>
      <c r="BD102" s="212"/>
      <c r="BE102" s="212"/>
      <c r="BF102" s="212"/>
      <c r="BG102" s="212"/>
      <c r="BH102" s="212"/>
    </row>
    <row r="103" spans="1:60" outlineLevel="2" x14ac:dyDescent="0.2">
      <c r="A103" s="219"/>
      <c r="B103" s="220"/>
      <c r="C103" s="252" t="s">
        <v>615</v>
      </c>
      <c r="D103" s="223"/>
      <c r="E103" s="224">
        <v>11.2896</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276</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52" t="s">
        <v>616</v>
      </c>
      <c r="D104" s="223"/>
      <c r="E104" s="224">
        <v>8.4223999999999997</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276</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52" t="s">
        <v>617</v>
      </c>
      <c r="D105" s="223"/>
      <c r="E105" s="224">
        <v>16.362400000000001</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276</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2" t="s">
        <v>618</v>
      </c>
      <c r="D106" s="223"/>
      <c r="E106" s="224">
        <v>4.7724000000000002</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276</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52" t="s">
        <v>619</v>
      </c>
      <c r="D107" s="223"/>
      <c r="E107" s="224">
        <v>3.1488</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276</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52" t="s">
        <v>620</v>
      </c>
      <c r="D108" s="223"/>
      <c r="E108" s="224">
        <v>4.2557999999999998</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276</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52" t="s">
        <v>621</v>
      </c>
      <c r="D109" s="223"/>
      <c r="E109" s="224">
        <v>4.8461999999999996</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276</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52" t="s">
        <v>622</v>
      </c>
      <c r="D110" s="223"/>
      <c r="E110" s="224">
        <v>0.82769999999999999</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276</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52" t="s">
        <v>623</v>
      </c>
      <c r="D111" s="223"/>
      <c r="E111" s="224">
        <v>0.83640000000000003</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276</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2" t="s">
        <v>624</v>
      </c>
      <c r="D112" s="223"/>
      <c r="E112" s="224">
        <v>10.829499999999999</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276</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52" t="s">
        <v>625</v>
      </c>
      <c r="D113" s="223"/>
      <c r="E113" s="224">
        <v>133.34</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276</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52" t="s">
        <v>626</v>
      </c>
      <c r="D114" s="223"/>
      <c r="E114" s="224">
        <v>12.271800000000001</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276</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52" t="s">
        <v>627</v>
      </c>
      <c r="D115" s="223"/>
      <c r="E115" s="224">
        <v>4.6002000000000001</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276</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52" t="s">
        <v>628</v>
      </c>
      <c r="D116" s="223"/>
      <c r="E116" s="224">
        <v>0.72570000000000001</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276</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52" t="s">
        <v>629</v>
      </c>
      <c r="D117" s="223"/>
      <c r="E117" s="224">
        <v>1.0266</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276</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33">
        <v>6</v>
      </c>
      <c r="B118" s="234" t="s">
        <v>3015</v>
      </c>
      <c r="C118" s="250" t="s">
        <v>3016</v>
      </c>
      <c r="D118" s="235" t="s">
        <v>317</v>
      </c>
      <c r="E118" s="236">
        <v>4.7640000000000002</v>
      </c>
      <c r="F118" s="237"/>
      <c r="G118" s="238">
        <f>ROUND(E118*F118,2)</f>
        <v>0</v>
      </c>
      <c r="H118" s="237"/>
      <c r="I118" s="238">
        <f>ROUND(E118*H118,2)</f>
        <v>0</v>
      </c>
      <c r="J118" s="237"/>
      <c r="K118" s="238">
        <f>ROUND(E118*J118,2)</f>
        <v>0</v>
      </c>
      <c r="L118" s="238">
        <v>21</v>
      </c>
      <c r="M118" s="238">
        <f>G118*(1+L118/100)</f>
        <v>0</v>
      </c>
      <c r="N118" s="236">
        <v>5.2650000000000002E-2</v>
      </c>
      <c r="O118" s="236">
        <f>ROUND(E118*N118,2)</f>
        <v>0.25</v>
      </c>
      <c r="P118" s="236">
        <v>0</v>
      </c>
      <c r="Q118" s="236">
        <f>ROUND(E118*P118,2)</f>
        <v>0</v>
      </c>
      <c r="R118" s="238" t="s">
        <v>376</v>
      </c>
      <c r="S118" s="238" t="s">
        <v>264</v>
      </c>
      <c r="T118" s="239" t="s">
        <v>552</v>
      </c>
      <c r="U118" s="222">
        <v>0.87472000000000005</v>
      </c>
      <c r="V118" s="222">
        <f>ROUND(E118*U118,2)</f>
        <v>4.17</v>
      </c>
      <c r="W118" s="222"/>
      <c r="X118" s="222" t="s">
        <v>320</v>
      </c>
      <c r="Y118" s="222" t="s">
        <v>267</v>
      </c>
      <c r="Z118" s="212"/>
      <c r="AA118" s="212"/>
      <c r="AB118" s="212"/>
      <c r="AC118" s="212"/>
      <c r="AD118" s="212"/>
      <c r="AE118" s="212"/>
      <c r="AF118" s="212"/>
      <c r="AG118" s="212" t="s">
        <v>321</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52" t="s">
        <v>2921</v>
      </c>
      <c r="D119" s="223"/>
      <c r="E119" s="224"/>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276</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52" t="s">
        <v>3017</v>
      </c>
      <c r="D120" s="223"/>
      <c r="E120" s="224">
        <v>0.12</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276</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52" t="s">
        <v>3018</v>
      </c>
      <c r="D121" s="223"/>
      <c r="E121" s="224">
        <v>0.36</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276</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2" t="s">
        <v>3019</v>
      </c>
      <c r="D122" s="223"/>
      <c r="E122" s="224">
        <v>4.2839999999999998</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276</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1" x14ac:dyDescent="0.2">
      <c r="A123" s="233">
        <v>7</v>
      </c>
      <c r="B123" s="234" t="s">
        <v>3020</v>
      </c>
      <c r="C123" s="250" t="s">
        <v>3021</v>
      </c>
      <c r="D123" s="235" t="s">
        <v>317</v>
      </c>
      <c r="E123" s="236">
        <v>1002.07145</v>
      </c>
      <c r="F123" s="237"/>
      <c r="G123" s="238">
        <f>ROUND(E123*F123,2)</f>
        <v>0</v>
      </c>
      <c r="H123" s="237"/>
      <c r="I123" s="238">
        <f>ROUND(E123*H123,2)</f>
        <v>0</v>
      </c>
      <c r="J123" s="237"/>
      <c r="K123" s="238">
        <f>ROUND(E123*J123,2)</f>
        <v>0</v>
      </c>
      <c r="L123" s="238">
        <v>21</v>
      </c>
      <c r="M123" s="238">
        <f>G123*(1+L123/100)</f>
        <v>0</v>
      </c>
      <c r="N123" s="236">
        <v>7.2000000000000005E-4</v>
      </c>
      <c r="O123" s="236">
        <f>ROUND(E123*N123,2)</f>
        <v>0.72</v>
      </c>
      <c r="P123" s="236">
        <v>0</v>
      </c>
      <c r="Q123" s="236">
        <f>ROUND(E123*P123,2)</f>
        <v>0</v>
      </c>
      <c r="R123" s="238" t="s">
        <v>376</v>
      </c>
      <c r="S123" s="238" t="s">
        <v>288</v>
      </c>
      <c r="T123" s="239" t="s">
        <v>265</v>
      </c>
      <c r="U123" s="222">
        <v>0.26500000000000001</v>
      </c>
      <c r="V123" s="222">
        <f>ROUND(E123*U123,2)</f>
        <v>265.55</v>
      </c>
      <c r="W123" s="222"/>
      <c r="X123" s="222" t="s">
        <v>320</v>
      </c>
      <c r="Y123" s="222" t="s">
        <v>267</v>
      </c>
      <c r="Z123" s="212"/>
      <c r="AA123" s="212"/>
      <c r="AB123" s="212"/>
      <c r="AC123" s="212"/>
      <c r="AD123" s="212"/>
      <c r="AE123" s="212"/>
      <c r="AF123" s="212"/>
      <c r="AG123" s="212" t="s">
        <v>321</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61" t="s">
        <v>3022</v>
      </c>
      <c r="D124" s="259"/>
      <c r="E124" s="259"/>
      <c r="F124" s="259"/>
      <c r="G124" s="259"/>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323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63" t="s">
        <v>3022</v>
      </c>
      <c r="D125" s="260"/>
      <c r="E125" s="260"/>
      <c r="F125" s="260"/>
      <c r="G125" s="260"/>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270</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63" t="s">
        <v>3023</v>
      </c>
      <c r="D126" s="260"/>
      <c r="E126" s="260"/>
      <c r="F126" s="260"/>
      <c r="G126" s="260"/>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270</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52" t="s">
        <v>2939</v>
      </c>
      <c r="D127" s="223"/>
      <c r="E127" s="224"/>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276</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52" t="s">
        <v>2940</v>
      </c>
      <c r="D128" s="223"/>
      <c r="E128" s="224">
        <v>159.029</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276</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2" t="s">
        <v>2941</v>
      </c>
      <c r="D129" s="223"/>
      <c r="E129" s="224">
        <v>6.5869999999999997</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276</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2" t="s">
        <v>2942</v>
      </c>
      <c r="D130" s="223"/>
      <c r="E130" s="224">
        <v>2.4466000000000001</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276</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52" t="s">
        <v>2943</v>
      </c>
      <c r="D131" s="223"/>
      <c r="E131" s="224">
        <v>1.911</v>
      </c>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276</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52" t="s">
        <v>2944</v>
      </c>
      <c r="D132" s="223"/>
      <c r="E132" s="224">
        <v>2.34</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276</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52" t="s">
        <v>2945</v>
      </c>
      <c r="D133" s="223"/>
      <c r="E133" s="224">
        <v>-20.867999999999999</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276</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2" t="s">
        <v>2946</v>
      </c>
      <c r="D134" s="223"/>
      <c r="E134" s="224">
        <v>-9.8000000000000007</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276</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52" t="s">
        <v>2947</v>
      </c>
      <c r="D135" s="223"/>
      <c r="E135" s="224">
        <v>6.3310000000000004</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276</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52" t="s">
        <v>2948</v>
      </c>
      <c r="D136" s="223"/>
      <c r="E136" s="224">
        <v>3.6160000000000001</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276</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2" t="s">
        <v>2951</v>
      </c>
      <c r="D137" s="223"/>
      <c r="E137" s="224"/>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276</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52" t="s">
        <v>2952</v>
      </c>
      <c r="D138" s="223"/>
      <c r="E138" s="224">
        <v>155.66</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276</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2" t="s">
        <v>2953</v>
      </c>
      <c r="D139" s="223"/>
      <c r="E139" s="224">
        <v>0.86</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276</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52" t="s">
        <v>2954</v>
      </c>
      <c r="D140" s="223"/>
      <c r="E140" s="224">
        <v>52.773000000000003</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276</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52" t="s">
        <v>2955</v>
      </c>
      <c r="D141" s="223"/>
      <c r="E141" s="224">
        <v>2.5912000000000002</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276</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52" t="s">
        <v>2956</v>
      </c>
      <c r="D142" s="223"/>
      <c r="E142" s="224">
        <v>0.72960000000000003</v>
      </c>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276</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52" t="s">
        <v>2957</v>
      </c>
      <c r="D143" s="223"/>
      <c r="E143" s="224">
        <v>6.335</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276</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52" t="s">
        <v>2958</v>
      </c>
      <c r="D144" s="223"/>
      <c r="E144" s="224">
        <v>5.1449999999999996</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276</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52" t="s">
        <v>2959</v>
      </c>
      <c r="D145" s="223"/>
      <c r="E145" s="224">
        <v>2.3530000000000002</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276</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52" t="s">
        <v>2960</v>
      </c>
      <c r="D146" s="223"/>
      <c r="E146" s="224">
        <v>1.508</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276</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52" t="s">
        <v>2961</v>
      </c>
      <c r="D147" s="223"/>
      <c r="E147" s="224">
        <v>1.8720000000000001</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276</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52" t="s">
        <v>2962</v>
      </c>
      <c r="D148" s="223"/>
      <c r="E148" s="224">
        <v>-16.271999999999998</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276</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52" t="s">
        <v>2963</v>
      </c>
      <c r="D149" s="223"/>
      <c r="E149" s="224">
        <v>-2.7328000000000001</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276</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52" t="s">
        <v>2964</v>
      </c>
      <c r="D150" s="223"/>
      <c r="E150" s="224">
        <v>4.9192</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276</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52" t="s">
        <v>2965</v>
      </c>
      <c r="D151" s="223"/>
      <c r="E151" s="224">
        <v>2.2799999999999998</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276</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52" t="s">
        <v>2968</v>
      </c>
      <c r="D152" s="223"/>
      <c r="E152" s="224"/>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276</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52" t="s">
        <v>2969</v>
      </c>
      <c r="D153" s="223"/>
      <c r="E153" s="224">
        <v>95.697000000000003</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276</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52" t="s">
        <v>2970</v>
      </c>
      <c r="D154" s="223"/>
      <c r="E154" s="224">
        <v>1.9746999999999999</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276</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52" t="s">
        <v>2971</v>
      </c>
      <c r="D155" s="223"/>
      <c r="E155" s="224">
        <v>-4.2939999999999996</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276</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52" t="s">
        <v>2972</v>
      </c>
      <c r="D156" s="223"/>
      <c r="E156" s="224">
        <v>-2.8980000000000001</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276</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52" t="s">
        <v>2973</v>
      </c>
      <c r="D157" s="223"/>
      <c r="E157" s="224">
        <v>1.2818000000000001</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276</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52" t="s">
        <v>2974</v>
      </c>
      <c r="D158" s="223"/>
      <c r="E158" s="224">
        <v>0.95420000000000005</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276</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52" t="s">
        <v>2975</v>
      </c>
      <c r="D159" s="223"/>
      <c r="E159" s="224">
        <v>63.145000000000003</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276</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52" t="s">
        <v>2976</v>
      </c>
      <c r="D160" s="223"/>
      <c r="E160" s="224">
        <v>14.705</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276</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52" t="s">
        <v>2977</v>
      </c>
      <c r="D161" s="223"/>
      <c r="E161" s="224">
        <v>-4.95</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276</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52" t="s">
        <v>2978</v>
      </c>
      <c r="D162" s="223"/>
      <c r="E162" s="224">
        <v>-0.86450000000000005</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276</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52" t="s">
        <v>2979</v>
      </c>
      <c r="D163" s="223"/>
      <c r="E163" s="224">
        <v>-0.9</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276</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52" t="s">
        <v>2980</v>
      </c>
      <c r="D164" s="223"/>
      <c r="E164" s="224">
        <v>-2.8</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276</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52" t="s">
        <v>2981</v>
      </c>
      <c r="D165" s="223"/>
      <c r="E165" s="224">
        <v>1.3546</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276</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52" t="s">
        <v>2982</v>
      </c>
      <c r="D166" s="223"/>
      <c r="E166" s="224">
        <v>0.36009999999999998</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276</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52" t="s">
        <v>2983</v>
      </c>
      <c r="D167" s="223"/>
      <c r="E167" s="224">
        <v>0.34970000000000001</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276</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52" t="s">
        <v>2984</v>
      </c>
      <c r="D168" s="223"/>
      <c r="E168" s="224">
        <v>2.16</v>
      </c>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276</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52" t="s">
        <v>2985</v>
      </c>
      <c r="D169" s="223"/>
      <c r="E169" s="224">
        <v>90.869</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276</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52" t="s">
        <v>2986</v>
      </c>
      <c r="D170" s="223"/>
      <c r="E170" s="224">
        <v>-14.509550000000001</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276</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52" t="s">
        <v>2987</v>
      </c>
      <c r="D171" s="223"/>
      <c r="E171" s="224">
        <v>7.1470000000000002</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276</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52" t="s">
        <v>2988</v>
      </c>
      <c r="D172" s="223"/>
      <c r="E172" s="224">
        <v>-3.8079999999999998</v>
      </c>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276</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52" t="s">
        <v>2989</v>
      </c>
      <c r="D173" s="223"/>
      <c r="E173" s="224">
        <v>1.1752</v>
      </c>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276</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52" t="s">
        <v>2990</v>
      </c>
      <c r="D174" s="223"/>
      <c r="E174" s="224"/>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276</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52" t="s">
        <v>2991</v>
      </c>
      <c r="D175" s="223"/>
      <c r="E175" s="224">
        <v>138.88499999999999</v>
      </c>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276</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52" t="s">
        <v>2992</v>
      </c>
      <c r="D176" s="223"/>
      <c r="E176" s="224">
        <v>3.48</v>
      </c>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276</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52" t="s">
        <v>2993</v>
      </c>
      <c r="D177" s="223"/>
      <c r="E177" s="224">
        <v>2.5609999999999999</v>
      </c>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276</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52" t="s">
        <v>2994</v>
      </c>
      <c r="D178" s="223"/>
      <c r="E178" s="224">
        <v>-10.74</v>
      </c>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276</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52" t="s">
        <v>2995</v>
      </c>
      <c r="D179" s="223"/>
      <c r="E179" s="224">
        <v>-1.4159999999999999</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276</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52" t="s">
        <v>2996</v>
      </c>
      <c r="D180" s="223"/>
      <c r="E180" s="224">
        <v>-2.6496</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276</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52" t="s">
        <v>2997</v>
      </c>
      <c r="D181" s="223"/>
      <c r="E181" s="224">
        <v>3.1070000000000002</v>
      </c>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276</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52" t="s">
        <v>2998</v>
      </c>
      <c r="D182" s="223"/>
      <c r="E182" s="224">
        <v>0.61880000000000002</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276</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52" t="s">
        <v>2999</v>
      </c>
      <c r="D183" s="223"/>
      <c r="E183" s="224">
        <v>1.4903999999999999</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276</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52" t="s">
        <v>3000</v>
      </c>
      <c r="D184" s="223"/>
      <c r="E184" s="224">
        <v>195.8</v>
      </c>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276</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52" t="s">
        <v>3001</v>
      </c>
      <c r="D185" s="223"/>
      <c r="E185" s="224">
        <v>6.23</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276</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52" t="s">
        <v>3002</v>
      </c>
      <c r="D186" s="223"/>
      <c r="E186" s="224">
        <v>2.3140000000000001</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276</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52" t="s">
        <v>3003</v>
      </c>
      <c r="D187" s="223"/>
      <c r="E187" s="224">
        <v>1.17</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276</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52" t="s">
        <v>2961</v>
      </c>
      <c r="D188" s="223"/>
      <c r="E188" s="224">
        <v>1.8720000000000001</v>
      </c>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276</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52" t="s">
        <v>3004</v>
      </c>
      <c r="D189" s="223"/>
      <c r="E189" s="224">
        <v>1.34</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276</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52" t="s">
        <v>3005</v>
      </c>
      <c r="D190" s="223"/>
      <c r="E190" s="224">
        <v>30.08</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276</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52" t="s">
        <v>3006</v>
      </c>
      <c r="D191" s="223"/>
      <c r="E191" s="224">
        <v>-16.271999999999998</v>
      </c>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276</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52" t="s">
        <v>3007</v>
      </c>
      <c r="D192" s="223"/>
      <c r="E192" s="224">
        <v>-1.2672000000000001</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276</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52" t="s">
        <v>3008</v>
      </c>
      <c r="D193" s="223"/>
      <c r="E193" s="224">
        <v>-0.85799999999999998</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276</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52" t="s">
        <v>2964</v>
      </c>
      <c r="D194" s="223"/>
      <c r="E194" s="224">
        <v>4.9192</v>
      </c>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276</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52" t="s">
        <v>3009</v>
      </c>
      <c r="D195" s="223"/>
      <c r="E195" s="224">
        <v>25.3032</v>
      </c>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276</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52" t="s">
        <v>3010</v>
      </c>
      <c r="D196" s="223"/>
      <c r="E196" s="224">
        <v>0.34060000000000001</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276</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1" x14ac:dyDescent="0.2">
      <c r="A197" s="233">
        <v>8</v>
      </c>
      <c r="B197" s="234" t="s">
        <v>3024</v>
      </c>
      <c r="C197" s="250" t="s">
        <v>3025</v>
      </c>
      <c r="D197" s="235" t="s">
        <v>317</v>
      </c>
      <c r="E197" s="236">
        <v>109.45914</v>
      </c>
      <c r="F197" s="237"/>
      <c r="G197" s="238">
        <f>ROUND(E197*F197,2)</f>
        <v>0</v>
      </c>
      <c r="H197" s="237"/>
      <c r="I197" s="238">
        <f>ROUND(E197*H197,2)</f>
        <v>0</v>
      </c>
      <c r="J197" s="237"/>
      <c r="K197" s="238">
        <f>ROUND(E197*J197,2)</f>
        <v>0</v>
      </c>
      <c r="L197" s="238">
        <v>21</v>
      </c>
      <c r="M197" s="238">
        <f>G197*(1+L197/100)</f>
        <v>0</v>
      </c>
      <c r="N197" s="236">
        <v>6.1999999999999998E-3</v>
      </c>
      <c r="O197" s="236">
        <f>ROUND(E197*N197,2)</f>
        <v>0.68</v>
      </c>
      <c r="P197" s="236">
        <v>0</v>
      </c>
      <c r="Q197" s="236">
        <f>ROUND(E197*P197,2)</f>
        <v>0</v>
      </c>
      <c r="R197" s="238" t="s">
        <v>376</v>
      </c>
      <c r="S197" s="238" t="s">
        <v>288</v>
      </c>
      <c r="T197" s="239" t="s">
        <v>265</v>
      </c>
      <c r="U197" s="222">
        <v>0.28499999999999998</v>
      </c>
      <c r="V197" s="222">
        <f>ROUND(E197*U197,2)</f>
        <v>31.2</v>
      </c>
      <c r="W197" s="222"/>
      <c r="X197" s="222" t="s">
        <v>320</v>
      </c>
      <c r="Y197" s="222" t="s">
        <v>267</v>
      </c>
      <c r="Z197" s="212"/>
      <c r="AA197" s="212"/>
      <c r="AB197" s="212"/>
      <c r="AC197" s="212"/>
      <c r="AD197" s="212"/>
      <c r="AE197" s="212"/>
      <c r="AF197" s="212"/>
      <c r="AG197" s="212" t="s">
        <v>321</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61" t="s">
        <v>3026</v>
      </c>
      <c r="D198" s="259"/>
      <c r="E198" s="259"/>
      <c r="F198" s="259"/>
      <c r="G198" s="259"/>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323</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2" x14ac:dyDescent="0.2">
      <c r="A199" s="219"/>
      <c r="B199" s="220"/>
      <c r="C199" s="252" t="s">
        <v>3027</v>
      </c>
      <c r="D199" s="223"/>
      <c r="E199" s="224"/>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276</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52" t="s">
        <v>3028</v>
      </c>
      <c r="D200" s="223"/>
      <c r="E200" s="224">
        <v>1002.07145</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276</v>
      </c>
      <c r="AH200" s="212">
        <v>5</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62" t="s">
        <v>3029</v>
      </c>
      <c r="D201" s="257"/>
      <c r="E201" s="258">
        <v>-901.86431000000005</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276</v>
      </c>
      <c r="AH201" s="212">
        <v>4</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52" t="s">
        <v>2936</v>
      </c>
      <c r="D202" s="223"/>
      <c r="E202" s="224">
        <v>4.7640000000000002</v>
      </c>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276</v>
      </c>
      <c r="AH202" s="212">
        <v>5</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52" t="s">
        <v>3019</v>
      </c>
      <c r="D203" s="223"/>
      <c r="E203" s="224">
        <v>4.2839999999999998</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276</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52" t="s">
        <v>3030</v>
      </c>
      <c r="D204" s="223"/>
      <c r="E204" s="224">
        <v>0.20399999999999999</v>
      </c>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276</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ht="22.5" outlineLevel="1" x14ac:dyDescent="0.2">
      <c r="A205" s="233">
        <v>9</v>
      </c>
      <c r="B205" s="234" t="s">
        <v>3031</v>
      </c>
      <c r="C205" s="250" t="s">
        <v>3032</v>
      </c>
      <c r="D205" s="235" t="s">
        <v>317</v>
      </c>
      <c r="E205" s="236">
        <v>4.2839999999999998</v>
      </c>
      <c r="F205" s="237"/>
      <c r="G205" s="238">
        <f>ROUND(E205*F205,2)</f>
        <v>0</v>
      </c>
      <c r="H205" s="237"/>
      <c r="I205" s="238">
        <f>ROUND(E205*H205,2)</f>
        <v>0</v>
      </c>
      <c r="J205" s="237"/>
      <c r="K205" s="238">
        <f>ROUND(E205*J205,2)</f>
        <v>0</v>
      </c>
      <c r="L205" s="238">
        <v>21</v>
      </c>
      <c r="M205" s="238">
        <f>G205*(1+L205/100)</f>
        <v>0</v>
      </c>
      <c r="N205" s="236">
        <v>4.3800000000000002E-3</v>
      </c>
      <c r="O205" s="236">
        <f>ROUND(E205*N205,2)</f>
        <v>0.02</v>
      </c>
      <c r="P205" s="236">
        <v>0</v>
      </c>
      <c r="Q205" s="236">
        <f>ROUND(E205*P205,2)</f>
        <v>0</v>
      </c>
      <c r="R205" s="238" t="s">
        <v>376</v>
      </c>
      <c r="S205" s="238" t="s">
        <v>264</v>
      </c>
      <c r="T205" s="239" t="s">
        <v>552</v>
      </c>
      <c r="U205" s="222">
        <v>0.36199999999999999</v>
      </c>
      <c r="V205" s="222">
        <f>ROUND(E205*U205,2)</f>
        <v>1.55</v>
      </c>
      <c r="W205" s="222"/>
      <c r="X205" s="222" t="s">
        <v>320</v>
      </c>
      <c r="Y205" s="222" t="s">
        <v>267</v>
      </c>
      <c r="Z205" s="212"/>
      <c r="AA205" s="212"/>
      <c r="AB205" s="212"/>
      <c r="AC205" s="212"/>
      <c r="AD205" s="212"/>
      <c r="AE205" s="212"/>
      <c r="AF205" s="212"/>
      <c r="AG205" s="212" t="s">
        <v>321</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52" t="s">
        <v>3019</v>
      </c>
      <c r="D206" s="223"/>
      <c r="E206" s="224">
        <v>4.2839999999999998</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276</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3">
        <v>10</v>
      </c>
      <c r="B207" s="234" t="s">
        <v>3033</v>
      </c>
      <c r="C207" s="250" t="s">
        <v>3034</v>
      </c>
      <c r="D207" s="235" t="s">
        <v>317</v>
      </c>
      <c r="E207" s="236">
        <v>1027.17995</v>
      </c>
      <c r="F207" s="237"/>
      <c r="G207" s="238">
        <f>ROUND(E207*F207,2)</f>
        <v>0</v>
      </c>
      <c r="H207" s="237"/>
      <c r="I207" s="238">
        <f>ROUND(E207*H207,2)</f>
        <v>0</v>
      </c>
      <c r="J207" s="237"/>
      <c r="K207" s="238">
        <f>ROUND(E207*J207,2)</f>
        <v>0</v>
      </c>
      <c r="L207" s="238">
        <v>21</v>
      </c>
      <c r="M207" s="238">
        <f>G207*(1+L207/100)</f>
        <v>0</v>
      </c>
      <c r="N207" s="236">
        <v>2.0000000000000002E-5</v>
      </c>
      <c r="O207" s="236">
        <f>ROUND(E207*N207,2)</f>
        <v>0.02</v>
      </c>
      <c r="P207" s="236">
        <v>0</v>
      </c>
      <c r="Q207" s="236">
        <f>ROUND(E207*P207,2)</f>
        <v>0</v>
      </c>
      <c r="R207" s="238" t="s">
        <v>376</v>
      </c>
      <c r="S207" s="238" t="s">
        <v>264</v>
      </c>
      <c r="T207" s="239" t="s">
        <v>552</v>
      </c>
      <c r="U207" s="222">
        <v>0.18</v>
      </c>
      <c r="V207" s="222">
        <f>ROUND(E207*U207,2)</f>
        <v>184.89</v>
      </c>
      <c r="W207" s="222"/>
      <c r="X207" s="222" t="s">
        <v>320</v>
      </c>
      <c r="Y207" s="222" t="s">
        <v>267</v>
      </c>
      <c r="Z207" s="212"/>
      <c r="AA207" s="212"/>
      <c r="AB207" s="212"/>
      <c r="AC207" s="212"/>
      <c r="AD207" s="212"/>
      <c r="AE207" s="212"/>
      <c r="AF207" s="212"/>
      <c r="AG207" s="212" t="s">
        <v>321</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52" t="s">
        <v>2939</v>
      </c>
      <c r="D208" s="223"/>
      <c r="E208" s="224"/>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276</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52" t="s">
        <v>2940</v>
      </c>
      <c r="D209" s="223"/>
      <c r="E209" s="224">
        <v>159.029</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276</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52" t="s">
        <v>2941</v>
      </c>
      <c r="D210" s="223"/>
      <c r="E210" s="224">
        <v>6.5869999999999997</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276</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52" t="s">
        <v>2942</v>
      </c>
      <c r="D211" s="223"/>
      <c r="E211" s="224">
        <v>2.4466000000000001</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276</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52" t="s">
        <v>2943</v>
      </c>
      <c r="D212" s="223"/>
      <c r="E212" s="224">
        <v>1.911</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276</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52" t="s">
        <v>2944</v>
      </c>
      <c r="D213" s="223"/>
      <c r="E213" s="224">
        <v>2.34</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276</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52" t="s">
        <v>2945</v>
      </c>
      <c r="D214" s="223"/>
      <c r="E214" s="224">
        <v>-20.867999999999999</v>
      </c>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276</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52" t="s">
        <v>2946</v>
      </c>
      <c r="D215" s="223"/>
      <c r="E215" s="224">
        <v>-9.8000000000000007</v>
      </c>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276</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52" t="s">
        <v>2947</v>
      </c>
      <c r="D216" s="223"/>
      <c r="E216" s="224">
        <v>6.3310000000000004</v>
      </c>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276</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52" t="s">
        <v>2948</v>
      </c>
      <c r="D217" s="223"/>
      <c r="E217" s="224">
        <v>3.6160000000000001</v>
      </c>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276</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52" t="s">
        <v>2949</v>
      </c>
      <c r="D218" s="223"/>
      <c r="E218" s="224">
        <v>16.937999999999999</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276</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52" t="s">
        <v>2950</v>
      </c>
      <c r="D219" s="223"/>
      <c r="E219" s="224">
        <v>-1.5860000000000001</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276</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52" t="s">
        <v>2951</v>
      </c>
      <c r="D220" s="223"/>
      <c r="E220" s="224"/>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276</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52" t="s">
        <v>2952</v>
      </c>
      <c r="D221" s="223"/>
      <c r="E221" s="224">
        <v>155.66</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276</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52" t="s">
        <v>2953</v>
      </c>
      <c r="D222" s="223"/>
      <c r="E222" s="224">
        <v>0.86</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276</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52" t="s">
        <v>2954</v>
      </c>
      <c r="D223" s="223"/>
      <c r="E223" s="224">
        <v>52.773000000000003</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276</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52" t="s">
        <v>2955</v>
      </c>
      <c r="D224" s="223"/>
      <c r="E224" s="224">
        <v>2.5912000000000002</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276</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52" t="s">
        <v>2956</v>
      </c>
      <c r="D225" s="223"/>
      <c r="E225" s="224">
        <v>0.72960000000000003</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276</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52" t="s">
        <v>2957</v>
      </c>
      <c r="D226" s="223"/>
      <c r="E226" s="224">
        <v>6.335</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276</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52" t="s">
        <v>2958</v>
      </c>
      <c r="D227" s="223"/>
      <c r="E227" s="224">
        <v>5.1449999999999996</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276</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19"/>
      <c r="B228" s="220"/>
      <c r="C228" s="252" t="s">
        <v>2959</v>
      </c>
      <c r="D228" s="223"/>
      <c r="E228" s="224">
        <v>2.3530000000000002</v>
      </c>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276</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52" t="s">
        <v>2960</v>
      </c>
      <c r="D229" s="223"/>
      <c r="E229" s="224">
        <v>1.508</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276</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52" t="s">
        <v>2961</v>
      </c>
      <c r="D230" s="223"/>
      <c r="E230" s="224">
        <v>1.8720000000000001</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276</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52" t="s">
        <v>2962</v>
      </c>
      <c r="D231" s="223"/>
      <c r="E231" s="224">
        <v>-16.271999999999998</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276</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52" t="s">
        <v>2963</v>
      </c>
      <c r="D232" s="223"/>
      <c r="E232" s="224">
        <v>-2.7328000000000001</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276</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52" t="s">
        <v>2964</v>
      </c>
      <c r="D233" s="223"/>
      <c r="E233" s="224">
        <v>4.9192</v>
      </c>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276</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52" t="s">
        <v>2965</v>
      </c>
      <c r="D234" s="223"/>
      <c r="E234" s="224">
        <v>2.2799999999999998</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276</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52" t="s">
        <v>2966</v>
      </c>
      <c r="D235" s="223"/>
      <c r="E235" s="224">
        <v>11.765000000000001</v>
      </c>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276</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52" t="s">
        <v>2967</v>
      </c>
      <c r="D236" s="223"/>
      <c r="E236" s="224">
        <v>-2.0085000000000002</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276</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52" t="s">
        <v>2968</v>
      </c>
      <c r="D237" s="223"/>
      <c r="E237" s="224"/>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276</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52" t="s">
        <v>2969</v>
      </c>
      <c r="D238" s="223"/>
      <c r="E238" s="224">
        <v>95.697000000000003</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276</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52" t="s">
        <v>2970</v>
      </c>
      <c r="D239" s="223"/>
      <c r="E239" s="224">
        <v>1.9746999999999999</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276</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52" t="s">
        <v>2971</v>
      </c>
      <c r="D240" s="223"/>
      <c r="E240" s="224">
        <v>-4.2939999999999996</v>
      </c>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276</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52" t="s">
        <v>2972</v>
      </c>
      <c r="D241" s="223"/>
      <c r="E241" s="224">
        <v>-2.8980000000000001</v>
      </c>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276</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52" t="s">
        <v>2973</v>
      </c>
      <c r="D242" s="223"/>
      <c r="E242" s="224">
        <v>1.2818000000000001</v>
      </c>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276</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52" t="s">
        <v>2974</v>
      </c>
      <c r="D243" s="223"/>
      <c r="E243" s="224">
        <v>0.95420000000000005</v>
      </c>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276</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52" t="s">
        <v>2975</v>
      </c>
      <c r="D244" s="223"/>
      <c r="E244" s="224">
        <v>63.145000000000003</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276</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52" t="s">
        <v>2976</v>
      </c>
      <c r="D245" s="223"/>
      <c r="E245" s="224">
        <v>14.705</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276</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52" t="s">
        <v>2977</v>
      </c>
      <c r="D246" s="223"/>
      <c r="E246" s="224">
        <v>-4.95</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276</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52" t="s">
        <v>2978</v>
      </c>
      <c r="D247" s="223"/>
      <c r="E247" s="224">
        <v>-0.86450000000000005</v>
      </c>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276</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52" t="s">
        <v>2979</v>
      </c>
      <c r="D248" s="223"/>
      <c r="E248" s="224">
        <v>-0.9</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276</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52" t="s">
        <v>2980</v>
      </c>
      <c r="D249" s="223"/>
      <c r="E249" s="224">
        <v>-2.8</v>
      </c>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276</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19"/>
      <c r="B250" s="220"/>
      <c r="C250" s="252" t="s">
        <v>2981</v>
      </c>
      <c r="D250" s="223"/>
      <c r="E250" s="224">
        <v>1.3546</v>
      </c>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276</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52" t="s">
        <v>2982</v>
      </c>
      <c r="D251" s="223"/>
      <c r="E251" s="224">
        <v>0.36009999999999998</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276</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52" t="s">
        <v>2983</v>
      </c>
      <c r="D252" s="223"/>
      <c r="E252" s="224">
        <v>0.34970000000000001</v>
      </c>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276</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52" t="s">
        <v>2984</v>
      </c>
      <c r="D253" s="223"/>
      <c r="E253" s="224">
        <v>2.16</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276</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52" t="s">
        <v>2985</v>
      </c>
      <c r="D254" s="223"/>
      <c r="E254" s="224">
        <v>90.869</v>
      </c>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276</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52" t="s">
        <v>2986</v>
      </c>
      <c r="D255" s="223"/>
      <c r="E255" s="224">
        <v>-14.509550000000001</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276</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19"/>
      <c r="B256" s="220"/>
      <c r="C256" s="252" t="s">
        <v>2987</v>
      </c>
      <c r="D256" s="223"/>
      <c r="E256" s="224">
        <v>7.1470000000000002</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276</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52" t="s">
        <v>2988</v>
      </c>
      <c r="D257" s="223"/>
      <c r="E257" s="224">
        <v>-3.8079999999999998</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276</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52" t="s">
        <v>2989</v>
      </c>
      <c r="D258" s="223"/>
      <c r="E258" s="224">
        <v>1.1752</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276</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52" t="s">
        <v>2990</v>
      </c>
      <c r="D259" s="223"/>
      <c r="E259" s="224"/>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276</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52" t="s">
        <v>2991</v>
      </c>
      <c r="D260" s="223"/>
      <c r="E260" s="224">
        <v>138.88499999999999</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276</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52" t="s">
        <v>2992</v>
      </c>
      <c r="D261" s="223"/>
      <c r="E261" s="224">
        <v>3.48</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276</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19"/>
      <c r="B262" s="220"/>
      <c r="C262" s="252" t="s">
        <v>2993</v>
      </c>
      <c r="D262" s="223"/>
      <c r="E262" s="224">
        <v>2.5609999999999999</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276</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52" t="s">
        <v>2994</v>
      </c>
      <c r="D263" s="223"/>
      <c r="E263" s="224">
        <v>-10.74</v>
      </c>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276</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52" t="s">
        <v>2995</v>
      </c>
      <c r="D264" s="223"/>
      <c r="E264" s="224">
        <v>-1.4159999999999999</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276</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52" t="s">
        <v>2996</v>
      </c>
      <c r="D265" s="223"/>
      <c r="E265" s="224">
        <v>-2.6496</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276</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52" t="s">
        <v>2997</v>
      </c>
      <c r="D266" s="223"/>
      <c r="E266" s="224">
        <v>3.1070000000000002</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276</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52" t="s">
        <v>2998</v>
      </c>
      <c r="D267" s="223"/>
      <c r="E267" s="224">
        <v>0.61880000000000002</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276</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52" t="s">
        <v>2999</v>
      </c>
      <c r="D268" s="223"/>
      <c r="E268" s="224">
        <v>1.4903999999999999</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276</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52" t="s">
        <v>3000</v>
      </c>
      <c r="D269" s="223"/>
      <c r="E269" s="224">
        <v>195.8</v>
      </c>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276</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52" t="s">
        <v>3001</v>
      </c>
      <c r="D270" s="223"/>
      <c r="E270" s="224">
        <v>6.23</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276</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52" t="s">
        <v>3002</v>
      </c>
      <c r="D271" s="223"/>
      <c r="E271" s="224">
        <v>2.3140000000000001</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276</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52" t="s">
        <v>3003</v>
      </c>
      <c r="D272" s="223"/>
      <c r="E272" s="224">
        <v>1.17</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276</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52" t="s">
        <v>2961</v>
      </c>
      <c r="D273" s="223"/>
      <c r="E273" s="224">
        <v>1.8720000000000001</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276</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52" t="s">
        <v>3004</v>
      </c>
      <c r="D274" s="223"/>
      <c r="E274" s="224">
        <v>1.34</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276</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52" t="s">
        <v>3005</v>
      </c>
      <c r="D275" s="223"/>
      <c r="E275" s="224">
        <v>30.08</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276</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52" t="s">
        <v>3006</v>
      </c>
      <c r="D276" s="223"/>
      <c r="E276" s="224">
        <v>-16.271999999999998</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276</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52" t="s">
        <v>3007</v>
      </c>
      <c r="D277" s="223"/>
      <c r="E277" s="224">
        <v>-1.2672000000000001</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276</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52" t="s">
        <v>3008</v>
      </c>
      <c r="D278" s="223"/>
      <c r="E278" s="224">
        <v>-0.85799999999999998</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276</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52" t="s">
        <v>2964</v>
      </c>
      <c r="D279" s="223"/>
      <c r="E279" s="224">
        <v>4.9192</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276</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52" t="s">
        <v>3009</v>
      </c>
      <c r="D280" s="223"/>
      <c r="E280" s="224">
        <v>25.3032</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276</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52" t="s">
        <v>3010</v>
      </c>
      <c r="D281" s="223"/>
      <c r="E281" s="224">
        <v>0.34060000000000001</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276</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
      <c r="A282" s="233">
        <v>11</v>
      </c>
      <c r="B282" s="234" t="s">
        <v>3035</v>
      </c>
      <c r="C282" s="250" t="s">
        <v>3036</v>
      </c>
      <c r="D282" s="235" t="s">
        <v>317</v>
      </c>
      <c r="E282" s="236">
        <v>1027.17995</v>
      </c>
      <c r="F282" s="237"/>
      <c r="G282" s="238">
        <f>ROUND(E282*F282,2)</f>
        <v>0</v>
      </c>
      <c r="H282" s="237"/>
      <c r="I282" s="238">
        <f>ROUND(E282*H282,2)</f>
        <v>0</v>
      </c>
      <c r="J282" s="237"/>
      <c r="K282" s="238">
        <f>ROUND(E282*J282,2)</f>
        <v>0</v>
      </c>
      <c r="L282" s="238">
        <v>21</v>
      </c>
      <c r="M282" s="238">
        <f>G282*(1+L282/100)</f>
        <v>0</v>
      </c>
      <c r="N282" s="236">
        <v>1.6000000000000001E-4</v>
      </c>
      <c r="O282" s="236">
        <f>ROUND(E282*N282,2)</f>
        <v>0.16</v>
      </c>
      <c r="P282" s="236">
        <v>0</v>
      </c>
      <c r="Q282" s="236">
        <f>ROUND(E282*P282,2)</f>
        <v>0</v>
      </c>
      <c r="R282" s="238" t="s">
        <v>1828</v>
      </c>
      <c r="S282" s="238" t="s">
        <v>264</v>
      </c>
      <c r="T282" s="239" t="s">
        <v>552</v>
      </c>
      <c r="U282" s="222">
        <v>3.2480000000000002E-2</v>
      </c>
      <c r="V282" s="222">
        <f>ROUND(E282*U282,2)</f>
        <v>33.36</v>
      </c>
      <c r="W282" s="222"/>
      <c r="X282" s="222" t="s">
        <v>320</v>
      </c>
      <c r="Y282" s="222" t="s">
        <v>267</v>
      </c>
      <c r="Z282" s="212"/>
      <c r="AA282" s="212"/>
      <c r="AB282" s="212"/>
      <c r="AC282" s="212"/>
      <c r="AD282" s="212"/>
      <c r="AE282" s="212"/>
      <c r="AF282" s="212"/>
      <c r="AG282" s="212" t="s">
        <v>321</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2" x14ac:dyDescent="0.2">
      <c r="A283" s="219"/>
      <c r="B283" s="220"/>
      <c r="C283" s="251" t="s">
        <v>3037</v>
      </c>
      <c r="D283" s="241"/>
      <c r="E283" s="241"/>
      <c r="F283" s="241"/>
      <c r="G283" s="241"/>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270</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2" x14ac:dyDescent="0.2">
      <c r="A284" s="219"/>
      <c r="B284" s="220"/>
      <c r="C284" s="252" t="s">
        <v>2939</v>
      </c>
      <c r="D284" s="223"/>
      <c r="E284" s="224"/>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276</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52" t="s">
        <v>2940</v>
      </c>
      <c r="D285" s="223"/>
      <c r="E285" s="224">
        <v>159.029</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276</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52" t="s">
        <v>2941</v>
      </c>
      <c r="D286" s="223"/>
      <c r="E286" s="224">
        <v>6.5869999999999997</v>
      </c>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276</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52" t="s">
        <v>2942</v>
      </c>
      <c r="D287" s="223"/>
      <c r="E287" s="224">
        <v>2.4466000000000001</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276</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52" t="s">
        <v>2943</v>
      </c>
      <c r="D288" s="223"/>
      <c r="E288" s="224">
        <v>1.911</v>
      </c>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276</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52" t="s">
        <v>2944</v>
      </c>
      <c r="D289" s="223"/>
      <c r="E289" s="224">
        <v>2.34</v>
      </c>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276</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52" t="s">
        <v>2945</v>
      </c>
      <c r="D290" s="223"/>
      <c r="E290" s="224">
        <v>-20.867999999999999</v>
      </c>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276</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52" t="s">
        <v>2946</v>
      </c>
      <c r="D291" s="223"/>
      <c r="E291" s="224">
        <v>-9.8000000000000007</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276</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52" t="s">
        <v>2947</v>
      </c>
      <c r="D292" s="223"/>
      <c r="E292" s="224">
        <v>6.3310000000000004</v>
      </c>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276</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52" t="s">
        <v>2948</v>
      </c>
      <c r="D293" s="223"/>
      <c r="E293" s="224">
        <v>3.6160000000000001</v>
      </c>
      <c r="F293" s="222"/>
      <c r="G293" s="222"/>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276</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52" t="s">
        <v>2949</v>
      </c>
      <c r="D294" s="223"/>
      <c r="E294" s="224">
        <v>16.937999999999999</v>
      </c>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276</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52" t="s">
        <v>2950</v>
      </c>
      <c r="D295" s="223"/>
      <c r="E295" s="224">
        <v>-1.5860000000000001</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276</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52" t="s">
        <v>2951</v>
      </c>
      <c r="D296" s="223"/>
      <c r="E296" s="224"/>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276</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52" t="s">
        <v>2952</v>
      </c>
      <c r="D297" s="223"/>
      <c r="E297" s="224">
        <v>155.66</v>
      </c>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276</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52" t="s">
        <v>2953</v>
      </c>
      <c r="D298" s="223"/>
      <c r="E298" s="224">
        <v>0.86</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276</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52" t="s">
        <v>2954</v>
      </c>
      <c r="D299" s="223"/>
      <c r="E299" s="224">
        <v>52.773000000000003</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276</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52" t="s">
        <v>2955</v>
      </c>
      <c r="D300" s="223"/>
      <c r="E300" s="224">
        <v>2.5912000000000002</v>
      </c>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276</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52" t="s">
        <v>2956</v>
      </c>
      <c r="D301" s="223"/>
      <c r="E301" s="224">
        <v>0.72960000000000003</v>
      </c>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276</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52" t="s">
        <v>2957</v>
      </c>
      <c r="D302" s="223"/>
      <c r="E302" s="224">
        <v>6.335</v>
      </c>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276</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52" t="s">
        <v>2958</v>
      </c>
      <c r="D303" s="223"/>
      <c r="E303" s="224">
        <v>5.1449999999999996</v>
      </c>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276</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52" t="s">
        <v>2959</v>
      </c>
      <c r="D304" s="223"/>
      <c r="E304" s="224">
        <v>2.3530000000000002</v>
      </c>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276</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52" t="s">
        <v>2960</v>
      </c>
      <c r="D305" s="223"/>
      <c r="E305" s="224">
        <v>1.508</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276</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52" t="s">
        <v>2961</v>
      </c>
      <c r="D306" s="223"/>
      <c r="E306" s="224">
        <v>1.8720000000000001</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276</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52" t="s">
        <v>2962</v>
      </c>
      <c r="D307" s="223"/>
      <c r="E307" s="224">
        <v>-16.271999999999998</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276</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52" t="s">
        <v>2963</v>
      </c>
      <c r="D308" s="223"/>
      <c r="E308" s="224">
        <v>-2.7328000000000001</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276</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52" t="s">
        <v>2964</v>
      </c>
      <c r="D309" s="223"/>
      <c r="E309" s="224">
        <v>4.9192</v>
      </c>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276</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52" t="s">
        <v>2965</v>
      </c>
      <c r="D310" s="223"/>
      <c r="E310" s="224">
        <v>2.2799999999999998</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276</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52" t="s">
        <v>2966</v>
      </c>
      <c r="D311" s="223"/>
      <c r="E311" s="224">
        <v>11.765000000000001</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276</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52" t="s">
        <v>2967</v>
      </c>
      <c r="D312" s="223"/>
      <c r="E312" s="224">
        <v>-2.0085000000000002</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276</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52" t="s">
        <v>2968</v>
      </c>
      <c r="D313" s="223"/>
      <c r="E313" s="224"/>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276</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52" t="s">
        <v>2969</v>
      </c>
      <c r="D314" s="223"/>
      <c r="E314" s="224">
        <v>95.697000000000003</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276</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52" t="s">
        <v>2970</v>
      </c>
      <c r="D315" s="223"/>
      <c r="E315" s="224">
        <v>1.9746999999999999</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276</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52" t="s">
        <v>2971</v>
      </c>
      <c r="D316" s="223"/>
      <c r="E316" s="224">
        <v>-4.2939999999999996</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276</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52" t="s">
        <v>2972</v>
      </c>
      <c r="D317" s="223"/>
      <c r="E317" s="224">
        <v>-2.8980000000000001</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276</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52" t="s">
        <v>2973</v>
      </c>
      <c r="D318" s="223"/>
      <c r="E318" s="224">
        <v>1.2818000000000001</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276</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52" t="s">
        <v>2974</v>
      </c>
      <c r="D319" s="223"/>
      <c r="E319" s="224">
        <v>0.95420000000000005</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276</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52" t="s">
        <v>2975</v>
      </c>
      <c r="D320" s="223"/>
      <c r="E320" s="224">
        <v>63.145000000000003</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276</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52" t="s">
        <v>2976</v>
      </c>
      <c r="D321" s="223"/>
      <c r="E321" s="224">
        <v>14.705</v>
      </c>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276</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52" t="s">
        <v>2977</v>
      </c>
      <c r="D322" s="223"/>
      <c r="E322" s="224">
        <v>-4.95</v>
      </c>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276</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52" t="s">
        <v>2978</v>
      </c>
      <c r="D323" s="223"/>
      <c r="E323" s="224">
        <v>-0.86450000000000005</v>
      </c>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276</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52" t="s">
        <v>2979</v>
      </c>
      <c r="D324" s="223"/>
      <c r="E324" s="224">
        <v>-0.9</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276</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52" t="s">
        <v>2980</v>
      </c>
      <c r="D325" s="223"/>
      <c r="E325" s="224">
        <v>-2.8</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276</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52" t="s">
        <v>2981</v>
      </c>
      <c r="D326" s="223"/>
      <c r="E326" s="224">
        <v>1.3546</v>
      </c>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276</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52" t="s">
        <v>2982</v>
      </c>
      <c r="D327" s="223"/>
      <c r="E327" s="224">
        <v>0.36009999999999998</v>
      </c>
      <c r="F327" s="222"/>
      <c r="G327" s="222"/>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276</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52" t="s">
        <v>2983</v>
      </c>
      <c r="D328" s="223"/>
      <c r="E328" s="224">
        <v>0.34970000000000001</v>
      </c>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276</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52" t="s">
        <v>2984</v>
      </c>
      <c r="D329" s="223"/>
      <c r="E329" s="224">
        <v>2.16</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276</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52" t="s">
        <v>2985</v>
      </c>
      <c r="D330" s="223"/>
      <c r="E330" s="224">
        <v>90.869</v>
      </c>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276</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52" t="s">
        <v>2986</v>
      </c>
      <c r="D331" s="223"/>
      <c r="E331" s="224">
        <v>-14.509550000000001</v>
      </c>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276</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52" t="s">
        <v>2987</v>
      </c>
      <c r="D332" s="223"/>
      <c r="E332" s="224">
        <v>7.1470000000000002</v>
      </c>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276</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52" t="s">
        <v>2988</v>
      </c>
      <c r="D333" s="223"/>
      <c r="E333" s="224">
        <v>-3.8079999999999998</v>
      </c>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276</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3" x14ac:dyDescent="0.2">
      <c r="A334" s="219"/>
      <c r="B334" s="220"/>
      <c r="C334" s="252" t="s">
        <v>2989</v>
      </c>
      <c r="D334" s="223"/>
      <c r="E334" s="224">
        <v>1.1752</v>
      </c>
      <c r="F334" s="222"/>
      <c r="G334" s="222"/>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276</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3" x14ac:dyDescent="0.2">
      <c r="A335" s="219"/>
      <c r="B335" s="220"/>
      <c r="C335" s="252" t="s">
        <v>2990</v>
      </c>
      <c r="D335" s="223"/>
      <c r="E335" s="224"/>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276</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
      <c r="A336" s="219"/>
      <c r="B336" s="220"/>
      <c r="C336" s="252" t="s">
        <v>2991</v>
      </c>
      <c r="D336" s="223"/>
      <c r="E336" s="224">
        <v>138.88499999999999</v>
      </c>
      <c r="F336" s="222"/>
      <c r="G336" s="222"/>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276</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3" x14ac:dyDescent="0.2">
      <c r="A337" s="219"/>
      <c r="B337" s="220"/>
      <c r="C337" s="252" t="s">
        <v>2992</v>
      </c>
      <c r="D337" s="223"/>
      <c r="E337" s="224">
        <v>3.48</v>
      </c>
      <c r="F337" s="222"/>
      <c r="G337" s="222"/>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276</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3" x14ac:dyDescent="0.2">
      <c r="A338" s="219"/>
      <c r="B338" s="220"/>
      <c r="C338" s="252" t="s">
        <v>2993</v>
      </c>
      <c r="D338" s="223"/>
      <c r="E338" s="224">
        <v>2.5609999999999999</v>
      </c>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276</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3" x14ac:dyDescent="0.2">
      <c r="A339" s="219"/>
      <c r="B339" s="220"/>
      <c r="C339" s="252" t="s">
        <v>2994</v>
      </c>
      <c r="D339" s="223"/>
      <c r="E339" s="224">
        <v>-10.74</v>
      </c>
      <c r="F339" s="222"/>
      <c r="G339" s="222"/>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276</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
      <c r="A340" s="219"/>
      <c r="B340" s="220"/>
      <c r="C340" s="252" t="s">
        <v>2995</v>
      </c>
      <c r="D340" s="223"/>
      <c r="E340" s="224">
        <v>-1.4159999999999999</v>
      </c>
      <c r="F340" s="222"/>
      <c r="G340" s="222"/>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276</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3" x14ac:dyDescent="0.2">
      <c r="A341" s="219"/>
      <c r="B341" s="220"/>
      <c r="C341" s="252" t="s">
        <v>2996</v>
      </c>
      <c r="D341" s="223"/>
      <c r="E341" s="224">
        <v>-2.6496</v>
      </c>
      <c r="F341" s="222"/>
      <c r="G341" s="222"/>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276</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3" x14ac:dyDescent="0.2">
      <c r="A342" s="219"/>
      <c r="B342" s="220"/>
      <c r="C342" s="252" t="s">
        <v>2997</v>
      </c>
      <c r="D342" s="223"/>
      <c r="E342" s="224">
        <v>3.1070000000000002</v>
      </c>
      <c r="F342" s="222"/>
      <c r="G342" s="222"/>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276</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3" x14ac:dyDescent="0.2">
      <c r="A343" s="219"/>
      <c r="B343" s="220"/>
      <c r="C343" s="252" t="s">
        <v>2998</v>
      </c>
      <c r="D343" s="223"/>
      <c r="E343" s="224">
        <v>0.61880000000000002</v>
      </c>
      <c r="F343" s="222"/>
      <c r="G343" s="222"/>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276</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52" t="s">
        <v>2999</v>
      </c>
      <c r="D344" s="223"/>
      <c r="E344" s="224">
        <v>1.4903999999999999</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276</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52" t="s">
        <v>3000</v>
      </c>
      <c r="D345" s="223"/>
      <c r="E345" s="224">
        <v>195.8</v>
      </c>
      <c r="F345" s="222"/>
      <c r="G345" s="222"/>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276</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19"/>
      <c r="B346" s="220"/>
      <c r="C346" s="252" t="s">
        <v>3001</v>
      </c>
      <c r="D346" s="223"/>
      <c r="E346" s="224">
        <v>6.23</v>
      </c>
      <c r="F346" s="222"/>
      <c r="G346" s="222"/>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276</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
      <c r="A347" s="219"/>
      <c r="B347" s="220"/>
      <c r="C347" s="252" t="s">
        <v>3002</v>
      </c>
      <c r="D347" s="223"/>
      <c r="E347" s="224">
        <v>2.3140000000000001</v>
      </c>
      <c r="F347" s="222"/>
      <c r="G347" s="22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276</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52" t="s">
        <v>3003</v>
      </c>
      <c r="D348" s="223"/>
      <c r="E348" s="224">
        <v>1.17</v>
      </c>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276</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52" t="s">
        <v>2961</v>
      </c>
      <c r="D349" s="223"/>
      <c r="E349" s="224">
        <v>1.8720000000000001</v>
      </c>
      <c r="F349" s="222"/>
      <c r="G349" s="222"/>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276</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52" t="s">
        <v>3004</v>
      </c>
      <c r="D350" s="223"/>
      <c r="E350" s="224">
        <v>1.34</v>
      </c>
      <c r="F350" s="222"/>
      <c r="G350" s="22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276</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3" x14ac:dyDescent="0.2">
      <c r="A351" s="219"/>
      <c r="B351" s="220"/>
      <c r="C351" s="252" t="s">
        <v>3005</v>
      </c>
      <c r="D351" s="223"/>
      <c r="E351" s="224">
        <v>30.08</v>
      </c>
      <c r="F351" s="222"/>
      <c r="G351" s="222"/>
      <c r="H351" s="222"/>
      <c r="I351" s="222"/>
      <c r="J351" s="222"/>
      <c r="K351" s="222"/>
      <c r="L351" s="222"/>
      <c r="M351" s="222"/>
      <c r="N351" s="221"/>
      <c r="O351" s="221"/>
      <c r="P351" s="221"/>
      <c r="Q351" s="221"/>
      <c r="R351" s="222"/>
      <c r="S351" s="222"/>
      <c r="T351" s="222"/>
      <c r="U351" s="222"/>
      <c r="V351" s="222"/>
      <c r="W351" s="222"/>
      <c r="X351" s="222"/>
      <c r="Y351" s="222"/>
      <c r="Z351" s="212"/>
      <c r="AA351" s="212"/>
      <c r="AB351" s="212"/>
      <c r="AC351" s="212"/>
      <c r="AD351" s="212"/>
      <c r="AE351" s="212"/>
      <c r="AF351" s="212"/>
      <c r="AG351" s="212" t="s">
        <v>276</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3" x14ac:dyDescent="0.2">
      <c r="A352" s="219"/>
      <c r="B352" s="220"/>
      <c r="C352" s="252" t="s">
        <v>3006</v>
      </c>
      <c r="D352" s="223"/>
      <c r="E352" s="224">
        <v>-16.271999999999998</v>
      </c>
      <c r="F352" s="222"/>
      <c r="G352" s="222"/>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276</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52" t="s">
        <v>3007</v>
      </c>
      <c r="D353" s="223"/>
      <c r="E353" s="224">
        <v>-1.2672000000000001</v>
      </c>
      <c r="F353" s="222"/>
      <c r="G353" s="222"/>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276</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52" t="s">
        <v>3008</v>
      </c>
      <c r="D354" s="223"/>
      <c r="E354" s="224">
        <v>-0.85799999999999998</v>
      </c>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276</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52" t="s">
        <v>2964</v>
      </c>
      <c r="D355" s="223"/>
      <c r="E355" s="224">
        <v>4.9192</v>
      </c>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276</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52" t="s">
        <v>3009</v>
      </c>
      <c r="D356" s="223"/>
      <c r="E356" s="224">
        <v>25.3032</v>
      </c>
      <c r="F356" s="222"/>
      <c r="G356" s="222"/>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276</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52" t="s">
        <v>3010</v>
      </c>
      <c r="D357" s="223"/>
      <c r="E357" s="224">
        <v>0.34060000000000001</v>
      </c>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276</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
      <c r="A358" s="233">
        <v>12</v>
      </c>
      <c r="B358" s="234" t="s">
        <v>3038</v>
      </c>
      <c r="C358" s="250" t="s">
        <v>3039</v>
      </c>
      <c r="D358" s="235" t="s">
        <v>650</v>
      </c>
      <c r="E358" s="236">
        <v>50</v>
      </c>
      <c r="F358" s="237"/>
      <c r="G358" s="238">
        <f>ROUND(E358*F358,2)</f>
        <v>0</v>
      </c>
      <c r="H358" s="237"/>
      <c r="I358" s="238">
        <f>ROUND(E358*H358,2)</f>
        <v>0</v>
      </c>
      <c r="J358" s="237"/>
      <c r="K358" s="238">
        <f>ROUND(E358*J358,2)</f>
        <v>0</v>
      </c>
      <c r="L358" s="238">
        <v>21</v>
      </c>
      <c r="M358" s="238">
        <f>G358*(1+L358/100)</f>
        <v>0</v>
      </c>
      <c r="N358" s="236">
        <v>1.389E-2</v>
      </c>
      <c r="O358" s="236">
        <f>ROUND(E358*N358,2)</f>
        <v>0.69</v>
      </c>
      <c r="P358" s="236">
        <v>0</v>
      </c>
      <c r="Q358" s="236">
        <f>ROUND(E358*P358,2)</f>
        <v>0</v>
      </c>
      <c r="R358" s="238"/>
      <c r="S358" s="238" t="s">
        <v>288</v>
      </c>
      <c r="T358" s="239" t="s">
        <v>265</v>
      </c>
      <c r="U358" s="222">
        <v>0.29299999999999998</v>
      </c>
      <c r="V358" s="222">
        <f>ROUND(E358*U358,2)</f>
        <v>14.65</v>
      </c>
      <c r="W358" s="222"/>
      <c r="X358" s="222" t="s">
        <v>320</v>
      </c>
      <c r="Y358" s="222" t="s">
        <v>267</v>
      </c>
      <c r="Z358" s="212"/>
      <c r="AA358" s="212"/>
      <c r="AB358" s="212"/>
      <c r="AC358" s="212"/>
      <c r="AD358" s="212"/>
      <c r="AE358" s="212"/>
      <c r="AF358" s="212"/>
      <c r="AG358" s="212" t="s">
        <v>321</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2" x14ac:dyDescent="0.2">
      <c r="A359" s="219"/>
      <c r="B359" s="220"/>
      <c r="C359" s="251" t="s">
        <v>3040</v>
      </c>
      <c r="D359" s="241"/>
      <c r="E359" s="241"/>
      <c r="F359" s="241"/>
      <c r="G359" s="241"/>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270</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2" x14ac:dyDescent="0.2">
      <c r="A360" s="219"/>
      <c r="B360" s="220"/>
      <c r="C360" s="252" t="s">
        <v>3041</v>
      </c>
      <c r="D360" s="223"/>
      <c r="E360" s="224">
        <v>50</v>
      </c>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276</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x14ac:dyDescent="0.2">
      <c r="A361" s="226" t="s">
        <v>259</v>
      </c>
      <c r="B361" s="227" t="s">
        <v>121</v>
      </c>
      <c r="C361" s="249" t="s">
        <v>122</v>
      </c>
      <c r="D361" s="228"/>
      <c r="E361" s="229"/>
      <c r="F361" s="230"/>
      <c r="G361" s="230">
        <f>SUMIF(AG362:AG385,"&lt;&gt;NOR",G362:G385)</f>
        <v>0</v>
      </c>
      <c r="H361" s="230"/>
      <c r="I361" s="230">
        <f>SUM(I362:I385)</f>
        <v>0</v>
      </c>
      <c r="J361" s="230"/>
      <c r="K361" s="230">
        <f>SUM(K362:K385)</f>
        <v>0</v>
      </c>
      <c r="L361" s="230"/>
      <c r="M361" s="230">
        <f>SUM(M362:M385)</f>
        <v>0</v>
      </c>
      <c r="N361" s="229"/>
      <c r="O361" s="229">
        <f>SUM(O362:O385)</f>
        <v>26.62</v>
      </c>
      <c r="P361" s="229"/>
      <c r="Q361" s="229">
        <f>SUM(Q362:Q385)</f>
        <v>0</v>
      </c>
      <c r="R361" s="230"/>
      <c r="S361" s="230"/>
      <c r="T361" s="231"/>
      <c r="U361" s="225"/>
      <c r="V361" s="225">
        <f>SUM(V362:V385)</f>
        <v>267.5</v>
      </c>
      <c r="W361" s="225"/>
      <c r="X361" s="225"/>
      <c r="Y361" s="225"/>
      <c r="AG361" t="s">
        <v>260</v>
      </c>
    </row>
    <row r="362" spans="1:60" ht="22.5" outlineLevel="1" x14ac:dyDescent="0.2">
      <c r="A362" s="233">
        <v>13</v>
      </c>
      <c r="B362" s="234" t="s">
        <v>3042</v>
      </c>
      <c r="C362" s="250" t="s">
        <v>3043</v>
      </c>
      <c r="D362" s="235" t="s">
        <v>317</v>
      </c>
      <c r="E362" s="236">
        <v>1132</v>
      </c>
      <c r="F362" s="237"/>
      <c r="G362" s="238">
        <f>ROUND(E362*F362,2)</f>
        <v>0</v>
      </c>
      <c r="H362" s="237"/>
      <c r="I362" s="238">
        <f>ROUND(E362*H362,2)</f>
        <v>0</v>
      </c>
      <c r="J362" s="237"/>
      <c r="K362" s="238">
        <f>ROUND(E362*J362,2)</f>
        <v>0</v>
      </c>
      <c r="L362" s="238">
        <v>21</v>
      </c>
      <c r="M362" s="238">
        <f>G362*(1+L362/100)</f>
        <v>0</v>
      </c>
      <c r="N362" s="236">
        <v>1.8380000000000001E-2</v>
      </c>
      <c r="O362" s="236">
        <f>ROUND(E362*N362,2)</f>
        <v>20.81</v>
      </c>
      <c r="P362" s="236">
        <v>0</v>
      </c>
      <c r="Q362" s="236">
        <f>ROUND(E362*P362,2)</f>
        <v>0</v>
      </c>
      <c r="R362" s="238" t="s">
        <v>891</v>
      </c>
      <c r="S362" s="238" t="s">
        <v>264</v>
      </c>
      <c r="T362" s="239" t="s">
        <v>552</v>
      </c>
      <c r="U362" s="222">
        <v>0.104</v>
      </c>
      <c r="V362" s="222">
        <f>ROUND(E362*U362,2)</f>
        <v>117.73</v>
      </c>
      <c r="W362" s="222"/>
      <c r="X362" s="222" t="s">
        <v>320</v>
      </c>
      <c r="Y362" s="222" t="s">
        <v>267</v>
      </c>
      <c r="Z362" s="212"/>
      <c r="AA362" s="212"/>
      <c r="AB362" s="212"/>
      <c r="AC362" s="212"/>
      <c r="AD362" s="212"/>
      <c r="AE362" s="212"/>
      <c r="AF362" s="212"/>
      <c r="AG362" s="212" t="s">
        <v>321</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
      <c r="A363" s="219"/>
      <c r="B363" s="220"/>
      <c r="C363" s="261" t="s">
        <v>3044</v>
      </c>
      <c r="D363" s="259"/>
      <c r="E363" s="259"/>
      <c r="F363" s="259"/>
      <c r="G363" s="259"/>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323</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
      <c r="A364" s="219"/>
      <c r="B364" s="220"/>
      <c r="C364" s="263" t="s">
        <v>3045</v>
      </c>
      <c r="D364" s="260"/>
      <c r="E364" s="260"/>
      <c r="F364" s="260"/>
      <c r="G364" s="260"/>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270</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2" x14ac:dyDescent="0.2">
      <c r="A365" s="219"/>
      <c r="B365" s="220"/>
      <c r="C365" s="252" t="s">
        <v>3046</v>
      </c>
      <c r="D365" s="223"/>
      <c r="E365" s="224">
        <v>220</v>
      </c>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276</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52" t="s">
        <v>3047</v>
      </c>
      <c r="D366" s="223"/>
      <c r="E366" s="224">
        <v>200</v>
      </c>
      <c r="F366" s="222"/>
      <c r="G366" s="222"/>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276</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52" t="s">
        <v>3048</v>
      </c>
      <c r="D367" s="223"/>
      <c r="E367" s="224">
        <v>96</v>
      </c>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276</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52" t="s">
        <v>3049</v>
      </c>
      <c r="D368" s="223"/>
      <c r="E368" s="224">
        <v>96</v>
      </c>
      <c r="F368" s="222"/>
      <c r="G368" s="222"/>
      <c r="H368" s="222"/>
      <c r="I368" s="222"/>
      <c r="J368" s="222"/>
      <c r="K368" s="222"/>
      <c r="L368" s="222"/>
      <c r="M368" s="222"/>
      <c r="N368" s="221"/>
      <c r="O368" s="221"/>
      <c r="P368" s="221"/>
      <c r="Q368" s="221"/>
      <c r="R368" s="222"/>
      <c r="S368" s="222"/>
      <c r="T368" s="222"/>
      <c r="U368" s="222"/>
      <c r="V368" s="222"/>
      <c r="W368" s="222"/>
      <c r="X368" s="222"/>
      <c r="Y368" s="222"/>
      <c r="Z368" s="212"/>
      <c r="AA368" s="212"/>
      <c r="AB368" s="212"/>
      <c r="AC368" s="212"/>
      <c r="AD368" s="212"/>
      <c r="AE368" s="212"/>
      <c r="AF368" s="212"/>
      <c r="AG368" s="212" t="s">
        <v>276</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3" x14ac:dyDescent="0.2">
      <c r="A369" s="219"/>
      <c r="B369" s="220"/>
      <c r="C369" s="252" t="s">
        <v>3050</v>
      </c>
      <c r="D369" s="223"/>
      <c r="E369" s="224">
        <v>100</v>
      </c>
      <c r="F369" s="222"/>
      <c r="G369" s="222"/>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276</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3" x14ac:dyDescent="0.2">
      <c r="A370" s="219"/>
      <c r="B370" s="220"/>
      <c r="C370" s="252" t="s">
        <v>3051</v>
      </c>
      <c r="D370" s="223"/>
      <c r="E370" s="224">
        <v>80</v>
      </c>
      <c r="F370" s="222"/>
      <c r="G370" s="222"/>
      <c r="H370" s="222"/>
      <c r="I370" s="222"/>
      <c r="J370" s="222"/>
      <c r="K370" s="222"/>
      <c r="L370" s="222"/>
      <c r="M370" s="222"/>
      <c r="N370" s="221"/>
      <c r="O370" s="221"/>
      <c r="P370" s="221"/>
      <c r="Q370" s="221"/>
      <c r="R370" s="222"/>
      <c r="S370" s="222"/>
      <c r="T370" s="222"/>
      <c r="U370" s="222"/>
      <c r="V370" s="222"/>
      <c r="W370" s="222"/>
      <c r="X370" s="222"/>
      <c r="Y370" s="222"/>
      <c r="Z370" s="212"/>
      <c r="AA370" s="212"/>
      <c r="AB370" s="212"/>
      <c r="AC370" s="212"/>
      <c r="AD370" s="212"/>
      <c r="AE370" s="212"/>
      <c r="AF370" s="212"/>
      <c r="AG370" s="212" t="s">
        <v>276</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52" t="s">
        <v>3052</v>
      </c>
      <c r="D371" s="223"/>
      <c r="E371" s="224">
        <v>160</v>
      </c>
      <c r="F371" s="222"/>
      <c r="G371" s="22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276</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52" t="s">
        <v>3053</v>
      </c>
      <c r="D372" s="223"/>
      <c r="E372" s="224">
        <v>180</v>
      </c>
      <c r="F372" s="222"/>
      <c r="G372" s="222"/>
      <c r="H372" s="222"/>
      <c r="I372" s="222"/>
      <c r="J372" s="222"/>
      <c r="K372" s="222"/>
      <c r="L372" s="222"/>
      <c r="M372" s="222"/>
      <c r="N372" s="221"/>
      <c r="O372" s="221"/>
      <c r="P372" s="221"/>
      <c r="Q372" s="221"/>
      <c r="R372" s="222"/>
      <c r="S372" s="222"/>
      <c r="T372" s="222"/>
      <c r="U372" s="222"/>
      <c r="V372" s="222"/>
      <c r="W372" s="222"/>
      <c r="X372" s="222"/>
      <c r="Y372" s="222"/>
      <c r="Z372" s="212"/>
      <c r="AA372" s="212"/>
      <c r="AB372" s="212"/>
      <c r="AC372" s="212"/>
      <c r="AD372" s="212"/>
      <c r="AE372" s="212"/>
      <c r="AF372" s="212"/>
      <c r="AG372" s="212" t="s">
        <v>276</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ht="22.5" outlineLevel="1" x14ac:dyDescent="0.2">
      <c r="A373" s="233">
        <v>14</v>
      </c>
      <c r="B373" s="234" t="s">
        <v>3054</v>
      </c>
      <c r="C373" s="250" t="s">
        <v>3055</v>
      </c>
      <c r="D373" s="235" t="s">
        <v>317</v>
      </c>
      <c r="E373" s="236">
        <v>3396</v>
      </c>
      <c r="F373" s="237"/>
      <c r="G373" s="238">
        <f>ROUND(E373*F373,2)</f>
        <v>0</v>
      </c>
      <c r="H373" s="237"/>
      <c r="I373" s="238">
        <f>ROUND(E373*H373,2)</f>
        <v>0</v>
      </c>
      <c r="J373" s="237"/>
      <c r="K373" s="238">
        <f>ROUND(E373*J373,2)</f>
        <v>0</v>
      </c>
      <c r="L373" s="238">
        <v>21</v>
      </c>
      <c r="M373" s="238">
        <f>G373*(1+L373/100)</f>
        <v>0</v>
      </c>
      <c r="N373" s="236">
        <v>1.56E-3</v>
      </c>
      <c r="O373" s="236">
        <f>ROUND(E373*N373,2)</f>
        <v>5.3</v>
      </c>
      <c r="P373" s="236">
        <v>0</v>
      </c>
      <c r="Q373" s="236">
        <f>ROUND(E373*P373,2)</f>
        <v>0</v>
      </c>
      <c r="R373" s="238" t="s">
        <v>891</v>
      </c>
      <c r="S373" s="238" t="s">
        <v>264</v>
      </c>
      <c r="T373" s="239" t="s">
        <v>552</v>
      </c>
      <c r="U373" s="222">
        <v>6.0000000000000001E-3</v>
      </c>
      <c r="V373" s="222">
        <f>ROUND(E373*U373,2)</f>
        <v>20.38</v>
      </c>
      <c r="W373" s="222"/>
      <c r="X373" s="222" t="s">
        <v>320</v>
      </c>
      <c r="Y373" s="222" t="s">
        <v>267</v>
      </c>
      <c r="Z373" s="212"/>
      <c r="AA373" s="212"/>
      <c r="AB373" s="212"/>
      <c r="AC373" s="212"/>
      <c r="AD373" s="212"/>
      <c r="AE373" s="212"/>
      <c r="AF373" s="212"/>
      <c r="AG373" s="212" t="s">
        <v>321</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2" x14ac:dyDescent="0.2">
      <c r="A374" s="219"/>
      <c r="B374" s="220"/>
      <c r="C374" s="261" t="s">
        <v>3044</v>
      </c>
      <c r="D374" s="259"/>
      <c r="E374" s="259"/>
      <c r="F374" s="259"/>
      <c r="G374" s="259"/>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323</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2" x14ac:dyDescent="0.2">
      <c r="A375" s="219"/>
      <c r="B375" s="220"/>
      <c r="C375" s="252" t="s">
        <v>3056</v>
      </c>
      <c r="D375" s="223"/>
      <c r="E375" s="224">
        <v>1132</v>
      </c>
      <c r="F375" s="222"/>
      <c r="G375" s="222"/>
      <c r="H375" s="222"/>
      <c r="I375" s="222"/>
      <c r="J375" s="222"/>
      <c r="K375" s="222"/>
      <c r="L375" s="222"/>
      <c r="M375" s="222"/>
      <c r="N375" s="221"/>
      <c r="O375" s="221"/>
      <c r="P375" s="221"/>
      <c r="Q375" s="221"/>
      <c r="R375" s="222"/>
      <c r="S375" s="222"/>
      <c r="T375" s="222"/>
      <c r="U375" s="222"/>
      <c r="V375" s="222"/>
      <c r="W375" s="222"/>
      <c r="X375" s="222"/>
      <c r="Y375" s="222"/>
      <c r="Z375" s="212"/>
      <c r="AA375" s="212"/>
      <c r="AB375" s="212"/>
      <c r="AC375" s="212"/>
      <c r="AD375" s="212"/>
      <c r="AE375" s="212"/>
      <c r="AF375" s="212"/>
      <c r="AG375" s="212" t="s">
        <v>276</v>
      </c>
      <c r="AH375" s="212">
        <v>5</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62" t="s">
        <v>3057</v>
      </c>
      <c r="D376" s="257"/>
      <c r="E376" s="258">
        <v>2264</v>
      </c>
      <c r="F376" s="222"/>
      <c r="G376" s="222"/>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276</v>
      </c>
      <c r="AH376" s="212">
        <v>4</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33">
        <v>15</v>
      </c>
      <c r="B377" s="234" t="s">
        <v>3058</v>
      </c>
      <c r="C377" s="250" t="s">
        <v>3059</v>
      </c>
      <c r="D377" s="235" t="s">
        <v>317</v>
      </c>
      <c r="E377" s="236">
        <v>1132</v>
      </c>
      <c r="F377" s="237"/>
      <c r="G377" s="238">
        <f>ROUND(E377*F377,2)</f>
        <v>0</v>
      </c>
      <c r="H377" s="237"/>
      <c r="I377" s="238">
        <f>ROUND(E377*H377,2)</f>
        <v>0</v>
      </c>
      <c r="J377" s="237"/>
      <c r="K377" s="238">
        <f>ROUND(E377*J377,2)</f>
        <v>0</v>
      </c>
      <c r="L377" s="238">
        <v>21</v>
      </c>
      <c r="M377" s="238">
        <f>G377*(1+L377/100)</f>
        <v>0</v>
      </c>
      <c r="N377" s="236">
        <v>0</v>
      </c>
      <c r="O377" s="236">
        <f>ROUND(E377*N377,2)</f>
        <v>0</v>
      </c>
      <c r="P377" s="236">
        <v>0</v>
      </c>
      <c r="Q377" s="236">
        <f>ROUND(E377*P377,2)</f>
        <v>0</v>
      </c>
      <c r="R377" s="238" t="s">
        <v>891</v>
      </c>
      <c r="S377" s="238" t="s">
        <v>264</v>
      </c>
      <c r="T377" s="239" t="s">
        <v>552</v>
      </c>
      <c r="U377" s="222">
        <v>6.6000000000000003E-2</v>
      </c>
      <c r="V377" s="222">
        <f>ROUND(E377*U377,2)</f>
        <v>74.709999999999994</v>
      </c>
      <c r="W377" s="222"/>
      <c r="X377" s="222" t="s">
        <v>320</v>
      </c>
      <c r="Y377" s="222" t="s">
        <v>267</v>
      </c>
      <c r="Z377" s="212"/>
      <c r="AA377" s="212"/>
      <c r="AB377" s="212"/>
      <c r="AC377" s="212"/>
      <c r="AD377" s="212"/>
      <c r="AE377" s="212"/>
      <c r="AF377" s="212"/>
      <c r="AG377" s="212" t="s">
        <v>321</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2" x14ac:dyDescent="0.2">
      <c r="A378" s="219"/>
      <c r="B378" s="220"/>
      <c r="C378" s="252" t="s">
        <v>3056</v>
      </c>
      <c r="D378" s="223"/>
      <c r="E378" s="224">
        <v>1132</v>
      </c>
      <c r="F378" s="222"/>
      <c r="G378" s="222"/>
      <c r="H378" s="222"/>
      <c r="I378" s="222"/>
      <c r="J378" s="222"/>
      <c r="K378" s="222"/>
      <c r="L378" s="222"/>
      <c r="M378" s="222"/>
      <c r="N378" s="221"/>
      <c r="O378" s="221"/>
      <c r="P378" s="221"/>
      <c r="Q378" s="221"/>
      <c r="R378" s="222"/>
      <c r="S378" s="222"/>
      <c r="T378" s="222"/>
      <c r="U378" s="222"/>
      <c r="V378" s="222"/>
      <c r="W378" s="222"/>
      <c r="X378" s="222"/>
      <c r="Y378" s="222"/>
      <c r="Z378" s="212"/>
      <c r="AA378" s="212"/>
      <c r="AB378" s="212"/>
      <c r="AC378" s="212"/>
      <c r="AD378" s="212"/>
      <c r="AE378" s="212"/>
      <c r="AF378" s="212"/>
      <c r="AG378" s="212" t="s">
        <v>276</v>
      </c>
      <c r="AH378" s="212">
        <v>5</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1" x14ac:dyDescent="0.2">
      <c r="A379" s="233">
        <v>16</v>
      </c>
      <c r="B379" s="234" t="s">
        <v>3060</v>
      </c>
      <c r="C379" s="250" t="s">
        <v>3061</v>
      </c>
      <c r="D379" s="235" t="s">
        <v>317</v>
      </c>
      <c r="E379" s="236">
        <v>1132</v>
      </c>
      <c r="F379" s="237"/>
      <c r="G379" s="238">
        <f>ROUND(E379*F379,2)</f>
        <v>0</v>
      </c>
      <c r="H379" s="237"/>
      <c r="I379" s="238">
        <f>ROUND(E379*H379,2)</f>
        <v>0</v>
      </c>
      <c r="J379" s="237"/>
      <c r="K379" s="238">
        <f>ROUND(E379*J379,2)</f>
        <v>0</v>
      </c>
      <c r="L379" s="238">
        <v>21</v>
      </c>
      <c r="M379" s="238">
        <f>G379*(1+L379/100)</f>
        <v>0</v>
      </c>
      <c r="N379" s="236">
        <v>0</v>
      </c>
      <c r="O379" s="236">
        <f>ROUND(E379*N379,2)</f>
        <v>0</v>
      </c>
      <c r="P379" s="236">
        <v>0</v>
      </c>
      <c r="Q379" s="236">
        <f>ROUND(E379*P379,2)</f>
        <v>0</v>
      </c>
      <c r="R379" s="238" t="s">
        <v>891</v>
      </c>
      <c r="S379" s="238" t="s">
        <v>264</v>
      </c>
      <c r="T379" s="239" t="s">
        <v>552</v>
      </c>
      <c r="U379" s="222">
        <v>3.0300000000000001E-2</v>
      </c>
      <c r="V379" s="222">
        <f>ROUND(E379*U379,2)</f>
        <v>34.299999999999997</v>
      </c>
      <c r="W379" s="222"/>
      <c r="X379" s="222" t="s">
        <v>320</v>
      </c>
      <c r="Y379" s="222" t="s">
        <v>267</v>
      </c>
      <c r="Z379" s="212"/>
      <c r="AA379" s="212"/>
      <c r="AB379" s="212"/>
      <c r="AC379" s="212"/>
      <c r="AD379" s="212"/>
      <c r="AE379" s="212"/>
      <c r="AF379" s="212"/>
      <c r="AG379" s="212" t="s">
        <v>321</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2" x14ac:dyDescent="0.2">
      <c r="A380" s="219"/>
      <c r="B380" s="220"/>
      <c r="C380" s="252" t="s">
        <v>3056</v>
      </c>
      <c r="D380" s="223"/>
      <c r="E380" s="224">
        <v>1132</v>
      </c>
      <c r="F380" s="222"/>
      <c r="G380" s="222"/>
      <c r="H380" s="222"/>
      <c r="I380" s="222"/>
      <c r="J380" s="222"/>
      <c r="K380" s="222"/>
      <c r="L380" s="222"/>
      <c r="M380" s="222"/>
      <c r="N380" s="221"/>
      <c r="O380" s="221"/>
      <c r="P380" s="221"/>
      <c r="Q380" s="221"/>
      <c r="R380" s="222"/>
      <c r="S380" s="222"/>
      <c r="T380" s="222"/>
      <c r="U380" s="222"/>
      <c r="V380" s="222"/>
      <c r="W380" s="222"/>
      <c r="X380" s="222"/>
      <c r="Y380" s="222"/>
      <c r="Z380" s="212"/>
      <c r="AA380" s="212"/>
      <c r="AB380" s="212"/>
      <c r="AC380" s="212"/>
      <c r="AD380" s="212"/>
      <c r="AE380" s="212"/>
      <c r="AF380" s="212"/>
      <c r="AG380" s="212" t="s">
        <v>276</v>
      </c>
      <c r="AH380" s="212">
        <v>5</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ht="22.5" outlineLevel="1" x14ac:dyDescent="0.2">
      <c r="A381" s="233">
        <v>17</v>
      </c>
      <c r="B381" s="234" t="s">
        <v>3062</v>
      </c>
      <c r="C381" s="250" t="s">
        <v>3063</v>
      </c>
      <c r="D381" s="235" t="s">
        <v>317</v>
      </c>
      <c r="E381" s="236">
        <v>3396</v>
      </c>
      <c r="F381" s="237"/>
      <c r="G381" s="238">
        <f>ROUND(E381*F381,2)</f>
        <v>0</v>
      </c>
      <c r="H381" s="237"/>
      <c r="I381" s="238">
        <f>ROUND(E381*H381,2)</f>
        <v>0</v>
      </c>
      <c r="J381" s="237"/>
      <c r="K381" s="238">
        <f>ROUND(E381*J381,2)</f>
        <v>0</v>
      </c>
      <c r="L381" s="238">
        <v>21</v>
      </c>
      <c r="M381" s="238">
        <f>G381*(1+L381/100)</f>
        <v>0</v>
      </c>
      <c r="N381" s="236">
        <v>1.4999999999999999E-4</v>
      </c>
      <c r="O381" s="236">
        <f>ROUND(E381*N381,2)</f>
        <v>0.51</v>
      </c>
      <c r="P381" s="236">
        <v>0</v>
      </c>
      <c r="Q381" s="236">
        <f>ROUND(E381*P381,2)</f>
        <v>0</v>
      </c>
      <c r="R381" s="238" t="s">
        <v>891</v>
      </c>
      <c r="S381" s="238" t="s">
        <v>264</v>
      </c>
      <c r="T381" s="239" t="s">
        <v>552</v>
      </c>
      <c r="U381" s="222">
        <v>0</v>
      </c>
      <c r="V381" s="222">
        <f>ROUND(E381*U381,2)</f>
        <v>0</v>
      </c>
      <c r="W381" s="222"/>
      <c r="X381" s="222" t="s">
        <v>320</v>
      </c>
      <c r="Y381" s="222" t="s">
        <v>267</v>
      </c>
      <c r="Z381" s="212"/>
      <c r="AA381" s="212"/>
      <c r="AB381" s="212"/>
      <c r="AC381" s="212"/>
      <c r="AD381" s="212"/>
      <c r="AE381" s="212"/>
      <c r="AF381" s="212"/>
      <c r="AG381" s="212" t="s">
        <v>321</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2" x14ac:dyDescent="0.2">
      <c r="A382" s="219"/>
      <c r="B382" s="220"/>
      <c r="C382" s="252" t="s">
        <v>3064</v>
      </c>
      <c r="D382" s="223"/>
      <c r="E382" s="224">
        <v>1132</v>
      </c>
      <c r="F382" s="222"/>
      <c r="G382" s="222"/>
      <c r="H382" s="222"/>
      <c r="I382" s="222"/>
      <c r="J382" s="222"/>
      <c r="K382" s="222"/>
      <c r="L382" s="222"/>
      <c r="M382" s="222"/>
      <c r="N382" s="221"/>
      <c r="O382" s="221"/>
      <c r="P382" s="221"/>
      <c r="Q382" s="221"/>
      <c r="R382" s="222"/>
      <c r="S382" s="222"/>
      <c r="T382" s="222"/>
      <c r="U382" s="222"/>
      <c r="V382" s="222"/>
      <c r="W382" s="222"/>
      <c r="X382" s="222"/>
      <c r="Y382" s="222"/>
      <c r="Z382" s="212"/>
      <c r="AA382" s="212"/>
      <c r="AB382" s="212"/>
      <c r="AC382" s="212"/>
      <c r="AD382" s="212"/>
      <c r="AE382" s="212"/>
      <c r="AF382" s="212"/>
      <c r="AG382" s="212" t="s">
        <v>276</v>
      </c>
      <c r="AH382" s="212">
        <v>5</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62" t="s">
        <v>3057</v>
      </c>
      <c r="D383" s="257"/>
      <c r="E383" s="258">
        <v>2264</v>
      </c>
      <c r="F383" s="222"/>
      <c r="G383" s="222"/>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276</v>
      </c>
      <c r="AH383" s="212">
        <v>4</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1" x14ac:dyDescent="0.2">
      <c r="A384" s="233">
        <v>18</v>
      </c>
      <c r="B384" s="234" t="s">
        <v>3065</v>
      </c>
      <c r="C384" s="250" t="s">
        <v>3066</v>
      </c>
      <c r="D384" s="235" t="s">
        <v>317</v>
      </c>
      <c r="E384" s="236">
        <v>1132</v>
      </c>
      <c r="F384" s="237"/>
      <c r="G384" s="238">
        <f>ROUND(E384*F384,2)</f>
        <v>0</v>
      </c>
      <c r="H384" s="237"/>
      <c r="I384" s="238">
        <f>ROUND(E384*H384,2)</f>
        <v>0</v>
      </c>
      <c r="J384" s="237"/>
      <c r="K384" s="238">
        <f>ROUND(E384*J384,2)</f>
        <v>0</v>
      </c>
      <c r="L384" s="238">
        <v>21</v>
      </c>
      <c r="M384" s="238">
        <f>G384*(1+L384/100)</f>
        <v>0</v>
      </c>
      <c r="N384" s="236">
        <v>0</v>
      </c>
      <c r="O384" s="236">
        <f>ROUND(E384*N384,2)</f>
        <v>0</v>
      </c>
      <c r="P384" s="236">
        <v>0</v>
      </c>
      <c r="Q384" s="236">
        <f>ROUND(E384*P384,2)</f>
        <v>0</v>
      </c>
      <c r="R384" s="238" t="s">
        <v>891</v>
      </c>
      <c r="S384" s="238" t="s">
        <v>264</v>
      </c>
      <c r="T384" s="239" t="s">
        <v>552</v>
      </c>
      <c r="U384" s="222">
        <v>1.7999999999999999E-2</v>
      </c>
      <c r="V384" s="222">
        <f>ROUND(E384*U384,2)</f>
        <v>20.38</v>
      </c>
      <c r="W384" s="222"/>
      <c r="X384" s="222" t="s">
        <v>320</v>
      </c>
      <c r="Y384" s="222" t="s">
        <v>267</v>
      </c>
      <c r="Z384" s="212"/>
      <c r="AA384" s="212"/>
      <c r="AB384" s="212"/>
      <c r="AC384" s="212"/>
      <c r="AD384" s="212"/>
      <c r="AE384" s="212"/>
      <c r="AF384" s="212"/>
      <c r="AG384" s="212" t="s">
        <v>321</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2" x14ac:dyDescent="0.2">
      <c r="A385" s="219"/>
      <c r="B385" s="220"/>
      <c r="C385" s="252" t="s">
        <v>3064</v>
      </c>
      <c r="D385" s="223"/>
      <c r="E385" s="224">
        <v>1132</v>
      </c>
      <c r="F385" s="222"/>
      <c r="G385" s="222"/>
      <c r="H385" s="222"/>
      <c r="I385" s="222"/>
      <c r="J385" s="222"/>
      <c r="K385" s="222"/>
      <c r="L385" s="222"/>
      <c r="M385" s="222"/>
      <c r="N385" s="221"/>
      <c r="O385" s="221"/>
      <c r="P385" s="221"/>
      <c r="Q385" s="221"/>
      <c r="R385" s="222"/>
      <c r="S385" s="222"/>
      <c r="T385" s="222"/>
      <c r="U385" s="222"/>
      <c r="V385" s="222"/>
      <c r="W385" s="222"/>
      <c r="X385" s="222"/>
      <c r="Y385" s="222"/>
      <c r="Z385" s="212"/>
      <c r="AA385" s="212"/>
      <c r="AB385" s="212"/>
      <c r="AC385" s="212"/>
      <c r="AD385" s="212"/>
      <c r="AE385" s="212"/>
      <c r="AF385" s="212"/>
      <c r="AG385" s="212" t="s">
        <v>276</v>
      </c>
      <c r="AH385" s="212">
        <v>5</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x14ac:dyDescent="0.2">
      <c r="A386" s="226" t="s">
        <v>259</v>
      </c>
      <c r="B386" s="227" t="s">
        <v>123</v>
      </c>
      <c r="C386" s="249" t="s">
        <v>124</v>
      </c>
      <c r="D386" s="228"/>
      <c r="E386" s="229"/>
      <c r="F386" s="230"/>
      <c r="G386" s="230">
        <f>SUMIF(AG387:AG400,"&lt;&gt;NOR",G387:G400)</f>
        <v>0</v>
      </c>
      <c r="H386" s="230"/>
      <c r="I386" s="230">
        <f>SUM(I387:I400)</f>
        <v>0</v>
      </c>
      <c r="J386" s="230"/>
      <c r="K386" s="230">
        <f>SUM(K387:K400)</f>
        <v>0</v>
      </c>
      <c r="L386" s="230"/>
      <c r="M386" s="230">
        <f>SUM(M387:M400)</f>
        <v>0</v>
      </c>
      <c r="N386" s="229"/>
      <c r="O386" s="229">
        <f>SUM(O387:O400)</f>
        <v>0.14000000000000001</v>
      </c>
      <c r="P386" s="229"/>
      <c r="Q386" s="229">
        <f>SUM(Q387:Q400)</f>
        <v>0</v>
      </c>
      <c r="R386" s="230"/>
      <c r="S386" s="230"/>
      <c r="T386" s="231"/>
      <c r="U386" s="225"/>
      <c r="V386" s="225">
        <f>SUM(V387:V400)</f>
        <v>34.26</v>
      </c>
      <c r="W386" s="225"/>
      <c r="X386" s="225"/>
      <c r="Y386" s="225"/>
      <c r="AG386" t="s">
        <v>260</v>
      </c>
    </row>
    <row r="387" spans="1:60" ht="22.5" outlineLevel="1" x14ac:dyDescent="0.2">
      <c r="A387" s="233">
        <v>19</v>
      </c>
      <c r="B387" s="234" t="s">
        <v>3067</v>
      </c>
      <c r="C387" s="250" t="s">
        <v>3068</v>
      </c>
      <c r="D387" s="235" t="s">
        <v>650</v>
      </c>
      <c r="E387" s="236">
        <v>114.2</v>
      </c>
      <c r="F387" s="237"/>
      <c r="G387" s="238">
        <f>ROUND(E387*F387,2)</f>
        <v>0</v>
      </c>
      <c r="H387" s="237"/>
      <c r="I387" s="238">
        <f>ROUND(E387*H387,2)</f>
        <v>0</v>
      </c>
      <c r="J387" s="237"/>
      <c r="K387" s="238">
        <f>ROUND(E387*J387,2)</f>
        <v>0</v>
      </c>
      <c r="L387" s="238">
        <v>21</v>
      </c>
      <c r="M387" s="238">
        <f>G387*(1+L387/100)</f>
        <v>0</v>
      </c>
      <c r="N387" s="236">
        <v>3.8000000000000002E-4</v>
      </c>
      <c r="O387" s="236">
        <f>ROUND(E387*N387,2)</f>
        <v>0.04</v>
      </c>
      <c r="P387" s="236">
        <v>0</v>
      </c>
      <c r="Q387" s="236">
        <f>ROUND(E387*P387,2)</f>
        <v>0</v>
      </c>
      <c r="R387" s="238" t="s">
        <v>376</v>
      </c>
      <c r="S387" s="238" t="s">
        <v>264</v>
      </c>
      <c r="T387" s="239" t="s">
        <v>552</v>
      </c>
      <c r="U387" s="222">
        <v>0.3</v>
      </c>
      <c r="V387" s="222">
        <f>ROUND(E387*U387,2)</f>
        <v>34.26</v>
      </c>
      <c r="W387" s="222"/>
      <c r="X387" s="222" t="s">
        <v>320</v>
      </c>
      <c r="Y387" s="222" t="s">
        <v>267</v>
      </c>
      <c r="Z387" s="212"/>
      <c r="AA387" s="212"/>
      <c r="AB387" s="212"/>
      <c r="AC387" s="212"/>
      <c r="AD387" s="212"/>
      <c r="AE387" s="212"/>
      <c r="AF387" s="212"/>
      <c r="AG387" s="212" t="s">
        <v>321</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2" x14ac:dyDescent="0.2">
      <c r="A388" s="219"/>
      <c r="B388" s="220"/>
      <c r="C388" s="252" t="s">
        <v>3069</v>
      </c>
      <c r="D388" s="223"/>
      <c r="E388" s="224"/>
      <c r="F388" s="222"/>
      <c r="G388" s="222"/>
      <c r="H388" s="222"/>
      <c r="I388" s="222"/>
      <c r="J388" s="222"/>
      <c r="K388" s="222"/>
      <c r="L388" s="222"/>
      <c r="M388" s="222"/>
      <c r="N388" s="221"/>
      <c r="O388" s="221"/>
      <c r="P388" s="221"/>
      <c r="Q388" s="221"/>
      <c r="R388" s="222"/>
      <c r="S388" s="222"/>
      <c r="T388" s="222"/>
      <c r="U388" s="222"/>
      <c r="V388" s="222"/>
      <c r="W388" s="222"/>
      <c r="X388" s="222"/>
      <c r="Y388" s="222"/>
      <c r="Z388" s="212"/>
      <c r="AA388" s="212"/>
      <c r="AB388" s="212"/>
      <c r="AC388" s="212"/>
      <c r="AD388" s="212"/>
      <c r="AE388" s="212"/>
      <c r="AF388" s="212"/>
      <c r="AG388" s="212" t="s">
        <v>276</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3" x14ac:dyDescent="0.2">
      <c r="A389" s="219"/>
      <c r="B389" s="220"/>
      <c r="C389" s="252" t="s">
        <v>3070</v>
      </c>
      <c r="D389" s="223"/>
      <c r="E389" s="224">
        <v>19</v>
      </c>
      <c r="F389" s="222"/>
      <c r="G389" s="222"/>
      <c r="H389" s="222"/>
      <c r="I389" s="222"/>
      <c r="J389" s="222"/>
      <c r="K389" s="222"/>
      <c r="L389" s="222"/>
      <c r="M389" s="222"/>
      <c r="N389" s="221"/>
      <c r="O389" s="221"/>
      <c r="P389" s="221"/>
      <c r="Q389" s="221"/>
      <c r="R389" s="222"/>
      <c r="S389" s="222"/>
      <c r="T389" s="222"/>
      <c r="U389" s="222"/>
      <c r="V389" s="222"/>
      <c r="W389" s="222"/>
      <c r="X389" s="222"/>
      <c r="Y389" s="222"/>
      <c r="Z389" s="212"/>
      <c r="AA389" s="212"/>
      <c r="AB389" s="212"/>
      <c r="AC389" s="212"/>
      <c r="AD389" s="212"/>
      <c r="AE389" s="212"/>
      <c r="AF389" s="212"/>
      <c r="AG389" s="212" t="s">
        <v>276</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52" t="s">
        <v>3071</v>
      </c>
      <c r="D390" s="223"/>
      <c r="E390" s="224">
        <v>7.8</v>
      </c>
      <c r="F390" s="222"/>
      <c r="G390" s="222"/>
      <c r="H390" s="222"/>
      <c r="I390" s="222"/>
      <c r="J390" s="222"/>
      <c r="K390" s="222"/>
      <c r="L390" s="222"/>
      <c r="M390" s="222"/>
      <c r="N390" s="221"/>
      <c r="O390" s="221"/>
      <c r="P390" s="221"/>
      <c r="Q390" s="221"/>
      <c r="R390" s="222"/>
      <c r="S390" s="222"/>
      <c r="T390" s="222"/>
      <c r="U390" s="222"/>
      <c r="V390" s="222"/>
      <c r="W390" s="222"/>
      <c r="X390" s="222"/>
      <c r="Y390" s="222"/>
      <c r="Z390" s="212"/>
      <c r="AA390" s="212"/>
      <c r="AB390" s="212"/>
      <c r="AC390" s="212"/>
      <c r="AD390" s="212"/>
      <c r="AE390" s="212"/>
      <c r="AF390" s="212"/>
      <c r="AG390" s="212" t="s">
        <v>276</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52" t="s">
        <v>3072</v>
      </c>
      <c r="D391" s="223"/>
      <c r="E391" s="224">
        <v>10.8</v>
      </c>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276</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3" x14ac:dyDescent="0.2">
      <c r="A392" s="219"/>
      <c r="B392" s="220"/>
      <c r="C392" s="252" t="s">
        <v>3073</v>
      </c>
      <c r="D392" s="223"/>
      <c r="E392" s="224">
        <v>14</v>
      </c>
      <c r="F392" s="222"/>
      <c r="G392" s="222"/>
      <c r="H392" s="222"/>
      <c r="I392" s="222"/>
      <c r="J392" s="222"/>
      <c r="K392" s="222"/>
      <c r="L392" s="222"/>
      <c r="M392" s="222"/>
      <c r="N392" s="221"/>
      <c r="O392" s="221"/>
      <c r="P392" s="221"/>
      <c r="Q392" s="221"/>
      <c r="R392" s="222"/>
      <c r="S392" s="222"/>
      <c r="T392" s="222"/>
      <c r="U392" s="222"/>
      <c r="V392" s="222"/>
      <c r="W392" s="222"/>
      <c r="X392" s="222"/>
      <c r="Y392" s="222"/>
      <c r="Z392" s="212"/>
      <c r="AA392" s="212"/>
      <c r="AB392" s="212"/>
      <c r="AC392" s="212"/>
      <c r="AD392" s="212"/>
      <c r="AE392" s="212"/>
      <c r="AF392" s="212"/>
      <c r="AG392" s="212" t="s">
        <v>276</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3" x14ac:dyDescent="0.2">
      <c r="A393" s="219"/>
      <c r="B393" s="220"/>
      <c r="C393" s="252" t="s">
        <v>3074</v>
      </c>
      <c r="D393" s="223"/>
      <c r="E393" s="224">
        <v>4.8</v>
      </c>
      <c r="F393" s="222"/>
      <c r="G393" s="222"/>
      <c r="H393" s="222"/>
      <c r="I393" s="222"/>
      <c r="J393" s="222"/>
      <c r="K393" s="222"/>
      <c r="L393" s="222"/>
      <c r="M393" s="222"/>
      <c r="N393" s="221"/>
      <c r="O393" s="221"/>
      <c r="P393" s="221"/>
      <c r="Q393" s="221"/>
      <c r="R393" s="222"/>
      <c r="S393" s="222"/>
      <c r="T393" s="222"/>
      <c r="U393" s="222"/>
      <c r="V393" s="222"/>
      <c r="W393" s="222"/>
      <c r="X393" s="222"/>
      <c r="Y393" s="222"/>
      <c r="Z393" s="212"/>
      <c r="AA393" s="212"/>
      <c r="AB393" s="212"/>
      <c r="AC393" s="212"/>
      <c r="AD393" s="212"/>
      <c r="AE393" s="212"/>
      <c r="AF393" s="212"/>
      <c r="AG393" s="212" t="s">
        <v>276</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3" x14ac:dyDescent="0.2">
      <c r="A394" s="219"/>
      <c r="B394" s="220"/>
      <c r="C394" s="252" t="s">
        <v>3075</v>
      </c>
      <c r="D394" s="223"/>
      <c r="E394" s="224">
        <v>7.2</v>
      </c>
      <c r="F394" s="222"/>
      <c r="G394" s="222"/>
      <c r="H394" s="222"/>
      <c r="I394" s="222"/>
      <c r="J394" s="222"/>
      <c r="K394" s="222"/>
      <c r="L394" s="222"/>
      <c r="M394" s="222"/>
      <c r="N394" s="221"/>
      <c r="O394" s="221"/>
      <c r="P394" s="221"/>
      <c r="Q394" s="221"/>
      <c r="R394" s="222"/>
      <c r="S394" s="222"/>
      <c r="T394" s="222"/>
      <c r="U394" s="222"/>
      <c r="V394" s="222"/>
      <c r="W394" s="222"/>
      <c r="X394" s="222"/>
      <c r="Y394" s="222"/>
      <c r="Z394" s="212"/>
      <c r="AA394" s="212"/>
      <c r="AB394" s="212"/>
      <c r="AC394" s="212"/>
      <c r="AD394" s="212"/>
      <c r="AE394" s="212"/>
      <c r="AF394" s="212"/>
      <c r="AG394" s="212" t="s">
        <v>276</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3" x14ac:dyDescent="0.2">
      <c r="A395" s="219"/>
      <c r="B395" s="220"/>
      <c r="C395" s="252" t="s">
        <v>3076</v>
      </c>
      <c r="D395" s="223"/>
      <c r="E395" s="224">
        <v>15</v>
      </c>
      <c r="F395" s="222"/>
      <c r="G395" s="222"/>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276</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3" x14ac:dyDescent="0.2">
      <c r="A396" s="219"/>
      <c r="B396" s="220"/>
      <c r="C396" s="252" t="s">
        <v>3077</v>
      </c>
      <c r="D396" s="223"/>
      <c r="E396" s="224">
        <v>17</v>
      </c>
      <c r="F396" s="222"/>
      <c r="G396" s="222"/>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276</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
      <c r="A397" s="219"/>
      <c r="B397" s="220"/>
      <c r="C397" s="252" t="s">
        <v>3071</v>
      </c>
      <c r="D397" s="223"/>
      <c r="E397" s="224">
        <v>7.8</v>
      </c>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276</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52" t="s">
        <v>3072</v>
      </c>
      <c r="D398" s="223"/>
      <c r="E398" s="224">
        <v>10.8</v>
      </c>
      <c r="F398" s="222"/>
      <c r="G398" s="222"/>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276</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1" x14ac:dyDescent="0.2">
      <c r="A399" s="233">
        <v>20</v>
      </c>
      <c r="B399" s="234" t="s">
        <v>3078</v>
      </c>
      <c r="C399" s="250" t="s">
        <v>3079</v>
      </c>
      <c r="D399" s="235" t="s">
        <v>1336</v>
      </c>
      <c r="E399" s="236">
        <v>1</v>
      </c>
      <c r="F399" s="237"/>
      <c r="G399" s="238">
        <f>ROUND(E399*F399,2)</f>
        <v>0</v>
      </c>
      <c r="H399" s="237"/>
      <c r="I399" s="238">
        <f>ROUND(E399*H399,2)</f>
        <v>0</v>
      </c>
      <c r="J399" s="237"/>
      <c r="K399" s="238">
        <f>ROUND(E399*J399,2)</f>
        <v>0</v>
      </c>
      <c r="L399" s="238">
        <v>21</v>
      </c>
      <c r="M399" s="238">
        <f>G399*(1+L399/100)</f>
        <v>0</v>
      </c>
      <c r="N399" s="236">
        <v>0.1</v>
      </c>
      <c r="O399" s="236">
        <f>ROUND(E399*N399,2)</f>
        <v>0.1</v>
      </c>
      <c r="P399" s="236">
        <v>0</v>
      </c>
      <c r="Q399" s="236">
        <f>ROUND(E399*P399,2)</f>
        <v>0</v>
      </c>
      <c r="R399" s="238"/>
      <c r="S399" s="238" t="s">
        <v>288</v>
      </c>
      <c r="T399" s="239" t="s">
        <v>265</v>
      </c>
      <c r="U399" s="222">
        <v>0</v>
      </c>
      <c r="V399" s="222">
        <f>ROUND(E399*U399,2)</f>
        <v>0</v>
      </c>
      <c r="W399" s="222"/>
      <c r="X399" s="222" t="s">
        <v>320</v>
      </c>
      <c r="Y399" s="222" t="s">
        <v>267</v>
      </c>
      <c r="Z399" s="212"/>
      <c r="AA399" s="212"/>
      <c r="AB399" s="212"/>
      <c r="AC399" s="212"/>
      <c r="AD399" s="212"/>
      <c r="AE399" s="212"/>
      <c r="AF399" s="212"/>
      <c r="AG399" s="212" t="s">
        <v>321</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ht="33.75" outlineLevel="2" x14ac:dyDescent="0.2">
      <c r="A400" s="219"/>
      <c r="B400" s="220"/>
      <c r="C400" s="251" t="s">
        <v>3080</v>
      </c>
      <c r="D400" s="241"/>
      <c r="E400" s="241"/>
      <c r="F400" s="241"/>
      <c r="G400" s="241"/>
      <c r="H400" s="222"/>
      <c r="I400" s="222"/>
      <c r="J400" s="222"/>
      <c r="K400" s="222"/>
      <c r="L400" s="222"/>
      <c r="M400" s="222"/>
      <c r="N400" s="221"/>
      <c r="O400" s="221"/>
      <c r="P400" s="221"/>
      <c r="Q400" s="221"/>
      <c r="R400" s="222"/>
      <c r="S400" s="222"/>
      <c r="T400" s="222"/>
      <c r="U400" s="222"/>
      <c r="V400" s="222"/>
      <c r="W400" s="222"/>
      <c r="X400" s="222"/>
      <c r="Y400" s="222"/>
      <c r="Z400" s="212"/>
      <c r="AA400" s="212"/>
      <c r="AB400" s="212"/>
      <c r="AC400" s="212"/>
      <c r="AD400" s="212"/>
      <c r="AE400" s="212"/>
      <c r="AF400" s="212"/>
      <c r="AG400" s="212" t="s">
        <v>270</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40" t="str">
        <f>C400</f>
        <v>Chránit zdivo u paty objektu před kontaminací znečištěnou vodou při mytí fasády, případně zavést provizorní PE folie + provizorní plechové sběrné žlaby a vodu jímat do sudů (dle domluvy i do kanalizace). Při čištění vodou je třeba zamezit masivnímu zatékání do soklů, případně do přilehlých ploch při patě zdiva.</v>
      </c>
      <c r="BB400" s="212"/>
      <c r="BC400" s="212"/>
      <c r="BD400" s="212"/>
      <c r="BE400" s="212"/>
      <c r="BF400" s="212"/>
      <c r="BG400" s="212"/>
      <c r="BH400" s="212"/>
    </row>
    <row r="401" spans="1:60" x14ac:dyDescent="0.2">
      <c r="A401" s="226" t="s">
        <v>259</v>
      </c>
      <c r="B401" s="227" t="s">
        <v>127</v>
      </c>
      <c r="C401" s="249" t="s">
        <v>128</v>
      </c>
      <c r="D401" s="228"/>
      <c r="E401" s="229"/>
      <c r="F401" s="230"/>
      <c r="G401" s="230">
        <f>SUMIF(AG402:AG410,"&lt;&gt;NOR",G402:G410)</f>
        <v>0</v>
      </c>
      <c r="H401" s="230"/>
      <c r="I401" s="230">
        <f>SUM(I402:I410)</f>
        <v>0</v>
      </c>
      <c r="J401" s="230"/>
      <c r="K401" s="230">
        <f>SUM(K402:K410)</f>
        <v>0</v>
      </c>
      <c r="L401" s="230"/>
      <c r="M401" s="230">
        <f>SUM(M402:M410)</f>
        <v>0</v>
      </c>
      <c r="N401" s="229"/>
      <c r="O401" s="229">
        <f>SUM(O402:O410)</f>
        <v>0</v>
      </c>
      <c r="P401" s="229"/>
      <c r="Q401" s="229">
        <f>SUM(Q402:Q410)</f>
        <v>2.6199999999999997</v>
      </c>
      <c r="R401" s="230"/>
      <c r="S401" s="230"/>
      <c r="T401" s="231"/>
      <c r="U401" s="225"/>
      <c r="V401" s="225">
        <f>SUM(V402:V410)</f>
        <v>35.19</v>
      </c>
      <c r="W401" s="225"/>
      <c r="X401" s="225"/>
      <c r="Y401" s="225"/>
      <c r="AG401" t="s">
        <v>260</v>
      </c>
    </row>
    <row r="402" spans="1:60" outlineLevel="1" x14ac:dyDescent="0.2">
      <c r="A402" s="233">
        <v>21</v>
      </c>
      <c r="B402" s="234" t="s">
        <v>3081</v>
      </c>
      <c r="C402" s="250" t="s">
        <v>3082</v>
      </c>
      <c r="D402" s="235" t="s">
        <v>650</v>
      </c>
      <c r="E402" s="236">
        <v>32.479999999999997</v>
      </c>
      <c r="F402" s="237"/>
      <c r="G402" s="238">
        <f>ROUND(E402*F402,2)</f>
        <v>0</v>
      </c>
      <c r="H402" s="237"/>
      <c r="I402" s="238">
        <f>ROUND(E402*H402,2)</f>
        <v>0</v>
      </c>
      <c r="J402" s="237"/>
      <c r="K402" s="238">
        <f>ROUND(E402*J402,2)</f>
        <v>0</v>
      </c>
      <c r="L402" s="238">
        <v>21</v>
      </c>
      <c r="M402" s="238">
        <f>G402*(1+L402/100)</f>
        <v>0</v>
      </c>
      <c r="N402" s="236">
        <v>0</v>
      </c>
      <c r="O402" s="236">
        <f>ROUND(E402*N402,2)</f>
        <v>0</v>
      </c>
      <c r="P402" s="236">
        <v>5.2499999999999998E-2</v>
      </c>
      <c r="Q402" s="236">
        <f>ROUND(E402*P402,2)</f>
        <v>1.71</v>
      </c>
      <c r="R402" s="238" t="s">
        <v>916</v>
      </c>
      <c r="S402" s="238" t="s">
        <v>264</v>
      </c>
      <c r="T402" s="239" t="s">
        <v>552</v>
      </c>
      <c r="U402" s="222">
        <v>0.15</v>
      </c>
      <c r="V402" s="222">
        <f>ROUND(E402*U402,2)</f>
        <v>4.87</v>
      </c>
      <c r="W402" s="222"/>
      <c r="X402" s="222" t="s">
        <v>320</v>
      </c>
      <c r="Y402" s="222" t="s">
        <v>267</v>
      </c>
      <c r="Z402" s="212"/>
      <c r="AA402" s="212"/>
      <c r="AB402" s="212"/>
      <c r="AC402" s="212"/>
      <c r="AD402" s="212"/>
      <c r="AE402" s="212"/>
      <c r="AF402" s="212"/>
      <c r="AG402" s="212" t="s">
        <v>321</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2" x14ac:dyDescent="0.2">
      <c r="A403" s="219"/>
      <c r="B403" s="220"/>
      <c r="C403" s="252" t="s">
        <v>3083</v>
      </c>
      <c r="D403" s="223"/>
      <c r="E403" s="224"/>
      <c r="F403" s="222"/>
      <c r="G403" s="222"/>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276</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52" t="s">
        <v>3084</v>
      </c>
      <c r="D404" s="223"/>
      <c r="E404" s="224">
        <v>15.65</v>
      </c>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276</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52" t="s">
        <v>3085</v>
      </c>
      <c r="D405" s="223"/>
      <c r="E405" s="224">
        <v>16.829999999999998</v>
      </c>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276</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
      <c r="A406" s="233">
        <v>22</v>
      </c>
      <c r="B406" s="234" t="s">
        <v>3086</v>
      </c>
      <c r="C406" s="250" t="s">
        <v>3087</v>
      </c>
      <c r="D406" s="235" t="s">
        <v>317</v>
      </c>
      <c r="E406" s="236">
        <v>109.45914999999999</v>
      </c>
      <c r="F406" s="237"/>
      <c r="G406" s="238">
        <f>ROUND(E406*F406,2)</f>
        <v>0</v>
      </c>
      <c r="H406" s="237"/>
      <c r="I406" s="238">
        <f>ROUND(E406*H406,2)</f>
        <v>0</v>
      </c>
      <c r="J406" s="237"/>
      <c r="K406" s="238">
        <f>ROUND(E406*J406,2)</f>
        <v>0</v>
      </c>
      <c r="L406" s="238">
        <v>21</v>
      </c>
      <c r="M406" s="238">
        <f>G406*(1+L406/100)</f>
        <v>0</v>
      </c>
      <c r="N406" s="236">
        <v>0</v>
      </c>
      <c r="O406" s="236">
        <f>ROUND(E406*N406,2)</f>
        <v>0</v>
      </c>
      <c r="P406" s="236">
        <v>5.5999999999999999E-3</v>
      </c>
      <c r="Q406" s="236">
        <f>ROUND(E406*P406,2)</f>
        <v>0.61</v>
      </c>
      <c r="R406" s="238" t="s">
        <v>916</v>
      </c>
      <c r="S406" s="238" t="s">
        <v>264</v>
      </c>
      <c r="T406" s="239" t="s">
        <v>552</v>
      </c>
      <c r="U406" s="222">
        <v>0.14000000000000001</v>
      </c>
      <c r="V406" s="222">
        <f>ROUND(E406*U406,2)</f>
        <v>15.32</v>
      </c>
      <c r="W406" s="222"/>
      <c r="X406" s="222" t="s">
        <v>320</v>
      </c>
      <c r="Y406" s="222" t="s">
        <v>267</v>
      </c>
      <c r="Z406" s="212"/>
      <c r="AA406" s="212"/>
      <c r="AB406" s="212"/>
      <c r="AC406" s="212"/>
      <c r="AD406" s="212"/>
      <c r="AE406" s="212"/>
      <c r="AF406" s="212"/>
      <c r="AG406" s="212" t="s">
        <v>321</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2" x14ac:dyDescent="0.2">
      <c r="A407" s="219"/>
      <c r="B407" s="220"/>
      <c r="C407" s="252" t="s">
        <v>3088</v>
      </c>
      <c r="D407" s="223"/>
      <c r="E407" s="224"/>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276</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52" t="s">
        <v>3089</v>
      </c>
      <c r="D408" s="223"/>
      <c r="E408" s="224">
        <v>109.45914999999999</v>
      </c>
      <c r="F408" s="222"/>
      <c r="G408" s="222"/>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276</v>
      </c>
      <c r="AH408" s="212">
        <v>5</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
      <c r="A409" s="233">
        <v>23</v>
      </c>
      <c r="B409" s="234" t="s">
        <v>3090</v>
      </c>
      <c r="C409" s="250" t="s">
        <v>3091</v>
      </c>
      <c r="D409" s="235" t="s">
        <v>650</v>
      </c>
      <c r="E409" s="236">
        <v>50</v>
      </c>
      <c r="F409" s="237"/>
      <c r="G409" s="238">
        <f>ROUND(E409*F409,2)</f>
        <v>0</v>
      </c>
      <c r="H409" s="237"/>
      <c r="I409" s="238">
        <f>ROUND(E409*H409,2)</f>
        <v>0</v>
      </c>
      <c r="J409" s="237"/>
      <c r="K409" s="238">
        <f>ROUND(E409*J409,2)</f>
        <v>0</v>
      </c>
      <c r="L409" s="238">
        <v>21</v>
      </c>
      <c r="M409" s="238">
        <f>G409*(1+L409/100)</f>
        <v>0</v>
      </c>
      <c r="N409" s="236">
        <v>0</v>
      </c>
      <c r="O409" s="236">
        <f>ROUND(E409*N409,2)</f>
        <v>0</v>
      </c>
      <c r="P409" s="236">
        <v>5.8999999999999999E-3</v>
      </c>
      <c r="Q409" s="236">
        <f>ROUND(E409*P409,2)</f>
        <v>0.3</v>
      </c>
      <c r="R409" s="238"/>
      <c r="S409" s="238" t="s">
        <v>288</v>
      </c>
      <c r="T409" s="239" t="s">
        <v>265</v>
      </c>
      <c r="U409" s="222">
        <v>0.3</v>
      </c>
      <c r="V409" s="222">
        <f>ROUND(E409*U409,2)</f>
        <v>15</v>
      </c>
      <c r="W409" s="222"/>
      <c r="X409" s="222" t="s">
        <v>320</v>
      </c>
      <c r="Y409" s="222" t="s">
        <v>267</v>
      </c>
      <c r="Z409" s="212"/>
      <c r="AA409" s="212"/>
      <c r="AB409" s="212"/>
      <c r="AC409" s="212"/>
      <c r="AD409" s="212"/>
      <c r="AE409" s="212"/>
      <c r="AF409" s="212"/>
      <c r="AG409" s="212" t="s">
        <v>321</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2" x14ac:dyDescent="0.2">
      <c r="A410" s="219"/>
      <c r="B410" s="220"/>
      <c r="C410" s="252" t="s">
        <v>3092</v>
      </c>
      <c r="D410" s="223"/>
      <c r="E410" s="224">
        <v>50</v>
      </c>
      <c r="F410" s="222"/>
      <c r="G410" s="222"/>
      <c r="H410" s="222"/>
      <c r="I410" s="222"/>
      <c r="J410" s="222"/>
      <c r="K410" s="222"/>
      <c r="L410" s="222"/>
      <c r="M410" s="222"/>
      <c r="N410" s="221"/>
      <c r="O410" s="221"/>
      <c r="P410" s="221"/>
      <c r="Q410" s="221"/>
      <c r="R410" s="222"/>
      <c r="S410" s="222"/>
      <c r="T410" s="222"/>
      <c r="U410" s="222"/>
      <c r="V410" s="222"/>
      <c r="W410" s="222"/>
      <c r="X410" s="222"/>
      <c r="Y410" s="222"/>
      <c r="Z410" s="212"/>
      <c r="AA410" s="212"/>
      <c r="AB410" s="212"/>
      <c r="AC410" s="212"/>
      <c r="AD410" s="212"/>
      <c r="AE410" s="212"/>
      <c r="AF410" s="212"/>
      <c r="AG410" s="212" t="s">
        <v>276</v>
      </c>
      <c r="AH410" s="212">
        <v>5</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x14ac:dyDescent="0.2">
      <c r="A411" s="226" t="s">
        <v>259</v>
      </c>
      <c r="B411" s="227" t="s">
        <v>129</v>
      </c>
      <c r="C411" s="249" t="s">
        <v>130</v>
      </c>
      <c r="D411" s="228"/>
      <c r="E411" s="229"/>
      <c r="F411" s="230"/>
      <c r="G411" s="230">
        <f>SUMIF(AG412:AG416,"&lt;&gt;NOR",G412:G416)</f>
        <v>0</v>
      </c>
      <c r="H411" s="230"/>
      <c r="I411" s="230">
        <f>SUM(I412:I416)</f>
        <v>0</v>
      </c>
      <c r="J411" s="230"/>
      <c r="K411" s="230">
        <f>SUM(K412:K416)</f>
        <v>0</v>
      </c>
      <c r="L411" s="230"/>
      <c r="M411" s="230">
        <f>SUM(M412:M416)</f>
        <v>0</v>
      </c>
      <c r="N411" s="229"/>
      <c r="O411" s="229">
        <f>SUM(O412:O416)</f>
        <v>0</v>
      </c>
      <c r="P411" s="229"/>
      <c r="Q411" s="229">
        <f>SUM(Q412:Q416)</f>
        <v>0</v>
      </c>
      <c r="R411" s="230"/>
      <c r="S411" s="230"/>
      <c r="T411" s="231"/>
      <c r="U411" s="225"/>
      <c r="V411" s="225">
        <f>SUM(V412:V416)</f>
        <v>56.33</v>
      </c>
      <c r="W411" s="225"/>
      <c r="X411" s="225"/>
      <c r="Y411" s="225"/>
      <c r="AG411" t="s">
        <v>260</v>
      </c>
    </row>
    <row r="412" spans="1:60" ht="22.5" outlineLevel="1" x14ac:dyDescent="0.2">
      <c r="A412" s="233">
        <v>24</v>
      </c>
      <c r="B412" s="234" t="s">
        <v>1136</v>
      </c>
      <c r="C412" s="250" t="s">
        <v>1137</v>
      </c>
      <c r="D412" s="235" t="s">
        <v>397</v>
      </c>
      <c r="E412" s="236">
        <v>29.772639999999999</v>
      </c>
      <c r="F412" s="237"/>
      <c r="G412" s="238">
        <f>ROUND(E412*F412,2)</f>
        <v>0</v>
      </c>
      <c r="H412" s="237"/>
      <c r="I412" s="238">
        <f>ROUND(E412*H412,2)</f>
        <v>0</v>
      </c>
      <c r="J412" s="237"/>
      <c r="K412" s="238">
        <f>ROUND(E412*J412,2)</f>
        <v>0</v>
      </c>
      <c r="L412" s="238">
        <v>21</v>
      </c>
      <c r="M412" s="238">
        <f>G412*(1+L412/100)</f>
        <v>0</v>
      </c>
      <c r="N412" s="236">
        <v>0</v>
      </c>
      <c r="O412" s="236">
        <f>ROUND(E412*N412,2)</f>
        <v>0</v>
      </c>
      <c r="P412" s="236">
        <v>0</v>
      </c>
      <c r="Q412" s="236">
        <f>ROUND(E412*P412,2)</f>
        <v>0</v>
      </c>
      <c r="R412" s="238" t="s">
        <v>456</v>
      </c>
      <c r="S412" s="238" t="s">
        <v>264</v>
      </c>
      <c r="T412" s="239" t="s">
        <v>552</v>
      </c>
      <c r="U412" s="222">
        <v>1.8919999999999999</v>
      </c>
      <c r="V412" s="222">
        <f>ROUND(E412*U412,2)</f>
        <v>56.33</v>
      </c>
      <c r="W412" s="222"/>
      <c r="X412" s="222" t="s">
        <v>1138</v>
      </c>
      <c r="Y412" s="222" t="s">
        <v>267</v>
      </c>
      <c r="Z412" s="212"/>
      <c r="AA412" s="212"/>
      <c r="AB412" s="212"/>
      <c r="AC412" s="212"/>
      <c r="AD412" s="212"/>
      <c r="AE412" s="212"/>
      <c r="AF412" s="212"/>
      <c r="AG412" s="212" t="s">
        <v>1139</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2" x14ac:dyDescent="0.2">
      <c r="A413" s="219"/>
      <c r="B413" s="220"/>
      <c r="C413" s="261" t="s">
        <v>1140</v>
      </c>
      <c r="D413" s="259"/>
      <c r="E413" s="259"/>
      <c r="F413" s="259"/>
      <c r="G413" s="259"/>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323</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2" x14ac:dyDescent="0.2">
      <c r="A414" s="219"/>
      <c r="B414" s="220"/>
      <c r="C414" s="252" t="s">
        <v>1141</v>
      </c>
      <c r="D414" s="223"/>
      <c r="E414" s="224"/>
      <c r="F414" s="222"/>
      <c r="G414" s="222"/>
      <c r="H414" s="222"/>
      <c r="I414" s="222"/>
      <c r="J414" s="222"/>
      <c r="K414" s="222"/>
      <c r="L414" s="222"/>
      <c r="M414" s="222"/>
      <c r="N414" s="221"/>
      <c r="O414" s="221"/>
      <c r="P414" s="221"/>
      <c r="Q414" s="221"/>
      <c r="R414" s="222"/>
      <c r="S414" s="222"/>
      <c r="T414" s="222"/>
      <c r="U414" s="222"/>
      <c r="V414" s="222"/>
      <c r="W414" s="222"/>
      <c r="X414" s="222"/>
      <c r="Y414" s="222"/>
      <c r="Z414" s="212"/>
      <c r="AA414" s="212"/>
      <c r="AB414" s="212"/>
      <c r="AC414" s="212"/>
      <c r="AD414" s="212"/>
      <c r="AE414" s="212"/>
      <c r="AF414" s="212"/>
      <c r="AG414" s="212" t="s">
        <v>276</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
      <c r="A415" s="219"/>
      <c r="B415" s="220"/>
      <c r="C415" s="252" t="s">
        <v>3093</v>
      </c>
      <c r="D415" s="223"/>
      <c r="E415" s="224"/>
      <c r="F415" s="222"/>
      <c r="G415" s="222"/>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276</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52" t="s">
        <v>3094</v>
      </c>
      <c r="D416" s="223"/>
      <c r="E416" s="224">
        <v>29.772639999999999</v>
      </c>
      <c r="F416" s="222"/>
      <c r="G416" s="222"/>
      <c r="H416" s="222"/>
      <c r="I416" s="222"/>
      <c r="J416" s="222"/>
      <c r="K416" s="222"/>
      <c r="L416" s="222"/>
      <c r="M416" s="222"/>
      <c r="N416" s="221"/>
      <c r="O416" s="221"/>
      <c r="P416" s="221"/>
      <c r="Q416" s="221"/>
      <c r="R416" s="222"/>
      <c r="S416" s="222"/>
      <c r="T416" s="222"/>
      <c r="U416" s="222"/>
      <c r="V416" s="222"/>
      <c r="W416" s="222"/>
      <c r="X416" s="222"/>
      <c r="Y416" s="222"/>
      <c r="Z416" s="212"/>
      <c r="AA416" s="212"/>
      <c r="AB416" s="212"/>
      <c r="AC416" s="212"/>
      <c r="AD416" s="212"/>
      <c r="AE416" s="212"/>
      <c r="AF416" s="212"/>
      <c r="AG416" s="212" t="s">
        <v>276</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x14ac:dyDescent="0.2">
      <c r="A417" s="226" t="s">
        <v>259</v>
      </c>
      <c r="B417" s="227" t="s">
        <v>173</v>
      </c>
      <c r="C417" s="249" t="s">
        <v>174</v>
      </c>
      <c r="D417" s="228"/>
      <c r="E417" s="229"/>
      <c r="F417" s="230"/>
      <c r="G417" s="230">
        <f>SUMIF(AG418:AG421,"&lt;&gt;NOR",G418:G421)</f>
        <v>0</v>
      </c>
      <c r="H417" s="230"/>
      <c r="I417" s="230">
        <f>SUM(I418:I421)</f>
        <v>0</v>
      </c>
      <c r="J417" s="230"/>
      <c r="K417" s="230">
        <f>SUM(K418:K421)</f>
        <v>0</v>
      </c>
      <c r="L417" s="230"/>
      <c r="M417" s="230">
        <f>SUM(M418:M421)</f>
        <v>0</v>
      </c>
      <c r="N417" s="229"/>
      <c r="O417" s="229">
        <f>SUM(O418:O421)</f>
        <v>0</v>
      </c>
      <c r="P417" s="229"/>
      <c r="Q417" s="229">
        <f>SUM(Q418:Q421)</f>
        <v>0.02</v>
      </c>
      <c r="R417" s="230"/>
      <c r="S417" s="230"/>
      <c r="T417" s="231"/>
      <c r="U417" s="225"/>
      <c r="V417" s="225">
        <f>SUM(V418:V421)</f>
        <v>2.1800000000000002</v>
      </c>
      <c r="W417" s="225"/>
      <c r="X417" s="225"/>
      <c r="Y417" s="225"/>
      <c r="AG417" t="s">
        <v>260</v>
      </c>
    </row>
    <row r="418" spans="1:60" outlineLevel="1" x14ac:dyDescent="0.2">
      <c r="A418" s="233">
        <v>25</v>
      </c>
      <c r="B418" s="234" t="s">
        <v>3095</v>
      </c>
      <c r="C418" s="250" t="s">
        <v>3096</v>
      </c>
      <c r="D418" s="235" t="s">
        <v>645</v>
      </c>
      <c r="E418" s="236">
        <v>5</v>
      </c>
      <c r="F418" s="237"/>
      <c r="G418" s="238">
        <f>ROUND(E418*F418,2)</f>
        <v>0</v>
      </c>
      <c r="H418" s="237"/>
      <c r="I418" s="238">
        <f>ROUND(E418*H418,2)</f>
        <v>0</v>
      </c>
      <c r="J418" s="237"/>
      <c r="K418" s="238">
        <f>ROUND(E418*J418,2)</f>
        <v>0</v>
      </c>
      <c r="L418" s="238">
        <v>21</v>
      </c>
      <c r="M418" s="238">
        <f>G418*(1+L418/100)</f>
        <v>0</v>
      </c>
      <c r="N418" s="236">
        <v>0</v>
      </c>
      <c r="O418" s="236">
        <f>ROUND(E418*N418,2)</f>
        <v>0</v>
      </c>
      <c r="P418" s="236">
        <v>4.3E-3</v>
      </c>
      <c r="Q418" s="236">
        <f>ROUND(E418*P418,2)</f>
        <v>0.02</v>
      </c>
      <c r="R418" s="238" t="s">
        <v>3097</v>
      </c>
      <c r="S418" s="238" t="s">
        <v>264</v>
      </c>
      <c r="T418" s="239" t="s">
        <v>552</v>
      </c>
      <c r="U418" s="222">
        <v>0.4355</v>
      </c>
      <c r="V418" s="222">
        <f>ROUND(E418*U418,2)</f>
        <v>2.1800000000000002</v>
      </c>
      <c r="W418" s="222"/>
      <c r="X418" s="222" t="s">
        <v>320</v>
      </c>
      <c r="Y418" s="222" t="s">
        <v>267</v>
      </c>
      <c r="Z418" s="212"/>
      <c r="AA418" s="212"/>
      <c r="AB418" s="212"/>
      <c r="AC418" s="212"/>
      <c r="AD418" s="212"/>
      <c r="AE418" s="212"/>
      <c r="AF418" s="212"/>
      <c r="AG418" s="212" t="s">
        <v>321</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2" x14ac:dyDescent="0.2">
      <c r="A419" s="219"/>
      <c r="B419" s="220"/>
      <c r="C419" s="252" t="s">
        <v>2921</v>
      </c>
      <c r="D419" s="223"/>
      <c r="E419" s="224"/>
      <c r="F419" s="222"/>
      <c r="G419" s="222"/>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276</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3" x14ac:dyDescent="0.2">
      <c r="A420" s="219"/>
      <c r="B420" s="220"/>
      <c r="C420" s="252" t="s">
        <v>2922</v>
      </c>
      <c r="D420" s="223"/>
      <c r="E420" s="224">
        <v>3</v>
      </c>
      <c r="F420" s="222"/>
      <c r="G420" s="222"/>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276</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3" x14ac:dyDescent="0.2">
      <c r="A421" s="219"/>
      <c r="B421" s="220"/>
      <c r="C421" s="252" t="s">
        <v>2923</v>
      </c>
      <c r="D421" s="223"/>
      <c r="E421" s="224">
        <v>2</v>
      </c>
      <c r="F421" s="222"/>
      <c r="G421" s="222"/>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276</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x14ac:dyDescent="0.2">
      <c r="A422" s="226" t="s">
        <v>259</v>
      </c>
      <c r="B422" s="227" t="s">
        <v>181</v>
      </c>
      <c r="C422" s="249" t="s">
        <v>182</v>
      </c>
      <c r="D422" s="228"/>
      <c r="E422" s="229"/>
      <c r="F422" s="230"/>
      <c r="G422" s="230">
        <f>SUMIF(AG423:AG472,"&lt;&gt;NOR",G423:G472)</f>
        <v>0</v>
      </c>
      <c r="H422" s="230"/>
      <c r="I422" s="230">
        <f>SUM(I423:I472)</f>
        <v>0</v>
      </c>
      <c r="J422" s="230"/>
      <c r="K422" s="230">
        <f>SUM(K423:K472)</f>
        <v>0</v>
      </c>
      <c r="L422" s="230"/>
      <c r="M422" s="230">
        <f>SUM(M423:M472)</f>
        <v>0</v>
      </c>
      <c r="N422" s="229"/>
      <c r="O422" s="229">
        <f>SUM(O423:O472)</f>
        <v>9.0000000000000011E-2</v>
      </c>
      <c r="P422" s="229"/>
      <c r="Q422" s="229">
        <f>SUM(Q423:Q472)</f>
        <v>0.51</v>
      </c>
      <c r="R422" s="230"/>
      <c r="S422" s="230"/>
      <c r="T422" s="231"/>
      <c r="U422" s="225"/>
      <c r="V422" s="225">
        <f>SUM(V423:V472)</f>
        <v>74.19</v>
      </c>
      <c r="W422" s="225"/>
      <c r="X422" s="225"/>
      <c r="Y422" s="225"/>
      <c r="AG422" t="s">
        <v>260</v>
      </c>
    </row>
    <row r="423" spans="1:60" outlineLevel="1" x14ac:dyDescent="0.2">
      <c r="A423" s="233">
        <v>26</v>
      </c>
      <c r="B423" s="234" t="s">
        <v>3098</v>
      </c>
      <c r="C423" s="250" t="s">
        <v>3099</v>
      </c>
      <c r="D423" s="235" t="s">
        <v>650</v>
      </c>
      <c r="E423" s="236">
        <v>97.5</v>
      </c>
      <c r="F423" s="237"/>
      <c r="G423" s="238">
        <f>ROUND(E423*F423,2)</f>
        <v>0</v>
      </c>
      <c r="H423" s="237"/>
      <c r="I423" s="238">
        <f>ROUND(E423*H423,2)</f>
        <v>0</v>
      </c>
      <c r="J423" s="237"/>
      <c r="K423" s="238">
        <f>ROUND(E423*J423,2)</f>
        <v>0</v>
      </c>
      <c r="L423" s="238">
        <v>21</v>
      </c>
      <c r="M423" s="238">
        <f>G423*(1+L423/100)</f>
        <v>0</v>
      </c>
      <c r="N423" s="236">
        <v>3.0000000000000001E-5</v>
      </c>
      <c r="O423" s="236">
        <f>ROUND(E423*N423,2)</f>
        <v>0</v>
      </c>
      <c r="P423" s="236">
        <v>0</v>
      </c>
      <c r="Q423" s="236">
        <f>ROUND(E423*P423,2)</f>
        <v>0</v>
      </c>
      <c r="R423" s="238" t="s">
        <v>1478</v>
      </c>
      <c r="S423" s="238" t="s">
        <v>264</v>
      </c>
      <c r="T423" s="239" t="s">
        <v>552</v>
      </c>
      <c r="U423" s="222">
        <v>0.35189999999999999</v>
      </c>
      <c r="V423" s="222">
        <f>ROUND(E423*U423,2)</f>
        <v>34.31</v>
      </c>
      <c r="W423" s="222"/>
      <c r="X423" s="222" t="s">
        <v>320</v>
      </c>
      <c r="Y423" s="222" t="s">
        <v>267</v>
      </c>
      <c r="Z423" s="212"/>
      <c r="AA423" s="212"/>
      <c r="AB423" s="212"/>
      <c r="AC423" s="212"/>
      <c r="AD423" s="212"/>
      <c r="AE423" s="212"/>
      <c r="AF423" s="212"/>
      <c r="AG423" s="212" t="s">
        <v>321</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2" x14ac:dyDescent="0.2">
      <c r="A424" s="219"/>
      <c r="B424" s="220"/>
      <c r="C424" s="252" t="s">
        <v>3100</v>
      </c>
      <c r="D424" s="223"/>
      <c r="E424" s="224">
        <v>20</v>
      </c>
      <c r="F424" s="222"/>
      <c r="G424" s="222"/>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276</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3" x14ac:dyDescent="0.2">
      <c r="A425" s="219"/>
      <c r="B425" s="220"/>
      <c r="C425" s="252" t="s">
        <v>3101</v>
      </c>
      <c r="D425" s="223"/>
      <c r="E425" s="224">
        <v>19</v>
      </c>
      <c r="F425" s="222"/>
      <c r="G425" s="222"/>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276</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3" x14ac:dyDescent="0.2">
      <c r="A426" s="219"/>
      <c r="B426" s="220"/>
      <c r="C426" s="252" t="s">
        <v>3102</v>
      </c>
      <c r="D426" s="223"/>
      <c r="E426" s="224">
        <v>22</v>
      </c>
      <c r="F426" s="222"/>
      <c r="G426" s="222"/>
      <c r="H426" s="222"/>
      <c r="I426" s="222"/>
      <c r="J426" s="222"/>
      <c r="K426" s="222"/>
      <c r="L426" s="222"/>
      <c r="M426" s="222"/>
      <c r="N426" s="221"/>
      <c r="O426" s="221"/>
      <c r="P426" s="221"/>
      <c r="Q426" s="221"/>
      <c r="R426" s="222"/>
      <c r="S426" s="222"/>
      <c r="T426" s="222"/>
      <c r="U426" s="222"/>
      <c r="V426" s="222"/>
      <c r="W426" s="222"/>
      <c r="X426" s="222"/>
      <c r="Y426" s="222"/>
      <c r="Z426" s="212"/>
      <c r="AA426" s="212"/>
      <c r="AB426" s="212"/>
      <c r="AC426" s="212"/>
      <c r="AD426" s="212"/>
      <c r="AE426" s="212"/>
      <c r="AF426" s="212"/>
      <c r="AG426" s="212" t="s">
        <v>276</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3" x14ac:dyDescent="0.2">
      <c r="A427" s="219"/>
      <c r="B427" s="220"/>
      <c r="C427" s="252" t="s">
        <v>3103</v>
      </c>
      <c r="D427" s="223"/>
      <c r="E427" s="224">
        <v>36.5</v>
      </c>
      <c r="F427" s="222"/>
      <c r="G427" s="222"/>
      <c r="H427" s="222"/>
      <c r="I427" s="222"/>
      <c r="J427" s="222"/>
      <c r="K427" s="222"/>
      <c r="L427" s="222"/>
      <c r="M427" s="222"/>
      <c r="N427" s="221"/>
      <c r="O427" s="221"/>
      <c r="P427" s="221"/>
      <c r="Q427" s="221"/>
      <c r="R427" s="222"/>
      <c r="S427" s="222"/>
      <c r="T427" s="222"/>
      <c r="U427" s="222"/>
      <c r="V427" s="222"/>
      <c r="W427" s="222"/>
      <c r="X427" s="222"/>
      <c r="Y427" s="222"/>
      <c r="Z427" s="212"/>
      <c r="AA427" s="212"/>
      <c r="AB427" s="212"/>
      <c r="AC427" s="212"/>
      <c r="AD427" s="212"/>
      <c r="AE427" s="212"/>
      <c r="AF427" s="212"/>
      <c r="AG427" s="212" t="s">
        <v>276</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ht="22.5" outlineLevel="1" x14ac:dyDescent="0.2">
      <c r="A428" s="233">
        <v>27</v>
      </c>
      <c r="B428" s="234" t="s">
        <v>3104</v>
      </c>
      <c r="C428" s="250" t="s">
        <v>3105</v>
      </c>
      <c r="D428" s="235" t="s">
        <v>650</v>
      </c>
      <c r="E428" s="236">
        <v>12.2</v>
      </c>
      <c r="F428" s="237"/>
      <c r="G428" s="238">
        <f>ROUND(E428*F428,2)</f>
        <v>0</v>
      </c>
      <c r="H428" s="237"/>
      <c r="I428" s="238">
        <f>ROUND(E428*H428,2)</f>
        <v>0</v>
      </c>
      <c r="J428" s="237"/>
      <c r="K428" s="238">
        <f>ROUND(E428*J428,2)</f>
        <v>0</v>
      </c>
      <c r="L428" s="238">
        <v>21</v>
      </c>
      <c r="M428" s="238">
        <f>G428*(1+L428/100)</f>
        <v>0</v>
      </c>
      <c r="N428" s="236">
        <v>1.31E-3</v>
      </c>
      <c r="O428" s="236">
        <f>ROUND(E428*N428,2)</f>
        <v>0.02</v>
      </c>
      <c r="P428" s="236">
        <v>0</v>
      </c>
      <c r="Q428" s="236">
        <f>ROUND(E428*P428,2)</f>
        <v>0</v>
      </c>
      <c r="R428" s="238" t="s">
        <v>1478</v>
      </c>
      <c r="S428" s="238" t="s">
        <v>264</v>
      </c>
      <c r="T428" s="239" t="s">
        <v>552</v>
      </c>
      <c r="U428" s="222">
        <v>0.69</v>
      </c>
      <c r="V428" s="222">
        <f>ROUND(E428*U428,2)</f>
        <v>8.42</v>
      </c>
      <c r="W428" s="222"/>
      <c r="X428" s="222" t="s">
        <v>320</v>
      </c>
      <c r="Y428" s="222" t="s">
        <v>267</v>
      </c>
      <c r="Z428" s="212"/>
      <c r="AA428" s="212"/>
      <c r="AB428" s="212"/>
      <c r="AC428" s="212"/>
      <c r="AD428" s="212"/>
      <c r="AE428" s="212"/>
      <c r="AF428" s="212"/>
      <c r="AG428" s="212" t="s">
        <v>321</v>
      </c>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2" x14ac:dyDescent="0.2">
      <c r="A429" s="219"/>
      <c r="B429" s="220"/>
      <c r="C429" s="252" t="s">
        <v>3106</v>
      </c>
      <c r="D429" s="223"/>
      <c r="E429" s="224">
        <v>12.2</v>
      </c>
      <c r="F429" s="222"/>
      <c r="G429" s="222"/>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276</v>
      </c>
      <c r="AH429" s="212">
        <v>5</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33">
        <v>28</v>
      </c>
      <c r="B430" s="234" t="s">
        <v>3107</v>
      </c>
      <c r="C430" s="250" t="s">
        <v>3108</v>
      </c>
      <c r="D430" s="235" t="s">
        <v>650</v>
      </c>
      <c r="E430" s="236">
        <v>55</v>
      </c>
      <c r="F430" s="237"/>
      <c r="G430" s="238">
        <f>ROUND(E430*F430,2)</f>
        <v>0</v>
      </c>
      <c r="H430" s="237"/>
      <c r="I430" s="238">
        <f>ROUND(E430*H430,2)</f>
        <v>0</v>
      </c>
      <c r="J430" s="237"/>
      <c r="K430" s="238">
        <f>ROUND(E430*J430,2)</f>
        <v>0</v>
      </c>
      <c r="L430" s="238">
        <v>21</v>
      </c>
      <c r="M430" s="238">
        <f>G430*(1+L430/100)</f>
        <v>0</v>
      </c>
      <c r="N430" s="236">
        <v>6.9999999999999994E-5</v>
      </c>
      <c r="O430" s="236">
        <f>ROUND(E430*N430,2)</f>
        <v>0</v>
      </c>
      <c r="P430" s="236">
        <v>0</v>
      </c>
      <c r="Q430" s="236">
        <f>ROUND(E430*P430,2)</f>
        <v>0</v>
      </c>
      <c r="R430" s="238" t="s">
        <v>1478</v>
      </c>
      <c r="S430" s="238" t="s">
        <v>264</v>
      </c>
      <c r="T430" s="239" t="s">
        <v>552</v>
      </c>
      <c r="U430" s="222">
        <v>0.33350000000000002</v>
      </c>
      <c r="V430" s="222">
        <f>ROUND(E430*U430,2)</f>
        <v>18.34</v>
      </c>
      <c r="W430" s="222"/>
      <c r="X430" s="222" t="s">
        <v>320</v>
      </c>
      <c r="Y430" s="222" t="s">
        <v>267</v>
      </c>
      <c r="Z430" s="212"/>
      <c r="AA430" s="212"/>
      <c r="AB430" s="212"/>
      <c r="AC430" s="212"/>
      <c r="AD430" s="212"/>
      <c r="AE430" s="212"/>
      <c r="AF430" s="212"/>
      <c r="AG430" s="212" t="s">
        <v>321</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2" x14ac:dyDescent="0.2">
      <c r="A431" s="219"/>
      <c r="B431" s="220"/>
      <c r="C431" s="251" t="s">
        <v>1492</v>
      </c>
      <c r="D431" s="241"/>
      <c r="E431" s="241"/>
      <c r="F431" s="241"/>
      <c r="G431" s="241"/>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270</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2" x14ac:dyDescent="0.2">
      <c r="A432" s="219"/>
      <c r="B432" s="220"/>
      <c r="C432" s="252" t="s">
        <v>2929</v>
      </c>
      <c r="D432" s="223"/>
      <c r="E432" s="224">
        <v>19</v>
      </c>
      <c r="F432" s="222"/>
      <c r="G432" s="222"/>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276</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19"/>
      <c r="B433" s="220"/>
      <c r="C433" s="252" t="s">
        <v>2930</v>
      </c>
      <c r="D433" s="223"/>
      <c r="E433" s="224">
        <v>9.5</v>
      </c>
      <c r="F433" s="222"/>
      <c r="G433" s="222"/>
      <c r="H433" s="222"/>
      <c r="I433" s="222"/>
      <c r="J433" s="222"/>
      <c r="K433" s="222"/>
      <c r="L433" s="222"/>
      <c r="M433" s="222"/>
      <c r="N433" s="221"/>
      <c r="O433" s="221"/>
      <c r="P433" s="221"/>
      <c r="Q433" s="221"/>
      <c r="R433" s="222"/>
      <c r="S433" s="222"/>
      <c r="T433" s="222"/>
      <c r="U433" s="222"/>
      <c r="V433" s="222"/>
      <c r="W433" s="222"/>
      <c r="X433" s="222"/>
      <c r="Y433" s="222"/>
      <c r="Z433" s="212"/>
      <c r="AA433" s="212"/>
      <c r="AB433" s="212"/>
      <c r="AC433" s="212"/>
      <c r="AD433" s="212"/>
      <c r="AE433" s="212"/>
      <c r="AF433" s="212"/>
      <c r="AG433" s="212" t="s">
        <v>276</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3" x14ac:dyDescent="0.2">
      <c r="A434" s="219"/>
      <c r="B434" s="220"/>
      <c r="C434" s="252" t="s">
        <v>2931</v>
      </c>
      <c r="D434" s="223"/>
      <c r="E434" s="224">
        <v>8</v>
      </c>
      <c r="F434" s="222"/>
      <c r="G434" s="222"/>
      <c r="H434" s="222"/>
      <c r="I434" s="222"/>
      <c r="J434" s="222"/>
      <c r="K434" s="222"/>
      <c r="L434" s="222"/>
      <c r="M434" s="222"/>
      <c r="N434" s="221"/>
      <c r="O434" s="221"/>
      <c r="P434" s="221"/>
      <c r="Q434" s="221"/>
      <c r="R434" s="222"/>
      <c r="S434" s="222"/>
      <c r="T434" s="222"/>
      <c r="U434" s="222"/>
      <c r="V434" s="222"/>
      <c r="W434" s="222"/>
      <c r="X434" s="222"/>
      <c r="Y434" s="222"/>
      <c r="Z434" s="212"/>
      <c r="AA434" s="212"/>
      <c r="AB434" s="212"/>
      <c r="AC434" s="212"/>
      <c r="AD434" s="212"/>
      <c r="AE434" s="212"/>
      <c r="AF434" s="212"/>
      <c r="AG434" s="212" t="s">
        <v>276</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3" x14ac:dyDescent="0.2">
      <c r="A435" s="219"/>
      <c r="B435" s="220"/>
      <c r="C435" s="252" t="s">
        <v>2932</v>
      </c>
      <c r="D435" s="223"/>
      <c r="E435" s="224">
        <v>18.5</v>
      </c>
      <c r="F435" s="222"/>
      <c r="G435" s="222"/>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276</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1" x14ac:dyDescent="0.2">
      <c r="A436" s="233">
        <v>29</v>
      </c>
      <c r="B436" s="234" t="s">
        <v>3109</v>
      </c>
      <c r="C436" s="250" t="s">
        <v>3110</v>
      </c>
      <c r="D436" s="235" t="s">
        <v>650</v>
      </c>
      <c r="E436" s="236">
        <v>97.5</v>
      </c>
      <c r="F436" s="237"/>
      <c r="G436" s="238">
        <f>ROUND(E436*F436,2)</f>
        <v>0</v>
      </c>
      <c r="H436" s="237"/>
      <c r="I436" s="238">
        <f>ROUND(E436*H436,2)</f>
        <v>0</v>
      </c>
      <c r="J436" s="237"/>
      <c r="K436" s="238">
        <f>ROUND(E436*J436,2)</f>
        <v>0</v>
      </c>
      <c r="L436" s="238">
        <v>21</v>
      </c>
      <c r="M436" s="238">
        <f>G436*(1+L436/100)</f>
        <v>0</v>
      </c>
      <c r="N436" s="236">
        <v>0</v>
      </c>
      <c r="O436" s="236">
        <f>ROUND(E436*N436,2)</f>
        <v>0</v>
      </c>
      <c r="P436" s="236">
        <v>3.3600000000000001E-3</v>
      </c>
      <c r="Q436" s="236">
        <f>ROUND(E436*P436,2)</f>
        <v>0.33</v>
      </c>
      <c r="R436" s="238" t="s">
        <v>1478</v>
      </c>
      <c r="S436" s="238" t="s">
        <v>264</v>
      </c>
      <c r="T436" s="239" t="s">
        <v>552</v>
      </c>
      <c r="U436" s="222">
        <v>7.9350000000000004E-2</v>
      </c>
      <c r="V436" s="222">
        <f>ROUND(E436*U436,2)</f>
        <v>7.74</v>
      </c>
      <c r="W436" s="222"/>
      <c r="X436" s="222" t="s">
        <v>320</v>
      </c>
      <c r="Y436" s="222" t="s">
        <v>267</v>
      </c>
      <c r="Z436" s="212"/>
      <c r="AA436" s="212"/>
      <c r="AB436" s="212"/>
      <c r="AC436" s="212"/>
      <c r="AD436" s="212"/>
      <c r="AE436" s="212"/>
      <c r="AF436" s="212"/>
      <c r="AG436" s="212" t="s">
        <v>321</v>
      </c>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2" x14ac:dyDescent="0.2">
      <c r="A437" s="219"/>
      <c r="B437" s="220"/>
      <c r="C437" s="252" t="s">
        <v>3100</v>
      </c>
      <c r="D437" s="223"/>
      <c r="E437" s="224">
        <v>20</v>
      </c>
      <c r="F437" s="222"/>
      <c r="G437" s="222"/>
      <c r="H437" s="222"/>
      <c r="I437" s="222"/>
      <c r="J437" s="222"/>
      <c r="K437" s="222"/>
      <c r="L437" s="222"/>
      <c r="M437" s="222"/>
      <c r="N437" s="221"/>
      <c r="O437" s="221"/>
      <c r="P437" s="221"/>
      <c r="Q437" s="221"/>
      <c r="R437" s="222"/>
      <c r="S437" s="222"/>
      <c r="T437" s="222"/>
      <c r="U437" s="222"/>
      <c r="V437" s="222"/>
      <c r="W437" s="222"/>
      <c r="X437" s="222"/>
      <c r="Y437" s="222"/>
      <c r="Z437" s="212"/>
      <c r="AA437" s="212"/>
      <c r="AB437" s="212"/>
      <c r="AC437" s="212"/>
      <c r="AD437" s="212"/>
      <c r="AE437" s="212"/>
      <c r="AF437" s="212"/>
      <c r="AG437" s="212" t="s">
        <v>276</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3" x14ac:dyDescent="0.2">
      <c r="A438" s="219"/>
      <c r="B438" s="220"/>
      <c r="C438" s="252" t="s">
        <v>3101</v>
      </c>
      <c r="D438" s="223"/>
      <c r="E438" s="224">
        <v>19</v>
      </c>
      <c r="F438" s="222"/>
      <c r="G438" s="222"/>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276</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3" x14ac:dyDescent="0.2">
      <c r="A439" s="219"/>
      <c r="B439" s="220"/>
      <c r="C439" s="252" t="s">
        <v>3102</v>
      </c>
      <c r="D439" s="223"/>
      <c r="E439" s="224">
        <v>22</v>
      </c>
      <c r="F439" s="222"/>
      <c r="G439" s="222"/>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276</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3" x14ac:dyDescent="0.2">
      <c r="A440" s="219"/>
      <c r="B440" s="220"/>
      <c r="C440" s="252" t="s">
        <v>3103</v>
      </c>
      <c r="D440" s="223"/>
      <c r="E440" s="224">
        <v>36.5</v>
      </c>
      <c r="F440" s="222"/>
      <c r="G440" s="222"/>
      <c r="H440" s="222"/>
      <c r="I440" s="222"/>
      <c r="J440" s="222"/>
      <c r="K440" s="222"/>
      <c r="L440" s="222"/>
      <c r="M440" s="222"/>
      <c r="N440" s="221"/>
      <c r="O440" s="221"/>
      <c r="P440" s="221"/>
      <c r="Q440" s="221"/>
      <c r="R440" s="222"/>
      <c r="S440" s="222"/>
      <c r="T440" s="222"/>
      <c r="U440" s="222"/>
      <c r="V440" s="222"/>
      <c r="W440" s="222"/>
      <c r="X440" s="222"/>
      <c r="Y440" s="222"/>
      <c r="Z440" s="212"/>
      <c r="AA440" s="212"/>
      <c r="AB440" s="212"/>
      <c r="AC440" s="212"/>
      <c r="AD440" s="212"/>
      <c r="AE440" s="212"/>
      <c r="AF440" s="212"/>
      <c r="AG440" s="212" t="s">
        <v>276</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1" x14ac:dyDescent="0.2">
      <c r="A441" s="233">
        <v>30</v>
      </c>
      <c r="B441" s="234" t="s">
        <v>3111</v>
      </c>
      <c r="C441" s="250" t="s">
        <v>3112</v>
      </c>
      <c r="D441" s="235" t="s">
        <v>650</v>
      </c>
      <c r="E441" s="236">
        <v>12.2</v>
      </c>
      <c r="F441" s="237"/>
      <c r="G441" s="238">
        <f>ROUND(E441*F441,2)</f>
        <v>0</v>
      </c>
      <c r="H441" s="237"/>
      <c r="I441" s="238">
        <f>ROUND(E441*H441,2)</f>
        <v>0</v>
      </c>
      <c r="J441" s="237"/>
      <c r="K441" s="238">
        <f>ROUND(E441*J441,2)</f>
        <v>0</v>
      </c>
      <c r="L441" s="238">
        <v>21</v>
      </c>
      <c r="M441" s="238">
        <f>G441*(1+L441/100)</f>
        <v>0</v>
      </c>
      <c r="N441" s="236">
        <v>0</v>
      </c>
      <c r="O441" s="236">
        <f>ROUND(E441*N441,2)</f>
        <v>0</v>
      </c>
      <c r="P441" s="236">
        <v>1.3500000000000001E-3</v>
      </c>
      <c r="Q441" s="236">
        <f>ROUND(E441*P441,2)</f>
        <v>0.02</v>
      </c>
      <c r="R441" s="238" t="s">
        <v>1478</v>
      </c>
      <c r="S441" s="238" t="s">
        <v>264</v>
      </c>
      <c r="T441" s="239" t="s">
        <v>552</v>
      </c>
      <c r="U441" s="222">
        <v>9.1999999999999998E-2</v>
      </c>
      <c r="V441" s="222">
        <f>ROUND(E441*U441,2)</f>
        <v>1.1200000000000001</v>
      </c>
      <c r="W441" s="222"/>
      <c r="X441" s="222" t="s">
        <v>320</v>
      </c>
      <c r="Y441" s="222" t="s">
        <v>267</v>
      </c>
      <c r="Z441" s="212"/>
      <c r="AA441" s="212"/>
      <c r="AB441" s="212"/>
      <c r="AC441" s="212"/>
      <c r="AD441" s="212"/>
      <c r="AE441" s="212"/>
      <c r="AF441" s="212"/>
      <c r="AG441" s="212" t="s">
        <v>321</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2" x14ac:dyDescent="0.2">
      <c r="A442" s="219"/>
      <c r="B442" s="220"/>
      <c r="C442" s="252" t="s">
        <v>3113</v>
      </c>
      <c r="D442" s="223"/>
      <c r="E442" s="224"/>
      <c r="F442" s="222"/>
      <c r="G442" s="222"/>
      <c r="H442" s="222"/>
      <c r="I442" s="222"/>
      <c r="J442" s="222"/>
      <c r="K442" s="222"/>
      <c r="L442" s="222"/>
      <c r="M442" s="222"/>
      <c r="N442" s="221"/>
      <c r="O442" s="221"/>
      <c r="P442" s="221"/>
      <c r="Q442" s="221"/>
      <c r="R442" s="222"/>
      <c r="S442" s="222"/>
      <c r="T442" s="222"/>
      <c r="U442" s="222"/>
      <c r="V442" s="222"/>
      <c r="W442" s="222"/>
      <c r="X442" s="222"/>
      <c r="Y442" s="222"/>
      <c r="Z442" s="212"/>
      <c r="AA442" s="212"/>
      <c r="AB442" s="212"/>
      <c r="AC442" s="212"/>
      <c r="AD442" s="212"/>
      <c r="AE442" s="212"/>
      <c r="AF442" s="212"/>
      <c r="AG442" s="212" t="s">
        <v>276</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19"/>
      <c r="B443" s="220"/>
      <c r="C443" s="252" t="s">
        <v>3114</v>
      </c>
      <c r="D443" s="223"/>
      <c r="E443" s="224">
        <v>13</v>
      </c>
      <c r="F443" s="222"/>
      <c r="G443" s="222"/>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276</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3" x14ac:dyDescent="0.2">
      <c r="A444" s="219"/>
      <c r="B444" s="220"/>
      <c r="C444" s="252" t="s">
        <v>3115</v>
      </c>
      <c r="D444" s="223"/>
      <c r="E444" s="224">
        <v>11.6</v>
      </c>
      <c r="F444" s="222"/>
      <c r="G444" s="222"/>
      <c r="H444" s="222"/>
      <c r="I444" s="222"/>
      <c r="J444" s="222"/>
      <c r="K444" s="222"/>
      <c r="L444" s="222"/>
      <c r="M444" s="222"/>
      <c r="N444" s="221"/>
      <c r="O444" s="221"/>
      <c r="P444" s="221"/>
      <c r="Q444" s="221"/>
      <c r="R444" s="222"/>
      <c r="S444" s="222"/>
      <c r="T444" s="222"/>
      <c r="U444" s="222"/>
      <c r="V444" s="222"/>
      <c r="W444" s="222"/>
      <c r="X444" s="222"/>
      <c r="Y444" s="222"/>
      <c r="Z444" s="212"/>
      <c r="AA444" s="212"/>
      <c r="AB444" s="212"/>
      <c r="AC444" s="212"/>
      <c r="AD444" s="212"/>
      <c r="AE444" s="212"/>
      <c r="AF444" s="212"/>
      <c r="AG444" s="212" t="s">
        <v>276</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3" x14ac:dyDescent="0.2">
      <c r="A445" s="219"/>
      <c r="B445" s="220"/>
      <c r="C445" s="252" t="s">
        <v>3116</v>
      </c>
      <c r="D445" s="223"/>
      <c r="E445" s="224">
        <v>13</v>
      </c>
      <c r="F445" s="222"/>
      <c r="G445" s="222"/>
      <c r="H445" s="222"/>
      <c r="I445" s="222"/>
      <c r="J445" s="222"/>
      <c r="K445" s="222"/>
      <c r="L445" s="222"/>
      <c r="M445" s="222"/>
      <c r="N445" s="221"/>
      <c r="O445" s="221"/>
      <c r="P445" s="221"/>
      <c r="Q445" s="221"/>
      <c r="R445" s="222"/>
      <c r="S445" s="222"/>
      <c r="T445" s="222"/>
      <c r="U445" s="222"/>
      <c r="V445" s="222"/>
      <c r="W445" s="222"/>
      <c r="X445" s="222"/>
      <c r="Y445" s="222"/>
      <c r="Z445" s="212"/>
      <c r="AA445" s="212"/>
      <c r="AB445" s="212"/>
      <c r="AC445" s="212"/>
      <c r="AD445" s="212"/>
      <c r="AE445" s="212"/>
      <c r="AF445" s="212"/>
      <c r="AG445" s="212" t="s">
        <v>276</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3" x14ac:dyDescent="0.2">
      <c r="A446" s="219"/>
      <c r="B446" s="220"/>
      <c r="C446" s="252" t="s">
        <v>3117</v>
      </c>
      <c r="D446" s="223"/>
      <c r="E446" s="224">
        <v>23.4</v>
      </c>
      <c r="F446" s="222"/>
      <c r="G446" s="222"/>
      <c r="H446" s="222"/>
      <c r="I446" s="222"/>
      <c r="J446" s="222"/>
      <c r="K446" s="222"/>
      <c r="L446" s="222"/>
      <c r="M446" s="222"/>
      <c r="N446" s="221"/>
      <c r="O446" s="221"/>
      <c r="P446" s="221"/>
      <c r="Q446" s="221"/>
      <c r="R446" s="222"/>
      <c r="S446" s="222"/>
      <c r="T446" s="222"/>
      <c r="U446" s="222"/>
      <c r="V446" s="222"/>
      <c r="W446" s="222"/>
      <c r="X446" s="222"/>
      <c r="Y446" s="222"/>
      <c r="Z446" s="212"/>
      <c r="AA446" s="212"/>
      <c r="AB446" s="212"/>
      <c r="AC446" s="212"/>
      <c r="AD446" s="212"/>
      <c r="AE446" s="212"/>
      <c r="AF446" s="212"/>
      <c r="AG446" s="212" t="s">
        <v>276</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3" x14ac:dyDescent="0.2">
      <c r="A447" s="219"/>
      <c r="B447" s="220"/>
      <c r="C447" s="262" t="s">
        <v>3118</v>
      </c>
      <c r="D447" s="257"/>
      <c r="E447" s="258">
        <v>-48.8</v>
      </c>
      <c r="F447" s="222"/>
      <c r="G447" s="222"/>
      <c r="H447" s="222"/>
      <c r="I447" s="222"/>
      <c r="J447" s="222"/>
      <c r="K447" s="222"/>
      <c r="L447" s="222"/>
      <c r="M447" s="222"/>
      <c r="N447" s="221"/>
      <c r="O447" s="221"/>
      <c r="P447" s="221"/>
      <c r="Q447" s="221"/>
      <c r="R447" s="222"/>
      <c r="S447" s="222"/>
      <c r="T447" s="222"/>
      <c r="U447" s="222"/>
      <c r="V447" s="222"/>
      <c r="W447" s="222"/>
      <c r="X447" s="222"/>
      <c r="Y447" s="222"/>
      <c r="Z447" s="212"/>
      <c r="AA447" s="212"/>
      <c r="AB447" s="212"/>
      <c r="AC447" s="212"/>
      <c r="AD447" s="212"/>
      <c r="AE447" s="212"/>
      <c r="AF447" s="212"/>
      <c r="AG447" s="212" t="s">
        <v>276</v>
      </c>
      <c r="AH447" s="212">
        <v>4</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
      <c r="A448" s="233">
        <v>31</v>
      </c>
      <c r="B448" s="234" t="s">
        <v>3119</v>
      </c>
      <c r="C448" s="250" t="s">
        <v>3120</v>
      </c>
      <c r="D448" s="235" t="s">
        <v>650</v>
      </c>
      <c r="E448" s="236">
        <v>55</v>
      </c>
      <c r="F448" s="237"/>
      <c r="G448" s="238">
        <f>ROUND(E448*F448,2)</f>
        <v>0</v>
      </c>
      <c r="H448" s="237"/>
      <c r="I448" s="238">
        <f>ROUND(E448*H448,2)</f>
        <v>0</v>
      </c>
      <c r="J448" s="237"/>
      <c r="K448" s="238">
        <f>ROUND(E448*J448,2)</f>
        <v>0</v>
      </c>
      <c r="L448" s="238">
        <v>21</v>
      </c>
      <c r="M448" s="238">
        <f>G448*(1+L448/100)</f>
        <v>0</v>
      </c>
      <c r="N448" s="236">
        <v>0</v>
      </c>
      <c r="O448" s="236">
        <f>ROUND(E448*N448,2)</f>
        <v>0</v>
      </c>
      <c r="P448" s="236">
        <v>2.8500000000000001E-3</v>
      </c>
      <c r="Q448" s="236">
        <f>ROUND(E448*P448,2)</f>
        <v>0.16</v>
      </c>
      <c r="R448" s="238" t="s">
        <v>1478</v>
      </c>
      <c r="S448" s="238" t="s">
        <v>264</v>
      </c>
      <c r="T448" s="239" t="s">
        <v>552</v>
      </c>
      <c r="U448" s="222">
        <v>6.9000000000000006E-2</v>
      </c>
      <c r="V448" s="222">
        <f>ROUND(E448*U448,2)</f>
        <v>3.8</v>
      </c>
      <c r="W448" s="222"/>
      <c r="X448" s="222" t="s">
        <v>320</v>
      </c>
      <c r="Y448" s="222" t="s">
        <v>267</v>
      </c>
      <c r="Z448" s="212"/>
      <c r="AA448" s="212"/>
      <c r="AB448" s="212"/>
      <c r="AC448" s="212"/>
      <c r="AD448" s="212"/>
      <c r="AE448" s="212"/>
      <c r="AF448" s="212"/>
      <c r="AG448" s="212" t="s">
        <v>321</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2" x14ac:dyDescent="0.2">
      <c r="A449" s="219"/>
      <c r="B449" s="220"/>
      <c r="C449" s="252" t="s">
        <v>2929</v>
      </c>
      <c r="D449" s="223"/>
      <c r="E449" s="224">
        <v>19</v>
      </c>
      <c r="F449" s="222"/>
      <c r="G449" s="222"/>
      <c r="H449" s="222"/>
      <c r="I449" s="222"/>
      <c r="J449" s="222"/>
      <c r="K449" s="222"/>
      <c r="L449" s="222"/>
      <c r="M449" s="222"/>
      <c r="N449" s="221"/>
      <c r="O449" s="221"/>
      <c r="P449" s="221"/>
      <c r="Q449" s="221"/>
      <c r="R449" s="222"/>
      <c r="S449" s="222"/>
      <c r="T449" s="222"/>
      <c r="U449" s="222"/>
      <c r="V449" s="222"/>
      <c r="W449" s="222"/>
      <c r="X449" s="222"/>
      <c r="Y449" s="222"/>
      <c r="Z449" s="212"/>
      <c r="AA449" s="212"/>
      <c r="AB449" s="212"/>
      <c r="AC449" s="212"/>
      <c r="AD449" s="212"/>
      <c r="AE449" s="212"/>
      <c r="AF449" s="212"/>
      <c r="AG449" s="212" t="s">
        <v>276</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
      <c r="A450" s="219"/>
      <c r="B450" s="220"/>
      <c r="C450" s="252" t="s">
        <v>2930</v>
      </c>
      <c r="D450" s="223"/>
      <c r="E450" s="224">
        <v>9.5</v>
      </c>
      <c r="F450" s="222"/>
      <c r="G450" s="222"/>
      <c r="H450" s="222"/>
      <c r="I450" s="222"/>
      <c r="J450" s="222"/>
      <c r="K450" s="222"/>
      <c r="L450" s="222"/>
      <c r="M450" s="222"/>
      <c r="N450" s="221"/>
      <c r="O450" s="221"/>
      <c r="P450" s="221"/>
      <c r="Q450" s="221"/>
      <c r="R450" s="222"/>
      <c r="S450" s="222"/>
      <c r="T450" s="222"/>
      <c r="U450" s="222"/>
      <c r="V450" s="222"/>
      <c r="W450" s="222"/>
      <c r="X450" s="222"/>
      <c r="Y450" s="222"/>
      <c r="Z450" s="212"/>
      <c r="AA450" s="212"/>
      <c r="AB450" s="212"/>
      <c r="AC450" s="212"/>
      <c r="AD450" s="212"/>
      <c r="AE450" s="212"/>
      <c r="AF450" s="212"/>
      <c r="AG450" s="212" t="s">
        <v>276</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
      <c r="A451" s="219"/>
      <c r="B451" s="220"/>
      <c r="C451" s="252" t="s">
        <v>2931</v>
      </c>
      <c r="D451" s="223"/>
      <c r="E451" s="224">
        <v>8</v>
      </c>
      <c r="F451" s="222"/>
      <c r="G451" s="222"/>
      <c r="H451" s="222"/>
      <c r="I451" s="222"/>
      <c r="J451" s="222"/>
      <c r="K451" s="222"/>
      <c r="L451" s="222"/>
      <c r="M451" s="222"/>
      <c r="N451" s="221"/>
      <c r="O451" s="221"/>
      <c r="P451" s="221"/>
      <c r="Q451" s="221"/>
      <c r="R451" s="222"/>
      <c r="S451" s="222"/>
      <c r="T451" s="222"/>
      <c r="U451" s="222"/>
      <c r="V451" s="222"/>
      <c r="W451" s="222"/>
      <c r="X451" s="222"/>
      <c r="Y451" s="222"/>
      <c r="Z451" s="212"/>
      <c r="AA451" s="212"/>
      <c r="AB451" s="212"/>
      <c r="AC451" s="212"/>
      <c r="AD451" s="212"/>
      <c r="AE451" s="212"/>
      <c r="AF451" s="212"/>
      <c r="AG451" s="212" t="s">
        <v>276</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3" x14ac:dyDescent="0.2">
      <c r="A452" s="219"/>
      <c r="B452" s="220"/>
      <c r="C452" s="252" t="s">
        <v>2932</v>
      </c>
      <c r="D452" s="223"/>
      <c r="E452" s="224">
        <v>18.5</v>
      </c>
      <c r="F452" s="222"/>
      <c r="G452" s="222"/>
      <c r="H452" s="222"/>
      <c r="I452" s="222"/>
      <c r="J452" s="222"/>
      <c r="K452" s="222"/>
      <c r="L452" s="222"/>
      <c r="M452" s="222"/>
      <c r="N452" s="221"/>
      <c r="O452" s="221"/>
      <c r="P452" s="221"/>
      <c r="Q452" s="221"/>
      <c r="R452" s="222"/>
      <c r="S452" s="222"/>
      <c r="T452" s="222"/>
      <c r="U452" s="222"/>
      <c r="V452" s="222"/>
      <c r="W452" s="222"/>
      <c r="X452" s="222"/>
      <c r="Y452" s="222"/>
      <c r="Z452" s="212"/>
      <c r="AA452" s="212"/>
      <c r="AB452" s="212"/>
      <c r="AC452" s="212"/>
      <c r="AD452" s="212"/>
      <c r="AE452" s="212"/>
      <c r="AF452" s="212"/>
      <c r="AG452" s="212" t="s">
        <v>276</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1" x14ac:dyDescent="0.2">
      <c r="A453" s="242">
        <v>32</v>
      </c>
      <c r="B453" s="243" t="s">
        <v>3121</v>
      </c>
      <c r="C453" s="253" t="s">
        <v>3122</v>
      </c>
      <c r="D453" s="244" t="s">
        <v>1336</v>
      </c>
      <c r="E453" s="245">
        <v>1</v>
      </c>
      <c r="F453" s="246"/>
      <c r="G453" s="247">
        <f>ROUND(E453*F453,2)</f>
        <v>0</v>
      </c>
      <c r="H453" s="246"/>
      <c r="I453" s="247">
        <f>ROUND(E453*H453,2)</f>
        <v>0</v>
      </c>
      <c r="J453" s="246"/>
      <c r="K453" s="247">
        <f>ROUND(E453*J453,2)</f>
        <v>0</v>
      </c>
      <c r="L453" s="247">
        <v>21</v>
      </c>
      <c r="M453" s="247">
        <f>G453*(1+L453/100)</f>
        <v>0</v>
      </c>
      <c r="N453" s="245">
        <v>0.02</v>
      </c>
      <c r="O453" s="245">
        <f>ROUND(E453*N453,2)</f>
        <v>0.02</v>
      </c>
      <c r="P453" s="245">
        <v>0</v>
      </c>
      <c r="Q453" s="245">
        <f>ROUND(E453*P453,2)</f>
        <v>0</v>
      </c>
      <c r="R453" s="247"/>
      <c r="S453" s="247" t="s">
        <v>288</v>
      </c>
      <c r="T453" s="248" t="s">
        <v>265</v>
      </c>
      <c r="U453" s="222">
        <v>0</v>
      </c>
      <c r="V453" s="222">
        <f>ROUND(E453*U453,2)</f>
        <v>0</v>
      </c>
      <c r="W453" s="222"/>
      <c r="X453" s="222" t="s">
        <v>320</v>
      </c>
      <c r="Y453" s="222" t="s">
        <v>267</v>
      </c>
      <c r="Z453" s="212"/>
      <c r="AA453" s="212"/>
      <c r="AB453" s="212"/>
      <c r="AC453" s="212"/>
      <c r="AD453" s="212"/>
      <c r="AE453" s="212"/>
      <c r="AF453" s="212"/>
      <c r="AG453" s="212" t="s">
        <v>321</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1" x14ac:dyDescent="0.2">
      <c r="A454" s="233">
        <v>33</v>
      </c>
      <c r="B454" s="234" t="s">
        <v>3123</v>
      </c>
      <c r="C454" s="250" t="s">
        <v>3124</v>
      </c>
      <c r="D454" s="235" t="s">
        <v>650</v>
      </c>
      <c r="E454" s="236">
        <v>19.5</v>
      </c>
      <c r="F454" s="237"/>
      <c r="G454" s="238">
        <f>ROUND(E454*F454,2)</f>
        <v>0</v>
      </c>
      <c r="H454" s="237"/>
      <c r="I454" s="238">
        <f>ROUND(E454*H454,2)</f>
        <v>0</v>
      </c>
      <c r="J454" s="237"/>
      <c r="K454" s="238">
        <f>ROUND(E454*J454,2)</f>
        <v>0</v>
      </c>
      <c r="L454" s="238">
        <v>21</v>
      </c>
      <c r="M454" s="238">
        <f>G454*(1+L454/100)</f>
        <v>0</v>
      </c>
      <c r="N454" s="236">
        <v>1.75E-3</v>
      </c>
      <c r="O454" s="236">
        <f>ROUND(E454*N454,2)</f>
        <v>0.03</v>
      </c>
      <c r="P454" s="236">
        <v>0</v>
      </c>
      <c r="Q454" s="236">
        <f>ROUND(E454*P454,2)</f>
        <v>0</v>
      </c>
      <c r="R454" s="238"/>
      <c r="S454" s="238" t="s">
        <v>288</v>
      </c>
      <c r="T454" s="239" t="s">
        <v>265</v>
      </c>
      <c r="U454" s="222">
        <v>0</v>
      </c>
      <c r="V454" s="222">
        <f>ROUND(E454*U454,2)</f>
        <v>0</v>
      </c>
      <c r="W454" s="222"/>
      <c r="X454" s="222" t="s">
        <v>547</v>
      </c>
      <c r="Y454" s="222" t="s">
        <v>267</v>
      </c>
      <c r="Z454" s="212"/>
      <c r="AA454" s="212"/>
      <c r="AB454" s="212"/>
      <c r="AC454" s="212"/>
      <c r="AD454" s="212"/>
      <c r="AE454" s="212"/>
      <c r="AF454" s="212"/>
      <c r="AG454" s="212" t="s">
        <v>548</v>
      </c>
      <c r="AH454" s="212"/>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2" x14ac:dyDescent="0.2">
      <c r="A455" s="219"/>
      <c r="B455" s="220"/>
      <c r="C455" s="252" t="s">
        <v>3125</v>
      </c>
      <c r="D455" s="223"/>
      <c r="E455" s="224"/>
      <c r="F455" s="222"/>
      <c r="G455" s="222"/>
      <c r="H455" s="222"/>
      <c r="I455" s="222"/>
      <c r="J455" s="222"/>
      <c r="K455" s="222"/>
      <c r="L455" s="222"/>
      <c r="M455" s="222"/>
      <c r="N455" s="221"/>
      <c r="O455" s="221"/>
      <c r="P455" s="221"/>
      <c r="Q455" s="221"/>
      <c r="R455" s="222"/>
      <c r="S455" s="222"/>
      <c r="T455" s="222"/>
      <c r="U455" s="222"/>
      <c r="V455" s="222"/>
      <c r="W455" s="222"/>
      <c r="X455" s="222"/>
      <c r="Y455" s="222"/>
      <c r="Z455" s="212"/>
      <c r="AA455" s="212"/>
      <c r="AB455" s="212"/>
      <c r="AC455" s="212"/>
      <c r="AD455" s="212"/>
      <c r="AE455" s="212"/>
      <c r="AF455" s="212"/>
      <c r="AG455" s="212" t="s">
        <v>276</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3" x14ac:dyDescent="0.2">
      <c r="A456" s="219"/>
      <c r="B456" s="220"/>
      <c r="C456" s="252" t="s">
        <v>3100</v>
      </c>
      <c r="D456" s="223"/>
      <c r="E456" s="224">
        <v>20</v>
      </c>
      <c r="F456" s="222"/>
      <c r="G456" s="222"/>
      <c r="H456" s="222"/>
      <c r="I456" s="222"/>
      <c r="J456" s="222"/>
      <c r="K456" s="222"/>
      <c r="L456" s="222"/>
      <c r="M456" s="222"/>
      <c r="N456" s="221"/>
      <c r="O456" s="221"/>
      <c r="P456" s="221"/>
      <c r="Q456" s="221"/>
      <c r="R456" s="222"/>
      <c r="S456" s="222"/>
      <c r="T456" s="222"/>
      <c r="U456" s="222"/>
      <c r="V456" s="222"/>
      <c r="W456" s="222"/>
      <c r="X456" s="222"/>
      <c r="Y456" s="222"/>
      <c r="Z456" s="212"/>
      <c r="AA456" s="212"/>
      <c r="AB456" s="212"/>
      <c r="AC456" s="212"/>
      <c r="AD456" s="212"/>
      <c r="AE456" s="212"/>
      <c r="AF456" s="212"/>
      <c r="AG456" s="212" t="s">
        <v>276</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3" x14ac:dyDescent="0.2">
      <c r="A457" s="219"/>
      <c r="B457" s="220"/>
      <c r="C457" s="252" t="s">
        <v>3101</v>
      </c>
      <c r="D457" s="223"/>
      <c r="E457" s="224">
        <v>19</v>
      </c>
      <c r="F457" s="222"/>
      <c r="G457" s="222"/>
      <c r="H457" s="222"/>
      <c r="I457" s="222"/>
      <c r="J457" s="222"/>
      <c r="K457" s="222"/>
      <c r="L457" s="222"/>
      <c r="M457" s="222"/>
      <c r="N457" s="221"/>
      <c r="O457" s="221"/>
      <c r="P457" s="221"/>
      <c r="Q457" s="221"/>
      <c r="R457" s="222"/>
      <c r="S457" s="222"/>
      <c r="T457" s="222"/>
      <c r="U457" s="222"/>
      <c r="V457" s="222"/>
      <c r="W457" s="222"/>
      <c r="X457" s="222"/>
      <c r="Y457" s="222"/>
      <c r="Z457" s="212"/>
      <c r="AA457" s="212"/>
      <c r="AB457" s="212"/>
      <c r="AC457" s="212"/>
      <c r="AD457" s="212"/>
      <c r="AE457" s="212"/>
      <c r="AF457" s="212"/>
      <c r="AG457" s="212" t="s">
        <v>276</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
      <c r="A458" s="219"/>
      <c r="B458" s="220"/>
      <c r="C458" s="252" t="s">
        <v>3102</v>
      </c>
      <c r="D458" s="223"/>
      <c r="E458" s="224">
        <v>22</v>
      </c>
      <c r="F458" s="222"/>
      <c r="G458" s="222"/>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276</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
      <c r="A459" s="219"/>
      <c r="B459" s="220"/>
      <c r="C459" s="252" t="s">
        <v>3103</v>
      </c>
      <c r="D459" s="223"/>
      <c r="E459" s="224">
        <v>36.5</v>
      </c>
      <c r="F459" s="222"/>
      <c r="G459" s="222"/>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276</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62" t="s">
        <v>3118</v>
      </c>
      <c r="D460" s="257"/>
      <c r="E460" s="258">
        <v>-78</v>
      </c>
      <c r="F460" s="222"/>
      <c r="G460" s="222"/>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276</v>
      </c>
      <c r="AH460" s="212">
        <v>4</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1" x14ac:dyDescent="0.2">
      <c r="A461" s="233">
        <v>34</v>
      </c>
      <c r="B461" s="234" t="s">
        <v>3126</v>
      </c>
      <c r="C461" s="250" t="s">
        <v>3127</v>
      </c>
      <c r="D461" s="235" t="s">
        <v>650</v>
      </c>
      <c r="E461" s="236">
        <v>11</v>
      </c>
      <c r="F461" s="237"/>
      <c r="G461" s="238">
        <f>ROUND(E461*F461,2)</f>
        <v>0</v>
      </c>
      <c r="H461" s="237"/>
      <c r="I461" s="238">
        <f>ROUND(E461*H461,2)</f>
        <v>0</v>
      </c>
      <c r="J461" s="237"/>
      <c r="K461" s="238">
        <f>ROUND(E461*J461,2)</f>
        <v>0</v>
      </c>
      <c r="L461" s="238">
        <v>21</v>
      </c>
      <c r="M461" s="238">
        <f>G461*(1+L461/100)</f>
        <v>0</v>
      </c>
      <c r="N461" s="236">
        <v>1.75E-3</v>
      </c>
      <c r="O461" s="236">
        <f>ROUND(E461*N461,2)</f>
        <v>0.02</v>
      </c>
      <c r="P461" s="236">
        <v>0</v>
      </c>
      <c r="Q461" s="236">
        <f>ROUND(E461*P461,2)</f>
        <v>0</v>
      </c>
      <c r="R461" s="238"/>
      <c r="S461" s="238" t="s">
        <v>288</v>
      </c>
      <c r="T461" s="239" t="s">
        <v>265</v>
      </c>
      <c r="U461" s="222">
        <v>0</v>
      </c>
      <c r="V461" s="222">
        <f>ROUND(E461*U461,2)</f>
        <v>0</v>
      </c>
      <c r="W461" s="222"/>
      <c r="X461" s="222" t="s">
        <v>547</v>
      </c>
      <c r="Y461" s="222" t="s">
        <v>267</v>
      </c>
      <c r="Z461" s="212"/>
      <c r="AA461" s="212"/>
      <c r="AB461" s="212"/>
      <c r="AC461" s="212"/>
      <c r="AD461" s="212"/>
      <c r="AE461" s="212"/>
      <c r="AF461" s="212"/>
      <c r="AG461" s="212" t="s">
        <v>548</v>
      </c>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2" x14ac:dyDescent="0.2">
      <c r="A462" s="219"/>
      <c r="B462" s="220"/>
      <c r="C462" s="252" t="s">
        <v>3128</v>
      </c>
      <c r="D462" s="223"/>
      <c r="E462" s="224"/>
      <c r="F462" s="222"/>
      <c r="G462" s="222"/>
      <c r="H462" s="222"/>
      <c r="I462" s="222"/>
      <c r="J462" s="222"/>
      <c r="K462" s="222"/>
      <c r="L462" s="222"/>
      <c r="M462" s="222"/>
      <c r="N462" s="221"/>
      <c r="O462" s="221"/>
      <c r="P462" s="221"/>
      <c r="Q462" s="221"/>
      <c r="R462" s="222"/>
      <c r="S462" s="222"/>
      <c r="T462" s="222"/>
      <c r="U462" s="222"/>
      <c r="V462" s="222"/>
      <c r="W462" s="222"/>
      <c r="X462" s="222"/>
      <c r="Y462" s="222"/>
      <c r="Z462" s="212"/>
      <c r="AA462" s="212"/>
      <c r="AB462" s="212"/>
      <c r="AC462" s="212"/>
      <c r="AD462" s="212"/>
      <c r="AE462" s="212"/>
      <c r="AF462" s="212"/>
      <c r="AG462" s="212" t="s">
        <v>276</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3" x14ac:dyDescent="0.2">
      <c r="A463" s="219"/>
      <c r="B463" s="220"/>
      <c r="C463" s="252" t="s">
        <v>2929</v>
      </c>
      <c r="D463" s="223"/>
      <c r="E463" s="224">
        <v>19</v>
      </c>
      <c r="F463" s="222"/>
      <c r="G463" s="222"/>
      <c r="H463" s="222"/>
      <c r="I463" s="222"/>
      <c r="J463" s="222"/>
      <c r="K463" s="222"/>
      <c r="L463" s="222"/>
      <c r="M463" s="222"/>
      <c r="N463" s="221"/>
      <c r="O463" s="221"/>
      <c r="P463" s="221"/>
      <c r="Q463" s="221"/>
      <c r="R463" s="222"/>
      <c r="S463" s="222"/>
      <c r="T463" s="222"/>
      <c r="U463" s="222"/>
      <c r="V463" s="222"/>
      <c r="W463" s="222"/>
      <c r="X463" s="222"/>
      <c r="Y463" s="222"/>
      <c r="Z463" s="212"/>
      <c r="AA463" s="212"/>
      <c r="AB463" s="212"/>
      <c r="AC463" s="212"/>
      <c r="AD463" s="212"/>
      <c r="AE463" s="212"/>
      <c r="AF463" s="212"/>
      <c r="AG463" s="212" t="s">
        <v>276</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3" x14ac:dyDescent="0.2">
      <c r="A464" s="219"/>
      <c r="B464" s="220"/>
      <c r="C464" s="252" t="s">
        <v>2930</v>
      </c>
      <c r="D464" s="223"/>
      <c r="E464" s="224">
        <v>9.5</v>
      </c>
      <c r="F464" s="222"/>
      <c r="G464" s="222"/>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276</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3" x14ac:dyDescent="0.2">
      <c r="A465" s="219"/>
      <c r="B465" s="220"/>
      <c r="C465" s="252" t="s">
        <v>2931</v>
      </c>
      <c r="D465" s="223"/>
      <c r="E465" s="224">
        <v>8</v>
      </c>
      <c r="F465" s="222"/>
      <c r="G465" s="222"/>
      <c r="H465" s="222"/>
      <c r="I465" s="222"/>
      <c r="J465" s="222"/>
      <c r="K465" s="222"/>
      <c r="L465" s="222"/>
      <c r="M465" s="222"/>
      <c r="N465" s="221"/>
      <c r="O465" s="221"/>
      <c r="P465" s="221"/>
      <c r="Q465" s="221"/>
      <c r="R465" s="222"/>
      <c r="S465" s="222"/>
      <c r="T465" s="222"/>
      <c r="U465" s="222"/>
      <c r="V465" s="222"/>
      <c r="W465" s="222"/>
      <c r="X465" s="222"/>
      <c r="Y465" s="222"/>
      <c r="Z465" s="212"/>
      <c r="AA465" s="212"/>
      <c r="AB465" s="212"/>
      <c r="AC465" s="212"/>
      <c r="AD465" s="212"/>
      <c r="AE465" s="212"/>
      <c r="AF465" s="212"/>
      <c r="AG465" s="212" t="s">
        <v>276</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3" x14ac:dyDescent="0.2">
      <c r="A466" s="219"/>
      <c r="B466" s="220"/>
      <c r="C466" s="252" t="s">
        <v>2932</v>
      </c>
      <c r="D466" s="223"/>
      <c r="E466" s="224">
        <v>18.5</v>
      </c>
      <c r="F466" s="222"/>
      <c r="G466" s="222"/>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276</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3" x14ac:dyDescent="0.2">
      <c r="A467" s="219"/>
      <c r="B467" s="220"/>
      <c r="C467" s="262" t="s">
        <v>3118</v>
      </c>
      <c r="D467" s="257"/>
      <c r="E467" s="258">
        <v>-44</v>
      </c>
      <c r="F467" s="222"/>
      <c r="G467" s="222"/>
      <c r="H467" s="222"/>
      <c r="I467" s="222"/>
      <c r="J467" s="222"/>
      <c r="K467" s="222"/>
      <c r="L467" s="222"/>
      <c r="M467" s="222"/>
      <c r="N467" s="221"/>
      <c r="O467" s="221"/>
      <c r="P467" s="221"/>
      <c r="Q467" s="221"/>
      <c r="R467" s="222"/>
      <c r="S467" s="222"/>
      <c r="T467" s="222"/>
      <c r="U467" s="222"/>
      <c r="V467" s="222"/>
      <c r="W467" s="222"/>
      <c r="X467" s="222"/>
      <c r="Y467" s="222"/>
      <c r="Z467" s="212"/>
      <c r="AA467" s="212"/>
      <c r="AB467" s="212"/>
      <c r="AC467" s="212"/>
      <c r="AD467" s="212"/>
      <c r="AE467" s="212"/>
      <c r="AF467" s="212"/>
      <c r="AG467" s="212" t="s">
        <v>276</v>
      </c>
      <c r="AH467" s="212">
        <v>4</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1" x14ac:dyDescent="0.2">
      <c r="A468" s="233">
        <v>35</v>
      </c>
      <c r="B468" s="234" t="s">
        <v>1519</v>
      </c>
      <c r="C468" s="250" t="s">
        <v>1520</v>
      </c>
      <c r="D468" s="235" t="s">
        <v>397</v>
      </c>
      <c r="E468" s="236">
        <v>9.6129999999999993E-2</v>
      </c>
      <c r="F468" s="237"/>
      <c r="G468" s="238">
        <f>ROUND(E468*F468,2)</f>
        <v>0</v>
      </c>
      <c r="H468" s="237"/>
      <c r="I468" s="238">
        <f>ROUND(E468*H468,2)</f>
        <v>0</v>
      </c>
      <c r="J468" s="237"/>
      <c r="K468" s="238">
        <f>ROUND(E468*J468,2)</f>
        <v>0</v>
      </c>
      <c r="L468" s="238">
        <v>21</v>
      </c>
      <c r="M468" s="238">
        <f>G468*(1+L468/100)</f>
        <v>0</v>
      </c>
      <c r="N468" s="236">
        <v>0</v>
      </c>
      <c r="O468" s="236">
        <f>ROUND(E468*N468,2)</f>
        <v>0</v>
      </c>
      <c r="P468" s="236">
        <v>0</v>
      </c>
      <c r="Q468" s="236">
        <f>ROUND(E468*P468,2)</f>
        <v>0</v>
      </c>
      <c r="R468" s="238" t="s">
        <v>1478</v>
      </c>
      <c r="S468" s="238" t="s">
        <v>264</v>
      </c>
      <c r="T468" s="239" t="s">
        <v>552</v>
      </c>
      <c r="U468" s="222">
        <v>4.82</v>
      </c>
      <c r="V468" s="222">
        <f>ROUND(E468*U468,2)</f>
        <v>0.46</v>
      </c>
      <c r="W468" s="222"/>
      <c r="X468" s="222" t="s">
        <v>1138</v>
      </c>
      <c r="Y468" s="222" t="s">
        <v>267</v>
      </c>
      <c r="Z468" s="212"/>
      <c r="AA468" s="212"/>
      <c r="AB468" s="212"/>
      <c r="AC468" s="212"/>
      <c r="AD468" s="212"/>
      <c r="AE468" s="212"/>
      <c r="AF468" s="212"/>
      <c r="AG468" s="212" t="s">
        <v>1139</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2" x14ac:dyDescent="0.2">
      <c r="A469" s="219"/>
      <c r="B469" s="220"/>
      <c r="C469" s="261" t="s">
        <v>1253</v>
      </c>
      <c r="D469" s="259"/>
      <c r="E469" s="259"/>
      <c r="F469" s="259"/>
      <c r="G469" s="259"/>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323</v>
      </c>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2" x14ac:dyDescent="0.2">
      <c r="A470" s="219"/>
      <c r="B470" s="220"/>
      <c r="C470" s="252" t="s">
        <v>1141</v>
      </c>
      <c r="D470" s="223"/>
      <c r="E470" s="224"/>
      <c r="F470" s="222"/>
      <c r="G470" s="222"/>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276</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3" x14ac:dyDescent="0.2">
      <c r="A471" s="219"/>
      <c r="B471" s="220"/>
      <c r="C471" s="252" t="s">
        <v>3129</v>
      </c>
      <c r="D471" s="223"/>
      <c r="E471" s="224"/>
      <c r="F471" s="222"/>
      <c r="G471" s="222"/>
      <c r="H471" s="222"/>
      <c r="I471" s="222"/>
      <c r="J471" s="222"/>
      <c r="K471" s="222"/>
      <c r="L471" s="222"/>
      <c r="M471" s="222"/>
      <c r="N471" s="221"/>
      <c r="O471" s="221"/>
      <c r="P471" s="221"/>
      <c r="Q471" s="221"/>
      <c r="R471" s="222"/>
      <c r="S471" s="222"/>
      <c r="T471" s="222"/>
      <c r="U471" s="222"/>
      <c r="V471" s="222"/>
      <c r="W471" s="222"/>
      <c r="X471" s="222"/>
      <c r="Y471" s="222"/>
      <c r="Z471" s="212"/>
      <c r="AA471" s="212"/>
      <c r="AB471" s="212"/>
      <c r="AC471" s="212"/>
      <c r="AD471" s="212"/>
      <c r="AE471" s="212"/>
      <c r="AF471" s="212"/>
      <c r="AG471" s="212" t="s">
        <v>276</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52" t="s">
        <v>3130</v>
      </c>
      <c r="D472" s="223"/>
      <c r="E472" s="224">
        <v>9.6129999999999993E-2</v>
      </c>
      <c r="F472" s="222"/>
      <c r="G472" s="222"/>
      <c r="H472" s="222"/>
      <c r="I472" s="222"/>
      <c r="J472" s="222"/>
      <c r="K472" s="222"/>
      <c r="L472" s="222"/>
      <c r="M472" s="222"/>
      <c r="N472" s="221"/>
      <c r="O472" s="221"/>
      <c r="P472" s="221"/>
      <c r="Q472" s="221"/>
      <c r="R472" s="222"/>
      <c r="S472" s="222"/>
      <c r="T472" s="222"/>
      <c r="U472" s="222"/>
      <c r="V472" s="222"/>
      <c r="W472" s="222"/>
      <c r="X472" s="222"/>
      <c r="Y472" s="222"/>
      <c r="Z472" s="212"/>
      <c r="AA472" s="212"/>
      <c r="AB472" s="212"/>
      <c r="AC472" s="212"/>
      <c r="AD472" s="212"/>
      <c r="AE472" s="212"/>
      <c r="AF472" s="212"/>
      <c r="AG472" s="212" t="s">
        <v>276</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x14ac:dyDescent="0.2">
      <c r="A473" s="226" t="s">
        <v>259</v>
      </c>
      <c r="B473" s="227" t="s">
        <v>183</v>
      </c>
      <c r="C473" s="249" t="s">
        <v>184</v>
      </c>
      <c r="D473" s="228"/>
      <c r="E473" s="229"/>
      <c r="F473" s="230"/>
      <c r="G473" s="230">
        <f>SUMIF(AG474:AG482,"&lt;&gt;NOR",G474:G482)</f>
        <v>0</v>
      </c>
      <c r="H473" s="230"/>
      <c r="I473" s="230">
        <f>SUM(I474:I482)</f>
        <v>0</v>
      </c>
      <c r="J473" s="230"/>
      <c r="K473" s="230">
        <f>SUM(K474:K482)</f>
        <v>0</v>
      </c>
      <c r="L473" s="230"/>
      <c r="M473" s="230">
        <f>SUM(M474:M482)</f>
        <v>0</v>
      </c>
      <c r="N473" s="229"/>
      <c r="O473" s="229">
        <f>SUM(O474:O482)</f>
        <v>0.28999999999999998</v>
      </c>
      <c r="P473" s="229"/>
      <c r="Q473" s="229">
        <f>SUM(Q474:Q482)</f>
        <v>0.3</v>
      </c>
      <c r="R473" s="230"/>
      <c r="S473" s="230"/>
      <c r="T473" s="231"/>
      <c r="U473" s="225"/>
      <c r="V473" s="225">
        <f>SUM(V474:V482)</f>
        <v>4.22</v>
      </c>
      <c r="W473" s="225"/>
      <c r="X473" s="225"/>
      <c r="Y473" s="225"/>
      <c r="AG473" t="s">
        <v>260</v>
      </c>
    </row>
    <row r="474" spans="1:60" ht="22.5" outlineLevel="1" x14ac:dyDescent="0.2">
      <c r="A474" s="233">
        <v>36</v>
      </c>
      <c r="B474" s="234" t="s">
        <v>3131</v>
      </c>
      <c r="C474" s="250" t="s">
        <v>3132</v>
      </c>
      <c r="D474" s="235" t="s">
        <v>317</v>
      </c>
      <c r="E474" s="236">
        <v>31.71</v>
      </c>
      <c r="F474" s="237"/>
      <c r="G474" s="238">
        <f>ROUND(E474*F474,2)</f>
        <v>0</v>
      </c>
      <c r="H474" s="237"/>
      <c r="I474" s="238">
        <f>ROUND(E474*H474,2)</f>
        <v>0</v>
      </c>
      <c r="J474" s="237"/>
      <c r="K474" s="238">
        <f>ROUND(E474*J474,2)</f>
        <v>0</v>
      </c>
      <c r="L474" s="238">
        <v>21</v>
      </c>
      <c r="M474" s="238">
        <f>G474*(1+L474/100)</f>
        <v>0</v>
      </c>
      <c r="N474" s="236">
        <v>9.0500000000000008E-3</v>
      </c>
      <c r="O474" s="236">
        <f>ROUND(E474*N474,2)</f>
        <v>0.28999999999999998</v>
      </c>
      <c r="P474" s="236">
        <v>9.4999999999999998E-3</v>
      </c>
      <c r="Q474" s="236">
        <f>ROUND(E474*P474,2)</f>
        <v>0.3</v>
      </c>
      <c r="R474" s="238" t="s">
        <v>1438</v>
      </c>
      <c r="S474" s="238" t="s">
        <v>264</v>
      </c>
      <c r="T474" s="239" t="s">
        <v>552</v>
      </c>
      <c r="U474" s="222">
        <v>0.112</v>
      </c>
      <c r="V474" s="222">
        <f>ROUND(E474*U474,2)</f>
        <v>3.55</v>
      </c>
      <c r="W474" s="222"/>
      <c r="X474" s="222" t="s">
        <v>320</v>
      </c>
      <c r="Y474" s="222" t="s">
        <v>267</v>
      </c>
      <c r="Z474" s="212"/>
      <c r="AA474" s="212"/>
      <c r="AB474" s="212"/>
      <c r="AC474" s="212"/>
      <c r="AD474" s="212"/>
      <c r="AE474" s="212"/>
      <c r="AF474" s="212"/>
      <c r="AG474" s="212" t="s">
        <v>321</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2" x14ac:dyDescent="0.2">
      <c r="A475" s="219"/>
      <c r="B475" s="220"/>
      <c r="C475" s="252" t="s">
        <v>3133</v>
      </c>
      <c r="D475" s="223"/>
      <c r="E475" s="224"/>
      <c r="F475" s="222"/>
      <c r="G475" s="222"/>
      <c r="H475" s="222"/>
      <c r="I475" s="222"/>
      <c r="J475" s="222"/>
      <c r="K475" s="222"/>
      <c r="L475" s="222"/>
      <c r="M475" s="222"/>
      <c r="N475" s="221"/>
      <c r="O475" s="221"/>
      <c r="P475" s="221"/>
      <c r="Q475" s="221"/>
      <c r="R475" s="222"/>
      <c r="S475" s="222"/>
      <c r="T475" s="222"/>
      <c r="U475" s="222"/>
      <c r="V475" s="222"/>
      <c r="W475" s="222"/>
      <c r="X475" s="222"/>
      <c r="Y475" s="222"/>
      <c r="Z475" s="212"/>
      <c r="AA475" s="212"/>
      <c r="AB475" s="212"/>
      <c r="AC475" s="212"/>
      <c r="AD475" s="212"/>
      <c r="AE475" s="212"/>
      <c r="AF475" s="212"/>
      <c r="AG475" s="212" t="s">
        <v>276</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3" x14ac:dyDescent="0.2">
      <c r="A476" s="219"/>
      <c r="B476" s="220"/>
      <c r="C476" s="252" t="s">
        <v>3134</v>
      </c>
      <c r="D476" s="223"/>
      <c r="E476" s="224">
        <v>18.3</v>
      </c>
      <c r="F476" s="222"/>
      <c r="G476" s="222"/>
      <c r="H476" s="222"/>
      <c r="I476" s="222"/>
      <c r="J476" s="222"/>
      <c r="K476" s="222"/>
      <c r="L476" s="222"/>
      <c r="M476" s="222"/>
      <c r="N476" s="221"/>
      <c r="O476" s="221"/>
      <c r="P476" s="221"/>
      <c r="Q476" s="221"/>
      <c r="R476" s="222"/>
      <c r="S476" s="222"/>
      <c r="T476" s="222"/>
      <c r="U476" s="222"/>
      <c r="V476" s="222"/>
      <c r="W476" s="222"/>
      <c r="X476" s="222"/>
      <c r="Y476" s="222"/>
      <c r="Z476" s="212"/>
      <c r="AA476" s="212"/>
      <c r="AB476" s="212"/>
      <c r="AC476" s="212"/>
      <c r="AD476" s="212"/>
      <c r="AE476" s="212"/>
      <c r="AF476" s="212"/>
      <c r="AG476" s="212" t="s">
        <v>276</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3" x14ac:dyDescent="0.2">
      <c r="A477" s="219"/>
      <c r="B477" s="220"/>
      <c r="C477" s="252" t="s">
        <v>3135</v>
      </c>
      <c r="D477" s="223"/>
      <c r="E477" s="224">
        <v>13.41</v>
      </c>
      <c r="F477" s="222"/>
      <c r="G477" s="222"/>
      <c r="H477" s="222"/>
      <c r="I477" s="222"/>
      <c r="J477" s="222"/>
      <c r="K477" s="222"/>
      <c r="L477" s="222"/>
      <c r="M477" s="222"/>
      <c r="N477" s="221"/>
      <c r="O477" s="221"/>
      <c r="P477" s="221"/>
      <c r="Q477" s="221"/>
      <c r="R477" s="222"/>
      <c r="S477" s="222"/>
      <c r="T477" s="222"/>
      <c r="U477" s="222"/>
      <c r="V477" s="222"/>
      <c r="W477" s="222"/>
      <c r="X477" s="222"/>
      <c r="Y477" s="222"/>
      <c r="Z477" s="212"/>
      <c r="AA477" s="212"/>
      <c r="AB477" s="212"/>
      <c r="AC477" s="212"/>
      <c r="AD477" s="212"/>
      <c r="AE477" s="212"/>
      <c r="AF477" s="212"/>
      <c r="AG477" s="212" t="s">
        <v>276</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1" x14ac:dyDescent="0.2">
      <c r="A478" s="233">
        <v>37</v>
      </c>
      <c r="B478" s="234" t="s">
        <v>3136</v>
      </c>
      <c r="C478" s="250" t="s">
        <v>3137</v>
      </c>
      <c r="D478" s="235" t="s">
        <v>397</v>
      </c>
      <c r="E478" s="236">
        <v>0.28698000000000001</v>
      </c>
      <c r="F478" s="237"/>
      <c r="G478" s="238">
        <f>ROUND(E478*F478,2)</f>
        <v>0</v>
      </c>
      <c r="H478" s="237"/>
      <c r="I478" s="238">
        <f>ROUND(E478*H478,2)</f>
        <v>0</v>
      </c>
      <c r="J478" s="237"/>
      <c r="K478" s="238">
        <f>ROUND(E478*J478,2)</f>
        <v>0</v>
      </c>
      <c r="L478" s="238">
        <v>21</v>
      </c>
      <c r="M478" s="238">
        <f>G478*(1+L478/100)</f>
        <v>0</v>
      </c>
      <c r="N478" s="236">
        <v>0</v>
      </c>
      <c r="O478" s="236">
        <f>ROUND(E478*N478,2)</f>
        <v>0</v>
      </c>
      <c r="P478" s="236">
        <v>0</v>
      </c>
      <c r="Q478" s="236">
        <f>ROUND(E478*P478,2)</f>
        <v>0</v>
      </c>
      <c r="R478" s="238" t="s">
        <v>1438</v>
      </c>
      <c r="S478" s="238" t="s">
        <v>264</v>
      </c>
      <c r="T478" s="239" t="s">
        <v>552</v>
      </c>
      <c r="U478" s="222">
        <v>2.3290000000000002</v>
      </c>
      <c r="V478" s="222">
        <f>ROUND(E478*U478,2)</f>
        <v>0.67</v>
      </c>
      <c r="W478" s="222"/>
      <c r="X478" s="222" t="s">
        <v>1138</v>
      </c>
      <c r="Y478" s="222" t="s">
        <v>267</v>
      </c>
      <c r="Z478" s="212"/>
      <c r="AA478" s="212"/>
      <c r="AB478" s="212"/>
      <c r="AC478" s="212"/>
      <c r="AD478" s="212"/>
      <c r="AE478" s="212"/>
      <c r="AF478" s="212"/>
      <c r="AG478" s="212" t="s">
        <v>1139</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2" x14ac:dyDescent="0.2">
      <c r="A479" s="219"/>
      <c r="B479" s="220"/>
      <c r="C479" s="261" t="s">
        <v>1253</v>
      </c>
      <c r="D479" s="259"/>
      <c r="E479" s="259"/>
      <c r="F479" s="259"/>
      <c r="G479" s="259"/>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323</v>
      </c>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2" x14ac:dyDescent="0.2">
      <c r="A480" s="219"/>
      <c r="B480" s="220"/>
      <c r="C480" s="252" t="s">
        <v>1141</v>
      </c>
      <c r="D480" s="223"/>
      <c r="E480" s="224"/>
      <c r="F480" s="222"/>
      <c r="G480" s="222"/>
      <c r="H480" s="222"/>
      <c r="I480" s="222"/>
      <c r="J480" s="222"/>
      <c r="K480" s="222"/>
      <c r="L480" s="222"/>
      <c r="M480" s="222"/>
      <c r="N480" s="221"/>
      <c r="O480" s="221"/>
      <c r="P480" s="221"/>
      <c r="Q480" s="221"/>
      <c r="R480" s="222"/>
      <c r="S480" s="222"/>
      <c r="T480" s="222"/>
      <c r="U480" s="222"/>
      <c r="V480" s="222"/>
      <c r="W480" s="222"/>
      <c r="X480" s="222"/>
      <c r="Y480" s="222"/>
      <c r="Z480" s="212"/>
      <c r="AA480" s="212"/>
      <c r="AB480" s="212"/>
      <c r="AC480" s="212"/>
      <c r="AD480" s="212"/>
      <c r="AE480" s="212"/>
      <c r="AF480" s="212"/>
      <c r="AG480" s="212" t="s">
        <v>276</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3" x14ac:dyDescent="0.2">
      <c r="A481" s="219"/>
      <c r="B481" s="220"/>
      <c r="C481" s="252" t="s">
        <v>3138</v>
      </c>
      <c r="D481" s="223"/>
      <c r="E481" s="224"/>
      <c r="F481" s="222"/>
      <c r="G481" s="222"/>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276</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3" x14ac:dyDescent="0.2">
      <c r="A482" s="219"/>
      <c r="B482" s="220"/>
      <c r="C482" s="252" t="s">
        <v>3139</v>
      </c>
      <c r="D482" s="223"/>
      <c r="E482" s="224">
        <v>0.28698000000000001</v>
      </c>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276</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x14ac:dyDescent="0.2">
      <c r="A483" s="226" t="s">
        <v>259</v>
      </c>
      <c r="B483" s="227" t="s">
        <v>185</v>
      </c>
      <c r="C483" s="249" t="s">
        <v>187</v>
      </c>
      <c r="D483" s="228"/>
      <c r="E483" s="229"/>
      <c r="F483" s="230"/>
      <c r="G483" s="230">
        <f>SUMIF(AG484:AG540,"&lt;&gt;NOR",G484:G540)</f>
        <v>0</v>
      </c>
      <c r="H483" s="230"/>
      <c r="I483" s="230">
        <f>SUM(I484:I540)</f>
        <v>0</v>
      </c>
      <c r="J483" s="230"/>
      <c r="K483" s="230">
        <f>SUM(K484:K540)</f>
        <v>0</v>
      </c>
      <c r="L483" s="230"/>
      <c r="M483" s="230">
        <f>SUM(M484:M540)</f>
        <v>0</v>
      </c>
      <c r="N483" s="229"/>
      <c r="O483" s="229">
        <f>SUM(O484:O540)</f>
        <v>0.36</v>
      </c>
      <c r="P483" s="229"/>
      <c r="Q483" s="229">
        <f>SUM(Q484:Q540)</f>
        <v>0.4</v>
      </c>
      <c r="R483" s="230"/>
      <c r="S483" s="230"/>
      <c r="T483" s="231"/>
      <c r="U483" s="225"/>
      <c r="V483" s="225">
        <f>SUM(V484:V540)</f>
        <v>738.77</v>
      </c>
      <c r="W483" s="225"/>
      <c r="X483" s="225"/>
      <c r="Y483" s="225"/>
      <c r="AG483" t="s">
        <v>260</v>
      </c>
    </row>
    <row r="484" spans="1:60" outlineLevel="1" x14ac:dyDescent="0.2">
      <c r="A484" s="233">
        <v>38</v>
      </c>
      <c r="B484" s="234" t="s">
        <v>3140</v>
      </c>
      <c r="C484" s="250" t="s">
        <v>3141</v>
      </c>
      <c r="D484" s="235" t="s">
        <v>645</v>
      </c>
      <c r="E484" s="236">
        <v>184</v>
      </c>
      <c r="F484" s="237"/>
      <c r="G484" s="238">
        <f>ROUND(E484*F484,2)</f>
        <v>0</v>
      </c>
      <c r="H484" s="237"/>
      <c r="I484" s="238">
        <f>ROUND(E484*H484,2)</f>
        <v>0</v>
      </c>
      <c r="J484" s="237"/>
      <c r="K484" s="238">
        <f>ROUND(E484*J484,2)</f>
        <v>0</v>
      </c>
      <c r="L484" s="238">
        <v>21</v>
      </c>
      <c r="M484" s="238">
        <f>G484*(1+L484/100)</f>
        <v>0</v>
      </c>
      <c r="N484" s="236">
        <v>0</v>
      </c>
      <c r="O484" s="236">
        <f>ROUND(E484*N484,2)</f>
        <v>0</v>
      </c>
      <c r="P484" s="236">
        <v>0</v>
      </c>
      <c r="Q484" s="236">
        <f>ROUND(E484*P484,2)</f>
        <v>0</v>
      </c>
      <c r="R484" s="238" t="s">
        <v>916</v>
      </c>
      <c r="S484" s="238" t="s">
        <v>264</v>
      </c>
      <c r="T484" s="239" t="s">
        <v>552</v>
      </c>
      <c r="U484" s="222">
        <v>0.03</v>
      </c>
      <c r="V484" s="222">
        <f>ROUND(E484*U484,2)</f>
        <v>5.52</v>
      </c>
      <c r="W484" s="222"/>
      <c r="X484" s="222" t="s">
        <v>320</v>
      </c>
      <c r="Y484" s="222" t="s">
        <v>267</v>
      </c>
      <c r="Z484" s="212"/>
      <c r="AA484" s="212"/>
      <c r="AB484" s="212"/>
      <c r="AC484" s="212"/>
      <c r="AD484" s="212"/>
      <c r="AE484" s="212"/>
      <c r="AF484" s="212"/>
      <c r="AG484" s="212" t="s">
        <v>321</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2" x14ac:dyDescent="0.2">
      <c r="A485" s="219"/>
      <c r="B485" s="220"/>
      <c r="C485" s="261" t="s">
        <v>964</v>
      </c>
      <c r="D485" s="259"/>
      <c r="E485" s="259"/>
      <c r="F485" s="259"/>
      <c r="G485" s="259"/>
      <c r="H485" s="222"/>
      <c r="I485" s="222"/>
      <c r="J485" s="222"/>
      <c r="K485" s="222"/>
      <c r="L485" s="222"/>
      <c r="M485" s="222"/>
      <c r="N485" s="221"/>
      <c r="O485" s="221"/>
      <c r="P485" s="221"/>
      <c r="Q485" s="221"/>
      <c r="R485" s="222"/>
      <c r="S485" s="222"/>
      <c r="T485" s="222"/>
      <c r="U485" s="222"/>
      <c r="V485" s="222"/>
      <c r="W485" s="222"/>
      <c r="X485" s="222"/>
      <c r="Y485" s="222"/>
      <c r="Z485" s="212"/>
      <c r="AA485" s="212"/>
      <c r="AB485" s="212"/>
      <c r="AC485" s="212"/>
      <c r="AD485" s="212"/>
      <c r="AE485" s="212"/>
      <c r="AF485" s="212"/>
      <c r="AG485" s="212" t="s">
        <v>323</v>
      </c>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2" x14ac:dyDescent="0.2">
      <c r="A486" s="219"/>
      <c r="B486" s="220"/>
      <c r="C486" s="252" t="s">
        <v>3142</v>
      </c>
      <c r="D486" s="223"/>
      <c r="E486" s="224">
        <v>40</v>
      </c>
      <c r="F486" s="222"/>
      <c r="G486" s="222"/>
      <c r="H486" s="222"/>
      <c r="I486" s="222"/>
      <c r="J486" s="222"/>
      <c r="K486" s="222"/>
      <c r="L486" s="222"/>
      <c r="M486" s="222"/>
      <c r="N486" s="221"/>
      <c r="O486" s="221"/>
      <c r="P486" s="221"/>
      <c r="Q486" s="221"/>
      <c r="R486" s="222"/>
      <c r="S486" s="222"/>
      <c r="T486" s="222"/>
      <c r="U486" s="222"/>
      <c r="V486" s="222"/>
      <c r="W486" s="222"/>
      <c r="X486" s="222"/>
      <c r="Y486" s="222"/>
      <c r="Z486" s="212"/>
      <c r="AA486" s="212"/>
      <c r="AB486" s="212"/>
      <c r="AC486" s="212"/>
      <c r="AD486" s="212"/>
      <c r="AE486" s="212"/>
      <c r="AF486" s="212"/>
      <c r="AG486" s="212" t="s">
        <v>276</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52" t="s">
        <v>3143</v>
      </c>
      <c r="D487" s="223"/>
      <c r="E487" s="224">
        <v>32</v>
      </c>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276</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3" x14ac:dyDescent="0.2">
      <c r="A488" s="219"/>
      <c r="B488" s="220"/>
      <c r="C488" s="252" t="s">
        <v>3144</v>
      </c>
      <c r="D488" s="223"/>
      <c r="E488" s="224">
        <v>40</v>
      </c>
      <c r="F488" s="222"/>
      <c r="G488" s="222"/>
      <c r="H488" s="222"/>
      <c r="I488" s="222"/>
      <c r="J488" s="222"/>
      <c r="K488" s="222"/>
      <c r="L488" s="222"/>
      <c r="M488" s="222"/>
      <c r="N488" s="221"/>
      <c r="O488" s="221"/>
      <c r="P488" s="221"/>
      <c r="Q488" s="221"/>
      <c r="R488" s="222"/>
      <c r="S488" s="222"/>
      <c r="T488" s="222"/>
      <c r="U488" s="222"/>
      <c r="V488" s="222"/>
      <c r="W488" s="222"/>
      <c r="X488" s="222"/>
      <c r="Y488" s="222"/>
      <c r="Z488" s="212"/>
      <c r="AA488" s="212"/>
      <c r="AB488" s="212"/>
      <c r="AC488" s="212"/>
      <c r="AD488" s="212"/>
      <c r="AE488" s="212"/>
      <c r="AF488" s="212"/>
      <c r="AG488" s="212" t="s">
        <v>276</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3" x14ac:dyDescent="0.2">
      <c r="A489" s="219"/>
      <c r="B489" s="220"/>
      <c r="C489" s="252" t="s">
        <v>3145</v>
      </c>
      <c r="D489" s="223"/>
      <c r="E489" s="224">
        <v>72</v>
      </c>
      <c r="F489" s="222"/>
      <c r="G489" s="222"/>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276</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1" x14ac:dyDescent="0.2">
      <c r="A490" s="233">
        <v>39</v>
      </c>
      <c r="B490" s="234" t="s">
        <v>962</v>
      </c>
      <c r="C490" s="250" t="s">
        <v>963</v>
      </c>
      <c r="D490" s="235" t="s">
        <v>645</v>
      </c>
      <c r="E490" s="236">
        <v>4</v>
      </c>
      <c r="F490" s="237"/>
      <c r="G490" s="238">
        <f>ROUND(E490*F490,2)</f>
        <v>0</v>
      </c>
      <c r="H490" s="237"/>
      <c r="I490" s="238">
        <f>ROUND(E490*H490,2)</f>
        <v>0</v>
      </c>
      <c r="J490" s="237"/>
      <c r="K490" s="238">
        <f>ROUND(E490*J490,2)</f>
        <v>0</v>
      </c>
      <c r="L490" s="238">
        <v>21</v>
      </c>
      <c r="M490" s="238">
        <f>G490*(1+L490/100)</f>
        <v>0</v>
      </c>
      <c r="N490" s="236">
        <v>0</v>
      </c>
      <c r="O490" s="236">
        <f>ROUND(E490*N490,2)</f>
        <v>0</v>
      </c>
      <c r="P490" s="236">
        <v>0</v>
      </c>
      <c r="Q490" s="236">
        <f>ROUND(E490*P490,2)</f>
        <v>0</v>
      </c>
      <c r="R490" s="238" t="s">
        <v>916</v>
      </c>
      <c r="S490" s="238" t="s">
        <v>264</v>
      </c>
      <c r="T490" s="239" t="s">
        <v>552</v>
      </c>
      <c r="U490" s="222">
        <v>0.05</v>
      </c>
      <c r="V490" s="222">
        <f>ROUND(E490*U490,2)</f>
        <v>0.2</v>
      </c>
      <c r="W490" s="222"/>
      <c r="X490" s="222" t="s">
        <v>320</v>
      </c>
      <c r="Y490" s="222" t="s">
        <v>267</v>
      </c>
      <c r="Z490" s="212"/>
      <c r="AA490" s="212"/>
      <c r="AB490" s="212"/>
      <c r="AC490" s="212"/>
      <c r="AD490" s="212"/>
      <c r="AE490" s="212"/>
      <c r="AF490" s="212"/>
      <c r="AG490" s="212" t="s">
        <v>321</v>
      </c>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2" x14ac:dyDescent="0.2">
      <c r="A491" s="219"/>
      <c r="B491" s="220"/>
      <c r="C491" s="261" t="s">
        <v>964</v>
      </c>
      <c r="D491" s="259"/>
      <c r="E491" s="259"/>
      <c r="F491" s="259"/>
      <c r="G491" s="259"/>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323</v>
      </c>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2" x14ac:dyDescent="0.2">
      <c r="A492" s="219"/>
      <c r="B492" s="220"/>
      <c r="C492" s="252" t="s">
        <v>3146</v>
      </c>
      <c r="D492" s="223"/>
      <c r="E492" s="224"/>
      <c r="F492" s="222"/>
      <c r="G492" s="222"/>
      <c r="H492" s="222"/>
      <c r="I492" s="222"/>
      <c r="J492" s="222"/>
      <c r="K492" s="222"/>
      <c r="L492" s="222"/>
      <c r="M492" s="222"/>
      <c r="N492" s="221"/>
      <c r="O492" s="221"/>
      <c r="P492" s="221"/>
      <c r="Q492" s="221"/>
      <c r="R492" s="222"/>
      <c r="S492" s="222"/>
      <c r="T492" s="222"/>
      <c r="U492" s="222"/>
      <c r="V492" s="222"/>
      <c r="W492" s="222"/>
      <c r="X492" s="222"/>
      <c r="Y492" s="222"/>
      <c r="Z492" s="212"/>
      <c r="AA492" s="212"/>
      <c r="AB492" s="212"/>
      <c r="AC492" s="212"/>
      <c r="AD492" s="212"/>
      <c r="AE492" s="212"/>
      <c r="AF492" s="212"/>
      <c r="AG492" s="212" t="s">
        <v>276</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3" x14ac:dyDescent="0.2">
      <c r="A493" s="219"/>
      <c r="B493" s="220"/>
      <c r="C493" s="252" t="s">
        <v>3147</v>
      </c>
      <c r="D493" s="223"/>
      <c r="E493" s="224">
        <v>1</v>
      </c>
      <c r="F493" s="222"/>
      <c r="G493" s="222"/>
      <c r="H493" s="222"/>
      <c r="I493" s="222"/>
      <c r="J493" s="222"/>
      <c r="K493" s="222"/>
      <c r="L493" s="222"/>
      <c r="M493" s="222"/>
      <c r="N493" s="221"/>
      <c r="O493" s="221"/>
      <c r="P493" s="221"/>
      <c r="Q493" s="221"/>
      <c r="R493" s="222"/>
      <c r="S493" s="222"/>
      <c r="T493" s="222"/>
      <c r="U493" s="222"/>
      <c r="V493" s="222"/>
      <c r="W493" s="222"/>
      <c r="X493" s="222"/>
      <c r="Y493" s="222"/>
      <c r="Z493" s="212"/>
      <c r="AA493" s="212"/>
      <c r="AB493" s="212"/>
      <c r="AC493" s="212"/>
      <c r="AD493" s="212"/>
      <c r="AE493" s="212"/>
      <c r="AF493" s="212"/>
      <c r="AG493" s="212" t="s">
        <v>276</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3" x14ac:dyDescent="0.2">
      <c r="A494" s="219"/>
      <c r="B494" s="220"/>
      <c r="C494" s="252" t="s">
        <v>3148</v>
      </c>
      <c r="D494" s="223"/>
      <c r="E494" s="224">
        <v>3</v>
      </c>
      <c r="F494" s="222"/>
      <c r="G494" s="222"/>
      <c r="H494" s="222"/>
      <c r="I494" s="222"/>
      <c r="J494" s="222"/>
      <c r="K494" s="222"/>
      <c r="L494" s="222"/>
      <c r="M494" s="222"/>
      <c r="N494" s="221"/>
      <c r="O494" s="221"/>
      <c r="P494" s="221"/>
      <c r="Q494" s="221"/>
      <c r="R494" s="222"/>
      <c r="S494" s="222"/>
      <c r="T494" s="222"/>
      <c r="U494" s="222"/>
      <c r="V494" s="222"/>
      <c r="W494" s="222"/>
      <c r="X494" s="222"/>
      <c r="Y494" s="222"/>
      <c r="Z494" s="212"/>
      <c r="AA494" s="212"/>
      <c r="AB494" s="212"/>
      <c r="AC494" s="212"/>
      <c r="AD494" s="212"/>
      <c r="AE494" s="212"/>
      <c r="AF494" s="212"/>
      <c r="AG494" s="212" t="s">
        <v>276</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1" x14ac:dyDescent="0.2">
      <c r="A495" s="233">
        <v>40</v>
      </c>
      <c r="B495" s="234" t="s">
        <v>1417</v>
      </c>
      <c r="C495" s="250" t="s">
        <v>1418</v>
      </c>
      <c r="D495" s="235" t="s">
        <v>317</v>
      </c>
      <c r="E495" s="236">
        <v>16.350000000000001</v>
      </c>
      <c r="F495" s="237"/>
      <c r="G495" s="238">
        <f>ROUND(E495*F495,2)</f>
        <v>0</v>
      </c>
      <c r="H495" s="237"/>
      <c r="I495" s="238">
        <f>ROUND(E495*H495,2)</f>
        <v>0</v>
      </c>
      <c r="J495" s="237"/>
      <c r="K495" s="238">
        <f>ROUND(E495*J495,2)</f>
        <v>0</v>
      </c>
      <c r="L495" s="238">
        <v>21</v>
      </c>
      <c r="M495" s="238">
        <f>G495*(1+L495/100)</f>
        <v>0</v>
      </c>
      <c r="N495" s="236">
        <v>2.4000000000000001E-4</v>
      </c>
      <c r="O495" s="236">
        <f>ROUND(E495*N495,2)</f>
        <v>0</v>
      </c>
      <c r="P495" s="236">
        <v>0</v>
      </c>
      <c r="Q495" s="236">
        <f>ROUND(E495*P495,2)</f>
        <v>0</v>
      </c>
      <c r="R495" s="238" t="s">
        <v>1395</v>
      </c>
      <c r="S495" s="238" t="s">
        <v>264</v>
      </c>
      <c r="T495" s="239" t="s">
        <v>552</v>
      </c>
      <c r="U495" s="222">
        <v>0</v>
      </c>
      <c r="V495" s="222">
        <f>ROUND(E495*U495,2)</f>
        <v>0</v>
      </c>
      <c r="W495" s="222"/>
      <c r="X495" s="222" t="s">
        <v>320</v>
      </c>
      <c r="Y495" s="222" t="s">
        <v>267</v>
      </c>
      <c r="Z495" s="212"/>
      <c r="AA495" s="212"/>
      <c r="AB495" s="212"/>
      <c r="AC495" s="212"/>
      <c r="AD495" s="212"/>
      <c r="AE495" s="212"/>
      <c r="AF495" s="212"/>
      <c r="AG495" s="212" t="s">
        <v>321</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2" x14ac:dyDescent="0.2">
      <c r="A496" s="219"/>
      <c r="B496" s="220"/>
      <c r="C496" s="252" t="s">
        <v>3149</v>
      </c>
      <c r="D496" s="223"/>
      <c r="E496" s="224">
        <v>16.350000000000001</v>
      </c>
      <c r="F496" s="222"/>
      <c r="G496" s="222"/>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276</v>
      </c>
      <c r="AH496" s="212">
        <v>5</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ht="22.5" outlineLevel="1" x14ac:dyDescent="0.2">
      <c r="A497" s="233">
        <v>41</v>
      </c>
      <c r="B497" s="234" t="s">
        <v>3150</v>
      </c>
      <c r="C497" s="250" t="s">
        <v>3151</v>
      </c>
      <c r="D497" s="235" t="s">
        <v>317</v>
      </c>
      <c r="E497" s="236">
        <v>16.350000000000001</v>
      </c>
      <c r="F497" s="237"/>
      <c r="G497" s="238">
        <f>ROUND(E497*F497,2)</f>
        <v>0</v>
      </c>
      <c r="H497" s="237"/>
      <c r="I497" s="238">
        <f>ROUND(E497*H497,2)</f>
        <v>0</v>
      </c>
      <c r="J497" s="237"/>
      <c r="K497" s="238">
        <f>ROUND(E497*J497,2)</f>
        <v>0</v>
      </c>
      <c r="L497" s="238">
        <v>21</v>
      </c>
      <c r="M497" s="238">
        <f>G497*(1+L497/100)</f>
        <v>0</v>
      </c>
      <c r="N497" s="236">
        <v>1.7000000000000001E-4</v>
      </c>
      <c r="O497" s="236">
        <f>ROUND(E497*N497,2)</f>
        <v>0</v>
      </c>
      <c r="P497" s="236">
        <v>0</v>
      </c>
      <c r="Q497" s="236">
        <f>ROUND(E497*P497,2)</f>
        <v>0</v>
      </c>
      <c r="R497" s="238" t="s">
        <v>1525</v>
      </c>
      <c r="S497" s="238" t="s">
        <v>264</v>
      </c>
      <c r="T497" s="239" t="s">
        <v>552</v>
      </c>
      <c r="U497" s="222">
        <v>0.49299999999999999</v>
      </c>
      <c r="V497" s="222">
        <f>ROUND(E497*U497,2)</f>
        <v>8.06</v>
      </c>
      <c r="W497" s="222"/>
      <c r="X497" s="222" t="s">
        <v>320</v>
      </c>
      <c r="Y497" s="222" t="s">
        <v>267</v>
      </c>
      <c r="Z497" s="212"/>
      <c r="AA497" s="212"/>
      <c r="AB497" s="212"/>
      <c r="AC497" s="212"/>
      <c r="AD497" s="212"/>
      <c r="AE497" s="212"/>
      <c r="AF497" s="212"/>
      <c r="AG497" s="212" t="s">
        <v>321</v>
      </c>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2" x14ac:dyDescent="0.2">
      <c r="A498" s="219"/>
      <c r="B498" s="220"/>
      <c r="C498" s="251" t="s">
        <v>3152</v>
      </c>
      <c r="D498" s="241"/>
      <c r="E498" s="241"/>
      <c r="F498" s="241"/>
      <c r="G498" s="241"/>
      <c r="H498" s="222"/>
      <c r="I498" s="222"/>
      <c r="J498" s="222"/>
      <c r="K498" s="222"/>
      <c r="L498" s="222"/>
      <c r="M498" s="222"/>
      <c r="N498" s="221"/>
      <c r="O498" s="221"/>
      <c r="P498" s="221"/>
      <c r="Q498" s="221"/>
      <c r="R498" s="222"/>
      <c r="S498" s="222"/>
      <c r="T498" s="222"/>
      <c r="U498" s="222"/>
      <c r="V498" s="222"/>
      <c r="W498" s="222"/>
      <c r="X498" s="222"/>
      <c r="Y498" s="222"/>
      <c r="Z498" s="212"/>
      <c r="AA498" s="212"/>
      <c r="AB498" s="212"/>
      <c r="AC498" s="212"/>
      <c r="AD498" s="212"/>
      <c r="AE498" s="212"/>
      <c r="AF498" s="212"/>
      <c r="AG498" s="212" t="s">
        <v>270</v>
      </c>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2" x14ac:dyDescent="0.2">
      <c r="A499" s="219"/>
      <c r="B499" s="220"/>
      <c r="C499" s="252" t="s">
        <v>3153</v>
      </c>
      <c r="D499" s="223"/>
      <c r="E499" s="224">
        <v>5</v>
      </c>
      <c r="F499" s="222"/>
      <c r="G499" s="222"/>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276</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19"/>
      <c r="B500" s="220"/>
      <c r="C500" s="252" t="s">
        <v>3154</v>
      </c>
      <c r="D500" s="223"/>
      <c r="E500" s="224">
        <v>1.35</v>
      </c>
      <c r="F500" s="222"/>
      <c r="G500" s="222"/>
      <c r="H500" s="222"/>
      <c r="I500" s="222"/>
      <c r="J500" s="222"/>
      <c r="K500" s="222"/>
      <c r="L500" s="222"/>
      <c r="M500" s="222"/>
      <c r="N500" s="221"/>
      <c r="O500" s="221"/>
      <c r="P500" s="221"/>
      <c r="Q500" s="221"/>
      <c r="R500" s="222"/>
      <c r="S500" s="222"/>
      <c r="T500" s="222"/>
      <c r="U500" s="222"/>
      <c r="V500" s="222"/>
      <c r="W500" s="222"/>
      <c r="X500" s="222"/>
      <c r="Y500" s="222"/>
      <c r="Z500" s="212"/>
      <c r="AA500" s="212"/>
      <c r="AB500" s="212"/>
      <c r="AC500" s="212"/>
      <c r="AD500" s="212"/>
      <c r="AE500" s="212"/>
      <c r="AF500" s="212"/>
      <c r="AG500" s="212" t="s">
        <v>276</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3" x14ac:dyDescent="0.2">
      <c r="A501" s="219"/>
      <c r="B501" s="220"/>
      <c r="C501" s="252" t="s">
        <v>3155</v>
      </c>
      <c r="D501" s="223"/>
      <c r="E501" s="224">
        <v>3</v>
      </c>
      <c r="F501" s="222"/>
      <c r="G501" s="222"/>
      <c r="H501" s="222"/>
      <c r="I501" s="222"/>
      <c r="J501" s="222"/>
      <c r="K501" s="222"/>
      <c r="L501" s="222"/>
      <c r="M501" s="222"/>
      <c r="N501" s="221"/>
      <c r="O501" s="221"/>
      <c r="P501" s="221"/>
      <c r="Q501" s="221"/>
      <c r="R501" s="222"/>
      <c r="S501" s="222"/>
      <c r="T501" s="222"/>
      <c r="U501" s="222"/>
      <c r="V501" s="222"/>
      <c r="W501" s="222"/>
      <c r="X501" s="222"/>
      <c r="Y501" s="222"/>
      <c r="Z501" s="212"/>
      <c r="AA501" s="212"/>
      <c r="AB501" s="212"/>
      <c r="AC501" s="212"/>
      <c r="AD501" s="212"/>
      <c r="AE501" s="212"/>
      <c r="AF501" s="212"/>
      <c r="AG501" s="212" t="s">
        <v>276</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3" x14ac:dyDescent="0.2">
      <c r="A502" s="219"/>
      <c r="B502" s="220"/>
      <c r="C502" s="252" t="s">
        <v>3156</v>
      </c>
      <c r="D502" s="223"/>
      <c r="E502" s="224">
        <v>5.6</v>
      </c>
      <c r="F502" s="222"/>
      <c r="G502" s="222"/>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276</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3" x14ac:dyDescent="0.2">
      <c r="A503" s="219"/>
      <c r="B503" s="220"/>
      <c r="C503" s="252" t="s">
        <v>3157</v>
      </c>
      <c r="D503" s="223"/>
      <c r="E503" s="224">
        <v>1</v>
      </c>
      <c r="F503" s="222"/>
      <c r="G503" s="222"/>
      <c r="H503" s="222"/>
      <c r="I503" s="222"/>
      <c r="J503" s="222"/>
      <c r="K503" s="222"/>
      <c r="L503" s="222"/>
      <c r="M503" s="222"/>
      <c r="N503" s="221"/>
      <c r="O503" s="221"/>
      <c r="P503" s="221"/>
      <c r="Q503" s="221"/>
      <c r="R503" s="222"/>
      <c r="S503" s="222"/>
      <c r="T503" s="222"/>
      <c r="U503" s="222"/>
      <c r="V503" s="222"/>
      <c r="W503" s="222"/>
      <c r="X503" s="222"/>
      <c r="Y503" s="222"/>
      <c r="Z503" s="212"/>
      <c r="AA503" s="212"/>
      <c r="AB503" s="212"/>
      <c r="AC503" s="212"/>
      <c r="AD503" s="212"/>
      <c r="AE503" s="212"/>
      <c r="AF503" s="212"/>
      <c r="AG503" s="212" t="s">
        <v>276</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3" x14ac:dyDescent="0.2">
      <c r="A504" s="219"/>
      <c r="B504" s="220"/>
      <c r="C504" s="252" t="s">
        <v>3158</v>
      </c>
      <c r="D504" s="223"/>
      <c r="E504" s="224">
        <v>0.4</v>
      </c>
      <c r="F504" s="222"/>
      <c r="G504" s="222"/>
      <c r="H504" s="222"/>
      <c r="I504" s="222"/>
      <c r="J504" s="222"/>
      <c r="K504" s="222"/>
      <c r="L504" s="222"/>
      <c r="M504" s="222"/>
      <c r="N504" s="221"/>
      <c r="O504" s="221"/>
      <c r="P504" s="221"/>
      <c r="Q504" s="221"/>
      <c r="R504" s="222"/>
      <c r="S504" s="222"/>
      <c r="T504" s="222"/>
      <c r="U504" s="222"/>
      <c r="V504" s="222"/>
      <c r="W504" s="222"/>
      <c r="X504" s="222"/>
      <c r="Y504" s="222"/>
      <c r="Z504" s="212"/>
      <c r="AA504" s="212"/>
      <c r="AB504" s="212"/>
      <c r="AC504" s="212"/>
      <c r="AD504" s="212"/>
      <c r="AE504" s="212"/>
      <c r="AF504" s="212"/>
      <c r="AG504" s="212" t="s">
        <v>276</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1" x14ac:dyDescent="0.2">
      <c r="A505" s="233">
        <v>42</v>
      </c>
      <c r="B505" s="234" t="s">
        <v>3159</v>
      </c>
      <c r="C505" s="250" t="s">
        <v>3160</v>
      </c>
      <c r="D505" s="235" t="s">
        <v>317</v>
      </c>
      <c r="E505" s="236">
        <v>16.350000000000001</v>
      </c>
      <c r="F505" s="237"/>
      <c r="G505" s="238">
        <f>ROUND(E505*F505,2)</f>
        <v>0</v>
      </c>
      <c r="H505" s="237"/>
      <c r="I505" s="238">
        <f>ROUND(E505*H505,2)</f>
        <v>0</v>
      </c>
      <c r="J505" s="237"/>
      <c r="K505" s="238">
        <f>ROUND(E505*J505,2)</f>
        <v>0</v>
      </c>
      <c r="L505" s="238">
        <v>21</v>
      </c>
      <c r="M505" s="238">
        <f>G505*(1+L505/100)</f>
        <v>0</v>
      </c>
      <c r="N505" s="236">
        <v>0</v>
      </c>
      <c r="O505" s="236">
        <f>ROUND(E505*N505,2)</f>
        <v>0</v>
      </c>
      <c r="P505" s="236">
        <v>2.4649999999999998E-2</v>
      </c>
      <c r="Q505" s="236">
        <f>ROUND(E505*P505,2)</f>
        <v>0.4</v>
      </c>
      <c r="R505" s="238" t="s">
        <v>1525</v>
      </c>
      <c r="S505" s="238" t="s">
        <v>264</v>
      </c>
      <c r="T505" s="239" t="s">
        <v>552</v>
      </c>
      <c r="U505" s="222">
        <v>0.25</v>
      </c>
      <c r="V505" s="222">
        <f>ROUND(E505*U505,2)</f>
        <v>4.09</v>
      </c>
      <c r="W505" s="222"/>
      <c r="X505" s="222" t="s">
        <v>320</v>
      </c>
      <c r="Y505" s="222" t="s">
        <v>267</v>
      </c>
      <c r="Z505" s="212"/>
      <c r="AA505" s="212"/>
      <c r="AB505" s="212"/>
      <c r="AC505" s="212"/>
      <c r="AD505" s="212"/>
      <c r="AE505" s="212"/>
      <c r="AF505" s="212"/>
      <c r="AG505" s="212" t="s">
        <v>321</v>
      </c>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2" x14ac:dyDescent="0.2">
      <c r="A506" s="219"/>
      <c r="B506" s="220"/>
      <c r="C506" s="252" t="s">
        <v>3149</v>
      </c>
      <c r="D506" s="223"/>
      <c r="E506" s="224">
        <v>16.350000000000001</v>
      </c>
      <c r="F506" s="222"/>
      <c r="G506" s="222"/>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276</v>
      </c>
      <c r="AH506" s="212">
        <v>5</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1" x14ac:dyDescent="0.2">
      <c r="A507" s="233">
        <v>43</v>
      </c>
      <c r="B507" s="234" t="s">
        <v>3161</v>
      </c>
      <c r="C507" s="250" t="s">
        <v>3162</v>
      </c>
      <c r="D507" s="235" t="s">
        <v>317</v>
      </c>
      <c r="E507" s="236">
        <v>217.55549999999999</v>
      </c>
      <c r="F507" s="237"/>
      <c r="G507" s="238">
        <f>ROUND(E507*F507,2)</f>
        <v>0</v>
      </c>
      <c r="H507" s="237"/>
      <c r="I507" s="238">
        <f>ROUND(E507*H507,2)</f>
        <v>0</v>
      </c>
      <c r="J507" s="237"/>
      <c r="K507" s="238">
        <f>ROUND(E507*J507,2)</f>
        <v>0</v>
      </c>
      <c r="L507" s="238">
        <v>21</v>
      </c>
      <c r="M507" s="238">
        <f>G507*(1+L507/100)</f>
        <v>0</v>
      </c>
      <c r="N507" s="236">
        <v>2.7999999999999998E-4</v>
      </c>
      <c r="O507" s="236">
        <f>ROUND(E507*N507,2)</f>
        <v>0.06</v>
      </c>
      <c r="P507" s="236">
        <v>0</v>
      </c>
      <c r="Q507" s="236">
        <f>ROUND(E507*P507,2)</f>
        <v>0</v>
      </c>
      <c r="R507" s="238" t="s">
        <v>1525</v>
      </c>
      <c r="S507" s="238" t="s">
        <v>264</v>
      </c>
      <c r="T507" s="239" t="s">
        <v>552</v>
      </c>
      <c r="U507" s="222">
        <v>3.2530000000000001</v>
      </c>
      <c r="V507" s="222">
        <f>ROUND(E507*U507,2)</f>
        <v>707.71</v>
      </c>
      <c r="W507" s="222"/>
      <c r="X507" s="222" t="s">
        <v>320</v>
      </c>
      <c r="Y507" s="222" t="s">
        <v>267</v>
      </c>
      <c r="Z507" s="212"/>
      <c r="AA507" s="212"/>
      <c r="AB507" s="212"/>
      <c r="AC507" s="212"/>
      <c r="AD507" s="212"/>
      <c r="AE507" s="212"/>
      <c r="AF507" s="212"/>
      <c r="AG507" s="212" t="s">
        <v>321</v>
      </c>
      <c r="AH507" s="212"/>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2" x14ac:dyDescent="0.2">
      <c r="A508" s="219"/>
      <c r="B508" s="220"/>
      <c r="C508" s="252" t="s">
        <v>3163</v>
      </c>
      <c r="D508" s="223"/>
      <c r="E508" s="224"/>
      <c r="F508" s="222"/>
      <c r="G508" s="222"/>
      <c r="H508" s="222"/>
      <c r="I508" s="222"/>
      <c r="J508" s="222"/>
      <c r="K508" s="222"/>
      <c r="L508" s="222"/>
      <c r="M508" s="222"/>
      <c r="N508" s="221"/>
      <c r="O508" s="221"/>
      <c r="P508" s="221"/>
      <c r="Q508" s="221"/>
      <c r="R508" s="222"/>
      <c r="S508" s="222"/>
      <c r="T508" s="222"/>
      <c r="U508" s="222"/>
      <c r="V508" s="222"/>
      <c r="W508" s="222"/>
      <c r="X508" s="222"/>
      <c r="Y508" s="222"/>
      <c r="Z508" s="212"/>
      <c r="AA508" s="212"/>
      <c r="AB508" s="212"/>
      <c r="AC508" s="212"/>
      <c r="AD508" s="212"/>
      <c r="AE508" s="212"/>
      <c r="AF508" s="212"/>
      <c r="AG508" s="212" t="s">
        <v>276</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3" x14ac:dyDescent="0.2">
      <c r="A509" s="219"/>
      <c r="B509" s="220"/>
      <c r="C509" s="252" t="s">
        <v>615</v>
      </c>
      <c r="D509" s="223"/>
      <c r="E509" s="224">
        <v>11.2896</v>
      </c>
      <c r="F509" s="222"/>
      <c r="G509" s="222"/>
      <c r="H509" s="222"/>
      <c r="I509" s="222"/>
      <c r="J509" s="222"/>
      <c r="K509" s="222"/>
      <c r="L509" s="222"/>
      <c r="M509" s="222"/>
      <c r="N509" s="221"/>
      <c r="O509" s="221"/>
      <c r="P509" s="221"/>
      <c r="Q509" s="221"/>
      <c r="R509" s="222"/>
      <c r="S509" s="222"/>
      <c r="T509" s="222"/>
      <c r="U509" s="222"/>
      <c r="V509" s="222"/>
      <c r="W509" s="222"/>
      <c r="X509" s="222"/>
      <c r="Y509" s="222"/>
      <c r="Z509" s="212"/>
      <c r="AA509" s="212"/>
      <c r="AB509" s="212"/>
      <c r="AC509" s="212"/>
      <c r="AD509" s="212"/>
      <c r="AE509" s="212"/>
      <c r="AF509" s="212"/>
      <c r="AG509" s="212" t="s">
        <v>276</v>
      </c>
      <c r="AH509" s="212">
        <v>0</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3" x14ac:dyDescent="0.2">
      <c r="A510" s="219"/>
      <c r="B510" s="220"/>
      <c r="C510" s="252" t="s">
        <v>616</v>
      </c>
      <c r="D510" s="223"/>
      <c r="E510" s="224">
        <v>8.4223999999999997</v>
      </c>
      <c r="F510" s="222"/>
      <c r="G510" s="222"/>
      <c r="H510" s="222"/>
      <c r="I510" s="222"/>
      <c r="J510" s="222"/>
      <c r="K510" s="222"/>
      <c r="L510" s="222"/>
      <c r="M510" s="222"/>
      <c r="N510" s="221"/>
      <c r="O510" s="221"/>
      <c r="P510" s="221"/>
      <c r="Q510" s="221"/>
      <c r="R510" s="222"/>
      <c r="S510" s="222"/>
      <c r="T510" s="222"/>
      <c r="U510" s="222"/>
      <c r="V510" s="222"/>
      <c r="W510" s="222"/>
      <c r="X510" s="222"/>
      <c r="Y510" s="222"/>
      <c r="Z510" s="212"/>
      <c r="AA510" s="212"/>
      <c r="AB510" s="212"/>
      <c r="AC510" s="212"/>
      <c r="AD510" s="212"/>
      <c r="AE510" s="212"/>
      <c r="AF510" s="212"/>
      <c r="AG510" s="212" t="s">
        <v>276</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3" x14ac:dyDescent="0.2">
      <c r="A511" s="219"/>
      <c r="B511" s="220"/>
      <c r="C511" s="252" t="s">
        <v>617</v>
      </c>
      <c r="D511" s="223"/>
      <c r="E511" s="224">
        <v>16.362400000000001</v>
      </c>
      <c r="F511" s="222"/>
      <c r="G511" s="222"/>
      <c r="H511" s="222"/>
      <c r="I511" s="222"/>
      <c r="J511" s="222"/>
      <c r="K511" s="222"/>
      <c r="L511" s="222"/>
      <c r="M511" s="222"/>
      <c r="N511" s="221"/>
      <c r="O511" s="221"/>
      <c r="P511" s="221"/>
      <c r="Q511" s="221"/>
      <c r="R511" s="222"/>
      <c r="S511" s="222"/>
      <c r="T511" s="222"/>
      <c r="U511" s="222"/>
      <c r="V511" s="222"/>
      <c r="W511" s="222"/>
      <c r="X511" s="222"/>
      <c r="Y511" s="222"/>
      <c r="Z511" s="212"/>
      <c r="AA511" s="212"/>
      <c r="AB511" s="212"/>
      <c r="AC511" s="212"/>
      <c r="AD511" s="212"/>
      <c r="AE511" s="212"/>
      <c r="AF511" s="212"/>
      <c r="AG511" s="212" t="s">
        <v>276</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3" x14ac:dyDescent="0.2">
      <c r="A512" s="219"/>
      <c r="B512" s="220"/>
      <c r="C512" s="252" t="s">
        <v>618</v>
      </c>
      <c r="D512" s="223"/>
      <c r="E512" s="224">
        <v>4.7724000000000002</v>
      </c>
      <c r="F512" s="222"/>
      <c r="G512" s="222"/>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276</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3" x14ac:dyDescent="0.2">
      <c r="A513" s="219"/>
      <c r="B513" s="220"/>
      <c r="C513" s="252" t="s">
        <v>619</v>
      </c>
      <c r="D513" s="223"/>
      <c r="E513" s="224">
        <v>3.1488</v>
      </c>
      <c r="F513" s="222"/>
      <c r="G513" s="222"/>
      <c r="H513" s="222"/>
      <c r="I513" s="222"/>
      <c r="J513" s="222"/>
      <c r="K513" s="222"/>
      <c r="L513" s="222"/>
      <c r="M513" s="222"/>
      <c r="N513" s="221"/>
      <c r="O513" s="221"/>
      <c r="P513" s="221"/>
      <c r="Q513" s="221"/>
      <c r="R513" s="222"/>
      <c r="S513" s="222"/>
      <c r="T513" s="222"/>
      <c r="U513" s="222"/>
      <c r="V513" s="222"/>
      <c r="W513" s="222"/>
      <c r="X513" s="222"/>
      <c r="Y513" s="222"/>
      <c r="Z513" s="212"/>
      <c r="AA513" s="212"/>
      <c r="AB513" s="212"/>
      <c r="AC513" s="212"/>
      <c r="AD513" s="212"/>
      <c r="AE513" s="212"/>
      <c r="AF513" s="212"/>
      <c r="AG513" s="212" t="s">
        <v>276</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3" x14ac:dyDescent="0.2">
      <c r="A514" s="219"/>
      <c r="B514" s="220"/>
      <c r="C514" s="252" t="s">
        <v>620</v>
      </c>
      <c r="D514" s="223"/>
      <c r="E514" s="224">
        <v>4.2557999999999998</v>
      </c>
      <c r="F514" s="222"/>
      <c r="G514" s="222"/>
      <c r="H514" s="222"/>
      <c r="I514" s="222"/>
      <c r="J514" s="222"/>
      <c r="K514" s="222"/>
      <c r="L514" s="222"/>
      <c r="M514" s="222"/>
      <c r="N514" s="221"/>
      <c r="O514" s="221"/>
      <c r="P514" s="221"/>
      <c r="Q514" s="221"/>
      <c r="R514" s="222"/>
      <c r="S514" s="222"/>
      <c r="T514" s="222"/>
      <c r="U514" s="222"/>
      <c r="V514" s="222"/>
      <c r="W514" s="222"/>
      <c r="X514" s="222"/>
      <c r="Y514" s="222"/>
      <c r="Z514" s="212"/>
      <c r="AA514" s="212"/>
      <c r="AB514" s="212"/>
      <c r="AC514" s="212"/>
      <c r="AD514" s="212"/>
      <c r="AE514" s="212"/>
      <c r="AF514" s="212"/>
      <c r="AG514" s="212" t="s">
        <v>276</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3" x14ac:dyDescent="0.2">
      <c r="A515" s="219"/>
      <c r="B515" s="220"/>
      <c r="C515" s="252" t="s">
        <v>621</v>
      </c>
      <c r="D515" s="223"/>
      <c r="E515" s="224">
        <v>4.8461999999999996</v>
      </c>
      <c r="F515" s="222"/>
      <c r="G515" s="222"/>
      <c r="H515" s="222"/>
      <c r="I515" s="222"/>
      <c r="J515" s="222"/>
      <c r="K515" s="222"/>
      <c r="L515" s="222"/>
      <c r="M515" s="222"/>
      <c r="N515" s="221"/>
      <c r="O515" s="221"/>
      <c r="P515" s="221"/>
      <c r="Q515" s="221"/>
      <c r="R515" s="222"/>
      <c r="S515" s="222"/>
      <c r="T515" s="222"/>
      <c r="U515" s="222"/>
      <c r="V515" s="222"/>
      <c r="W515" s="222"/>
      <c r="X515" s="222"/>
      <c r="Y515" s="222"/>
      <c r="Z515" s="212"/>
      <c r="AA515" s="212"/>
      <c r="AB515" s="212"/>
      <c r="AC515" s="212"/>
      <c r="AD515" s="212"/>
      <c r="AE515" s="212"/>
      <c r="AF515" s="212"/>
      <c r="AG515" s="212" t="s">
        <v>276</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3" x14ac:dyDescent="0.2">
      <c r="A516" s="219"/>
      <c r="B516" s="220"/>
      <c r="C516" s="252" t="s">
        <v>622</v>
      </c>
      <c r="D516" s="223"/>
      <c r="E516" s="224">
        <v>0.82769999999999999</v>
      </c>
      <c r="F516" s="222"/>
      <c r="G516" s="222"/>
      <c r="H516" s="222"/>
      <c r="I516" s="222"/>
      <c r="J516" s="222"/>
      <c r="K516" s="222"/>
      <c r="L516" s="222"/>
      <c r="M516" s="222"/>
      <c r="N516" s="221"/>
      <c r="O516" s="221"/>
      <c r="P516" s="221"/>
      <c r="Q516" s="221"/>
      <c r="R516" s="222"/>
      <c r="S516" s="222"/>
      <c r="T516" s="222"/>
      <c r="U516" s="222"/>
      <c r="V516" s="222"/>
      <c r="W516" s="222"/>
      <c r="X516" s="222"/>
      <c r="Y516" s="222"/>
      <c r="Z516" s="212"/>
      <c r="AA516" s="212"/>
      <c r="AB516" s="212"/>
      <c r="AC516" s="212"/>
      <c r="AD516" s="212"/>
      <c r="AE516" s="212"/>
      <c r="AF516" s="212"/>
      <c r="AG516" s="212" t="s">
        <v>276</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3" x14ac:dyDescent="0.2">
      <c r="A517" s="219"/>
      <c r="B517" s="220"/>
      <c r="C517" s="252" t="s">
        <v>623</v>
      </c>
      <c r="D517" s="223"/>
      <c r="E517" s="224">
        <v>0.83640000000000003</v>
      </c>
      <c r="F517" s="222"/>
      <c r="G517" s="222"/>
      <c r="H517" s="222"/>
      <c r="I517" s="222"/>
      <c r="J517" s="222"/>
      <c r="K517" s="222"/>
      <c r="L517" s="222"/>
      <c r="M517" s="222"/>
      <c r="N517" s="221"/>
      <c r="O517" s="221"/>
      <c r="P517" s="221"/>
      <c r="Q517" s="221"/>
      <c r="R517" s="222"/>
      <c r="S517" s="222"/>
      <c r="T517" s="222"/>
      <c r="U517" s="222"/>
      <c r="V517" s="222"/>
      <c r="W517" s="222"/>
      <c r="X517" s="222"/>
      <c r="Y517" s="222"/>
      <c r="Z517" s="212"/>
      <c r="AA517" s="212"/>
      <c r="AB517" s="212"/>
      <c r="AC517" s="212"/>
      <c r="AD517" s="212"/>
      <c r="AE517" s="212"/>
      <c r="AF517" s="212"/>
      <c r="AG517" s="212" t="s">
        <v>276</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3" x14ac:dyDescent="0.2">
      <c r="A518" s="219"/>
      <c r="B518" s="220"/>
      <c r="C518" s="252" t="s">
        <v>624</v>
      </c>
      <c r="D518" s="223"/>
      <c r="E518" s="224">
        <v>10.829499999999999</v>
      </c>
      <c r="F518" s="222"/>
      <c r="G518" s="222"/>
      <c r="H518" s="222"/>
      <c r="I518" s="222"/>
      <c r="J518" s="222"/>
      <c r="K518" s="222"/>
      <c r="L518" s="222"/>
      <c r="M518" s="222"/>
      <c r="N518" s="221"/>
      <c r="O518" s="221"/>
      <c r="P518" s="221"/>
      <c r="Q518" s="221"/>
      <c r="R518" s="222"/>
      <c r="S518" s="222"/>
      <c r="T518" s="222"/>
      <c r="U518" s="222"/>
      <c r="V518" s="222"/>
      <c r="W518" s="222"/>
      <c r="X518" s="222"/>
      <c r="Y518" s="222"/>
      <c r="Z518" s="212"/>
      <c r="AA518" s="212"/>
      <c r="AB518" s="212"/>
      <c r="AC518" s="212"/>
      <c r="AD518" s="212"/>
      <c r="AE518" s="212"/>
      <c r="AF518" s="212"/>
      <c r="AG518" s="212" t="s">
        <v>276</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3" x14ac:dyDescent="0.2">
      <c r="A519" s="219"/>
      <c r="B519" s="220"/>
      <c r="C519" s="252" t="s">
        <v>625</v>
      </c>
      <c r="D519" s="223"/>
      <c r="E519" s="224">
        <v>133.34</v>
      </c>
      <c r="F519" s="222"/>
      <c r="G519" s="222"/>
      <c r="H519" s="222"/>
      <c r="I519" s="222"/>
      <c r="J519" s="222"/>
      <c r="K519" s="222"/>
      <c r="L519" s="222"/>
      <c r="M519" s="222"/>
      <c r="N519" s="221"/>
      <c r="O519" s="221"/>
      <c r="P519" s="221"/>
      <c r="Q519" s="221"/>
      <c r="R519" s="222"/>
      <c r="S519" s="222"/>
      <c r="T519" s="222"/>
      <c r="U519" s="222"/>
      <c r="V519" s="222"/>
      <c r="W519" s="222"/>
      <c r="X519" s="222"/>
      <c r="Y519" s="222"/>
      <c r="Z519" s="212"/>
      <c r="AA519" s="212"/>
      <c r="AB519" s="212"/>
      <c r="AC519" s="212"/>
      <c r="AD519" s="212"/>
      <c r="AE519" s="212"/>
      <c r="AF519" s="212"/>
      <c r="AG519" s="212" t="s">
        <v>276</v>
      </c>
      <c r="AH519" s="212">
        <v>0</v>
      </c>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3" x14ac:dyDescent="0.2">
      <c r="A520" s="219"/>
      <c r="B520" s="220"/>
      <c r="C520" s="252" t="s">
        <v>626</v>
      </c>
      <c r="D520" s="223"/>
      <c r="E520" s="224">
        <v>12.271800000000001</v>
      </c>
      <c r="F520" s="222"/>
      <c r="G520" s="222"/>
      <c r="H520" s="222"/>
      <c r="I520" s="222"/>
      <c r="J520" s="222"/>
      <c r="K520" s="222"/>
      <c r="L520" s="222"/>
      <c r="M520" s="222"/>
      <c r="N520" s="221"/>
      <c r="O520" s="221"/>
      <c r="P520" s="221"/>
      <c r="Q520" s="221"/>
      <c r="R520" s="222"/>
      <c r="S520" s="222"/>
      <c r="T520" s="222"/>
      <c r="U520" s="222"/>
      <c r="V520" s="222"/>
      <c r="W520" s="222"/>
      <c r="X520" s="222"/>
      <c r="Y520" s="222"/>
      <c r="Z520" s="212"/>
      <c r="AA520" s="212"/>
      <c r="AB520" s="212"/>
      <c r="AC520" s="212"/>
      <c r="AD520" s="212"/>
      <c r="AE520" s="212"/>
      <c r="AF520" s="212"/>
      <c r="AG520" s="212" t="s">
        <v>276</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3" x14ac:dyDescent="0.2">
      <c r="A521" s="219"/>
      <c r="B521" s="220"/>
      <c r="C521" s="252" t="s">
        <v>627</v>
      </c>
      <c r="D521" s="223"/>
      <c r="E521" s="224">
        <v>4.6002000000000001</v>
      </c>
      <c r="F521" s="222"/>
      <c r="G521" s="222"/>
      <c r="H521" s="222"/>
      <c r="I521" s="222"/>
      <c r="J521" s="222"/>
      <c r="K521" s="222"/>
      <c r="L521" s="222"/>
      <c r="M521" s="222"/>
      <c r="N521" s="221"/>
      <c r="O521" s="221"/>
      <c r="P521" s="221"/>
      <c r="Q521" s="221"/>
      <c r="R521" s="222"/>
      <c r="S521" s="222"/>
      <c r="T521" s="222"/>
      <c r="U521" s="222"/>
      <c r="V521" s="222"/>
      <c r="W521" s="222"/>
      <c r="X521" s="222"/>
      <c r="Y521" s="222"/>
      <c r="Z521" s="212"/>
      <c r="AA521" s="212"/>
      <c r="AB521" s="212"/>
      <c r="AC521" s="212"/>
      <c r="AD521" s="212"/>
      <c r="AE521" s="212"/>
      <c r="AF521" s="212"/>
      <c r="AG521" s="212" t="s">
        <v>276</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3" x14ac:dyDescent="0.2">
      <c r="A522" s="219"/>
      <c r="B522" s="220"/>
      <c r="C522" s="252" t="s">
        <v>628</v>
      </c>
      <c r="D522" s="223"/>
      <c r="E522" s="224">
        <v>0.72570000000000001</v>
      </c>
      <c r="F522" s="222"/>
      <c r="G522" s="222"/>
      <c r="H522" s="222"/>
      <c r="I522" s="222"/>
      <c r="J522" s="222"/>
      <c r="K522" s="222"/>
      <c r="L522" s="222"/>
      <c r="M522" s="222"/>
      <c r="N522" s="221"/>
      <c r="O522" s="221"/>
      <c r="P522" s="221"/>
      <c r="Q522" s="221"/>
      <c r="R522" s="222"/>
      <c r="S522" s="222"/>
      <c r="T522" s="222"/>
      <c r="U522" s="222"/>
      <c r="V522" s="222"/>
      <c r="W522" s="222"/>
      <c r="X522" s="222"/>
      <c r="Y522" s="222"/>
      <c r="Z522" s="212"/>
      <c r="AA522" s="212"/>
      <c r="AB522" s="212"/>
      <c r="AC522" s="212"/>
      <c r="AD522" s="212"/>
      <c r="AE522" s="212"/>
      <c r="AF522" s="212"/>
      <c r="AG522" s="212" t="s">
        <v>276</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3" x14ac:dyDescent="0.2">
      <c r="A523" s="219"/>
      <c r="B523" s="220"/>
      <c r="C523" s="252" t="s">
        <v>629</v>
      </c>
      <c r="D523" s="223"/>
      <c r="E523" s="224">
        <v>1.0266</v>
      </c>
      <c r="F523" s="222"/>
      <c r="G523" s="222"/>
      <c r="H523" s="222"/>
      <c r="I523" s="222"/>
      <c r="J523" s="222"/>
      <c r="K523" s="222"/>
      <c r="L523" s="222"/>
      <c r="M523" s="222"/>
      <c r="N523" s="221"/>
      <c r="O523" s="221"/>
      <c r="P523" s="221"/>
      <c r="Q523" s="221"/>
      <c r="R523" s="222"/>
      <c r="S523" s="222"/>
      <c r="T523" s="222"/>
      <c r="U523" s="222"/>
      <c r="V523" s="222"/>
      <c r="W523" s="222"/>
      <c r="X523" s="222"/>
      <c r="Y523" s="222"/>
      <c r="Z523" s="212"/>
      <c r="AA523" s="212"/>
      <c r="AB523" s="212"/>
      <c r="AC523" s="212"/>
      <c r="AD523" s="212"/>
      <c r="AE523" s="212"/>
      <c r="AF523" s="212"/>
      <c r="AG523" s="212" t="s">
        <v>276</v>
      </c>
      <c r="AH523" s="212">
        <v>0</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1" x14ac:dyDescent="0.2">
      <c r="A524" s="233">
        <v>44</v>
      </c>
      <c r="B524" s="234" t="s">
        <v>3164</v>
      </c>
      <c r="C524" s="250" t="s">
        <v>3165</v>
      </c>
      <c r="D524" s="235" t="s">
        <v>317</v>
      </c>
      <c r="E524" s="236">
        <v>8.83</v>
      </c>
      <c r="F524" s="237"/>
      <c r="G524" s="238">
        <f>ROUND(E524*F524,2)</f>
        <v>0</v>
      </c>
      <c r="H524" s="237"/>
      <c r="I524" s="238">
        <f>ROUND(E524*H524,2)</f>
        <v>0</v>
      </c>
      <c r="J524" s="237"/>
      <c r="K524" s="238">
        <f>ROUND(E524*J524,2)</f>
        <v>0</v>
      </c>
      <c r="L524" s="238">
        <v>21</v>
      </c>
      <c r="M524" s="238">
        <f>G524*(1+L524/100)</f>
        <v>0</v>
      </c>
      <c r="N524" s="236">
        <v>0</v>
      </c>
      <c r="O524" s="236">
        <f>ROUND(E524*N524,2)</f>
        <v>0</v>
      </c>
      <c r="P524" s="236">
        <v>0</v>
      </c>
      <c r="Q524" s="236">
        <f>ROUND(E524*P524,2)</f>
        <v>0</v>
      </c>
      <c r="R524" s="238" t="s">
        <v>1525</v>
      </c>
      <c r="S524" s="238" t="s">
        <v>264</v>
      </c>
      <c r="T524" s="239" t="s">
        <v>552</v>
      </c>
      <c r="U524" s="222">
        <v>1.393</v>
      </c>
      <c r="V524" s="222">
        <f>ROUND(E524*U524,2)</f>
        <v>12.3</v>
      </c>
      <c r="W524" s="222"/>
      <c r="X524" s="222" t="s">
        <v>320</v>
      </c>
      <c r="Y524" s="222" t="s">
        <v>267</v>
      </c>
      <c r="Z524" s="212"/>
      <c r="AA524" s="212"/>
      <c r="AB524" s="212"/>
      <c r="AC524" s="212"/>
      <c r="AD524" s="212"/>
      <c r="AE524" s="212"/>
      <c r="AF524" s="212"/>
      <c r="AG524" s="212" t="s">
        <v>321</v>
      </c>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2" x14ac:dyDescent="0.2">
      <c r="A525" s="219"/>
      <c r="B525" s="220"/>
      <c r="C525" s="252" t="s">
        <v>3166</v>
      </c>
      <c r="D525" s="223"/>
      <c r="E525" s="224"/>
      <c r="F525" s="222"/>
      <c r="G525" s="222"/>
      <c r="H525" s="222"/>
      <c r="I525" s="222"/>
      <c r="J525" s="222"/>
      <c r="K525" s="222"/>
      <c r="L525" s="222"/>
      <c r="M525" s="222"/>
      <c r="N525" s="221"/>
      <c r="O525" s="221"/>
      <c r="P525" s="221"/>
      <c r="Q525" s="221"/>
      <c r="R525" s="222"/>
      <c r="S525" s="222"/>
      <c r="T525" s="222"/>
      <c r="U525" s="222"/>
      <c r="V525" s="222"/>
      <c r="W525" s="222"/>
      <c r="X525" s="222"/>
      <c r="Y525" s="222"/>
      <c r="Z525" s="212"/>
      <c r="AA525" s="212"/>
      <c r="AB525" s="212"/>
      <c r="AC525" s="212"/>
      <c r="AD525" s="212"/>
      <c r="AE525" s="212"/>
      <c r="AF525" s="212"/>
      <c r="AG525" s="212" t="s">
        <v>276</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3" x14ac:dyDescent="0.2">
      <c r="A526" s="219"/>
      <c r="B526" s="220"/>
      <c r="C526" s="252" t="s">
        <v>3167</v>
      </c>
      <c r="D526" s="223"/>
      <c r="E526" s="224">
        <v>2.8</v>
      </c>
      <c r="F526" s="222"/>
      <c r="G526" s="222"/>
      <c r="H526" s="222"/>
      <c r="I526" s="222"/>
      <c r="J526" s="222"/>
      <c r="K526" s="222"/>
      <c r="L526" s="222"/>
      <c r="M526" s="222"/>
      <c r="N526" s="221"/>
      <c r="O526" s="221"/>
      <c r="P526" s="221"/>
      <c r="Q526" s="221"/>
      <c r="R526" s="222"/>
      <c r="S526" s="222"/>
      <c r="T526" s="222"/>
      <c r="U526" s="222"/>
      <c r="V526" s="222"/>
      <c r="W526" s="222"/>
      <c r="X526" s="222"/>
      <c r="Y526" s="222"/>
      <c r="Z526" s="212"/>
      <c r="AA526" s="212"/>
      <c r="AB526" s="212"/>
      <c r="AC526" s="212"/>
      <c r="AD526" s="212"/>
      <c r="AE526" s="212"/>
      <c r="AF526" s="212"/>
      <c r="AG526" s="212" t="s">
        <v>276</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3" x14ac:dyDescent="0.2">
      <c r="A527" s="219"/>
      <c r="B527" s="220"/>
      <c r="C527" s="252" t="s">
        <v>3168</v>
      </c>
      <c r="D527" s="223"/>
      <c r="E527" s="224">
        <v>1.52</v>
      </c>
      <c r="F527" s="222"/>
      <c r="G527" s="222"/>
      <c r="H527" s="222"/>
      <c r="I527" s="222"/>
      <c r="J527" s="222"/>
      <c r="K527" s="222"/>
      <c r="L527" s="222"/>
      <c r="M527" s="222"/>
      <c r="N527" s="221"/>
      <c r="O527" s="221"/>
      <c r="P527" s="221"/>
      <c r="Q527" s="221"/>
      <c r="R527" s="222"/>
      <c r="S527" s="222"/>
      <c r="T527" s="222"/>
      <c r="U527" s="222"/>
      <c r="V527" s="222"/>
      <c r="W527" s="222"/>
      <c r="X527" s="222"/>
      <c r="Y527" s="222"/>
      <c r="Z527" s="212"/>
      <c r="AA527" s="212"/>
      <c r="AB527" s="212"/>
      <c r="AC527" s="212"/>
      <c r="AD527" s="212"/>
      <c r="AE527" s="212"/>
      <c r="AF527" s="212"/>
      <c r="AG527" s="212" t="s">
        <v>276</v>
      </c>
      <c r="AH527" s="212">
        <v>0</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3" x14ac:dyDescent="0.2">
      <c r="A528" s="219"/>
      <c r="B528" s="220"/>
      <c r="C528" s="252" t="s">
        <v>3169</v>
      </c>
      <c r="D528" s="223"/>
      <c r="E528" s="224">
        <v>2.8</v>
      </c>
      <c r="F528" s="222"/>
      <c r="G528" s="222"/>
      <c r="H528" s="222"/>
      <c r="I528" s="222"/>
      <c r="J528" s="222"/>
      <c r="K528" s="222"/>
      <c r="L528" s="222"/>
      <c r="M528" s="222"/>
      <c r="N528" s="221"/>
      <c r="O528" s="221"/>
      <c r="P528" s="221"/>
      <c r="Q528" s="221"/>
      <c r="R528" s="222"/>
      <c r="S528" s="222"/>
      <c r="T528" s="222"/>
      <c r="U528" s="222"/>
      <c r="V528" s="222"/>
      <c r="W528" s="222"/>
      <c r="X528" s="222"/>
      <c r="Y528" s="222"/>
      <c r="Z528" s="212"/>
      <c r="AA528" s="212"/>
      <c r="AB528" s="212"/>
      <c r="AC528" s="212"/>
      <c r="AD528" s="212"/>
      <c r="AE528" s="212"/>
      <c r="AF528" s="212"/>
      <c r="AG528" s="212" t="s">
        <v>276</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3" x14ac:dyDescent="0.2">
      <c r="A529" s="219"/>
      <c r="B529" s="220"/>
      <c r="C529" s="252" t="s">
        <v>3170</v>
      </c>
      <c r="D529" s="223"/>
      <c r="E529" s="224">
        <v>1.71</v>
      </c>
      <c r="F529" s="222"/>
      <c r="G529" s="222"/>
      <c r="H529" s="222"/>
      <c r="I529" s="222"/>
      <c r="J529" s="222"/>
      <c r="K529" s="222"/>
      <c r="L529" s="222"/>
      <c r="M529" s="222"/>
      <c r="N529" s="221"/>
      <c r="O529" s="221"/>
      <c r="P529" s="221"/>
      <c r="Q529" s="221"/>
      <c r="R529" s="222"/>
      <c r="S529" s="222"/>
      <c r="T529" s="222"/>
      <c r="U529" s="222"/>
      <c r="V529" s="222"/>
      <c r="W529" s="222"/>
      <c r="X529" s="222"/>
      <c r="Y529" s="222"/>
      <c r="Z529" s="212"/>
      <c r="AA529" s="212"/>
      <c r="AB529" s="212"/>
      <c r="AC529" s="212"/>
      <c r="AD529" s="212"/>
      <c r="AE529" s="212"/>
      <c r="AF529" s="212"/>
      <c r="AG529" s="212" t="s">
        <v>276</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1" x14ac:dyDescent="0.2">
      <c r="A530" s="233">
        <v>45</v>
      </c>
      <c r="B530" s="234" t="s">
        <v>3171</v>
      </c>
      <c r="C530" s="250" t="s">
        <v>3172</v>
      </c>
      <c r="D530" s="235" t="s">
        <v>1336</v>
      </c>
      <c r="E530" s="236">
        <v>1</v>
      </c>
      <c r="F530" s="237"/>
      <c r="G530" s="238">
        <f>ROUND(E530*F530,2)</f>
        <v>0</v>
      </c>
      <c r="H530" s="237"/>
      <c r="I530" s="238">
        <f>ROUND(E530*H530,2)</f>
        <v>0</v>
      </c>
      <c r="J530" s="237"/>
      <c r="K530" s="238">
        <f>ROUND(E530*J530,2)</f>
        <v>0</v>
      </c>
      <c r="L530" s="238">
        <v>21</v>
      </c>
      <c r="M530" s="238">
        <f>G530*(1+L530/100)</f>
        <v>0</v>
      </c>
      <c r="N530" s="236">
        <v>0.05</v>
      </c>
      <c r="O530" s="236">
        <f>ROUND(E530*N530,2)</f>
        <v>0.05</v>
      </c>
      <c r="P530" s="236">
        <v>0</v>
      </c>
      <c r="Q530" s="236">
        <f>ROUND(E530*P530,2)</f>
        <v>0</v>
      </c>
      <c r="R530" s="238"/>
      <c r="S530" s="238" t="s">
        <v>288</v>
      </c>
      <c r="T530" s="239" t="s">
        <v>265</v>
      </c>
      <c r="U530" s="222">
        <v>0</v>
      </c>
      <c r="V530" s="222">
        <f>ROUND(E530*U530,2)</f>
        <v>0</v>
      </c>
      <c r="W530" s="222"/>
      <c r="X530" s="222" t="s">
        <v>547</v>
      </c>
      <c r="Y530" s="222" t="s">
        <v>267</v>
      </c>
      <c r="Z530" s="212"/>
      <c r="AA530" s="212"/>
      <c r="AB530" s="212"/>
      <c r="AC530" s="212"/>
      <c r="AD530" s="212"/>
      <c r="AE530" s="212"/>
      <c r="AF530" s="212"/>
      <c r="AG530" s="212" t="s">
        <v>548</v>
      </c>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2" x14ac:dyDescent="0.2">
      <c r="A531" s="219"/>
      <c r="B531" s="220"/>
      <c r="C531" s="251" t="s">
        <v>3173</v>
      </c>
      <c r="D531" s="241"/>
      <c r="E531" s="241"/>
      <c r="F531" s="241"/>
      <c r="G531" s="241"/>
      <c r="H531" s="222"/>
      <c r="I531" s="222"/>
      <c r="J531" s="222"/>
      <c r="K531" s="222"/>
      <c r="L531" s="222"/>
      <c r="M531" s="222"/>
      <c r="N531" s="221"/>
      <c r="O531" s="221"/>
      <c r="P531" s="221"/>
      <c r="Q531" s="221"/>
      <c r="R531" s="222"/>
      <c r="S531" s="222"/>
      <c r="T531" s="222"/>
      <c r="U531" s="222"/>
      <c r="V531" s="222"/>
      <c r="W531" s="222"/>
      <c r="X531" s="222"/>
      <c r="Y531" s="222"/>
      <c r="Z531" s="212"/>
      <c r="AA531" s="212"/>
      <c r="AB531" s="212"/>
      <c r="AC531" s="212"/>
      <c r="AD531" s="212"/>
      <c r="AE531" s="212"/>
      <c r="AF531" s="212"/>
      <c r="AG531" s="212" t="s">
        <v>270</v>
      </c>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3" x14ac:dyDescent="0.2">
      <c r="A532" s="219"/>
      <c r="B532" s="220"/>
      <c r="C532" s="263" t="s">
        <v>3174</v>
      </c>
      <c r="D532" s="260"/>
      <c r="E532" s="260"/>
      <c r="F532" s="260"/>
      <c r="G532" s="260"/>
      <c r="H532" s="222"/>
      <c r="I532" s="222"/>
      <c r="J532" s="222"/>
      <c r="K532" s="222"/>
      <c r="L532" s="222"/>
      <c r="M532" s="222"/>
      <c r="N532" s="221"/>
      <c r="O532" s="221"/>
      <c r="P532" s="221"/>
      <c r="Q532" s="221"/>
      <c r="R532" s="222"/>
      <c r="S532" s="222"/>
      <c r="T532" s="222"/>
      <c r="U532" s="222"/>
      <c r="V532" s="222"/>
      <c r="W532" s="222"/>
      <c r="X532" s="222"/>
      <c r="Y532" s="222"/>
      <c r="Z532" s="212"/>
      <c r="AA532" s="212"/>
      <c r="AB532" s="212"/>
      <c r="AC532" s="212"/>
      <c r="AD532" s="212"/>
      <c r="AE532" s="212"/>
      <c r="AF532" s="212"/>
      <c r="AG532" s="212" t="s">
        <v>270</v>
      </c>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1" x14ac:dyDescent="0.2">
      <c r="A533" s="233">
        <v>46</v>
      </c>
      <c r="B533" s="234" t="s">
        <v>3175</v>
      </c>
      <c r="C533" s="250" t="s">
        <v>3176</v>
      </c>
      <c r="D533" s="235" t="s">
        <v>317</v>
      </c>
      <c r="E533" s="236">
        <v>17.984999999999999</v>
      </c>
      <c r="F533" s="237"/>
      <c r="G533" s="238">
        <f>ROUND(E533*F533,2)</f>
        <v>0</v>
      </c>
      <c r="H533" s="237"/>
      <c r="I533" s="238">
        <f>ROUND(E533*H533,2)</f>
        <v>0</v>
      </c>
      <c r="J533" s="237"/>
      <c r="K533" s="238">
        <f>ROUND(E533*J533,2)</f>
        <v>0</v>
      </c>
      <c r="L533" s="238">
        <v>21</v>
      </c>
      <c r="M533" s="238">
        <f>G533*(1+L533/100)</f>
        <v>0</v>
      </c>
      <c r="N533" s="236">
        <v>1.3899999999999999E-2</v>
      </c>
      <c r="O533" s="236">
        <f>ROUND(E533*N533,2)</f>
        <v>0.25</v>
      </c>
      <c r="P533" s="236">
        <v>0</v>
      </c>
      <c r="Q533" s="236">
        <f>ROUND(E533*P533,2)</f>
        <v>0</v>
      </c>
      <c r="R533" s="238" t="s">
        <v>546</v>
      </c>
      <c r="S533" s="238" t="s">
        <v>264</v>
      </c>
      <c r="T533" s="239" t="s">
        <v>552</v>
      </c>
      <c r="U533" s="222">
        <v>0</v>
      </c>
      <c r="V533" s="222">
        <f>ROUND(E533*U533,2)</f>
        <v>0</v>
      </c>
      <c r="W533" s="222"/>
      <c r="X533" s="222" t="s">
        <v>547</v>
      </c>
      <c r="Y533" s="222" t="s">
        <v>267</v>
      </c>
      <c r="Z533" s="212"/>
      <c r="AA533" s="212"/>
      <c r="AB533" s="212"/>
      <c r="AC533" s="212"/>
      <c r="AD533" s="212"/>
      <c r="AE533" s="212"/>
      <c r="AF533" s="212"/>
      <c r="AG533" s="212" t="s">
        <v>548</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2" x14ac:dyDescent="0.2">
      <c r="A534" s="219"/>
      <c r="B534" s="220"/>
      <c r="C534" s="252" t="s">
        <v>3149</v>
      </c>
      <c r="D534" s="223"/>
      <c r="E534" s="224">
        <v>16.350000000000001</v>
      </c>
      <c r="F534" s="222"/>
      <c r="G534" s="222"/>
      <c r="H534" s="222"/>
      <c r="I534" s="222"/>
      <c r="J534" s="222"/>
      <c r="K534" s="222"/>
      <c r="L534" s="222"/>
      <c r="M534" s="222"/>
      <c r="N534" s="221"/>
      <c r="O534" s="221"/>
      <c r="P534" s="221"/>
      <c r="Q534" s="221"/>
      <c r="R534" s="222"/>
      <c r="S534" s="222"/>
      <c r="T534" s="222"/>
      <c r="U534" s="222"/>
      <c r="V534" s="222"/>
      <c r="W534" s="222"/>
      <c r="X534" s="222"/>
      <c r="Y534" s="222"/>
      <c r="Z534" s="212"/>
      <c r="AA534" s="212"/>
      <c r="AB534" s="212"/>
      <c r="AC534" s="212"/>
      <c r="AD534" s="212"/>
      <c r="AE534" s="212"/>
      <c r="AF534" s="212"/>
      <c r="AG534" s="212" t="s">
        <v>276</v>
      </c>
      <c r="AH534" s="212">
        <v>5</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3" x14ac:dyDescent="0.2">
      <c r="A535" s="219"/>
      <c r="B535" s="220"/>
      <c r="C535" s="262" t="s">
        <v>1471</v>
      </c>
      <c r="D535" s="257"/>
      <c r="E535" s="258">
        <v>1.635</v>
      </c>
      <c r="F535" s="222"/>
      <c r="G535" s="222"/>
      <c r="H535" s="222"/>
      <c r="I535" s="222"/>
      <c r="J535" s="222"/>
      <c r="K535" s="222"/>
      <c r="L535" s="222"/>
      <c r="M535" s="222"/>
      <c r="N535" s="221"/>
      <c r="O535" s="221"/>
      <c r="P535" s="221"/>
      <c r="Q535" s="221"/>
      <c r="R535" s="222"/>
      <c r="S535" s="222"/>
      <c r="T535" s="222"/>
      <c r="U535" s="222"/>
      <c r="V535" s="222"/>
      <c r="W535" s="222"/>
      <c r="X535" s="222"/>
      <c r="Y535" s="222"/>
      <c r="Z535" s="212"/>
      <c r="AA535" s="212"/>
      <c r="AB535" s="212"/>
      <c r="AC535" s="212"/>
      <c r="AD535" s="212"/>
      <c r="AE535" s="212"/>
      <c r="AF535" s="212"/>
      <c r="AG535" s="212" t="s">
        <v>276</v>
      </c>
      <c r="AH535" s="212">
        <v>4</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1" x14ac:dyDescent="0.2">
      <c r="A536" s="233">
        <v>47</v>
      </c>
      <c r="B536" s="234" t="s">
        <v>1563</v>
      </c>
      <c r="C536" s="250" t="s">
        <v>1564</v>
      </c>
      <c r="D536" s="235" t="s">
        <v>397</v>
      </c>
      <c r="E536" s="236">
        <v>0.36760999999999999</v>
      </c>
      <c r="F536" s="237"/>
      <c r="G536" s="238">
        <f>ROUND(E536*F536,2)</f>
        <v>0</v>
      </c>
      <c r="H536" s="237"/>
      <c r="I536" s="238">
        <f>ROUND(E536*H536,2)</f>
        <v>0</v>
      </c>
      <c r="J536" s="237"/>
      <c r="K536" s="238">
        <f>ROUND(E536*J536,2)</f>
        <v>0</v>
      </c>
      <c r="L536" s="238">
        <v>21</v>
      </c>
      <c r="M536" s="238">
        <f>G536*(1+L536/100)</f>
        <v>0</v>
      </c>
      <c r="N536" s="236">
        <v>0</v>
      </c>
      <c r="O536" s="236">
        <f>ROUND(E536*N536,2)</f>
        <v>0</v>
      </c>
      <c r="P536" s="236">
        <v>0</v>
      </c>
      <c r="Q536" s="236">
        <f>ROUND(E536*P536,2)</f>
        <v>0</v>
      </c>
      <c r="R536" s="238" t="s">
        <v>1525</v>
      </c>
      <c r="S536" s="238" t="s">
        <v>264</v>
      </c>
      <c r="T536" s="239" t="s">
        <v>552</v>
      </c>
      <c r="U536" s="222">
        <v>2.4209999999999998</v>
      </c>
      <c r="V536" s="222">
        <f>ROUND(E536*U536,2)</f>
        <v>0.89</v>
      </c>
      <c r="W536" s="222"/>
      <c r="X536" s="222" t="s">
        <v>1138</v>
      </c>
      <c r="Y536" s="222" t="s">
        <v>267</v>
      </c>
      <c r="Z536" s="212"/>
      <c r="AA536" s="212"/>
      <c r="AB536" s="212"/>
      <c r="AC536" s="212"/>
      <c r="AD536" s="212"/>
      <c r="AE536" s="212"/>
      <c r="AF536" s="212"/>
      <c r="AG536" s="212" t="s">
        <v>1139</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2" x14ac:dyDescent="0.2">
      <c r="A537" s="219"/>
      <c r="B537" s="220"/>
      <c r="C537" s="261" t="s">
        <v>1253</v>
      </c>
      <c r="D537" s="259"/>
      <c r="E537" s="259"/>
      <c r="F537" s="259"/>
      <c r="G537" s="259"/>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323</v>
      </c>
      <c r="AH537" s="212"/>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2" x14ac:dyDescent="0.2">
      <c r="A538" s="219"/>
      <c r="B538" s="220"/>
      <c r="C538" s="252" t="s">
        <v>1141</v>
      </c>
      <c r="D538" s="223"/>
      <c r="E538" s="224"/>
      <c r="F538" s="222"/>
      <c r="G538" s="222"/>
      <c r="H538" s="222"/>
      <c r="I538" s="222"/>
      <c r="J538" s="222"/>
      <c r="K538" s="222"/>
      <c r="L538" s="222"/>
      <c r="M538" s="222"/>
      <c r="N538" s="221"/>
      <c r="O538" s="221"/>
      <c r="P538" s="221"/>
      <c r="Q538" s="221"/>
      <c r="R538" s="222"/>
      <c r="S538" s="222"/>
      <c r="T538" s="222"/>
      <c r="U538" s="222"/>
      <c r="V538" s="222"/>
      <c r="W538" s="222"/>
      <c r="X538" s="222"/>
      <c r="Y538" s="222"/>
      <c r="Z538" s="212"/>
      <c r="AA538" s="212"/>
      <c r="AB538" s="212"/>
      <c r="AC538" s="212"/>
      <c r="AD538" s="212"/>
      <c r="AE538" s="212"/>
      <c r="AF538" s="212"/>
      <c r="AG538" s="212" t="s">
        <v>276</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3" x14ac:dyDescent="0.2">
      <c r="A539" s="219"/>
      <c r="B539" s="220"/>
      <c r="C539" s="252" t="s">
        <v>3177</v>
      </c>
      <c r="D539" s="223"/>
      <c r="E539" s="224"/>
      <c r="F539" s="222"/>
      <c r="G539" s="222"/>
      <c r="H539" s="222"/>
      <c r="I539" s="222"/>
      <c r="J539" s="222"/>
      <c r="K539" s="222"/>
      <c r="L539" s="222"/>
      <c r="M539" s="222"/>
      <c r="N539" s="221"/>
      <c r="O539" s="221"/>
      <c r="P539" s="221"/>
      <c r="Q539" s="221"/>
      <c r="R539" s="222"/>
      <c r="S539" s="222"/>
      <c r="T539" s="222"/>
      <c r="U539" s="222"/>
      <c r="V539" s="222"/>
      <c r="W539" s="222"/>
      <c r="X539" s="222"/>
      <c r="Y539" s="222"/>
      <c r="Z539" s="212"/>
      <c r="AA539" s="212"/>
      <c r="AB539" s="212"/>
      <c r="AC539" s="212"/>
      <c r="AD539" s="212"/>
      <c r="AE539" s="212"/>
      <c r="AF539" s="212"/>
      <c r="AG539" s="212" t="s">
        <v>276</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3" x14ac:dyDescent="0.2">
      <c r="A540" s="219"/>
      <c r="B540" s="220"/>
      <c r="C540" s="252" t="s">
        <v>3178</v>
      </c>
      <c r="D540" s="223"/>
      <c r="E540" s="224">
        <v>0.36760999999999999</v>
      </c>
      <c r="F540" s="222"/>
      <c r="G540" s="222"/>
      <c r="H540" s="222"/>
      <c r="I540" s="222"/>
      <c r="J540" s="222"/>
      <c r="K540" s="222"/>
      <c r="L540" s="222"/>
      <c r="M540" s="222"/>
      <c r="N540" s="221"/>
      <c r="O540" s="221"/>
      <c r="P540" s="221"/>
      <c r="Q540" s="221"/>
      <c r="R540" s="222"/>
      <c r="S540" s="222"/>
      <c r="T540" s="222"/>
      <c r="U540" s="222"/>
      <c r="V540" s="222"/>
      <c r="W540" s="222"/>
      <c r="X540" s="222"/>
      <c r="Y540" s="222"/>
      <c r="Z540" s="212"/>
      <c r="AA540" s="212"/>
      <c r="AB540" s="212"/>
      <c r="AC540" s="212"/>
      <c r="AD540" s="212"/>
      <c r="AE540" s="212"/>
      <c r="AF540" s="212"/>
      <c r="AG540" s="212" t="s">
        <v>276</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x14ac:dyDescent="0.2">
      <c r="A541" s="226" t="s">
        <v>259</v>
      </c>
      <c r="B541" s="227" t="s">
        <v>190</v>
      </c>
      <c r="C541" s="249" t="s">
        <v>191</v>
      </c>
      <c r="D541" s="228"/>
      <c r="E541" s="229"/>
      <c r="F541" s="230"/>
      <c r="G541" s="230">
        <f>SUMIF(AG542:AG557,"&lt;&gt;NOR",G542:G557)</f>
        <v>0</v>
      </c>
      <c r="H541" s="230"/>
      <c r="I541" s="230">
        <f>SUM(I542:I557)</f>
        <v>0</v>
      </c>
      <c r="J541" s="230"/>
      <c r="K541" s="230">
        <f>SUM(K542:K557)</f>
        <v>0</v>
      </c>
      <c r="L541" s="230"/>
      <c r="M541" s="230">
        <f>SUM(M542:M557)</f>
        <v>0</v>
      </c>
      <c r="N541" s="229"/>
      <c r="O541" s="229">
        <f>SUM(O542:O557)</f>
        <v>0.46</v>
      </c>
      <c r="P541" s="229"/>
      <c r="Q541" s="229">
        <f>SUM(Q542:Q557)</f>
        <v>0</v>
      </c>
      <c r="R541" s="230"/>
      <c r="S541" s="230"/>
      <c r="T541" s="231"/>
      <c r="U541" s="225"/>
      <c r="V541" s="225">
        <f>SUM(V542:V557)</f>
        <v>17.62</v>
      </c>
      <c r="W541" s="225"/>
      <c r="X541" s="225"/>
      <c r="Y541" s="225"/>
      <c r="AG541" t="s">
        <v>260</v>
      </c>
    </row>
    <row r="542" spans="1:60" outlineLevel="1" x14ac:dyDescent="0.2">
      <c r="A542" s="233">
        <v>48</v>
      </c>
      <c r="B542" s="234" t="s">
        <v>3179</v>
      </c>
      <c r="C542" s="250" t="s">
        <v>3180</v>
      </c>
      <c r="D542" s="235" t="s">
        <v>317</v>
      </c>
      <c r="E542" s="236">
        <v>7.08</v>
      </c>
      <c r="F542" s="237"/>
      <c r="G542" s="238">
        <f>ROUND(E542*F542,2)</f>
        <v>0</v>
      </c>
      <c r="H542" s="237"/>
      <c r="I542" s="238">
        <f>ROUND(E542*H542,2)</f>
        <v>0</v>
      </c>
      <c r="J542" s="237"/>
      <c r="K542" s="238">
        <f>ROUND(E542*J542,2)</f>
        <v>0</v>
      </c>
      <c r="L542" s="238">
        <v>21</v>
      </c>
      <c r="M542" s="238">
        <f>G542*(1+L542/100)</f>
        <v>0</v>
      </c>
      <c r="N542" s="236">
        <v>5.987E-2</v>
      </c>
      <c r="O542" s="236">
        <f>ROUND(E542*N542,2)</f>
        <v>0.42</v>
      </c>
      <c r="P542" s="236">
        <v>0</v>
      </c>
      <c r="Q542" s="236">
        <f>ROUND(E542*P542,2)</f>
        <v>0</v>
      </c>
      <c r="R542" s="238" t="s">
        <v>3181</v>
      </c>
      <c r="S542" s="238" t="s">
        <v>288</v>
      </c>
      <c r="T542" s="239" t="s">
        <v>552</v>
      </c>
      <c r="U542" s="222">
        <v>2.2919999999999998</v>
      </c>
      <c r="V542" s="222">
        <f>ROUND(E542*U542,2)</f>
        <v>16.23</v>
      </c>
      <c r="W542" s="222"/>
      <c r="X542" s="222" t="s">
        <v>320</v>
      </c>
      <c r="Y542" s="222" t="s">
        <v>267</v>
      </c>
      <c r="Z542" s="212"/>
      <c r="AA542" s="212"/>
      <c r="AB542" s="212"/>
      <c r="AC542" s="212"/>
      <c r="AD542" s="212"/>
      <c r="AE542" s="212"/>
      <c r="AF542" s="212"/>
      <c r="AG542" s="212" t="s">
        <v>321</v>
      </c>
      <c r="AH542" s="212"/>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2" x14ac:dyDescent="0.2">
      <c r="A543" s="219"/>
      <c r="B543" s="220"/>
      <c r="C543" s="261" t="s">
        <v>3182</v>
      </c>
      <c r="D543" s="259"/>
      <c r="E543" s="259"/>
      <c r="F543" s="259"/>
      <c r="G543" s="259"/>
      <c r="H543" s="222"/>
      <c r="I543" s="222"/>
      <c r="J543" s="222"/>
      <c r="K543" s="222"/>
      <c r="L543" s="222"/>
      <c r="M543" s="222"/>
      <c r="N543" s="221"/>
      <c r="O543" s="221"/>
      <c r="P543" s="221"/>
      <c r="Q543" s="221"/>
      <c r="R543" s="222"/>
      <c r="S543" s="222"/>
      <c r="T543" s="222"/>
      <c r="U543" s="222"/>
      <c r="V543" s="222"/>
      <c r="W543" s="222"/>
      <c r="X543" s="222"/>
      <c r="Y543" s="222"/>
      <c r="Z543" s="212"/>
      <c r="AA543" s="212"/>
      <c r="AB543" s="212"/>
      <c r="AC543" s="212"/>
      <c r="AD543" s="212"/>
      <c r="AE543" s="212"/>
      <c r="AF543" s="212"/>
      <c r="AG543" s="212" t="s">
        <v>323</v>
      </c>
      <c r="AH543" s="212"/>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2" x14ac:dyDescent="0.2">
      <c r="A544" s="219"/>
      <c r="B544" s="220"/>
      <c r="C544" s="263" t="s">
        <v>3183</v>
      </c>
      <c r="D544" s="260"/>
      <c r="E544" s="260"/>
      <c r="F544" s="260"/>
      <c r="G544" s="260"/>
      <c r="H544" s="222"/>
      <c r="I544" s="222"/>
      <c r="J544" s="222"/>
      <c r="K544" s="222"/>
      <c r="L544" s="222"/>
      <c r="M544" s="222"/>
      <c r="N544" s="221"/>
      <c r="O544" s="221"/>
      <c r="P544" s="221"/>
      <c r="Q544" s="221"/>
      <c r="R544" s="222"/>
      <c r="S544" s="222"/>
      <c r="T544" s="222"/>
      <c r="U544" s="222"/>
      <c r="V544" s="222"/>
      <c r="W544" s="222"/>
      <c r="X544" s="222"/>
      <c r="Y544" s="222"/>
      <c r="Z544" s="212"/>
      <c r="AA544" s="212"/>
      <c r="AB544" s="212"/>
      <c r="AC544" s="212"/>
      <c r="AD544" s="212"/>
      <c r="AE544" s="212"/>
      <c r="AF544" s="212"/>
      <c r="AG544" s="212" t="s">
        <v>270</v>
      </c>
      <c r="AH544" s="212"/>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2" x14ac:dyDescent="0.2">
      <c r="A545" s="219"/>
      <c r="B545" s="220"/>
      <c r="C545" s="252" t="s">
        <v>3184</v>
      </c>
      <c r="D545" s="223"/>
      <c r="E545" s="224"/>
      <c r="F545" s="222"/>
      <c r="G545" s="222"/>
      <c r="H545" s="222"/>
      <c r="I545" s="222"/>
      <c r="J545" s="222"/>
      <c r="K545" s="222"/>
      <c r="L545" s="222"/>
      <c r="M545" s="222"/>
      <c r="N545" s="221"/>
      <c r="O545" s="221"/>
      <c r="P545" s="221"/>
      <c r="Q545" s="221"/>
      <c r="R545" s="222"/>
      <c r="S545" s="222"/>
      <c r="T545" s="222"/>
      <c r="U545" s="222"/>
      <c r="V545" s="222"/>
      <c r="W545" s="222"/>
      <c r="X545" s="222"/>
      <c r="Y545" s="222"/>
      <c r="Z545" s="212"/>
      <c r="AA545" s="212"/>
      <c r="AB545" s="212"/>
      <c r="AC545" s="212"/>
      <c r="AD545" s="212"/>
      <c r="AE545" s="212"/>
      <c r="AF545" s="212"/>
      <c r="AG545" s="212" t="s">
        <v>276</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3" x14ac:dyDescent="0.2">
      <c r="A546" s="219"/>
      <c r="B546" s="220"/>
      <c r="C546" s="252" t="s">
        <v>3185</v>
      </c>
      <c r="D546" s="223"/>
      <c r="E546" s="224">
        <v>7.08</v>
      </c>
      <c r="F546" s="222"/>
      <c r="G546" s="222"/>
      <c r="H546" s="222"/>
      <c r="I546" s="222"/>
      <c r="J546" s="222"/>
      <c r="K546" s="222"/>
      <c r="L546" s="222"/>
      <c r="M546" s="222"/>
      <c r="N546" s="221"/>
      <c r="O546" s="221"/>
      <c r="P546" s="221"/>
      <c r="Q546" s="221"/>
      <c r="R546" s="222"/>
      <c r="S546" s="222"/>
      <c r="T546" s="222"/>
      <c r="U546" s="222"/>
      <c r="V546" s="222"/>
      <c r="W546" s="222"/>
      <c r="X546" s="222"/>
      <c r="Y546" s="222"/>
      <c r="Z546" s="212"/>
      <c r="AA546" s="212"/>
      <c r="AB546" s="212"/>
      <c r="AC546" s="212"/>
      <c r="AD546" s="212"/>
      <c r="AE546" s="212"/>
      <c r="AF546" s="212"/>
      <c r="AG546" s="212" t="s">
        <v>276</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1" x14ac:dyDescent="0.2">
      <c r="A547" s="242">
        <v>49</v>
      </c>
      <c r="B547" s="243" t="s">
        <v>3186</v>
      </c>
      <c r="C547" s="253" t="s">
        <v>3187</v>
      </c>
      <c r="D547" s="244" t="s">
        <v>1336</v>
      </c>
      <c r="E547" s="245">
        <v>1</v>
      </c>
      <c r="F547" s="246"/>
      <c r="G547" s="247">
        <f>ROUND(E547*F547,2)</f>
        <v>0</v>
      </c>
      <c r="H547" s="246"/>
      <c r="I547" s="247">
        <f>ROUND(E547*H547,2)</f>
        <v>0</v>
      </c>
      <c r="J547" s="246"/>
      <c r="K547" s="247">
        <f>ROUND(E547*J547,2)</f>
        <v>0</v>
      </c>
      <c r="L547" s="247">
        <v>21</v>
      </c>
      <c r="M547" s="247">
        <f>G547*(1+L547/100)</f>
        <v>0</v>
      </c>
      <c r="N547" s="245">
        <v>0.02</v>
      </c>
      <c r="O547" s="245">
        <f>ROUND(E547*N547,2)</f>
        <v>0.02</v>
      </c>
      <c r="P547" s="245">
        <v>0</v>
      </c>
      <c r="Q547" s="245">
        <f>ROUND(E547*P547,2)</f>
        <v>0</v>
      </c>
      <c r="R547" s="247"/>
      <c r="S547" s="247" t="s">
        <v>288</v>
      </c>
      <c r="T547" s="248" t="s">
        <v>265</v>
      </c>
      <c r="U547" s="222">
        <v>0</v>
      </c>
      <c r="V547" s="222">
        <f>ROUND(E547*U547,2)</f>
        <v>0</v>
      </c>
      <c r="W547" s="222"/>
      <c r="X547" s="222" t="s">
        <v>320</v>
      </c>
      <c r="Y547" s="222" t="s">
        <v>267</v>
      </c>
      <c r="Z547" s="212"/>
      <c r="AA547" s="212"/>
      <c r="AB547" s="212"/>
      <c r="AC547" s="212"/>
      <c r="AD547" s="212"/>
      <c r="AE547" s="212"/>
      <c r="AF547" s="212"/>
      <c r="AG547" s="212" t="s">
        <v>321</v>
      </c>
      <c r="AH547" s="212"/>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1" x14ac:dyDescent="0.2">
      <c r="A548" s="233">
        <v>50</v>
      </c>
      <c r="B548" s="234" t="s">
        <v>3188</v>
      </c>
      <c r="C548" s="250" t="s">
        <v>3189</v>
      </c>
      <c r="D548" s="235" t="s">
        <v>453</v>
      </c>
      <c r="E548" s="236">
        <v>4</v>
      </c>
      <c r="F548" s="237"/>
      <c r="G548" s="238">
        <f>ROUND(E548*F548,2)</f>
        <v>0</v>
      </c>
      <c r="H548" s="237"/>
      <c r="I548" s="238">
        <f>ROUND(E548*H548,2)</f>
        <v>0</v>
      </c>
      <c r="J548" s="237"/>
      <c r="K548" s="238">
        <f>ROUND(E548*J548,2)</f>
        <v>0</v>
      </c>
      <c r="L548" s="238">
        <v>21</v>
      </c>
      <c r="M548" s="238">
        <f>G548*(1+L548/100)</f>
        <v>0</v>
      </c>
      <c r="N548" s="236">
        <v>5.0000000000000001E-3</v>
      </c>
      <c r="O548" s="236">
        <f>ROUND(E548*N548,2)</f>
        <v>0.02</v>
      </c>
      <c r="P548" s="236">
        <v>0</v>
      </c>
      <c r="Q548" s="236">
        <f>ROUND(E548*P548,2)</f>
        <v>0</v>
      </c>
      <c r="R548" s="238"/>
      <c r="S548" s="238" t="s">
        <v>288</v>
      </c>
      <c r="T548" s="239" t="s">
        <v>265</v>
      </c>
      <c r="U548" s="222">
        <v>0</v>
      </c>
      <c r="V548" s="222">
        <f>ROUND(E548*U548,2)</f>
        <v>0</v>
      </c>
      <c r="W548" s="222"/>
      <c r="X548" s="222" t="s">
        <v>320</v>
      </c>
      <c r="Y548" s="222" t="s">
        <v>267</v>
      </c>
      <c r="Z548" s="212"/>
      <c r="AA548" s="212"/>
      <c r="AB548" s="212"/>
      <c r="AC548" s="212"/>
      <c r="AD548" s="212"/>
      <c r="AE548" s="212"/>
      <c r="AF548" s="212"/>
      <c r="AG548" s="212" t="s">
        <v>321</v>
      </c>
      <c r="AH548" s="212"/>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2" x14ac:dyDescent="0.2">
      <c r="A549" s="219"/>
      <c r="B549" s="220"/>
      <c r="C549" s="251" t="s">
        <v>3190</v>
      </c>
      <c r="D549" s="241"/>
      <c r="E549" s="241"/>
      <c r="F549" s="241"/>
      <c r="G549" s="241"/>
      <c r="H549" s="222"/>
      <c r="I549" s="222"/>
      <c r="J549" s="222"/>
      <c r="K549" s="222"/>
      <c r="L549" s="222"/>
      <c r="M549" s="222"/>
      <c r="N549" s="221"/>
      <c r="O549" s="221"/>
      <c r="P549" s="221"/>
      <c r="Q549" s="221"/>
      <c r="R549" s="222"/>
      <c r="S549" s="222"/>
      <c r="T549" s="222"/>
      <c r="U549" s="222"/>
      <c r="V549" s="222"/>
      <c r="W549" s="222"/>
      <c r="X549" s="222"/>
      <c r="Y549" s="222"/>
      <c r="Z549" s="212"/>
      <c r="AA549" s="212"/>
      <c r="AB549" s="212"/>
      <c r="AC549" s="212"/>
      <c r="AD549" s="212"/>
      <c r="AE549" s="212"/>
      <c r="AF549" s="212"/>
      <c r="AG549" s="212" t="s">
        <v>270</v>
      </c>
      <c r="AH549" s="212"/>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3" x14ac:dyDescent="0.2">
      <c r="A550" s="219"/>
      <c r="B550" s="220"/>
      <c r="C550" s="263" t="s">
        <v>3191</v>
      </c>
      <c r="D550" s="260"/>
      <c r="E550" s="260"/>
      <c r="F550" s="260"/>
      <c r="G550" s="260"/>
      <c r="H550" s="222"/>
      <c r="I550" s="222"/>
      <c r="J550" s="222"/>
      <c r="K550" s="222"/>
      <c r="L550" s="222"/>
      <c r="M550" s="222"/>
      <c r="N550" s="221"/>
      <c r="O550" s="221"/>
      <c r="P550" s="221"/>
      <c r="Q550" s="221"/>
      <c r="R550" s="222"/>
      <c r="S550" s="222"/>
      <c r="T550" s="222"/>
      <c r="U550" s="222"/>
      <c r="V550" s="222"/>
      <c r="W550" s="222"/>
      <c r="X550" s="222"/>
      <c r="Y550" s="222"/>
      <c r="Z550" s="212"/>
      <c r="AA550" s="212"/>
      <c r="AB550" s="212"/>
      <c r="AC550" s="212"/>
      <c r="AD550" s="212"/>
      <c r="AE550" s="212"/>
      <c r="AF550" s="212"/>
      <c r="AG550" s="212" t="s">
        <v>270</v>
      </c>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3" x14ac:dyDescent="0.2">
      <c r="A551" s="219"/>
      <c r="B551" s="220"/>
      <c r="C551" s="263" t="s">
        <v>3192</v>
      </c>
      <c r="D551" s="260"/>
      <c r="E551" s="260"/>
      <c r="F551" s="260"/>
      <c r="G551" s="260"/>
      <c r="H551" s="222"/>
      <c r="I551" s="222"/>
      <c r="J551" s="222"/>
      <c r="K551" s="222"/>
      <c r="L551" s="222"/>
      <c r="M551" s="222"/>
      <c r="N551" s="221"/>
      <c r="O551" s="221"/>
      <c r="P551" s="221"/>
      <c r="Q551" s="221"/>
      <c r="R551" s="222"/>
      <c r="S551" s="222"/>
      <c r="T551" s="222"/>
      <c r="U551" s="222"/>
      <c r="V551" s="222"/>
      <c r="W551" s="222"/>
      <c r="X551" s="222"/>
      <c r="Y551" s="222"/>
      <c r="Z551" s="212"/>
      <c r="AA551" s="212"/>
      <c r="AB551" s="212"/>
      <c r="AC551" s="212"/>
      <c r="AD551" s="212"/>
      <c r="AE551" s="212"/>
      <c r="AF551" s="212"/>
      <c r="AG551" s="212" t="s">
        <v>270</v>
      </c>
      <c r="AH551" s="212"/>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2" x14ac:dyDescent="0.2">
      <c r="A552" s="219"/>
      <c r="B552" s="220"/>
      <c r="C552" s="252" t="s">
        <v>105</v>
      </c>
      <c r="D552" s="223"/>
      <c r="E552" s="224">
        <v>4</v>
      </c>
      <c r="F552" s="222"/>
      <c r="G552" s="222"/>
      <c r="H552" s="222"/>
      <c r="I552" s="222"/>
      <c r="J552" s="222"/>
      <c r="K552" s="222"/>
      <c r="L552" s="222"/>
      <c r="M552" s="222"/>
      <c r="N552" s="221"/>
      <c r="O552" s="221"/>
      <c r="P552" s="221"/>
      <c r="Q552" s="221"/>
      <c r="R552" s="222"/>
      <c r="S552" s="222"/>
      <c r="T552" s="222"/>
      <c r="U552" s="222"/>
      <c r="V552" s="222"/>
      <c r="W552" s="222"/>
      <c r="X552" s="222"/>
      <c r="Y552" s="222"/>
      <c r="Z552" s="212"/>
      <c r="AA552" s="212"/>
      <c r="AB552" s="212"/>
      <c r="AC552" s="212"/>
      <c r="AD552" s="212"/>
      <c r="AE552" s="212"/>
      <c r="AF552" s="212"/>
      <c r="AG552" s="212" t="s">
        <v>276</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1" x14ac:dyDescent="0.2">
      <c r="A553" s="233">
        <v>51</v>
      </c>
      <c r="B553" s="234" t="s">
        <v>1676</v>
      </c>
      <c r="C553" s="250" t="s">
        <v>1677</v>
      </c>
      <c r="D553" s="235" t="s">
        <v>397</v>
      </c>
      <c r="E553" s="236">
        <v>0.46388000000000001</v>
      </c>
      <c r="F553" s="237"/>
      <c r="G553" s="238">
        <f>ROUND(E553*F553,2)</f>
        <v>0</v>
      </c>
      <c r="H553" s="237"/>
      <c r="I553" s="238">
        <f>ROUND(E553*H553,2)</f>
        <v>0</v>
      </c>
      <c r="J553" s="237"/>
      <c r="K553" s="238">
        <f>ROUND(E553*J553,2)</f>
        <v>0</v>
      </c>
      <c r="L553" s="238">
        <v>21</v>
      </c>
      <c r="M553" s="238">
        <f>G553*(1+L553/100)</f>
        <v>0</v>
      </c>
      <c r="N553" s="236">
        <v>0</v>
      </c>
      <c r="O553" s="236">
        <f>ROUND(E553*N553,2)</f>
        <v>0</v>
      </c>
      <c r="P553" s="236">
        <v>0</v>
      </c>
      <c r="Q553" s="236">
        <f>ROUND(E553*P553,2)</f>
        <v>0</v>
      </c>
      <c r="R553" s="238" t="s">
        <v>1599</v>
      </c>
      <c r="S553" s="238" t="s">
        <v>264</v>
      </c>
      <c r="T553" s="239" t="s">
        <v>552</v>
      </c>
      <c r="U553" s="222">
        <v>3.0059999999999998</v>
      </c>
      <c r="V553" s="222">
        <f>ROUND(E553*U553,2)</f>
        <v>1.39</v>
      </c>
      <c r="W553" s="222"/>
      <c r="X553" s="222" t="s">
        <v>1138</v>
      </c>
      <c r="Y553" s="222" t="s">
        <v>267</v>
      </c>
      <c r="Z553" s="212"/>
      <c r="AA553" s="212"/>
      <c r="AB553" s="212"/>
      <c r="AC553" s="212"/>
      <c r="AD553" s="212"/>
      <c r="AE553" s="212"/>
      <c r="AF553" s="212"/>
      <c r="AG553" s="212" t="s">
        <v>1139</v>
      </c>
      <c r="AH553" s="212"/>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2" x14ac:dyDescent="0.2">
      <c r="A554" s="219"/>
      <c r="B554" s="220"/>
      <c r="C554" s="261" t="s">
        <v>1253</v>
      </c>
      <c r="D554" s="259"/>
      <c r="E554" s="259"/>
      <c r="F554" s="259"/>
      <c r="G554" s="259"/>
      <c r="H554" s="222"/>
      <c r="I554" s="222"/>
      <c r="J554" s="222"/>
      <c r="K554" s="222"/>
      <c r="L554" s="222"/>
      <c r="M554" s="222"/>
      <c r="N554" s="221"/>
      <c r="O554" s="221"/>
      <c r="P554" s="221"/>
      <c r="Q554" s="221"/>
      <c r="R554" s="222"/>
      <c r="S554" s="222"/>
      <c r="T554" s="222"/>
      <c r="U554" s="222"/>
      <c r="V554" s="222"/>
      <c r="W554" s="222"/>
      <c r="X554" s="222"/>
      <c r="Y554" s="222"/>
      <c r="Z554" s="212"/>
      <c r="AA554" s="212"/>
      <c r="AB554" s="212"/>
      <c r="AC554" s="212"/>
      <c r="AD554" s="212"/>
      <c r="AE554" s="212"/>
      <c r="AF554" s="212"/>
      <c r="AG554" s="212" t="s">
        <v>323</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2" x14ac:dyDescent="0.2">
      <c r="A555" s="219"/>
      <c r="B555" s="220"/>
      <c r="C555" s="252" t="s">
        <v>1141</v>
      </c>
      <c r="D555" s="223"/>
      <c r="E555" s="224"/>
      <c r="F555" s="222"/>
      <c r="G555" s="222"/>
      <c r="H555" s="222"/>
      <c r="I555" s="222"/>
      <c r="J555" s="222"/>
      <c r="K555" s="222"/>
      <c r="L555" s="222"/>
      <c r="M555" s="222"/>
      <c r="N555" s="221"/>
      <c r="O555" s="221"/>
      <c r="P555" s="221"/>
      <c r="Q555" s="221"/>
      <c r="R555" s="222"/>
      <c r="S555" s="222"/>
      <c r="T555" s="222"/>
      <c r="U555" s="222"/>
      <c r="V555" s="222"/>
      <c r="W555" s="222"/>
      <c r="X555" s="222"/>
      <c r="Y555" s="222"/>
      <c r="Z555" s="212"/>
      <c r="AA555" s="212"/>
      <c r="AB555" s="212"/>
      <c r="AC555" s="212"/>
      <c r="AD555" s="212"/>
      <c r="AE555" s="212"/>
      <c r="AF555" s="212"/>
      <c r="AG555" s="212" t="s">
        <v>276</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3" x14ac:dyDescent="0.2">
      <c r="A556" s="219"/>
      <c r="B556" s="220"/>
      <c r="C556" s="252" t="s">
        <v>2058</v>
      </c>
      <c r="D556" s="223"/>
      <c r="E556" s="224"/>
      <c r="F556" s="222"/>
      <c r="G556" s="222"/>
      <c r="H556" s="222"/>
      <c r="I556" s="222"/>
      <c r="J556" s="222"/>
      <c r="K556" s="222"/>
      <c r="L556" s="222"/>
      <c r="M556" s="222"/>
      <c r="N556" s="221"/>
      <c r="O556" s="221"/>
      <c r="P556" s="221"/>
      <c r="Q556" s="221"/>
      <c r="R556" s="222"/>
      <c r="S556" s="222"/>
      <c r="T556" s="222"/>
      <c r="U556" s="222"/>
      <c r="V556" s="222"/>
      <c r="W556" s="222"/>
      <c r="X556" s="222"/>
      <c r="Y556" s="222"/>
      <c r="Z556" s="212"/>
      <c r="AA556" s="212"/>
      <c r="AB556" s="212"/>
      <c r="AC556" s="212"/>
      <c r="AD556" s="212"/>
      <c r="AE556" s="212"/>
      <c r="AF556" s="212"/>
      <c r="AG556" s="212" t="s">
        <v>276</v>
      </c>
      <c r="AH556" s="212">
        <v>0</v>
      </c>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3" x14ac:dyDescent="0.2">
      <c r="A557" s="219"/>
      <c r="B557" s="220"/>
      <c r="C557" s="252" t="s">
        <v>3193</v>
      </c>
      <c r="D557" s="223"/>
      <c r="E557" s="224">
        <v>0.46388000000000001</v>
      </c>
      <c r="F557" s="222"/>
      <c r="G557" s="222"/>
      <c r="H557" s="222"/>
      <c r="I557" s="222"/>
      <c r="J557" s="222"/>
      <c r="K557" s="222"/>
      <c r="L557" s="222"/>
      <c r="M557" s="222"/>
      <c r="N557" s="221"/>
      <c r="O557" s="221"/>
      <c r="P557" s="221"/>
      <c r="Q557" s="221"/>
      <c r="R557" s="222"/>
      <c r="S557" s="222"/>
      <c r="T557" s="222"/>
      <c r="U557" s="222"/>
      <c r="V557" s="222"/>
      <c r="W557" s="222"/>
      <c r="X557" s="222"/>
      <c r="Y557" s="222"/>
      <c r="Z557" s="212"/>
      <c r="AA557" s="212"/>
      <c r="AB557" s="212"/>
      <c r="AC557" s="212"/>
      <c r="AD557" s="212"/>
      <c r="AE557" s="212"/>
      <c r="AF557" s="212"/>
      <c r="AG557" s="212" t="s">
        <v>276</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x14ac:dyDescent="0.2">
      <c r="A558" s="226" t="s">
        <v>259</v>
      </c>
      <c r="B558" s="227" t="s">
        <v>200</v>
      </c>
      <c r="C558" s="249" t="s">
        <v>201</v>
      </c>
      <c r="D558" s="228"/>
      <c r="E558" s="229"/>
      <c r="F558" s="230"/>
      <c r="G558" s="230">
        <f>SUMIF(AG559:AG575,"&lt;&gt;NOR",G559:G575)</f>
        <v>0</v>
      </c>
      <c r="H558" s="230"/>
      <c r="I558" s="230">
        <f>SUM(I559:I575)</f>
        <v>0</v>
      </c>
      <c r="J558" s="230"/>
      <c r="K558" s="230">
        <f>SUM(K559:K575)</f>
        <v>0</v>
      </c>
      <c r="L558" s="230"/>
      <c r="M558" s="230">
        <f>SUM(M559:M575)</f>
        <v>0</v>
      </c>
      <c r="N558" s="229"/>
      <c r="O558" s="229">
        <f>SUM(O559:O575)</f>
        <v>0.21000000000000002</v>
      </c>
      <c r="P558" s="229"/>
      <c r="Q558" s="229">
        <f>SUM(Q559:Q575)</f>
        <v>0</v>
      </c>
      <c r="R558" s="230"/>
      <c r="S558" s="230"/>
      <c r="T558" s="231"/>
      <c r="U558" s="225"/>
      <c r="V558" s="225">
        <f>SUM(V559:V575)</f>
        <v>6.17</v>
      </c>
      <c r="W558" s="225"/>
      <c r="X558" s="225"/>
      <c r="Y558" s="225"/>
      <c r="AG558" t="s">
        <v>260</v>
      </c>
    </row>
    <row r="559" spans="1:60" ht="22.5" outlineLevel="1" x14ac:dyDescent="0.2">
      <c r="A559" s="233">
        <v>52</v>
      </c>
      <c r="B559" s="234" t="s">
        <v>3194</v>
      </c>
      <c r="C559" s="250" t="s">
        <v>3195</v>
      </c>
      <c r="D559" s="235" t="s">
        <v>317</v>
      </c>
      <c r="E559" s="236">
        <v>2.3319999999999999</v>
      </c>
      <c r="F559" s="237"/>
      <c r="G559" s="238">
        <f>ROUND(E559*F559,2)</f>
        <v>0</v>
      </c>
      <c r="H559" s="237"/>
      <c r="I559" s="238">
        <f>ROUND(E559*H559,2)</f>
        <v>0</v>
      </c>
      <c r="J559" s="237"/>
      <c r="K559" s="238">
        <f>ROUND(E559*J559,2)</f>
        <v>0</v>
      </c>
      <c r="L559" s="238">
        <v>21</v>
      </c>
      <c r="M559" s="238">
        <f>G559*(1+L559/100)</f>
        <v>0</v>
      </c>
      <c r="N559" s="236">
        <v>3.354E-2</v>
      </c>
      <c r="O559" s="236">
        <f>ROUND(E559*N559,2)</f>
        <v>0.08</v>
      </c>
      <c r="P559" s="236">
        <v>0</v>
      </c>
      <c r="Q559" s="236">
        <f>ROUND(E559*P559,2)</f>
        <v>0</v>
      </c>
      <c r="R559" s="238" t="s">
        <v>3196</v>
      </c>
      <c r="S559" s="238" t="s">
        <v>264</v>
      </c>
      <c r="T559" s="239" t="s">
        <v>552</v>
      </c>
      <c r="U559" s="222">
        <v>2.5019999999999998</v>
      </c>
      <c r="V559" s="222">
        <f>ROUND(E559*U559,2)</f>
        <v>5.83</v>
      </c>
      <c r="W559" s="222"/>
      <c r="X559" s="222" t="s">
        <v>320</v>
      </c>
      <c r="Y559" s="222" t="s">
        <v>267</v>
      </c>
      <c r="Z559" s="212"/>
      <c r="AA559" s="212"/>
      <c r="AB559" s="212"/>
      <c r="AC559" s="212"/>
      <c r="AD559" s="212"/>
      <c r="AE559" s="212"/>
      <c r="AF559" s="212"/>
      <c r="AG559" s="212" t="s">
        <v>321</v>
      </c>
      <c r="AH559" s="212"/>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2" x14ac:dyDescent="0.2">
      <c r="A560" s="219"/>
      <c r="B560" s="220"/>
      <c r="C560" s="261" t="s">
        <v>3197</v>
      </c>
      <c r="D560" s="259"/>
      <c r="E560" s="259"/>
      <c r="F560" s="259"/>
      <c r="G560" s="259"/>
      <c r="H560" s="222"/>
      <c r="I560" s="222"/>
      <c r="J560" s="222"/>
      <c r="K560" s="222"/>
      <c r="L560" s="222"/>
      <c r="M560" s="222"/>
      <c r="N560" s="221"/>
      <c r="O560" s="221"/>
      <c r="P560" s="221"/>
      <c r="Q560" s="221"/>
      <c r="R560" s="222"/>
      <c r="S560" s="222"/>
      <c r="T560" s="222"/>
      <c r="U560" s="222"/>
      <c r="V560" s="222"/>
      <c r="W560" s="222"/>
      <c r="X560" s="222"/>
      <c r="Y560" s="222"/>
      <c r="Z560" s="212"/>
      <c r="AA560" s="212"/>
      <c r="AB560" s="212"/>
      <c r="AC560" s="212"/>
      <c r="AD560" s="212"/>
      <c r="AE560" s="212"/>
      <c r="AF560" s="212"/>
      <c r="AG560" s="212" t="s">
        <v>323</v>
      </c>
      <c r="AH560" s="212"/>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2" x14ac:dyDescent="0.2">
      <c r="A561" s="219"/>
      <c r="B561" s="220"/>
      <c r="C561" s="252" t="s">
        <v>3198</v>
      </c>
      <c r="D561" s="223"/>
      <c r="E561" s="224"/>
      <c r="F561" s="222"/>
      <c r="G561" s="222"/>
      <c r="H561" s="222"/>
      <c r="I561" s="222"/>
      <c r="J561" s="222"/>
      <c r="K561" s="222"/>
      <c r="L561" s="222"/>
      <c r="M561" s="222"/>
      <c r="N561" s="221"/>
      <c r="O561" s="221"/>
      <c r="P561" s="221"/>
      <c r="Q561" s="221"/>
      <c r="R561" s="222"/>
      <c r="S561" s="222"/>
      <c r="T561" s="222"/>
      <c r="U561" s="222"/>
      <c r="V561" s="222"/>
      <c r="W561" s="222"/>
      <c r="X561" s="222"/>
      <c r="Y561" s="222"/>
      <c r="Z561" s="212"/>
      <c r="AA561" s="212"/>
      <c r="AB561" s="212"/>
      <c r="AC561" s="212"/>
      <c r="AD561" s="212"/>
      <c r="AE561" s="212"/>
      <c r="AF561" s="212"/>
      <c r="AG561" s="212" t="s">
        <v>276</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3" x14ac:dyDescent="0.2">
      <c r="A562" s="219"/>
      <c r="B562" s="220"/>
      <c r="C562" s="252" t="s">
        <v>3199</v>
      </c>
      <c r="D562" s="223"/>
      <c r="E562" s="224">
        <v>0.78249999999999997</v>
      </c>
      <c r="F562" s="222"/>
      <c r="G562" s="222"/>
      <c r="H562" s="222"/>
      <c r="I562" s="222"/>
      <c r="J562" s="222"/>
      <c r="K562" s="222"/>
      <c r="L562" s="222"/>
      <c r="M562" s="222"/>
      <c r="N562" s="221"/>
      <c r="O562" s="221"/>
      <c r="P562" s="221"/>
      <c r="Q562" s="221"/>
      <c r="R562" s="222"/>
      <c r="S562" s="222"/>
      <c r="T562" s="222"/>
      <c r="U562" s="222"/>
      <c r="V562" s="222"/>
      <c r="W562" s="222"/>
      <c r="X562" s="222"/>
      <c r="Y562" s="222"/>
      <c r="Z562" s="212"/>
      <c r="AA562" s="212"/>
      <c r="AB562" s="212"/>
      <c r="AC562" s="212"/>
      <c r="AD562" s="212"/>
      <c r="AE562" s="212"/>
      <c r="AF562" s="212"/>
      <c r="AG562" s="212" t="s">
        <v>276</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3" x14ac:dyDescent="0.2">
      <c r="A563" s="219"/>
      <c r="B563" s="220"/>
      <c r="C563" s="252" t="s">
        <v>3200</v>
      </c>
      <c r="D563" s="223"/>
      <c r="E563" s="224">
        <v>0.84150000000000003</v>
      </c>
      <c r="F563" s="222"/>
      <c r="G563" s="222"/>
      <c r="H563" s="222"/>
      <c r="I563" s="222"/>
      <c r="J563" s="222"/>
      <c r="K563" s="222"/>
      <c r="L563" s="222"/>
      <c r="M563" s="222"/>
      <c r="N563" s="221"/>
      <c r="O563" s="221"/>
      <c r="P563" s="221"/>
      <c r="Q563" s="221"/>
      <c r="R563" s="222"/>
      <c r="S563" s="222"/>
      <c r="T563" s="222"/>
      <c r="U563" s="222"/>
      <c r="V563" s="222"/>
      <c r="W563" s="222"/>
      <c r="X563" s="222"/>
      <c r="Y563" s="222"/>
      <c r="Z563" s="212"/>
      <c r="AA563" s="212"/>
      <c r="AB563" s="212"/>
      <c r="AC563" s="212"/>
      <c r="AD563" s="212"/>
      <c r="AE563" s="212"/>
      <c r="AF563" s="212"/>
      <c r="AG563" s="212" t="s">
        <v>276</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3" x14ac:dyDescent="0.2">
      <c r="A564" s="219"/>
      <c r="B564" s="220"/>
      <c r="C564" s="252" t="s">
        <v>3201</v>
      </c>
      <c r="D564" s="223"/>
      <c r="E564" s="224">
        <v>0.70799999999999996</v>
      </c>
      <c r="F564" s="222"/>
      <c r="G564" s="222"/>
      <c r="H564" s="222"/>
      <c r="I564" s="222"/>
      <c r="J564" s="222"/>
      <c r="K564" s="222"/>
      <c r="L564" s="222"/>
      <c r="M564" s="222"/>
      <c r="N564" s="221"/>
      <c r="O564" s="221"/>
      <c r="P564" s="221"/>
      <c r="Q564" s="221"/>
      <c r="R564" s="222"/>
      <c r="S564" s="222"/>
      <c r="T564" s="222"/>
      <c r="U564" s="222"/>
      <c r="V564" s="222"/>
      <c r="W564" s="222"/>
      <c r="X564" s="222"/>
      <c r="Y564" s="222"/>
      <c r="Z564" s="212"/>
      <c r="AA564" s="212"/>
      <c r="AB564" s="212"/>
      <c r="AC564" s="212"/>
      <c r="AD564" s="212"/>
      <c r="AE564" s="212"/>
      <c r="AF564" s="212"/>
      <c r="AG564" s="212" t="s">
        <v>276</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1" x14ac:dyDescent="0.2">
      <c r="A565" s="233">
        <v>53</v>
      </c>
      <c r="B565" s="234" t="s">
        <v>3202</v>
      </c>
      <c r="C565" s="250" t="s">
        <v>3203</v>
      </c>
      <c r="D565" s="235" t="s">
        <v>317</v>
      </c>
      <c r="E565" s="236">
        <v>0.95743999999999996</v>
      </c>
      <c r="F565" s="237"/>
      <c r="G565" s="238">
        <f>ROUND(E565*F565,2)</f>
        <v>0</v>
      </c>
      <c r="H565" s="237"/>
      <c r="I565" s="238">
        <f>ROUND(E565*H565,2)</f>
        <v>0</v>
      </c>
      <c r="J565" s="237"/>
      <c r="K565" s="238">
        <f>ROUND(E565*J565,2)</f>
        <v>0</v>
      </c>
      <c r="L565" s="238">
        <v>21</v>
      </c>
      <c r="M565" s="238">
        <f>G565*(1+L565/100)</f>
        <v>0</v>
      </c>
      <c r="N565" s="236">
        <v>0.13200000000000001</v>
      </c>
      <c r="O565" s="236">
        <f>ROUND(E565*N565,2)</f>
        <v>0.13</v>
      </c>
      <c r="P565" s="236">
        <v>0</v>
      </c>
      <c r="Q565" s="236">
        <f>ROUND(E565*P565,2)</f>
        <v>0</v>
      </c>
      <c r="R565" s="238" t="s">
        <v>546</v>
      </c>
      <c r="S565" s="238" t="s">
        <v>264</v>
      </c>
      <c r="T565" s="239" t="s">
        <v>552</v>
      </c>
      <c r="U565" s="222">
        <v>0</v>
      </c>
      <c r="V565" s="222">
        <f>ROUND(E565*U565,2)</f>
        <v>0</v>
      </c>
      <c r="W565" s="222"/>
      <c r="X565" s="222" t="s">
        <v>547</v>
      </c>
      <c r="Y565" s="222" t="s">
        <v>267</v>
      </c>
      <c r="Z565" s="212"/>
      <c r="AA565" s="212"/>
      <c r="AB565" s="212"/>
      <c r="AC565" s="212"/>
      <c r="AD565" s="212"/>
      <c r="AE565" s="212"/>
      <c r="AF565" s="212"/>
      <c r="AG565" s="212" t="s">
        <v>548</v>
      </c>
      <c r="AH565" s="212"/>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2" x14ac:dyDescent="0.2">
      <c r="A566" s="219"/>
      <c r="B566" s="220"/>
      <c r="C566" s="252" t="s">
        <v>3204</v>
      </c>
      <c r="D566" s="223"/>
      <c r="E566" s="224"/>
      <c r="F566" s="222"/>
      <c r="G566" s="222"/>
      <c r="H566" s="222"/>
      <c r="I566" s="222"/>
      <c r="J566" s="222"/>
      <c r="K566" s="222"/>
      <c r="L566" s="222"/>
      <c r="M566" s="222"/>
      <c r="N566" s="221"/>
      <c r="O566" s="221"/>
      <c r="P566" s="221"/>
      <c r="Q566" s="221"/>
      <c r="R566" s="222"/>
      <c r="S566" s="222"/>
      <c r="T566" s="222"/>
      <c r="U566" s="222"/>
      <c r="V566" s="222"/>
      <c r="W566" s="222"/>
      <c r="X566" s="222"/>
      <c r="Y566" s="222"/>
      <c r="Z566" s="212"/>
      <c r="AA566" s="212"/>
      <c r="AB566" s="212"/>
      <c r="AC566" s="212"/>
      <c r="AD566" s="212"/>
      <c r="AE566" s="212"/>
      <c r="AF566" s="212"/>
      <c r="AG566" s="212" t="s">
        <v>276</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3" x14ac:dyDescent="0.2">
      <c r="A567" s="219"/>
      <c r="B567" s="220"/>
      <c r="C567" s="252" t="s">
        <v>3205</v>
      </c>
      <c r="D567" s="223"/>
      <c r="E567" s="224">
        <v>7.825E-2</v>
      </c>
      <c r="F567" s="222"/>
      <c r="G567" s="222"/>
      <c r="H567" s="222"/>
      <c r="I567" s="222"/>
      <c r="J567" s="222"/>
      <c r="K567" s="222"/>
      <c r="L567" s="222"/>
      <c r="M567" s="222"/>
      <c r="N567" s="221"/>
      <c r="O567" s="221"/>
      <c r="P567" s="221"/>
      <c r="Q567" s="221"/>
      <c r="R567" s="222"/>
      <c r="S567" s="222"/>
      <c r="T567" s="222"/>
      <c r="U567" s="222"/>
      <c r="V567" s="222"/>
      <c r="W567" s="222"/>
      <c r="X567" s="222"/>
      <c r="Y567" s="222"/>
      <c r="Z567" s="212"/>
      <c r="AA567" s="212"/>
      <c r="AB567" s="212"/>
      <c r="AC567" s="212"/>
      <c r="AD567" s="212"/>
      <c r="AE567" s="212"/>
      <c r="AF567" s="212"/>
      <c r="AG567" s="212" t="s">
        <v>276</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3" x14ac:dyDescent="0.2">
      <c r="A568" s="219"/>
      <c r="B568" s="220"/>
      <c r="C568" s="252" t="s">
        <v>3206</v>
      </c>
      <c r="D568" s="223"/>
      <c r="E568" s="224">
        <v>8.4150000000000003E-2</v>
      </c>
      <c r="F568" s="222"/>
      <c r="G568" s="222"/>
      <c r="H568" s="222"/>
      <c r="I568" s="222"/>
      <c r="J568" s="222"/>
      <c r="K568" s="222"/>
      <c r="L568" s="222"/>
      <c r="M568" s="222"/>
      <c r="N568" s="221"/>
      <c r="O568" s="221"/>
      <c r="P568" s="221"/>
      <c r="Q568" s="221"/>
      <c r="R568" s="222"/>
      <c r="S568" s="222"/>
      <c r="T568" s="222"/>
      <c r="U568" s="222"/>
      <c r="V568" s="222"/>
      <c r="W568" s="222"/>
      <c r="X568" s="222"/>
      <c r="Y568" s="222"/>
      <c r="Z568" s="212"/>
      <c r="AA568" s="212"/>
      <c r="AB568" s="212"/>
      <c r="AC568" s="212"/>
      <c r="AD568" s="212"/>
      <c r="AE568" s="212"/>
      <c r="AF568" s="212"/>
      <c r="AG568" s="212" t="s">
        <v>276</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3" x14ac:dyDescent="0.2">
      <c r="A569" s="219"/>
      <c r="B569" s="220"/>
      <c r="C569" s="252" t="s">
        <v>3201</v>
      </c>
      <c r="D569" s="223"/>
      <c r="E569" s="224">
        <v>0.70799999999999996</v>
      </c>
      <c r="F569" s="222"/>
      <c r="G569" s="222"/>
      <c r="H569" s="222"/>
      <c r="I569" s="222"/>
      <c r="J569" s="222"/>
      <c r="K569" s="222"/>
      <c r="L569" s="222"/>
      <c r="M569" s="222"/>
      <c r="N569" s="221"/>
      <c r="O569" s="221"/>
      <c r="P569" s="221"/>
      <c r="Q569" s="221"/>
      <c r="R569" s="222"/>
      <c r="S569" s="222"/>
      <c r="T569" s="222"/>
      <c r="U569" s="222"/>
      <c r="V569" s="222"/>
      <c r="W569" s="222"/>
      <c r="X569" s="222"/>
      <c r="Y569" s="222"/>
      <c r="Z569" s="212"/>
      <c r="AA569" s="212"/>
      <c r="AB569" s="212"/>
      <c r="AC569" s="212"/>
      <c r="AD569" s="212"/>
      <c r="AE569" s="212"/>
      <c r="AF569" s="212"/>
      <c r="AG569" s="212" t="s">
        <v>276</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3" x14ac:dyDescent="0.2">
      <c r="A570" s="219"/>
      <c r="B570" s="220"/>
      <c r="C570" s="262" t="s">
        <v>1471</v>
      </c>
      <c r="D570" s="257"/>
      <c r="E570" s="258">
        <v>8.7040000000000006E-2</v>
      </c>
      <c r="F570" s="222"/>
      <c r="G570" s="222"/>
      <c r="H570" s="222"/>
      <c r="I570" s="222"/>
      <c r="J570" s="222"/>
      <c r="K570" s="222"/>
      <c r="L570" s="222"/>
      <c r="M570" s="222"/>
      <c r="N570" s="221"/>
      <c r="O570" s="221"/>
      <c r="P570" s="221"/>
      <c r="Q570" s="221"/>
      <c r="R570" s="222"/>
      <c r="S570" s="222"/>
      <c r="T570" s="222"/>
      <c r="U570" s="222"/>
      <c r="V570" s="222"/>
      <c r="W570" s="222"/>
      <c r="X570" s="222"/>
      <c r="Y570" s="222"/>
      <c r="Z570" s="212"/>
      <c r="AA570" s="212"/>
      <c r="AB570" s="212"/>
      <c r="AC570" s="212"/>
      <c r="AD570" s="212"/>
      <c r="AE570" s="212"/>
      <c r="AF570" s="212"/>
      <c r="AG570" s="212" t="s">
        <v>276</v>
      </c>
      <c r="AH570" s="212">
        <v>4</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1" x14ac:dyDescent="0.2">
      <c r="A571" s="233">
        <v>54</v>
      </c>
      <c r="B571" s="234" t="s">
        <v>3207</v>
      </c>
      <c r="C571" s="250" t="s">
        <v>3208</v>
      </c>
      <c r="D571" s="235" t="s">
        <v>397</v>
      </c>
      <c r="E571" s="236">
        <v>0.2046</v>
      </c>
      <c r="F571" s="237"/>
      <c r="G571" s="238">
        <f>ROUND(E571*F571,2)</f>
        <v>0</v>
      </c>
      <c r="H571" s="237"/>
      <c r="I571" s="238">
        <f>ROUND(E571*H571,2)</f>
        <v>0</v>
      </c>
      <c r="J571" s="237"/>
      <c r="K571" s="238">
        <f>ROUND(E571*J571,2)</f>
        <v>0</v>
      </c>
      <c r="L571" s="238">
        <v>21</v>
      </c>
      <c r="M571" s="238">
        <f>G571*(1+L571/100)</f>
        <v>0</v>
      </c>
      <c r="N571" s="236">
        <v>0</v>
      </c>
      <c r="O571" s="236">
        <f>ROUND(E571*N571,2)</f>
        <v>0</v>
      </c>
      <c r="P571" s="236">
        <v>0</v>
      </c>
      <c r="Q571" s="236">
        <f>ROUND(E571*P571,2)</f>
        <v>0</v>
      </c>
      <c r="R571" s="238" t="s">
        <v>3196</v>
      </c>
      <c r="S571" s="238" t="s">
        <v>264</v>
      </c>
      <c r="T571" s="239" t="s">
        <v>552</v>
      </c>
      <c r="U571" s="222">
        <v>1.67</v>
      </c>
      <c r="V571" s="222">
        <f>ROUND(E571*U571,2)</f>
        <v>0.34</v>
      </c>
      <c r="W571" s="222"/>
      <c r="X571" s="222" t="s">
        <v>1138</v>
      </c>
      <c r="Y571" s="222" t="s">
        <v>267</v>
      </c>
      <c r="Z571" s="212"/>
      <c r="AA571" s="212"/>
      <c r="AB571" s="212"/>
      <c r="AC571" s="212"/>
      <c r="AD571" s="212"/>
      <c r="AE571" s="212"/>
      <c r="AF571" s="212"/>
      <c r="AG571" s="212" t="s">
        <v>1139</v>
      </c>
      <c r="AH571" s="212"/>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2" x14ac:dyDescent="0.2">
      <c r="A572" s="219"/>
      <c r="B572" s="220"/>
      <c r="C572" s="261" t="s">
        <v>1253</v>
      </c>
      <c r="D572" s="259"/>
      <c r="E572" s="259"/>
      <c r="F572" s="259"/>
      <c r="G572" s="259"/>
      <c r="H572" s="222"/>
      <c r="I572" s="222"/>
      <c r="J572" s="222"/>
      <c r="K572" s="222"/>
      <c r="L572" s="222"/>
      <c r="M572" s="222"/>
      <c r="N572" s="221"/>
      <c r="O572" s="221"/>
      <c r="P572" s="221"/>
      <c r="Q572" s="221"/>
      <c r="R572" s="222"/>
      <c r="S572" s="222"/>
      <c r="T572" s="222"/>
      <c r="U572" s="222"/>
      <c r="V572" s="222"/>
      <c r="W572" s="222"/>
      <c r="X572" s="222"/>
      <c r="Y572" s="222"/>
      <c r="Z572" s="212"/>
      <c r="AA572" s="212"/>
      <c r="AB572" s="212"/>
      <c r="AC572" s="212"/>
      <c r="AD572" s="212"/>
      <c r="AE572" s="212"/>
      <c r="AF572" s="212"/>
      <c r="AG572" s="212" t="s">
        <v>323</v>
      </c>
      <c r="AH572" s="212"/>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2" x14ac:dyDescent="0.2">
      <c r="A573" s="219"/>
      <c r="B573" s="220"/>
      <c r="C573" s="252" t="s">
        <v>1141</v>
      </c>
      <c r="D573" s="223"/>
      <c r="E573" s="224"/>
      <c r="F573" s="222"/>
      <c r="G573" s="222"/>
      <c r="H573" s="222"/>
      <c r="I573" s="222"/>
      <c r="J573" s="222"/>
      <c r="K573" s="222"/>
      <c r="L573" s="222"/>
      <c r="M573" s="222"/>
      <c r="N573" s="221"/>
      <c r="O573" s="221"/>
      <c r="P573" s="221"/>
      <c r="Q573" s="221"/>
      <c r="R573" s="222"/>
      <c r="S573" s="222"/>
      <c r="T573" s="222"/>
      <c r="U573" s="222"/>
      <c r="V573" s="222"/>
      <c r="W573" s="222"/>
      <c r="X573" s="222"/>
      <c r="Y573" s="222"/>
      <c r="Z573" s="212"/>
      <c r="AA573" s="212"/>
      <c r="AB573" s="212"/>
      <c r="AC573" s="212"/>
      <c r="AD573" s="212"/>
      <c r="AE573" s="212"/>
      <c r="AF573" s="212"/>
      <c r="AG573" s="212" t="s">
        <v>276</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3" x14ac:dyDescent="0.2">
      <c r="A574" s="219"/>
      <c r="B574" s="220"/>
      <c r="C574" s="252" t="s">
        <v>3209</v>
      </c>
      <c r="D574" s="223"/>
      <c r="E574" s="224"/>
      <c r="F574" s="222"/>
      <c r="G574" s="222"/>
      <c r="H574" s="222"/>
      <c r="I574" s="222"/>
      <c r="J574" s="222"/>
      <c r="K574" s="222"/>
      <c r="L574" s="222"/>
      <c r="M574" s="222"/>
      <c r="N574" s="221"/>
      <c r="O574" s="221"/>
      <c r="P574" s="221"/>
      <c r="Q574" s="221"/>
      <c r="R574" s="222"/>
      <c r="S574" s="222"/>
      <c r="T574" s="222"/>
      <c r="U574" s="222"/>
      <c r="V574" s="222"/>
      <c r="W574" s="222"/>
      <c r="X574" s="222"/>
      <c r="Y574" s="222"/>
      <c r="Z574" s="212"/>
      <c r="AA574" s="212"/>
      <c r="AB574" s="212"/>
      <c r="AC574" s="212"/>
      <c r="AD574" s="212"/>
      <c r="AE574" s="212"/>
      <c r="AF574" s="212"/>
      <c r="AG574" s="212" t="s">
        <v>276</v>
      </c>
      <c r="AH574" s="212">
        <v>0</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3" x14ac:dyDescent="0.2">
      <c r="A575" s="219"/>
      <c r="B575" s="220"/>
      <c r="C575" s="252" t="s">
        <v>3210</v>
      </c>
      <c r="D575" s="223"/>
      <c r="E575" s="224">
        <v>0.2046</v>
      </c>
      <c r="F575" s="222"/>
      <c r="G575" s="222"/>
      <c r="H575" s="222"/>
      <c r="I575" s="222"/>
      <c r="J575" s="222"/>
      <c r="K575" s="222"/>
      <c r="L575" s="222"/>
      <c r="M575" s="222"/>
      <c r="N575" s="221"/>
      <c r="O575" s="221"/>
      <c r="P575" s="221"/>
      <c r="Q575" s="221"/>
      <c r="R575" s="222"/>
      <c r="S575" s="222"/>
      <c r="T575" s="222"/>
      <c r="U575" s="222"/>
      <c r="V575" s="222"/>
      <c r="W575" s="222"/>
      <c r="X575" s="222"/>
      <c r="Y575" s="222"/>
      <c r="Z575" s="212"/>
      <c r="AA575" s="212"/>
      <c r="AB575" s="212"/>
      <c r="AC575" s="212"/>
      <c r="AD575" s="212"/>
      <c r="AE575" s="212"/>
      <c r="AF575" s="212"/>
      <c r="AG575" s="212" t="s">
        <v>276</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x14ac:dyDescent="0.2">
      <c r="A576" s="226" t="s">
        <v>259</v>
      </c>
      <c r="B576" s="227" t="s">
        <v>202</v>
      </c>
      <c r="C576" s="249" t="s">
        <v>203</v>
      </c>
      <c r="D576" s="228"/>
      <c r="E576" s="229"/>
      <c r="F576" s="230"/>
      <c r="G576" s="230">
        <f>SUMIF(AG577:AG661,"&lt;&gt;NOR",G577:G661)</f>
        <v>0</v>
      </c>
      <c r="H576" s="230"/>
      <c r="I576" s="230">
        <f>SUM(I577:I661)</f>
        <v>0</v>
      </c>
      <c r="J576" s="230"/>
      <c r="K576" s="230">
        <f>SUM(K577:K661)</f>
        <v>0</v>
      </c>
      <c r="L576" s="230"/>
      <c r="M576" s="230">
        <f>SUM(M577:M661)</f>
        <v>0</v>
      </c>
      <c r="N576" s="229"/>
      <c r="O576" s="229">
        <f>SUM(O577:O661)</f>
        <v>0.89</v>
      </c>
      <c r="P576" s="229"/>
      <c r="Q576" s="229">
        <f>SUM(Q577:Q661)</f>
        <v>0</v>
      </c>
      <c r="R576" s="230"/>
      <c r="S576" s="230"/>
      <c r="T576" s="231"/>
      <c r="U576" s="225"/>
      <c r="V576" s="225">
        <f>SUM(V577:V661)</f>
        <v>1240.52</v>
      </c>
      <c r="W576" s="225"/>
      <c r="X576" s="225"/>
      <c r="Y576" s="225"/>
      <c r="AG576" t="s">
        <v>260</v>
      </c>
    </row>
    <row r="577" spans="1:60" outlineLevel="1" x14ac:dyDescent="0.2">
      <c r="A577" s="233">
        <v>55</v>
      </c>
      <c r="B577" s="234" t="s">
        <v>3211</v>
      </c>
      <c r="C577" s="250" t="s">
        <v>3212</v>
      </c>
      <c r="D577" s="235" t="s">
        <v>317</v>
      </c>
      <c r="E577" s="236">
        <v>267.39420000000001</v>
      </c>
      <c r="F577" s="237"/>
      <c r="G577" s="238">
        <f>ROUND(E577*F577,2)</f>
        <v>0</v>
      </c>
      <c r="H577" s="237"/>
      <c r="I577" s="238">
        <f>ROUND(E577*H577,2)</f>
        <v>0</v>
      </c>
      <c r="J577" s="237"/>
      <c r="K577" s="238">
        <f>ROUND(E577*J577,2)</f>
        <v>0</v>
      </c>
      <c r="L577" s="238">
        <v>21</v>
      </c>
      <c r="M577" s="238">
        <f>G577*(1+L577/100)</f>
        <v>0</v>
      </c>
      <c r="N577" s="236">
        <v>1.0000000000000001E-5</v>
      </c>
      <c r="O577" s="236">
        <f>ROUND(E577*N577,2)</f>
        <v>0</v>
      </c>
      <c r="P577" s="236">
        <v>0</v>
      </c>
      <c r="Q577" s="236">
        <f>ROUND(E577*P577,2)</f>
        <v>0</v>
      </c>
      <c r="R577" s="238" t="s">
        <v>1794</v>
      </c>
      <c r="S577" s="238" t="s">
        <v>264</v>
      </c>
      <c r="T577" s="239" t="s">
        <v>552</v>
      </c>
      <c r="U577" s="222">
        <v>7.1999999999999995E-2</v>
      </c>
      <c r="V577" s="222">
        <f>ROUND(E577*U577,2)</f>
        <v>19.25</v>
      </c>
      <c r="W577" s="222"/>
      <c r="X577" s="222" t="s">
        <v>320</v>
      </c>
      <c r="Y577" s="222" t="s">
        <v>267</v>
      </c>
      <c r="Z577" s="212"/>
      <c r="AA577" s="212"/>
      <c r="AB577" s="212"/>
      <c r="AC577" s="212"/>
      <c r="AD577" s="212"/>
      <c r="AE577" s="212"/>
      <c r="AF577" s="212"/>
      <c r="AG577" s="212" t="s">
        <v>321</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2" x14ac:dyDescent="0.2">
      <c r="A578" s="219"/>
      <c r="B578" s="220"/>
      <c r="C578" s="252" t="s">
        <v>3213</v>
      </c>
      <c r="D578" s="223"/>
      <c r="E578" s="224">
        <v>226.12799999999999</v>
      </c>
      <c r="F578" s="222"/>
      <c r="G578" s="222"/>
      <c r="H578" s="222"/>
      <c r="I578" s="222"/>
      <c r="J578" s="222"/>
      <c r="K578" s="222"/>
      <c r="L578" s="222"/>
      <c r="M578" s="222"/>
      <c r="N578" s="221"/>
      <c r="O578" s="221"/>
      <c r="P578" s="221"/>
      <c r="Q578" s="221"/>
      <c r="R578" s="222"/>
      <c r="S578" s="222"/>
      <c r="T578" s="222"/>
      <c r="U578" s="222"/>
      <c r="V578" s="222"/>
      <c r="W578" s="222"/>
      <c r="X578" s="222"/>
      <c r="Y578" s="222"/>
      <c r="Z578" s="212"/>
      <c r="AA578" s="212"/>
      <c r="AB578" s="212"/>
      <c r="AC578" s="212"/>
      <c r="AD578" s="212"/>
      <c r="AE578" s="212"/>
      <c r="AF578" s="212"/>
      <c r="AG578" s="212" t="s">
        <v>276</v>
      </c>
      <c r="AH578" s="212">
        <v>5</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3" x14ac:dyDescent="0.2">
      <c r="A579" s="219"/>
      <c r="B579" s="220"/>
      <c r="C579" s="252" t="s">
        <v>3214</v>
      </c>
      <c r="D579" s="223"/>
      <c r="E579" s="224">
        <v>41.266199999999998</v>
      </c>
      <c r="F579" s="222"/>
      <c r="G579" s="222"/>
      <c r="H579" s="222"/>
      <c r="I579" s="222"/>
      <c r="J579" s="222"/>
      <c r="K579" s="222"/>
      <c r="L579" s="222"/>
      <c r="M579" s="222"/>
      <c r="N579" s="221"/>
      <c r="O579" s="221"/>
      <c r="P579" s="221"/>
      <c r="Q579" s="221"/>
      <c r="R579" s="222"/>
      <c r="S579" s="222"/>
      <c r="T579" s="222"/>
      <c r="U579" s="222"/>
      <c r="V579" s="222"/>
      <c r="W579" s="222"/>
      <c r="X579" s="222"/>
      <c r="Y579" s="222"/>
      <c r="Z579" s="212"/>
      <c r="AA579" s="212"/>
      <c r="AB579" s="212"/>
      <c r="AC579" s="212"/>
      <c r="AD579" s="212"/>
      <c r="AE579" s="212"/>
      <c r="AF579" s="212"/>
      <c r="AG579" s="212" t="s">
        <v>276</v>
      </c>
      <c r="AH579" s="212">
        <v>5</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ht="22.5" outlineLevel="1" x14ac:dyDescent="0.2">
      <c r="A580" s="233">
        <v>56</v>
      </c>
      <c r="B580" s="234" t="s">
        <v>3215</v>
      </c>
      <c r="C580" s="250" t="s">
        <v>3216</v>
      </c>
      <c r="D580" s="235" t="s">
        <v>317</v>
      </c>
      <c r="E580" s="236">
        <v>41.266199999999998</v>
      </c>
      <c r="F580" s="237"/>
      <c r="G580" s="238">
        <f>ROUND(E580*F580,2)</f>
        <v>0</v>
      </c>
      <c r="H580" s="237"/>
      <c r="I580" s="238">
        <f>ROUND(E580*H580,2)</f>
        <v>0</v>
      </c>
      <c r="J580" s="237"/>
      <c r="K580" s="238">
        <f>ROUND(E580*J580,2)</f>
        <v>0</v>
      </c>
      <c r="L580" s="238">
        <v>21</v>
      </c>
      <c r="M580" s="238">
        <f>G580*(1+L580/100)</f>
        <v>0</v>
      </c>
      <c r="N580" s="236">
        <v>4.4000000000000002E-4</v>
      </c>
      <c r="O580" s="236">
        <f>ROUND(E580*N580,2)</f>
        <v>0.02</v>
      </c>
      <c r="P580" s="236">
        <v>0</v>
      </c>
      <c r="Q580" s="236">
        <f>ROUND(E580*P580,2)</f>
        <v>0</v>
      </c>
      <c r="R580" s="238" t="s">
        <v>1794</v>
      </c>
      <c r="S580" s="238" t="s">
        <v>264</v>
      </c>
      <c r="T580" s="239" t="s">
        <v>552</v>
      </c>
      <c r="U580" s="222">
        <v>0.30599999999999999</v>
      </c>
      <c r="V580" s="222">
        <f>ROUND(E580*U580,2)</f>
        <v>12.63</v>
      </c>
      <c r="W580" s="222"/>
      <c r="X580" s="222" t="s">
        <v>320</v>
      </c>
      <c r="Y580" s="222" t="s">
        <v>267</v>
      </c>
      <c r="Z580" s="212"/>
      <c r="AA580" s="212"/>
      <c r="AB580" s="212"/>
      <c r="AC580" s="212"/>
      <c r="AD580" s="212"/>
      <c r="AE580" s="212"/>
      <c r="AF580" s="212"/>
      <c r="AG580" s="212" t="s">
        <v>321</v>
      </c>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2" x14ac:dyDescent="0.2">
      <c r="A581" s="219"/>
      <c r="B581" s="220"/>
      <c r="C581" s="261" t="s">
        <v>3217</v>
      </c>
      <c r="D581" s="259"/>
      <c r="E581" s="259"/>
      <c r="F581" s="259"/>
      <c r="G581" s="259"/>
      <c r="H581" s="222"/>
      <c r="I581" s="222"/>
      <c r="J581" s="222"/>
      <c r="K581" s="222"/>
      <c r="L581" s="222"/>
      <c r="M581" s="222"/>
      <c r="N581" s="221"/>
      <c r="O581" s="221"/>
      <c r="P581" s="221"/>
      <c r="Q581" s="221"/>
      <c r="R581" s="222"/>
      <c r="S581" s="222"/>
      <c r="T581" s="222"/>
      <c r="U581" s="222"/>
      <c r="V581" s="222"/>
      <c r="W581" s="222"/>
      <c r="X581" s="222"/>
      <c r="Y581" s="222"/>
      <c r="Z581" s="212"/>
      <c r="AA581" s="212"/>
      <c r="AB581" s="212"/>
      <c r="AC581" s="212"/>
      <c r="AD581" s="212"/>
      <c r="AE581" s="212"/>
      <c r="AF581" s="212"/>
      <c r="AG581" s="212" t="s">
        <v>323</v>
      </c>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2" x14ac:dyDescent="0.2">
      <c r="A582" s="219"/>
      <c r="B582" s="220"/>
      <c r="C582" s="252" t="s">
        <v>3218</v>
      </c>
      <c r="D582" s="223"/>
      <c r="E582" s="224"/>
      <c r="F582" s="222"/>
      <c r="G582" s="222"/>
      <c r="H582" s="222"/>
      <c r="I582" s="222"/>
      <c r="J582" s="222"/>
      <c r="K582" s="222"/>
      <c r="L582" s="222"/>
      <c r="M582" s="222"/>
      <c r="N582" s="221"/>
      <c r="O582" s="221"/>
      <c r="P582" s="221"/>
      <c r="Q582" s="221"/>
      <c r="R582" s="222"/>
      <c r="S582" s="222"/>
      <c r="T582" s="222"/>
      <c r="U582" s="222"/>
      <c r="V582" s="222"/>
      <c r="W582" s="222"/>
      <c r="X582" s="222"/>
      <c r="Y582" s="222"/>
      <c r="Z582" s="212"/>
      <c r="AA582" s="212"/>
      <c r="AB582" s="212"/>
      <c r="AC582" s="212"/>
      <c r="AD582" s="212"/>
      <c r="AE582" s="212"/>
      <c r="AF582" s="212"/>
      <c r="AG582" s="212" t="s">
        <v>276</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3" x14ac:dyDescent="0.2">
      <c r="A583" s="219"/>
      <c r="B583" s="220"/>
      <c r="C583" s="252" t="s">
        <v>3219</v>
      </c>
      <c r="D583" s="223"/>
      <c r="E583" s="224">
        <v>1.8144</v>
      </c>
      <c r="F583" s="222"/>
      <c r="G583" s="222"/>
      <c r="H583" s="222"/>
      <c r="I583" s="222"/>
      <c r="J583" s="222"/>
      <c r="K583" s="222"/>
      <c r="L583" s="222"/>
      <c r="M583" s="222"/>
      <c r="N583" s="221"/>
      <c r="O583" s="221"/>
      <c r="P583" s="221"/>
      <c r="Q583" s="221"/>
      <c r="R583" s="222"/>
      <c r="S583" s="222"/>
      <c r="T583" s="222"/>
      <c r="U583" s="222"/>
      <c r="V583" s="222"/>
      <c r="W583" s="222"/>
      <c r="X583" s="222"/>
      <c r="Y583" s="222"/>
      <c r="Z583" s="212"/>
      <c r="AA583" s="212"/>
      <c r="AB583" s="212"/>
      <c r="AC583" s="212"/>
      <c r="AD583" s="212"/>
      <c r="AE583" s="212"/>
      <c r="AF583" s="212"/>
      <c r="AG583" s="212" t="s">
        <v>276</v>
      </c>
      <c r="AH583" s="212">
        <v>0</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3" x14ac:dyDescent="0.2">
      <c r="A584" s="219"/>
      <c r="B584" s="220"/>
      <c r="C584" s="252" t="s">
        <v>3220</v>
      </c>
      <c r="D584" s="223"/>
      <c r="E584" s="224">
        <v>5.6</v>
      </c>
      <c r="F584" s="222"/>
      <c r="G584" s="222"/>
      <c r="H584" s="222"/>
      <c r="I584" s="222"/>
      <c r="J584" s="222"/>
      <c r="K584" s="222"/>
      <c r="L584" s="222"/>
      <c r="M584" s="222"/>
      <c r="N584" s="221"/>
      <c r="O584" s="221"/>
      <c r="P584" s="221"/>
      <c r="Q584" s="221"/>
      <c r="R584" s="222"/>
      <c r="S584" s="222"/>
      <c r="T584" s="222"/>
      <c r="U584" s="222"/>
      <c r="V584" s="222"/>
      <c r="W584" s="222"/>
      <c r="X584" s="222"/>
      <c r="Y584" s="222"/>
      <c r="Z584" s="212"/>
      <c r="AA584" s="212"/>
      <c r="AB584" s="212"/>
      <c r="AC584" s="212"/>
      <c r="AD584" s="212"/>
      <c r="AE584" s="212"/>
      <c r="AF584" s="212"/>
      <c r="AG584" s="212" t="s">
        <v>276</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3" x14ac:dyDescent="0.2">
      <c r="A585" s="219"/>
      <c r="B585" s="220"/>
      <c r="C585" s="252" t="s">
        <v>3221</v>
      </c>
      <c r="D585" s="223"/>
      <c r="E585" s="224">
        <v>2.9028</v>
      </c>
      <c r="F585" s="222"/>
      <c r="G585" s="222"/>
      <c r="H585" s="222"/>
      <c r="I585" s="222"/>
      <c r="J585" s="222"/>
      <c r="K585" s="222"/>
      <c r="L585" s="222"/>
      <c r="M585" s="222"/>
      <c r="N585" s="221"/>
      <c r="O585" s="221"/>
      <c r="P585" s="221"/>
      <c r="Q585" s="221"/>
      <c r="R585" s="222"/>
      <c r="S585" s="222"/>
      <c r="T585" s="222"/>
      <c r="U585" s="222"/>
      <c r="V585" s="222"/>
      <c r="W585" s="222"/>
      <c r="X585" s="222"/>
      <c r="Y585" s="222"/>
      <c r="Z585" s="212"/>
      <c r="AA585" s="212"/>
      <c r="AB585" s="212"/>
      <c r="AC585" s="212"/>
      <c r="AD585" s="212"/>
      <c r="AE585" s="212"/>
      <c r="AF585" s="212"/>
      <c r="AG585" s="212" t="s">
        <v>276</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3" x14ac:dyDescent="0.2">
      <c r="A586" s="219"/>
      <c r="B586" s="220"/>
      <c r="C586" s="252" t="s">
        <v>3222</v>
      </c>
      <c r="D586" s="223"/>
      <c r="E586" s="224">
        <v>1.7951999999999999</v>
      </c>
      <c r="F586" s="222"/>
      <c r="G586" s="222"/>
      <c r="H586" s="222"/>
      <c r="I586" s="222"/>
      <c r="J586" s="222"/>
      <c r="K586" s="222"/>
      <c r="L586" s="222"/>
      <c r="M586" s="222"/>
      <c r="N586" s="221"/>
      <c r="O586" s="221"/>
      <c r="P586" s="221"/>
      <c r="Q586" s="221"/>
      <c r="R586" s="222"/>
      <c r="S586" s="222"/>
      <c r="T586" s="222"/>
      <c r="U586" s="222"/>
      <c r="V586" s="222"/>
      <c r="W586" s="222"/>
      <c r="X586" s="222"/>
      <c r="Y586" s="222"/>
      <c r="Z586" s="212"/>
      <c r="AA586" s="212"/>
      <c r="AB586" s="212"/>
      <c r="AC586" s="212"/>
      <c r="AD586" s="212"/>
      <c r="AE586" s="212"/>
      <c r="AF586" s="212"/>
      <c r="AG586" s="212" t="s">
        <v>276</v>
      </c>
      <c r="AH586" s="212">
        <v>0</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3" x14ac:dyDescent="0.2">
      <c r="A587" s="219"/>
      <c r="B587" s="220"/>
      <c r="C587" s="252" t="s">
        <v>3223</v>
      </c>
      <c r="D587" s="223"/>
      <c r="E587" s="224">
        <v>2.5344000000000002</v>
      </c>
      <c r="F587" s="222"/>
      <c r="G587" s="222"/>
      <c r="H587" s="222"/>
      <c r="I587" s="222"/>
      <c r="J587" s="222"/>
      <c r="K587" s="222"/>
      <c r="L587" s="222"/>
      <c r="M587" s="222"/>
      <c r="N587" s="221"/>
      <c r="O587" s="221"/>
      <c r="P587" s="221"/>
      <c r="Q587" s="221"/>
      <c r="R587" s="222"/>
      <c r="S587" s="222"/>
      <c r="T587" s="222"/>
      <c r="U587" s="222"/>
      <c r="V587" s="222"/>
      <c r="W587" s="222"/>
      <c r="X587" s="222"/>
      <c r="Y587" s="222"/>
      <c r="Z587" s="212"/>
      <c r="AA587" s="212"/>
      <c r="AB587" s="212"/>
      <c r="AC587" s="212"/>
      <c r="AD587" s="212"/>
      <c r="AE587" s="212"/>
      <c r="AF587" s="212"/>
      <c r="AG587" s="212" t="s">
        <v>276</v>
      </c>
      <c r="AH587" s="212">
        <v>0</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3" x14ac:dyDescent="0.2">
      <c r="A588" s="219"/>
      <c r="B588" s="220"/>
      <c r="C588" s="252" t="s">
        <v>3224</v>
      </c>
      <c r="D588" s="223"/>
      <c r="E588" s="224"/>
      <c r="F588" s="222"/>
      <c r="G588" s="222"/>
      <c r="H588" s="222"/>
      <c r="I588" s="222"/>
      <c r="J588" s="222"/>
      <c r="K588" s="222"/>
      <c r="L588" s="222"/>
      <c r="M588" s="222"/>
      <c r="N588" s="221"/>
      <c r="O588" s="221"/>
      <c r="P588" s="221"/>
      <c r="Q588" s="221"/>
      <c r="R588" s="222"/>
      <c r="S588" s="222"/>
      <c r="T588" s="222"/>
      <c r="U588" s="222"/>
      <c r="V588" s="222"/>
      <c r="W588" s="222"/>
      <c r="X588" s="222"/>
      <c r="Y588" s="222"/>
      <c r="Z588" s="212"/>
      <c r="AA588" s="212"/>
      <c r="AB588" s="212"/>
      <c r="AC588" s="212"/>
      <c r="AD588" s="212"/>
      <c r="AE588" s="212"/>
      <c r="AF588" s="212"/>
      <c r="AG588" s="212" t="s">
        <v>276</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3" x14ac:dyDescent="0.2">
      <c r="A589" s="219"/>
      <c r="B589" s="220"/>
      <c r="C589" s="252" t="s">
        <v>3225</v>
      </c>
      <c r="D589" s="223"/>
      <c r="E589" s="224">
        <v>16.459399999999999</v>
      </c>
      <c r="F589" s="222"/>
      <c r="G589" s="222"/>
      <c r="H589" s="222"/>
      <c r="I589" s="222"/>
      <c r="J589" s="222"/>
      <c r="K589" s="222"/>
      <c r="L589" s="222"/>
      <c r="M589" s="222"/>
      <c r="N589" s="221"/>
      <c r="O589" s="221"/>
      <c r="P589" s="221"/>
      <c r="Q589" s="221"/>
      <c r="R589" s="222"/>
      <c r="S589" s="222"/>
      <c r="T589" s="222"/>
      <c r="U589" s="222"/>
      <c r="V589" s="222"/>
      <c r="W589" s="222"/>
      <c r="X589" s="222"/>
      <c r="Y589" s="222"/>
      <c r="Z589" s="212"/>
      <c r="AA589" s="212"/>
      <c r="AB589" s="212"/>
      <c r="AC589" s="212"/>
      <c r="AD589" s="212"/>
      <c r="AE589" s="212"/>
      <c r="AF589" s="212"/>
      <c r="AG589" s="212" t="s">
        <v>276</v>
      </c>
      <c r="AH589" s="212">
        <v>0</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3" x14ac:dyDescent="0.2">
      <c r="A590" s="219"/>
      <c r="B590" s="220"/>
      <c r="C590" s="252" t="s">
        <v>3226</v>
      </c>
      <c r="D590" s="223"/>
      <c r="E590" s="224">
        <v>10.16</v>
      </c>
      <c r="F590" s="222"/>
      <c r="G590" s="222"/>
      <c r="H590" s="222"/>
      <c r="I590" s="222"/>
      <c r="J590" s="222"/>
      <c r="K590" s="222"/>
      <c r="L590" s="222"/>
      <c r="M590" s="222"/>
      <c r="N590" s="221"/>
      <c r="O590" s="221"/>
      <c r="P590" s="221"/>
      <c r="Q590" s="221"/>
      <c r="R590" s="222"/>
      <c r="S590" s="222"/>
      <c r="T590" s="222"/>
      <c r="U590" s="222"/>
      <c r="V590" s="222"/>
      <c r="W590" s="222"/>
      <c r="X590" s="222"/>
      <c r="Y590" s="222"/>
      <c r="Z590" s="212"/>
      <c r="AA590" s="212"/>
      <c r="AB590" s="212"/>
      <c r="AC590" s="212"/>
      <c r="AD590" s="212"/>
      <c r="AE590" s="212"/>
      <c r="AF590" s="212"/>
      <c r="AG590" s="212" t="s">
        <v>276</v>
      </c>
      <c r="AH590" s="212">
        <v>0</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ht="33.75" outlineLevel="1" x14ac:dyDescent="0.2">
      <c r="A591" s="233">
        <v>57</v>
      </c>
      <c r="B591" s="234" t="s">
        <v>3227</v>
      </c>
      <c r="C591" s="250" t="s">
        <v>3228</v>
      </c>
      <c r="D591" s="235" t="s">
        <v>317</v>
      </c>
      <c r="E591" s="236">
        <v>226.12799999999999</v>
      </c>
      <c r="F591" s="237"/>
      <c r="G591" s="238">
        <f>ROUND(E591*F591,2)</f>
        <v>0</v>
      </c>
      <c r="H591" s="237"/>
      <c r="I591" s="238">
        <f>ROUND(E591*H591,2)</f>
        <v>0</v>
      </c>
      <c r="J591" s="237"/>
      <c r="K591" s="238">
        <f>ROUND(E591*J591,2)</f>
        <v>0</v>
      </c>
      <c r="L591" s="238">
        <v>21</v>
      </c>
      <c r="M591" s="238">
        <f>G591*(1+L591/100)</f>
        <v>0</v>
      </c>
      <c r="N591" s="236">
        <v>4.2999999999999999E-4</v>
      </c>
      <c r="O591" s="236">
        <f>ROUND(E591*N591,2)</f>
        <v>0.1</v>
      </c>
      <c r="P591" s="236">
        <v>0</v>
      </c>
      <c r="Q591" s="236">
        <f>ROUND(E591*P591,2)</f>
        <v>0</v>
      </c>
      <c r="R591" s="238" t="s">
        <v>1794</v>
      </c>
      <c r="S591" s="238" t="s">
        <v>264</v>
      </c>
      <c r="T591" s="239" t="s">
        <v>552</v>
      </c>
      <c r="U591" s="222">
        <v>0.33</v>
      </c>
      <c r="V591" s="222">
        <f>ROUND(E591*U591,2)</f>
        <v>74.62</v>
      </c>
      <c r="W591" s="222"/>
      <c r="X591" s="222" t="s">
        <v>320</v>
      </c>
      <c r="Y591" s="222" t="s">
        <v>267</v>
      </c>
      <c r="Z591" s="212"/>
      <c r="AA591" s="212"/>
      <c r="AB591" s="212"/>
      <c r="AC591" s="212"/>
      <c r="AD591" s="212"/>
      <c r="AE591" s="212"/>
      <c r="AF591" s="212"/>
      <c r="AG591" s="212" t="s">
        <v>321</v>
      </c>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2" x14ac:dyDescent="0.2">
      <c r="A592" s="219"/>
      <c r="B592" s="220"/>
      <c r="C592" s="251" t="s">
        <v>3229</v>
      </c>
      <c r="D592" s="241"/>
      <c r="E592" s="241"/>
      <c r="F592" s="241"/>
      <c r="G592" s="241"/>
      <c r="H592" s="222"/>
      <c r="I592" s="222"/>
      <c r="J592" s="222"/>
      <c r="K592" s="222"/>
      <c r="L592" s="222"/>
      <c r="M592" s="222"/>
      <c r="N592" s="221"/>
      <c r="O592" s="221"/>
      <c r="P592" s="221"/>
      <c r="Q592" s="221"/>
      <c r="R592" s="222"/>
      <c r="S592" s="222"/>
      <c r="T592" s="222"/>
      <c r="U592" s="222"/>
      <c r="V592" s="222"/>
      <c r="W592" s="222"/>
      <c r="X592" s="222"/>
      <c r="Y592" s="222"/>
      <c r="Z592" s="212"/>
      <c r="AA592" s="212"/>
      <c r="AB592" s="212"/>
      <c r="AC592" s="212"/>
      <c r="AD592" s="212"/>
      <c r="AE592" s="212"/>
      <c r="AF592" s="212"/>
      <c r="AG592" s="212" t="s">
        <v>270</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2" x14ac:dyDescent="0.2">
      <c r="A593" s="219"/>
      <c r="B593" s="220"/>
      <c r="C593" s="252" t="s">
        <v>3230</v>
      </c>
      <c r="D593" s="223"/>
      <c r="E593" s="224">
        <v>226.12799999999999</v>
      </c>
      <c r="F593" s="222"/>
      <c r="G593" s="222"/>
      <c r="H593" s="222"/>
      <c r="I593" s="222"/>
      <c r="J593" s="222"/>
      <c r="K593" s="222"/>
      <c r="L593" s="222"/>
      <c r="M593" s="222"/>
      <c r="N593" s="221"/>
      <c r="O593" s="221"/>
      <c r="P593" s="221"/>
      <c r="Q593" s="221"/>
      <c r="R593" s="222"/>
      <c r="S593" s="222"/>
      <c r="T593" s="222"/>
      <c r="U593" s="222"/>
      <c r="V593" s="222"/>
      <c r="W593" s="222"/>
      <c r="X593" s="222"/>
      <c r="Y593" s="222"/>
      <c r="Z593" s="212"/>
      <c r="AA593" s="212"/>
      <c r="AB593" s="212"/>
      <c r="AC593" s="212"/>
      <c r="AD593" s="212"/>
      <c r="AE593" s="212"/>
      <c r="AF593" s="212"/>
      <c r="AG593" s="212" t="s">
        <v>276</v>
      </c>
      <c r="AH593" s="212">
        <v>0</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ht="22.5" outlineLevel="1" x14ac:dyDescent="0.2">
      <c r="A594" s="233">
        <v>58</v>
      </c>
      <c r="B594" s="234" t="s">
        <v>3231</v>
      </c>
      <c r="C594" s="250" t="s">
        <v>3232</v>
      </c>
      <c r="D594" s="235" t="s">
        <v>317</v>
      </c>
      <c r="E594" s="236">
        <v>870.22199999999998</v>
      </c>
      <c r="F594" s="237"/>
      <c r="G594" s="238">
        <f>ROUND(E594*F594,2)</f>
        <v>0</v>
      </c>
      <c r="H594" s="237"/>
      <c r="I594" s="238">
        <f>ROUND(E594*H594,2)</f>
        <v>0</v>
      </c>
      <c r="J594" s="237"/>
      <c r="K594" s="238">
        <f>ROUND(E594*J594,2)</f>
        <v>0</v>
      </c>
      <c r="L594" s="238">
        <v>21</v>
      </c>
      <c r="M594" s="238">
        <f>G594*(1+L594/100)</f>
        <v>0</v>
      </c>
      <c r="N594" s="236">
        <v>3.1E-4</v>
      </c>
      <c r="O594" s="236">
        <f>ROUND(E594*N594,2)</f>
        <v>0.27</v>
      </c>
      <c r="P594" s="236">
        <v>0</v>
      </c>
      <c r="Q594" s="236">
        <f>ROUND(E594*P594,2)</f>
        <v>0</v>
      </c>
      <c r="R594" s="238" t="s">
        <v>1794</v>
      </c>
      <c r="S594" s="238" t="s">
        <v>264</v>
      </c>
      <c r="T594" s="239" t="s">
        <v>552</v>
      </c>
      <c r="U594" s="222">
        <v>0.316</v>
      </c>
      <c r="V594" s="222">
        <f>ROUND(E594*U594,2)</f>
        <v>274.99</v>
      </c>
      <c r="W594" s="222"/>
      <c r="X594" s="222" t="s">
        <v>320</v>
      </c>
      <c r="Y594" s="222" t="s">
        <v>267</v>
      </c>
      <c r="Z594" s="212"/>
      <c r="AA594" s="212"/>
      <c r="AB594" s="212"/>
      <c r="AC594" s="212"/>
      <c r="AD594" s="212"/>
      <c r="AE594" s="212"/>
      <c r="AF594" s="212"/>
      <c r="AG594" s="212" t="s">
        <v>321</v>
      </c>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2" x14ac:dyDescent="0.2">
      <c r="A595" s="219"/>
      <c r="B595" s="220"/>
      <c r="C595" s="252" t="s">
        <v>3163</v>
      </c>
      <c r="D595" s="223"/>
      <c r="E595" s="224"/>
      <c r="F595" s="222"/>
      <c r="G595" s="222"/>
      <c r="H595" s="222"/>
      <c r="I595" s="222"/>
      <c r="J595" s="222"/>
      <c r="K595" s="222"/>
      <c r="L595" s="222"/>
      <c r="M595" s="222"/>
      <c r="N595" s="221"/>
      <c r="O595" s="221"/>
      <c r="P595" s="221"/>
      <c r="Q595" s="221"/>
      <c r="R595" s="222"/>
      <c r="S595" s="222"/>
      <c r="T595" s="222"/>
      <c r="U595" s="222"/>
      <c r="V595" s="222"/>
      <c r="W595" s="222"/>
      <c r="X595" s="222"/>
      <c r="Y595" s="222"/>
      <c r="Z595" s="212"/>
      <c r="AA595" s="212"/>
      <c r="AB595" s="212"/>
      <c r="AC595" s="212"/>
      <c r="AD595" s="212"/>
      <c r="AE595" s="212"/>
      <c r="AF595" s="212"/>
      <c r="AG595" s="212" t="s">
        <v>276</v>
      </c>
      <c r="AH595" s="212">
        <v>0</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3" x14ac:dyDescent="0.2">
      <c r="A596" s="219"/>
      <c r="B596" s="220"/>
      <c r="C596" s="252" t="s">
        <v>3233</v>
      </c>
      <c r="D596" s="223"/>
      <c r="E596" s="224">
        <v>45.1584</v>
      </c>
      <c r="F596" s="222"/>
      <c r="G596" s="222"/>
      <c r="H596" s="222"/>
      <c r="I596" s="222"/>
      <c r="J596" s="222"/>
      <c r="K596" s="222"/>
      <c r="L596" s="222"/>
      <c r="M596" s="222"/>
      <c r="N596" s="221"/>
      <c r="O596" s="221"/>
      <c r="P596" s="221"/>
      <c r="Q596" s="221"/>
      <c r="R596" s="222"/>
      <c r="S596" s="222"/>
      <c r="T596" s="222"/>
      <c r="U596" s="222"/>
      <c r="V596" s="222"/>
      <c r="W596" s="222"/>
      <c r="X596" s="222"/>
      <c r="Y596" s="222"/>
      <c r="Z596" s="212"/>
      <c r="AA596" s="212"/>
      <c r="AB596" s="212"/>
      <c r="AC596" s="212"/>
      <c r="AD596" s="212"/>
      <c r="AE596" s="212"/>
      <c r="AF596" s="212"/>
      <c r="AG596" s="212" t="s">
        <v>276</v>
      </c>
      <c r="AH596" s="212">
        <v>0</v>
      </c>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3" x14ac:dyDescent="0.2">
      <c r="A597" s="219"/>
      <c r="B597" s="220"/>
      <c r="C597" s="252" t="s">
        <v>3234</v>
      </c>
      <c r="D597" s="223"/>
      <c r="E597" s="224">
        <v>33.689599999999999</v>
      </c>
      <c r="F597" s="222"/>
      <c r="G597" s="222"/>
      <c r="H597" s="222"/>
      <c r="I597" s="222"/>
      <c r="J597" s="222"/>
      <c r="K597" s="222"/>
      <c r="L597" s="222"/>
      <c r="M597" s="222"/>
      <c r="N597" s="221"/>
      <c r="O597" s="221"/>
      <c r="P597" s="221"/>
      <c r="Q597" s="221"/>
      <c r="R597" s="222"/>
      <c r="S597" s="222"/>
      <c r="T597" s="222"/>
      <c r="U597" s="222"/>
      <c r="V597" s="222"/>
      <c r="W597" s="222"/>
      <c r="X597" s="222"/>
      <c r="Y597" s="222"/>
      <c r="Z597" s="212"/>
      <c r="AA597" s="212"/>
      <c r="AB597" s="212"/>
      <c r="AC597" s="212"/>
      <c r="AD597" s="212"/>
      <c r="AE597" s="212"/>
      <c r="AF597" s="212"/>
      <c r="AG597" s="212" t="s">
        <v>276</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3" x14ac:dyDescent="0.2">
      <c r="A598" s="219"/>
      <c r="B598" s="220"/>
      <c r="C598" s="252" t="s">
        <v>3235</v>
      </c>
      <c r="D598" s="223"/>
      <c r="E598" s="224">
        <v>65.449600000000004</v>
      </c>
      <c r="F598" s="222"/>
      <c r="G598" s="222"/>
      <c r="H598" s="222"/>
      <c r="I598" s="222"/>
      <c r="J598" s="222"/>
      <c r="K598" s="222"/>
      <c r="L598" s="222"/>
      <c r="M598" s="222"/>
      <c r="N598" s="221"/>
      <c r="O598" s="221"/>
      <c r="P598" s="221"/>
      <c r="Q598" s="221"/>
      <c r="R598" s="222"/>
      <c r="S598" s="222"/>
      <c r="T598" s="222"/>
      <c r="U598" s="222"/>
      <c r="V598" s="222"/>
      <c r="W598" s="222"/>
      <c r="X598" s="222"/>
      <c r="Y598" s="222"/>
      <c r="Z598" s="212"/>
      <c r="AA598" s="212"/>
      <c r="AB598" s="212"/>
      <c r="AC598" s="212"/>
      <c r="AD598" s="212"/>
      <c r="AE598" s="212"/>
      <c r="AF598" s="212"/>
      <c r="AG598" s="212" t="s">
        <v>276</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3" x14ac:dyDescent="0.2">
      <c r="A599" s="219"/>
      <c r="B599" s="220"/>
      <c r="C599" s="252" t="s">
        <v>3236</v>
      </c>
      <c r="D599" s="223"/>
      <c r="E599" s="224">
        <v>19.089600000000001</v>
      </c>
      <c r="F599" s="222"/>
      <c r="G599" s="222"/>
      <c r="H599" s="222"/>
      <c r="I599" s="222"/>
      <c r="J599" s="222"/>
      <c r="K599" s="222"/>
      <c r="L599" s="222"/>
      <c r="M599" s="222"/>
      <c r="N599" s="221"/>
      <c r="O599" s="221"/>
      <c r="P599" s="221"/>
      <c r="Q599" s="221"/>
      <c r="R599" s="222"/>
      <c r="S599" s="222"/>
      <c r="T599" s="222"/>
      <c r="U599" s="222"/>
      <c r="V599" s="222"/>
      <c r="W599" s="222"/>
      <c r="X599" s="222"/>
      <c r="Y599" s="222"/>
      <c r="Z599" s="212"/>
      <c r="AA599" s="212"/>
      <c r="AB599" s="212"/>
      <c r="AC599" s="212"/>
      <c r="AD599" s="212"/>
      <c r="AE599" s="212"/>
      <c r="AF599" s="212"/>
      <c r="AG599" s="212" t="s">
        <v>276</v>
      </c>
      <c r="AH599" s="212">
        <v>0</v>
      </c>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3" x14ac:dyDescent="0.2">
      <c r="A600" s="219"/>
      <c r="B600" s="220"/>
      <c r="C600" s="252" t="s">
        <v>3237</v>
      </c>
      <c r="D600" s="223"/>
      <c r="E600" s="224">
        <v>12.5952</v>
      </c>
      <c r="F600" s="222"/>
      <c r="G600" s="222"/>
      <c r="H600" s="222"/>
      <c r="I600" s="222"/>
      <c r="J600" s="222"/>
      <c r="K600" s="222"/>
      <c r="L600" s="222"/>
      <c r="M600" s="222"/>
      <c r="N600" s="221"/>
      <c r="O600" s="221"/>
      <c r="P600" s="221"/>
      <c r="Q600" s="221"/>
      <c r="R600" s="222"/>
      <c r="S600" s="222"/>
      <c r="T600" s="222"/>
      <c r="U600" s="222"/>
      <c r="V600" s="222"/>
      <c r="W600" s="222"/>
      <c r="X600" s="222"/>
      <c r="Y600" s="222"/>
      <c r="Z600" s="212"/>
      <c r="AA600" s="212"/>
      <c r="AB600" s="212"/>
      <c r="AC600" s="212"/>
      <c r="AD600" s="212"/>
      <c r="AE600" s="212"/>
      <c r="AF600" s="212"/>
      <c r="AG600" s="212" t="s">
        <v>276</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3" x14ac:dyDescent="0.2">
      <c r="A601" s="219"/>
      <c r="B601" s="220"/>
      <c r="C601" s="252" t="s">
        <v>3238</v>
      </c>
      <c r="D601" s="223"/>
      <c r="E601" s="224">
        <v>17.023199999999999</v>
      </c>
      <c r="F601" s="222"/>
      <c r="G601" s="222"/>
      <c r="H601" s="222"/>
      <c r="I601" s="222"/>
      <c r="J601" s="222"/>
      <c r="K601" s="222"/>
      <c r="L601" s="222"/>
      <c r="M601" s="222"/>
      <c r="N601" s="221"/>
      <c r="O601" s="221"/>
      <c r="P601" s="221"/>
      <c r="Q601" s="221"/>
      <c r="R601" s="222"/>
      <c r="S601" s="222"/>
      <c r="T601" s="222"/>
      <c r="U601" s="222"/>
      <c r="V601" s="222"/>
      <c r="W601" s="222"/>
      <c r="X601" s="222"/>
      <c r="Y601" s="222"/>
      <c r="Z601" s="212"/>
      <c r="AA601" s="212"/>
      <c r="AB601" s="212"/>
      <c r="AC601" s="212"/>
      <c r="AD601" s="212"/>
      <c r="AE601" s="212"/>
      <c r="AF601" s="212"/>
      <c r="AG601" s="212" t="s">
        <v>276</v>
      </c>
      <c r="AH601" s="212">
        <v>0</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3" x14ac:dyDescent="0.2">
      <c r="A602" s="219"/>
      <c r="B602" s="220"/>
      <c r="C602" s="252" t="s">
        <v>3239</v>
      </c>
      <c r="D602" s="223"/>
      <c r="E602" s="224">
        <v>19.384799999999998</v>
      </c>
      <c r="F602" s="222"/>
      <c r="G602" s="222"/>
      <c r="H602" s="222"/>
      <c r="I602" s="222"/>
      <c r="J602" s="222"/>
      <c r="K602" s="222"/>
      <c r="L602" s="222"/>
      <c r="M602" s="222"/>
      <c r="N602" s="221"/>
      <c r="O602" s="221"/>
      <c r="P602" s="221"/>
      <c r="Q602" s="221"/>
      <c r="R602" s="222"/>
      <c r="S602" s="222"/>
      <c r="T602" s="222"/>
      <c r="U602" s="222"/>
      <c r="V602" s="222"/>
      <c r="W602" s="222"/>
      <c r="X602" s="222"/>
      <c r="Y602" s="222"/>
      <c r="Z602" s="212"/>
      <c r="AA602" s="212"/>
      <c r="AB602" s="212"/>
      <c r="AC602" s="212"/>
      <c r="AD602" s="212"/>
      <c r="AE602" s="212"/>
      <c r="AF602" s="212"/>
      <c r="AG602" s="212" t="s">
        <v>276</v>
      </c>
      <c r="AH602" s="212">
        <v>0</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3" x14ac:dyDescent="0.2">
      <c r="A603" s="219"/>
      <c r="B603" s="220"/>
      <c r="C603" s="252" t="s">
        <v>3240</v>
      </c>
      <c r="D603" s="223"/>
      <c r="E603" s="224">
        <v>3.3108</v>
      </c>
      <c r="F603" s="222"/>
      <c r="G603" s="222"/>
      <c r="H603" s="222"/>
      <c r="I603" s="222"/>
      <c r="J603" s="222"/>
      <c r="K603" s="222"/>
      <c r="L603" s="222"/>
      <c r="M603" s="222"/>
      <c r="N603" s="221"/>
      <c r="O603" s="221"/>
      <c r="P603" s="221"/>
      <c r="Q603" s="221"/>
      <c r="R603" s="222"/>
      <c r="S603" s="222"/>
      <c r="T603" s="222"/>
      <c r="U603" s="222"/>
      <c r="V603" s="222"/>
      <c r="W603" s="222"/>
      <c r="X603" s="222"/>
      <c r="Y603" s="222"/>
      <c r="Z603" s="212"/>
      <c r="AA603" s="212"/>
      <c r="AB603" s="212"/>
      <c r="AC603" s="212"/>
      <c r="AD603" s="212"/>
      <c r="AE603" s="212"/>
      <c r="AF603" s="212"/>
      <c r="AG603" s="212" t="s">
        <v>276</v>
      </c>
      <c r="AH603" s="212">
        <v>0</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3" x14ac:dyDescent="0.2">
      <c r="A604" s="219"/>
      <c r="B604" s="220"/>
      <c r="C604" s="252" t="s">
        <v>3241</v>
      </c>
      <c r="D604" s="223"/>
      <c r="E604" s="224">
        <v>3.3456000000000001</v>
      </c>
      <c r="F604" s="222"/>
      <c r="G604" s="222"/>
      <c r="H604" s="222"/>
      <c r="I604" s="222"/>
      <c r="J604" s="222"/>
      <c r="K604" s="222"/>
      <c r="L604" s="222"/>
      <c r="M604" s="222"/>
      <c r="N604" s="221"/>
      <c r="O604" s="221"/>
      <c r="P604" s="221"/>
      <c r="Q604" s="221"/>
      <c r="R604" s="222"/>
      <c r="S604" s="222"/>
      <c r="T604" s="222"/>
      <c r="U604" s="222"/>
      <c r="V604" s="222"/>
      <c r="W604" s="222"/>
      <c r="X604" s="222"/>
      <c r="Y604" s="222"/>
      <c r="Z604" s="212"/>
      <c r="AA604" s="212"/>
      <c r="AB604" s="212"/>
      <c r="AC604" s="212"/>
      <c r="AD604" s="212"/>
      <c r="AE604" s="212"/>
      <c r="AF604" s="212"/>
      <c r="AG604" s="212" t="s">
        <v>276</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3" x14ac:dyDescent="0.2">
      <c r="A605" s="219"/>
      <c r="B605" s="220"/>
      <c r="C605" s="252" t="s">
        <v>3242</v>
      </c>
      <c r="D605" s="223"/>
      <c r="E605" s="224">
        <v>43.317999999999998</v>
      </c>
      <c r="F605" s="222"/>
      <c r="G605" s="222"/>
      <c r="H605" s="222"/>
      <c r="I605" s="222"/>
      <c r="J605" s="222"/>
      <c r="K605" s="222"/>
      <c r="L605" s="222"/>
      <c r="M605" s="222"/>
      <c r="N605" s="221"/>
      <c r="O605" s="221"/>
      <c r="P605" s="221"/>
      <c r="Q605" s="221"/>
      <c r="R605" s="222"/>
      <c r="S605" s="222"/>
      <c r="T605" s="222"/>
      <c r="U605" s="222"/>
      <c r="V605" s="222"/>
      <c r="W605" s="222"/>
      <c r="X605" s="222"/>
      <c r="Y605" s="222"/>
      <c r="Z605" s="212"/>
      <c r="AA605" s="212"/>
      <c r="AB605" s="212"/>
      <c r="AC605" s="212"/>
      <c r="AD605" s="212"/>
      <c r="AE605" s="212"/>
      <c r="AF605" s="212"/>
      <c r="AG605" s="212" t="s">
        <v>276</v>
      </c>
      <c r="AH605" s="212">
        <v>0</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3" x14ac:dyDescent="0.2">
      <c r="A606" s="219"/>
      <c r="B606" s="220"/>
      <c r="C606" s="252" t="s">
        <v>3243</v>
      </c>
      <c r="D606" s="223"/>
      <c r="E606" s="224">
        <v>533.36</v>
      </c>
      <c r="F606" s="222"/>
      <c r="G606" s="222"/>
      <c r="H606" s="222"/>
      <c r="I606" s="222"/>
      <c r="J606" s="222"/>
      <c r="K606" s="222"/>
      <c r="L606" s="222"/>
      <c r="M606" s="222"/>
      <c r="N606" s="221"/>
      <c r="O606" s="221"/>
      <c r="P606" s="221"/>
      <c r="Q606" s="221"/>
      <c r="R606" s="222"/>
      <c r="S606" s="222"/>
      <c r="T606" s="222"/>
      <c r="U606" s="222"/>
      <c r="V606" s="222"/>
      <c r="W606" s="222"/>
      <c r="X606" s="222"/>
      <c r="Y606" s="222"/>
      <c r="Z606" s="212"/>
      <c r="AA606" s="212"/>
      <c r="AB606" s="212"/>
      <c r="AC606" s="212"/>
      <c r="AD606" s="212"/>
      <c r="AE606" s="212"/>
      <c r="AF606" s="212"/>
      <c r="AG606" s="212" t="s">
        <v>276</v>
      </c>
      <c r="AH606" s="212">
        <v>0</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3" x14ac:dyDescent="0.2">
      <c r="A607" s="219"/>
      <c r="B607" s="220"/>
      <c r="C607" s="252" t="s">
        <v>3244</v>
      </c>
      <c r="D607" s="223"/>
      <c r="E607" s="224">
        <v>49.087200000000003</v>
      </c>
      <c r="F607" s="222"/>
      <c r="G607" s="222"/>
      <c r="H607" s="222"/>
      <c r="I607" s="222"/>
      <c r="J607" s="222"/>
      <c r="K607" s="222"/>
      <c r="L607" s="222"/>
      <c r="M607" s="222"/>
      <c r="N607" s="221"/>
      <c r="O607" s="221"/>
      <c r="P607" s="221"/>
      <c r="Q607" s="221"/>
      <c r="R607" s="222"/>
      <c r="S607" s="222"/>
      <c r="T607" s="222"/>
      <c r="U607" s="222"/>
      <c r="V607" s="222"/>
      <c r="W607" s="222"/>
      <c r="X607" s="222"/>
      <c r="Y607" s="222"/>
      <c r="Z607" s="212"/>
      <c r="AA607" s="212"/>
      <c r="AB607" s="212"/>
      <c r="AC607" s="212"/>
      <c r="AD607" s="212"/>
      <c r="AE607" s="212"/>
      <c r="AF607" s="212"/>
      <c r="AG607" s="212" t="s">
        <v>276</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3" x14ac:dyDescent="0.2">
      <c r="A608" s="219"/>
      <c r="B608" s="220"/>
      <c r="C608" s="252" t="s">
        <v>3245</v>
      </c>
      <c r="D608" s="223"/>
      <c r="E608" s="224">
        <v>18.4008</v>
      </c>
      <c r="F608" s="222"/>
      <c r="G608" s="222"/>
      <c r="H608" s="222"/>
      <c r="I608" s="222"/>
      <c r="J608" s="222"/>
      <c r="K608" s="222"/>
      <c r="L608" s="222"/>
      <c r="M608" s="222"/>
      <c r="N608" s="221"/>
      <c r="O608" s="221"/>
      <c r="P608" s="221"/>
      <c r="Q608" s="221"/>
      <c r="R608" s="222"/>
      <c r="S608" s="222"/>
      <c r="T608" s="222"/>
      <c r="U608" s="222"/>
      <c r="V608" s="222"/>
      <c r="W608" s="222"/>
      <c r="X608" s="222"/>
      <c r="Y608" s="222"/>
      <c r="Z608" s="212"/>
      <c r="AA608" s="212"/>
      <c r="AB608" s="212"/>
      <c r="AC608" s="212"/>
      <c r="AD608" s="212"/>
      <c r="AE608" s="212"/>
      <c r="AF608" s="212"/>
      <c r="AG608" s="212" t="s">
        <v>276</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3" x14ac:dyDescent="0.2">
      <c r="A609" s="219"/>
      <c r="B609" s="220"/>
      <c r="C609" s="252" t="s">
        <v>3246</v>
      </c>
      <c r="D609" s="223"/>
      <c r="E609" s="224">
        <v>2.9028</v>
      </c>
      <c r="F609" s="222"/>
      <c r="G609" s="222"/>
      <c r="H609" s="222"/>
      <c r="I609" s="222"/>
      <c r="J609" s="222"/>
      <c r="K609" s="222"/>
      <c r="L609" s="222"/>
      <c r="M609" s="222"/>
      <c r="N609" s="221"/>
      <c r="O609" s="221"/>
      <c r="P609" s="221"/>
      <c r="Q609" s="221"/>
      <c r="R609" s="222"/>
      <c r="S609" s="222"/>
      <c r="T609" s="222"/>
      <c r="U609" s="222"/>
      <c r="V609" s="222"/>
      <c r="W609" s="222"/>
      <c r="X609" s="222"/>
      <c r="Y609" s="222"/>
      <c r="Z609" s="212"/>
      <c r="AA609" s="212"/>
      <c r="AB609" s="212"/>
      <c r="AC609" s="212"/>
      <c r="AD609" s="212"/>
      <c r="AE609" s="212"/>
      <c r="AF609" s="212"/>
      <c r="AG609" s="212" t="s">
        <v>276</v>
      </c>
      <c r="AH609" s="212">
        <v>0</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3" x14ac:dyDescent="0.2">
      <c r="A610" s="219"/>
      <c r="B610" s="220"/>
      <c r="C610" s="252" t="s">
        <v>3247</v>
      </c>
      <c r="D610" s="223"/>
      <c r="E610" s="224">
        <v>4.1063999999999998</v>
      </c>
      <c r="F610" s="222"/>
      <c r="G610" s="222"/>
      <c r="H610" s="222"/>
      <c r="I610" s="222"/>
      <c r="J610" s="222"/>
      <c r="K610" s="222"/>
      <c r="L610" s="222"/>
      <c r="M610" s="222"/>
      <c r="N610" s="221"/>
      <c r="O610" s="221"/>
      <c r="P610" s="221"/>
      <c r="Q610" s="221"/>
      <c r="R610" s="222"/>
      <c r="S610" s="222"/>
      <c r="T610" s="222"/>
      <c r="U610" s="222"/>
      <c r="V610" s="222"/>
      <c r="W610" s="222"/>
      <c r="X610" s="222"/>
      <c r="Y610" s="222"/>
      <c r="Z610" s="212"/>
      <c r="AA610" s="212"/>
      <c r="AB610" s="212"/>
      <c r="AC610" s="212"/>
      <c r="AD610" s="212"/>
      <c r="AE610" s="212"/>
      <c r="AF610" s="212"/>
      <c r="AG610" s="212" t="s">
        <v>276</v>
      </c>
      <c r="AH610" s="212">
        <v>0</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ht="22.5" outlineLevel="1" x14ac:dyDescent="0.2">
      <c r="A611" s="233">
        <v>59</v>
      </c>
      <c r="B611" s="234" t="s">
        <v>3248</v>
      </c>
      <c r="C611" s="250" t="s">
        <v>3249</v>
      </c>
      <c r="D611" s="235" t="s">
        <v>317</v>
      </c>
      <c r="E611" s="236">
        <v>17.66</v>
      </c>
      <c r="F611" s="237"/>
      <c r="G611" s="238">
        <f>ROUND(E611*F611,2)</f>
        <v>0</v>
      </c>
      <c r="H611" s="237"/>
      <c r="I611" s="238">
        <f>ROUND(E611*H611,2)</f>
        <v>0</v>
      </c>
      <c r="J611" s="237"/>
      <c r="K611" s="238">
        <f>ROUND(E611*J611,2)</f>
        <v>0</v>
      </c>
      <c r="L611" s="238">
        <v>21</v>
      </c>
      <c r="M611" s="238">
        <f>G611*(1+L611/100)</f>
        <v>0</v>
      </c>
      <c r="N611" s="236">
        <v>3.1E-4</v>
      </c>
      <c r="O611" s="236">
        <f>ROUND(E611*N611,2)</f>
        <v>0.01</v>
      </c>
      <c r="P611" s="236">
        <v>0</v>
      </c>
      <c r="Q611" s="236">
        <f>ROUND(E611*P611,2)</f>
        <v>0</v>
      </c>
      <c r="R611" s="238" t="s">
        <v>1794</v>
      </c>
      <c r="S611" s="238" t="s">
        <v>264</v>
      </c>
      <c r="T611" s="239" t="s">
        <v>552</v>
      </c>
      <c r="U611" s="222">
        <v>0.40799999999999997</v>
      </c>
      <c r="V611" s="222">
        <f>ROUND(E611*U611,2)</f>
        <v>7.21</v>
      </c>
      <c r="W611" s="222"/>
      <c r="X611" s="222" t="s">
        <v>320</v>
      </c>
      <c r="Y611" s="222" t="s">
        <v>267</v>
      </c>
      <c r="Z611" s="212"/>
      <c r="AA611" s="212"/>
      <c r="AB611" s="212"/>
      <c r="AC611" s="212"/>
      <c r="AD611" s="212"/>
      <c r="AE611" s="212"/>
      <c r="AF611" s="212"/>
      <c r="AG611" s="212" t="s">
        <v>321</v>
      </c>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2" x14ac:dyDescent="0.2">
      <c r="A612" s="219"/>
      <c r="B612" s="220"/>
      <c r="C612" s="252" t="s">
        <v>3146</v>
      </c>
      <c r="D612" s="223"/>
      <c r="E612" s="224"/>
      <c r="F612" s="222"/>
      <c r="G612" s="222"/>
      <c r="H612" s="222"/>
      <c r="I612" s="222"/>
      <c r="J612" s="222"/>
      <c r="K612" s="222"/>
      <c r="L612" s="222"/>
      <c r="M612" s="222"/>
      <c r="N612" s="221"/>
      <c r="O612" s="221"/>
      <c r="P612" s="221"/>
      <c r="Q612" s="221"/>
      <c r="R612" s="222"/>
      <c r="S612" s="222"/>
      <c r="T612" s="222"/>
      <c r="U612" s="222"/>
      <c r="V612" s="222"/>
      <c r="W612" s="222"/>
      <c r="X612" s="222"/>
      <c r="Y612" s="222"/>
      <c r="Z612" s="212"/>
      <c r="AA612" s="212"/>
      <c r="AB612" s="212"/>
      <c r="AC612" s="212"/>
      <c r="AD612" s="212"/>
      <c r="AE612" s="212"/>
      <c r="AF612" s="212"/>
      <c r="AG612" s="212" t="s">
        <v>276</v>
      </c>
      <c r="AH612" s="212">
        <v>0</v>
      </c>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3" x14ac:dyDescent="0.2">
      <c r="A613" s="219"/>
      <c r="B613" s="220"/>
      <c r="C613" s="252" t="s">
        <v>3250</v>
      </c>
      <c r="D613" s="223"/>
      <c r="E613" s="224">
        <v>5.6</v>
      </c>
      <c r="F613" s="222"/>
      <c r="G613" s="222"/>
      <c r="H613" s="222"/>
      <c r="I613" s="222"/>
      <c r="J613" s="222"/>
      <c r="K613" s="222"/>
      <c r="L613" s="222"/>
      <c r="M613" s="222"/>
      <c r="N613" s="221"/>
      <c r="O613" s="221"/>
      <c r="P613" s="221"/>
      <c r="Q613" s="221"/>
      <c r="R613" s="222"/>
      <c r="S613" s="222"/>
      <c r="T613" s="222"/>
      <c r="U613" s="222"/>
      <c r="V613" s="222"/>
      <c r="W613" s="222"/>
      <c r="X613" s="222"/>
      <c r="Y613" s="222"/>
      <c r="Z613" s="212"/>
      <c r="AA613" s="212"/>
      <c r="AB613" s="212"/>
      <c r="AC613" s="212"/>
      <c r="AD613" s="212"/>
      <c r="AE613" s="212"/>
      <c r="AF613" s="212"/>
      <c r="AG613" s="212" t="s">
        <v>276</v>
      </c>
      <c r="AH613" s="212">
        <v>0</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3" x14ac:dyDescent="0.2">
      <c r="A614" s="219"/>
      <c r="B614" s="220"/>
      <c r="C614" s="252" t="s">
        <v>3251</v>
      </c>
      <c r="D614" s="223"/>
      <c r="E614" s="224">
        <v>3.04</v>
      </c>
      <c r="F614" s="222"/>
      <c r="G614" s="222"/>
      <c r="H614" s="222"/>
      <c r="I614" s="222"/>
      <c r="J614" s="222"/>
      <c r="K614" s="222"/>
      <c r="L614" s="222"/>
      <c r="M614" s="222"/>
      <c r="N614" s="221"/>
      <c r="O614" s="221"/>
      <c r="P614" s="221"/>
      <c r="Q614" s="221"/>
      <c r="R614" s="222"/>
      <c r="S614" s="222"/>
      <c r="T614" s="222"/>
      <c r="U614" s="222"/>
      <c r="V614" s="222"/>
      <c r="W614" s="222"/>
      <c r="X614" s="222"/>
      <c r="Y614" s="222"/>
      <c r="Z614" s="212"/>
      <c r="AA614" s="212"/>
      <c r="AB614" s="212"/>
      <c r="AC614" s="212"/>
      <c r="AD614" s="212"/>
      <c r="AE614" s="212"/>
      <c r="AF614" s="212"/>
      <c r="AG614" s="212" t="s">
        <v>276</v>
      </c>
      <c r="AH614" s="212">
        <v>0</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3" x14ac:dyDescent="0.2">
      <c r="A615" s="219"/>
      <c r="B615" s="220"/>
      <c r="C615" s="252" t="s">
        <v>3252</v>
      </c>
      <c r="D615" s="223"/>
      <c r="E615" s="224">
        <v>5.6</v>
      </c>
      <c r="F615" s="222"/>
      <c r="G615" s="222"/>
      <c r="H615" s="222"/>
      <c r="I615" s="222"/>
      <c r="J615" s="222"/>
      <c r="K615" s="222"/>
      <c r="L615" s="222"/>
      <c r="M615" s="222"/>
      <c r="N615" s="221"/>
      <c r="O615" s="221"/>
      <c r="P615" s="221"/>
      <c r="Q615" s="221"/>
      <c r="R615" s="222"/>
      <c r="S615" s="222"/>
      <c r="T615" s="222"/>
      <c r="U615" s="222"/>
      <c r="V615" s="222"/>
      <c r="W615" s="222"/>
      <c r="X615" s="222"/>
      <c r="Y615" s="222"/>
      <c r="Z615" s="212"/>
      <c r="AA615" s="212"/>
      <c r="AB615" s="212"/>
      <c r="AC615" s="212"/>
      <c r="AD615" s="212"/>
      <c r="AE615" s="212"/>
      <c r="AF615" s="212"/>
      <c r="AG615" s="212" t="s">
        <v>276</v>
      </c>
      <c r="AH615" s="212">
        <v>0</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3" x14ac:dyDescent="0.2">
      <c r="A616" s="219"/>
      <c r="B616" s="220"/>
      <c r="C616" s="252" t="s">
        <v>3253</v>
      </c>
      <c r="D616" s="223"/>
      <c r="E616" s="224">
        <v>3.42</v>
      </c>
      <c r="F616" s="222"/>
      <c r="G616" s="222"/>
      <c r="H616" s="222"/>
      <c r="I616" s="222"/>
      <c r="J616" s="222"/>
      <c r="K616" s="222"/>
      <c r="L616" s="222"/>
      <c r="M616" s="222"/>
      <c r="N616" s="221"/>
      <c r="O616" s="221"/>
      <c r="P616" s="221"/>
      <c r="Q616" s="221"/>
      <c r="R616" s="222"/>
      <c r="S616" s="222"/>
      <c r="T616" s="222"/>
      <c r="U616" s="222"/>
      <c r="V616" s="222"/>
      <c r="W616" s="222"/>
      <c r="X616" s="222"/>
      <c r="Y616" s="222"/>
      <c r="Z616" s="212"/>
      <c r="AA616" s="212"/>
      <c r="AB616" s="212"/>
      <c r="AC616" s="212"/>
      <c r="AD616" s="212"/>
      <c r="AE616" s="212"/>
      <c r="AF616" s="212"/>
      <c r="AG616" s="212" t="s">
        <v>276</v>
      </c>
      <c r="AH616" s="212">
        <v>0</v>
      </c>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ht="22.5" outlineLevel="1" x14ac:dyDescent="0.2">
      <c r="A617" s="233">
        <v>60</v>
      </c>
      <c r="B617" s="234" t="s">
        <v>3254</v>
      </c>
      <c r="C617" s="250" t="s">
        <v>3255</v>
      </c>
      <c r="D617" s="235" t="s">
        <v>317</v>
      </c>
      <c r="E617" s="236">
        <v>887.88199999999995</v>
      </c>
      <c r="F617" s="237"/>
      <c r="G617" s="238">
        <f>ROUND(E617*F617,2)</f>
        <v>0</v>
      </c>
      <c r="H617" s="237"/>
      <c r="I617" s="238">
        <f>ROUND(E617*H617,2)</f>
        <v>0</v>
      </c>
      <c r="J617" s="237"/>
      <c r="K617" s="238">
        <f>ROUND(E617*J617,2)</f>
        <v>0</v>
      </c>
      <c r="L617" s="238">
        <v>21</v>
      </c>
      <c r="M617" s="238">
        <f>G617*(1+L617/100)</f>
        <v>0</v>
      </c>
      <c r="N617" s="236">
        <v>5.4000000000000001E-4</v>
      </c>
      <c r="O617" s="236">
        <f>ROUND(E617*N617,2)</f>
        <v>0.48</v>
      </c>
      <c r="P617" s="236">
        <v>0</v>
      </c>
      <c r="Q617" s="236">
        <f>ROUND(E617*P617,2)</f>
        <v>0</v>
      </c>
      <c r="R617" s="238" t="s">
        <v>1794</v>
      </c>
      <c r="S617" s="238" t="s">
        <v>264</v>
      </c>
      <c r="T617" s="239" t="s">
        <v>552</v>
      </c>
      <c r="U617" s="222">
        <v>0.83299999999999996</v>
      </c>
      <c r="V617" s="222">
        <f>ROUND(E617*U617,2)</f>
        <v>739.61</v>
      </c>
      <c r="W617" s="222"/>
      <c r="X617" s="222" t="s">
        <v>320</v>
      </c>
      <c r="Y617" s="222" t="s">
        <v>267</v>
      </c>
      <c r="Z617" s="212"/>
      <c r="AA617" s="212"/>
      <c r="AB617" s="212"/>
      <c r="AC617" s="212"/>
      <c r="AD617" s="212"/>
      <c r="AE617" s="212"/>
      <c r="AF617" s="212"/>
      <c r="AG617" s="212" t="s">
        <v>321</v>
      </c>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ht="22.5" outlineLevel="2" x14ac:dyDescent="0.2">
      <c r="A618" s="219"/>
      <c r="B618" s="220"/>
      <c r="C618" s="261" t="s">
        <v>1805</v>
      </c>
      <c r="D618" s="259"/>
      <c r="E618" s="259"/>
      <c r="F618" s="259"/>
      <c r="G618" s="259"/>
      <c r="H618" s="222"/>
      <c r="I618" s="222"/>
      <c r="J618" s="222"/>
      <c r="K618" s="222"/>
      <c r="L618" s="222"/>
      <c r="M618" s="222"/>
      <c r="N618" s="221"/>
      <c r="O618" s="221"/>
      <c r="P618" s="221"/>
      <c r="Q618" s="221"/>
      <c r="R618" s="222"/>
      <c r="S618" s="222"/>
      <c r="T618" s="222"/>
      <c r="U618" s="222"/>
      <c r="V618" s="222"/>
      <c r="W618" s="222"/>
      <c r="X618" s="222"/>
      <c r="Y618" s="222"/>
      <c r="Z618" s="212"/>
      <c r="AA618" s="212"/>
      <c r="AB618" s="212"/>
      <c r="AC618" s="212"/>
      <c r="AD618" s="212"/>
      <c r="AE618" s="212"/>
      <c r="AF618" s="212"/>
      <c r="AG618" s="212" t="s">
        <v>323</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40" t="str">
        <f>C618</f>
        <v>na vzduchu schnoucí dveří vícevýplňových (profilovaných) a žaluziových nebo oken dvoudílných tříkřídlových a vícekřídlových a oken třídílných a vícedílných nebo vestavěného nábytku.</v>
      </c>
      <c r="BB618" s="212"/>
      <c r="BC618" s="212"/>
      <c r="BD618" s="212"/>
      <c r="BE618" s="212"/>
      <c r="BF618" s="212"/>
      <c r="BG618" s="212"/>
      <c r="BH618" s="212"/>
    </row>
    <row r="619" spans="1:60" outlineLevel="2" x14ac:dyDescent="0.2">
      <c r="A619" s="219"/>
      <c r="B619" s="220"/>
      <c r="C619" s="252" t="s">
        <v>3256</v>
      </c>
      <c r="D619" s="223"/>
      <c r="E619" s="224"/>
      <c r="F619" s="222"/>
      <c r="G619" s="222"/>
      <c r="H619" s="222"/>
      <c r="I619" s="222"/>
      <c r="J619" s="222"/>
      <c r="K619" s="222"/>
      <c r="L619" s="222"/>
      <c r="M619" s="222"/>
      <c r="N619" s="221"/>
      <c r="O619" s="221"/>
      <c r="P619" s="221"/>
      <c r="Q619" s="221"/>
      <c r="R619" s="222"/>
      <c r="S619" s="222"/>
      <c r="T619" s="222"/>
      <c r="U619" s="222"/>
      <c r="V619" s="222"/>
      <c r="W619" s="222"/>
      <c r="X619" s="222"/>
      <c r="Y619" s="222"/>
      <c r="Z619" s="212"/>
      <c r="AA619" s="212"/>
      <c r="AB619" s="212"/>
      <c r="AC619" s="212"/>
      <c r="AD619" s="212"/>
      <c r="AE619" s="212"/>
      <c r="AF619" s="212"/>
      <c r="AG619" s="212" t="s">
        <v>276</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3" x14ac:dyDescent="0.2">
      <c r="A620" s="219"/>
      <c r="B620" s="220"/>
      <c r="C620" s="252" t="s">
        <v>3233</v>
      </c>
      <c r="D620" s="223"/>
      <c r="E620" s="224">
        <v>45.1584</v>
      </c>
      <c r="F620" s="222"/>
      <c r="G620" s="222"/>
      <c r="H620" s="222"/>
      <c r="I620" s="222"/>
      <c r="J620" s="222"/>
      <c r="K620" s="222"/>
      <c r="L620" s="222"/>
      <c r="M620" s="222"/>
      <c r="N620" s="221"/>
      <c r="O620" s="221"/>
      <c r="P620" s="221"/>
      <c r="Q620" s="221"/>
      <c r="R620" s="222"/>
      <c r="S620" s="222"/>
      <c r="T620" s="222"/>
      <c r="U620" s="222"/>
      <c r="V620" s="222"/>
      <c r="W620" s="222"/>
      <c r="X620" s="222"/>
      <c r="Y620" s="222"/>
      <c r="Z620" s="212"/>
      <c r="AA620" s="212"/>
      <c r="AB620" s="212"/>
      <c r="AC620" s="212"/>
      <c r="AD620" s="212"/>
      <c r="AE620" s="212"/>
      <c r="AF620" s="212"/>
      <c r="AG620" s="212" t="s">
        <v>276</v>
      </c>
      <c r="AH620" s="212">
        <v>0</v>
      </c>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3" x14ac:dyDescent="0.2">
      <c r="A621" s="219"/>
      <c r="B621" s="220"/>
      <c r="C621" s="252" t="s">
        <v>3234</v>
      </c>
      <c r="D621" s="223"/>
      <c r="E621" s="224">
        <v>33.689599999999999</v>
      </c>
      <c r="F621" s="222"/>
      <c r="G621" s="222"/>
      <c r="H621" s="222"/>
      <c r="I621" s="222"/>
      <c r="J621" s="222"/>
      <c r="K621" s="222"/>
      <c r="L621" s="222"/>
      <c r="M621" s="222"/>
      <c r="N621" s="221"/>
      <c r="O621" s="221"/>
      <c r="P621" s="221"/>
      <c r="Q621" s="221"/>
      <c r="R621" s="222"/>
      <c r="S621" s="222"/>
      <c r="T621" s="222"/>
      <c r="U621" s="222"/>
      <c r="V621" s="222"/>
      <c r="W621" s="222"/>
      <c r="X621" s="222"/>
      <c r="Y621" s="222"/>
      <c r="Z621" s="212"/>
      <c r="AA621" s="212"/>
      <c r="AB621" s="212"/>
      <c r="AC621" s="212"/>
      <c r="AD621" s="212"/>
      <c r="AE621" s="212"/>
      <c r="AF621" s="212"/>
      <c r="AG621" s="212" t="s">
        <v>276</v>
      </c>
      <c r="AH621" s="212">
        <v>0</v>
      </c>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3" x14ac:dyDescent="0.2">
      <c r="A622" s="219"/>
      <c r="B622" s="220"/>
      <c r="C622" s="252" t="s">
        <v>3235</v>
      </c>
      <c r="D622" s="223"/>
      <c r="E622" s="224">
        <v>65.449600000000004</v>
      </c>
      <c r="F622" s="222"/>
      <c r="G622" s="222"/>
      <c r="H622" s="222"/>
      <c r="I622" s="222"/>
      <c r="J622" s="222"/>
      <c r="K622" s="222"/>
      <c r="L622" s="222"/>
      <c r="M622" s="222"/>
      <c r="N622" s="221"/>
      <c r="O622" s="221"/>
      <c r="P622" s="221"/>
      <c r="Q622" s="221"/>
      <c r="R622" s="222"/>
      <c r="S622" s="222"/>
      <c r="T622" s="222"/>
      <c r="U622" s="222"/>
      <c r="V622" s="222"/>
      <c r="W622" s="222"/>
      <c r="X622" s="222"/>
      <c r="Y622" s="222"/>
      <c r="Z622" s="212"/>
      <c r="AA622" s="212"/>
      <c r="AB622" s="212"/>
      <c r="AC622" s="212"/>
      <c r="AD622" s="212"/>
      <c r="AE622" s="212"/>
      <c r="AF622" s="212"/>
      <c r="AG622" s="212" t="s">
        <v>276</v>
      </c>
      <c r="AH622" s="212">
        <v>0</v>
      </c>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3" x14ac:dyDescent="0.2">
      <c r="A623" s="219"/>
      <c r="B623" s="220"/>
      <c r="C623" s="252" t="s">
        <v>3236</v>
      </c>
      <c r="D623" s="223"/>
      <c r="E623" s="224">
        <v>19.089600000000001</v>
      </c>
      <c r="F623" s="222"/>
      <c r="G623" s="222"/>
      <c r="H623" s="222"/>
      <c r="I623" s="222"/>
      <c r="J623" s="222"/>
      <c r="K623" s="222"/>
      <c r="L623" s="222"/>
      <c r="M623" s="222"/>
      <c r="N623" s="221"/>
      <c r="O623" s="221"/>
      <c r="P623" s="221"/>
      <c r="Q623" s="221"/>
      <c r="R623" s="222"/>
      <c r="S623" s="222"/>
      <c r="T623" s="222"/>
      <c r="U623" s="222"/>
      <c r="V623" s="222"/>
      <c r="W623" s="222"/>
      <c r="X623" s="222"/>
      <c r="Y623" s="222"/>
      <c r="Z623" s="212"/>
      <c r="AA623" s="212"/>
      <c r="AB623" s="212"/>
      <c r="AC623" s="212"/>
      <c r="AD623" s="212"/>
      <c r="AE623" s="212"/>
      <c r="AF623" s="212"/>
      <c r="AG623" s="212" t="s">
        <v>276</v>
      </c>
      <c r="AH623" s="212">
        <v>0</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3" x14ac:dyDescent="0.2">
      <c r="A624" s="219"/>
      <c r="B624" s="220"/>
      <c r="C624" s="252" t="s">
        <v>3237</v>
      </c>
      <c r="D624" s="223"/>
      <c r="E624" s="224">
        <v>12.5952</v>
      </c>
      <c r="F624" s="222"/>
      <c r="G624" s="222"/>
      <c r="H624" s="222"/>
      <c r="I624" s="222"/>
      <c r="J624" s="222"/>
      <c r="K624" s="222"/>
      <c r="L624" s="222"/>
      <c r="M624" s="222"/>
      <c r="N624" s="221"/>
      <c r="O624" s="221"/>
      <c r="P624" s="221"/>
      <c r="Q624" s="221"/>
      <c r="R624" s="222"/>
      <c r="S624" s="222"/>
      <c r="T624" s="222"/>
      <c r="U624" s="222"/>
      <c r="V624" s="222"/>
      <c r="W624" s="222"/>
      <c r="X624" s="222"/>
      <c r="Y624" s="222"/>
      <c r="Z624" s="212"/>
      <c r="AA624" s="212"/>
      <c r="AB624" s="212"/>
      <c r="AC624" s="212"/>
      <c r="AD624" s="212"/>
      <c r="AE624" s="212"/>
      <c r="AF624" s="212"/>
      <c r="AG624" s="212" t="s">
        <v>276</v>
      </c>
      <c r="AH624" s="212">
        <v>0</v>
      </c>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3" x14ac:dyDescent="0.2">
      <c r="A625" s="219"/>
      <c r="B625" s="220"/>
      <c r="C625" s="252" t="s">
        <v>3238</v>
      </c>
      <c r="D625" s="223"/>
      <c r="E625" s="224">
        <v>17.023199999999999</v>
      </c>
      <c r="F625" s="222"/>
      <c r="G625" s="222"/>
      <c r="H625" s="222"/>
      <c r="I625" s="222"/>
      <c r="J625" s="222"/>
      <c r="K625" s="222"/>
      <c r="L625" s="222"/>
      <c r="M625" s="222"/>
      <c r="N625" s="221"/>
      <c r="O625" s="221"/>
      <c r="P625" s="221"/>
      <c r="Q625" s="221"/>
      <c r="R625" s="222"/>
      <c r="S625" s="222"/>
      <c r="T625" s="222"/>
      <c r="U625" s="222"/>
      <c r="V625" s="222"/>
      <c r="W625" s="222"/>
      <c r="X625" s="222"/>
      <c r="Y625" s="222"/>
      <c r="Z625" s="212"/>
      <c r="AA625" s="212"/>
      <c r="AB625" s="212"/>
      <c r="AC625" s="212"/>
      <c r="AD625" s="212"/>
      <c r="AE625" s="212"/>
      <c r="AF625" s="212"/>
      <c r="AG625" s="212" t="s">
        <v>276</v>
      </c>
      <c r="AH625" s="212">
        <v>0</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3" x14ac:dyDescent="0.2">
      <c r="A626" s="219"/>
      <c r="B626" s="220"/>
      <c r="C626" s="252" t="s">
        <v>3239</v>
      </c>
      <c r="D626" s="223"/>
      <c r="E626" s="224">
        <v>19.384799999999998</v>
      </c>
      <c r="F626" s="222"/>
      <c r="G626" s="222"/>
      <c r="H626" s="222"/>
      <c r="I626" s="222"/>
      <c r="J626" s="222"/>
      <c r="K626" s="222"/>
      <c r="L626" s="222"/>
      <c r="M626" s="222"/>
      <c r="N626" s="221"/>
      <c r="O626" s="221"/>
      <c r="P626" s="221"/>
      <c r="Q626" s="221"/>
      <c r="R626" s="222"/>
      <c r="S626" s="222"/>
      <c r="T626" s="222"/>
      <c r="U626" s="222"/>
      <c r="V626" s="222"/>
      <c r="W626" s="222"/>
      <c r="X626" s="222"/>
      <c r="Y626" s="222"/>
      <c r="Z626" s="212"/>
      <c r="AA626" s="212"/>
      <c r="AB626" s="212"/>
      <c r="AC626" s="212"/>
      <c r="AD626" s="212"/>
      <c r="AE626" s="212"/>
      <c r="AF626" s="212"/>
      <c r="AG626" s="212" t="s">
        <v>276</v>
      </c>
      <c r="AH626" s="212">
        <v>0</v>
      </c>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3" x14ac:dyDescent="0.2">
      <c r="A627" s="219"/>
      <c r="B627" s="220"/>
      <c r="C627" s="252" t="s">
        <v>3240</v>
      </c>
      <c r="D627" s="223"/>
      <c r="E627" s="224">
        <v>3.3108</v>
      </c>
      <c r="F627" s="222"/>
      <c r="G627" s="222"/>
      <c r="H627" s="222"/>
      <c r="I627" s="222"/>
      <c r="J627" s="222"/>
      <c r="K627" s="222"/>
      <c r="L627" s="222"/>
      <c r="M627" s="222"/>
      <c r="N627" s="221"/>
      <c r="O627" s="221"/>
      <c r="P627" s="221"/>
      <c r="Q627" s="221"/>
      <c r="R627" s="222"/>
      <c r="S627" s="222"/>
      <c r="T627" s="222"/>
      <c r="U627" s="222"/>
      <c r="V627" s="222"/>
      <c r="W627" s="222"/>
      <c r="X627" s="222"/>
      <c r="Y627" s="222"/>
      <c r="Z627" s="212"/>
      <c r="AA627" s="212"/>
      <c r="AB627" s="212"/>
      <c r="AC627" s="212"/>
      <c r="AD627" s="212"/>
      <c r="AE627" s="212"/>
      <c r="AF627" s="212"/>
      <c r="AG627" s="212" t="s">
        <v>276</v>
      </c>
      <c r="AH627" s="212">
        <v>0</v>
      </c>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3" x14ac:dyDescent="0.2">
      <c r="A628" s="219"/>
      <c r="B628" s="220"/>
      <c r="C628" s="252" t="s">
        <v>3241</v>
      </c>
      <c r="D628" s="223"/>
      <c r="E628" s="224">
        <v>3.3456000000000001</v>
      </c>
      <c r="F628" s="222"/>
      <c r="G628" s="222"/>
      <c r="H628" s="222"/>
      <c r="I628" s="222"/>
      <c r="J628" s="222"/>
      <c r="K628" s="222"/>
      <c r="L628" s="222"/>
      <c r="M628" s="222"/>
      <c r="N628" s="221"/>
      <c r="O628" s="221"/>
      <c r="P628" s="221"/>
      <c r="Q628" s="221"/>
      <c r="R628" s="222"/>
      <c r="S628" s="222"/>
      <c r="T628" s="222"/>
      <c r="U628" s="222"/>
      <c r="V628" s="222"/>
      <c r="W628" s="222"/>
      <c r="X628" s="222"/>
      <c r="Y628" s="222"/>
      <c r="Z628" s="212"/>
      <c r="AA628" s="212"/>
      <c r="AB628" s="212"/>
      <c r="AC628" s="212"/>
      <c r="AD628" s="212"/>
      <c r="AE628" s="212"/>
      <c r="AF628" s="212"/>
      <c r="AG628" s="212" t="s">
        <v>276</v>
      </c>
      <c r="AH628" s="212">
        <v>0</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3" x14ac:dyDescent="0.2">
      <c r="A629" s="219"/>
      <c r="B629" s="220"/>
      <c r="C629" s="252" t="s">
        <v>3242</v>
      </c>
      <c r="D629" s="223"/>
      <c r="E629" s="224">
        <v>43.317999999999998</v>
      </c>
      <c r="F629" s="222"/>
      <c r="G629" s="222"/>
      <c r="H629" s="222"/>
      <c r="I629" s="222"/>
      <c r="J629" s="222"/>
      <c r="K629" s="222"/>
      <c r="L629" s="222"/>
      <c r="M629" s="222"/>
      <c r="N629" s="221"/>
      <c r="O629" s="221"/>
      <c r="P629" s="221"/>
      <c r="Q629" s="221"/>
      <c r="R629" s="222"/>
      <c r="S629" s="222"/>
      <c r="T629" s="222"/>
      <c r="U629" s="222"/>
      <c r="V629" s="222"/>
      <c r="W629" s="222"/>
      <c r="X629" s="222"/>
      <c r="Y629" s="222"/>
      <c r="Z629" s="212"/>
      <c r="AA629" s="212"/>
      <c r="AB629" s="212"/>
      <c r="AC629" s="212"/>
      <c r="AD629" s="212"/>
      <c r="AE629" s="212"/>
      <c r="AF629" s="212"/>
      <c r="AG629" s="212" t="s">
        <v>276</v>
      </c>
      <c r="AH629" s="212">
        <v>0</v>
      </c>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3" x14ac:dyDescent="0.2">
      <c r="A630" s="219"/>
      <c r="B630" s="220"/>
      <c r="C630" s="252" t="s">
        <v>3243</v>
      </c>
      <c r="D630" s="223"/>
      <c r="E630" s="224">
        <v>533.36</v>
      </c>
      <c r="F630" s="222"/>
      <c r="G630" s="222"/>
      <c r="H630" s="222"/>
      <c r="I630" s="222"/>
      <c r="J630" s="222"/>
      <c r="K630" s="222"/>
      <c r="L630" s="222"/>
      <c r="M630" s="222"/>
      <c r="N630" s="221"/>
      <c r="O630" s="221"/>
      <c r="P630" s="221"/>
      <c r="Q630" s="221"/>
      <c r="R630" s="222"/>
      <c r="S630" s="222"/>
      <c r="T630" s="222"/>
      <c r="U630" s="222"/>
      <c r="V630" s="222"/>
      <c r="W630" s="222"/>
      <c r="X630" s="222"/>
      <c r="Y630" s="222"/>
      <c r="Z630" s="212"/>
      <c r="AA630" s="212"/>
      <c r="AB630" s="212"/>
      <c r="AC630" s="212"/>
      <c r="AD630" s="212"/>
      <c r="AE630" s="212"/>
      <c r="AF630" s="212"/>
      <c r="AG630" s="212" t="s">
        <v>276</v>
      </c>
      <c r="AH630" s="212">
        <v>0</v>
      </c>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3" x14ac:dyDescent="0.2">
      <c r="A631" s="219"/>
      <c r="B631" s="220"/>
      <c r="C631" s="252" t="s">
        <v>3244</v>
      </c>
      <c r="D631" s="223"/>
      <c r="E631" s="224">
        <v>49.087200000000003</v>
      </c>
      <c r="F631" s="222"/>
      <c r="G631" s="222"/>
      <c r="H631" s="222"/>
      <c r="I631" s="222"/>
      <c r="J631" s="222"/>
      <c r="K631" s="222"/>
      <c r="L631" s="222"/>
      <c r="M631" s="222"/>
      <c r="N631" s="221"/>
      <c r="O631" s="221"/>
      <c r="P631" s="221"/>
      <c r="Q631" s="221"/>
      <c r="R631" s="222"/>
      <c r="S631" s="222"/>
      <c r="T631" s="222"/>
      <c r="U631" s="222"/>
      <c r="V631" s="222"/>
      <c r="W631" s="222"/>
      <c r="X631" s="222"/>
      <c r="Y631" s="222"/>
      <c r="Z631" s="212"/>
      <c r="AA631" s="212"/>
      <c r="AB631" s="212"/>
      <c r="AC631" s="212"/>
      <c r="AD631" s="212"/>
      <c r="AE631" s="212"/>
      <c r="AF631" s="212"/>
      <c r="AG631" s="212" t="s">
        <v>276</v>
      </c>
      <c r="AH631" s="212">
        <v>0</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3" x14ac:dyDescent="0.2">
      <c r="A632" s="219"/>
      <c r="B632" s="220"/>
      <c r="C632" s="252" t="s">
        <v>3245</v>
      </c>
      <c r="D632" s="223"/>
      <c r="E632" s="224">
        <v>18.4008</v>
      </c>
      <c r="F632" s="222"/>
      <c r="G632" s="222"/>
      <c r="H632" s="222"/>
      <c r="I632" s="222"/>
      <c r="J632" s="222"/>
      <c r="K632" s="222"/>
      <c r="L632" s="222"/>
      <c r="M632" s="222"/>
      <c r="N632" s="221"/>
      <c r="O632" s="221"/>
      <c r="P632" s="221"/>
      <c r="Q632" s="221"/>
      <c r="R632" s="222"/>
      <c r="S632" s="222"/>
      <c r="T632" s="222"/>
      <c r="U632" s="222"/>
      <c r="V632" s="222"/>
      <c r="W632" s="222"/>
      <c r="X632" s="222"/>
      <c r="Y632" s="222"/>
      <c r="Z632" s="212"/>
      <c r="AA632" s="212"/>
      <c r="AB632" s="212"/>
      <c r="AC632" s="212"/>
      <c r="AD632" s="212"/>
      <c r="AE632" s="212"/>
      <c r="AF632" s="212"/>
      <c r="AG632" s="212" t="s">
        <v>276</v>
      </c>
      <c r="AH632" s="212">
        <v>0</v>
      </c>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3" x14ac:dyDescent="0.2">
      <c r="A633" s="219"/>
      <c r="B633" s="220"/>
      <c r="C633" s="252" t="s">
        <v>3246</v>
      </c>
      <c r="D633" s="223"/>
      <c r="E633" s="224">
        <v>2.9028</v>
      </c>
      <c r="F633" s="222"/>
      <c r="G633" s="222"/>
      <c r="H633" s="222"/>
      <c r="I633" s="222"/>
      <c r="J633" s="222"/>
      <c r="K633" s="222"/>
      <c r="L633" s="222"/>
      <c r="M633" s="222"/>
      <c r="N633" s="221"/>
      <c r="O633" s="221"/>
      <c r="P633" s="221"/>
      <c r="Q633" s="221"/>
      <c r="R633" s="222"/>
      <c r="S633" s="222"/>
      <c r="T633" s="222"/>
      <c r="U633" s="222"/>
      <c r="V633" s="222"/>
      <c r="W633" s="222"/>
      <c r="X633" s="222"/>
      <c r="Y633" s="222"/>
      <c r="Z633" s="212"/>
      <c r="AA633" s="212"/>
      <c r="AB633" s="212"/>
      <c r="AC633" s="212"/>
      <c r="AD633" s="212"/>
      <c r="AE633" s="212"/>
      <c r="AF633" s="212"/>
      <c r="AG633" s="212" t="s">
        <v>276</v>
      </c>
      <c r="AH633" s="212">
        <v>0</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3" x14ac:dyDescent="0.2">
      <c r="A634" s="219"/>
      <c r="B634" s="220"/>
      <c r="C634" s="252" t="s">
        <v>3247</v>
      </c>
      <c r="D634" s="223"/>
      <c r="E634" s="224">
        <v>4.1063999999999998</v>
      </c>
      <c r="F634" s="222"/>
      <c r="G634" s="222"/>
      <c r="H634" s="222"/>
      <c r="I634" s="222"/>
      <c r="J634" s="222"/>
      <c r="K634" s="222"/>
      <c r="L634" s="222"/>
      <c r="M634" s="222"/>
      <c r="N634" s="221"/>
      <c r="O634" s="221"/>
      <c r="P634" s="221"/>
      <c r="Q634" s="221"/>
      <c r="R634" s="222"/>
      <c r="S634" s="222"/>
      <c r="T634" s="222"/>
      <c r="U634" s="222"/>
      <c r="V634" s="222"/>
      <c r="W634" s="222"/>
      <c r="X634" s="222"/>
      <c r="Y634" s="222"/>
      <c r="Z634" s="212"/>
      <c r="AA634" s="212"/>
      <c r="AB634" s="212"/>
      <c r="AC634" s="212"/>
      <c r="AD634" s="212"/>
      <c r="AE634" s="212"/>
      <c r="AF634" s="212"/>
      <c r="AG634" s="212" t="s">
        <v>276</v>
      </c>
      <c r="AH634" s="212">
        <v>0</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3" x14ac:dyDescent="0.2">
      <c r="A635" s="219"/>
      <c r="B635" s="220"/>
      <c r="C635" s="252" t="s">
        <v>3257</v>
      </c>
      <c r="D635" s="223"/>
      <c r="E635" s="224"/>
      <c r="F635" s="222"/>
      <c r="G635" s="222"/>
      <c r="H635" s="222"/>
      <c r="I635" s="222"/>
      <c r="J635" s="222"/>
      <c r="K635" s="222"/>
      <c r="L635" s="222"/>
      <c r="M635" s="222"/>
      <c r="N635" s="221"/>
      <c r="O635" s="221"/>
      <c r="P635" s="221"/>
      <c r="Q635" s="221"/>
      <c r="R635" s="222"/>
      <c r="S635" s="222"/>
      <c r="T635" s="222"/>
      <c r="U635" s="222"/>
      <c r="V635" s="222"/>
      <c r="W635" s="222"/>
      <c r="X635" s="222"/>
      <c r="Y635" s="222"/>
      <c r="Z635" s="212"/>
      <c r="AA635" s="212"/>
      <c r="AB635" s="212"/>
      <c r="AC635" s="212"/>
      <c r="AD635" s="212"/>
      <c r="AE635" s="212"/>
      <c r="AF635" s="212"/>
      <c r="AG635" s="212" t="s">
        <v>276</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3" x14ac:dyDescent="0.2">
      <c r="A636" s="219"/>
      <c r="B636" s="220"/>
      <c r="C636" s="252" t="s">
        <v>3250</v>
      </c>
      <c r="D636" s="223"/>
      <c r="E636" s="224">
        <v>5.6</v>
      </c>
      <c r="F636" s="222"/>
      <c r="G636" s="222"/>
      <c r="H636" s="222"/>
      <c r="I636" s="222"/>
      <c r="J636" s="222"/>
      <c r="K636" s="222"/>
      <c r="L636" s="222"/>
      <c r="M636" s="222"/>
      <c r="N636" s="221"/>
      <c r="O636" s="221"/>
      <c r="P636" s="221"/>
      <c r="Q636" s="221"/>
      <c r="R636" s="222"/>
      <c r="S636" s="222"/>
      <c r="T636" s="222"/>
      <c r="U636" s="222"/>
      <c r="V636" s="222"/>
      <c r="W636" s="222"/>
      <c r="X636" s="222"/>
      <c r="Y636" s="222"/>
      <c r="Z636" s="212"/>
      <c r="AA636" s="212"/>
      <c r="AB636" s="212"/>
      <c r="AC636" s="212"/>
      <c r="AD636" s="212"/>
      <c r="AE636" s="212"/>
      <c r="AF636" s="212"/>
      <c r="AG636" s="212" t="s">
        <v>276</v>
      </c>
      <c r="AH636" s="212">
        <v>0</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3" x14ac:dyDescent="0.2">
      <c r="A637" s="219"/>
      <c r="B637" s="220"/>
      <c r="C637" s="252" t="s">
        <v>3251</v>
      </c>
      <c r="D637" s="223"/>
      <c r="E637" s="224">
        <v>3.04</v>
      </c>
      <c r="F637" s="222"/>
      <c r="G637" s="222"/>
      <c r="H637" s="222"/>
      <c r="I637" s="222"/>
      <c r="J637" s="222"/>
      <c r="K637" s="222"/>
      <c r="L637" s="222"/>
      <c r="M637" s="222"/>
      <c r="N637" s="221"/>
      <c r="O637" s="221"/>
      <c r="P637" s="221"/>
      <c r="Q637" s="221"/>
      <c r="R637" s="222"/>
      <c r="S637" s="222"/>
      <c r="T637" s="222"/>
      <c r="U637" s="222"/>
      <c r="V637" s="222"/>
      <c r="W637" s="222"/>
      <c r="X637" s="222"/>
      <c r="Y637" s="222"/>
      <c r="Z637" s="212"/>
      <c r="AA637" s="212"/>
      <c r="AB637" s="212"/>
      <c r="AC637" s="212"/>
      <c r="AD637" s="212"/>
      <c r="AE637" s="212"/>
      <c r="AF637" s="212"/>
      <c r="AG637" s="212" t="s">
        <v>276</v>
      </c>
      <c r="AH637" s="212">
        <v>0</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3" x14ac:dyDescent="0.2">
      <c r="A638" s="219"/>
      <c r="B638" s="220"/>
      <c r="C638" s="252" t="s">
        <v>3252</v>
      </c>
      <c r="D638" s="223"/>
      <c r="E638" s="224">
        <v>5.6</v>
      </c>
      <c r="F638" s="222"/>
      <c r="G638" s="222"/>
      <c r="H638" s="222"/>
      <c r="I638" s="222"/>
      <c r="J638" s="222"/>
      <c r="K638" s="222"/>
      <c r="L638" s="222"/>
      <c r="M638" s="222"/>
      <c r="N638" s="221"/>
      <c r="O638" s="221"/>
      <c r="P638" s="221"/>
      <c r="Q638" s="221"/>
      <c r="R638" s="222"/>
      <c r="S638" s="222"/>
      <c r="T638" s="222"/>
      <c r="U638" s="222"/>
      <c r="V638" s="222"/>
      <c r="W638" s="222"/>
      <c r="X638" s="222"/>
      <c r="Y638" s="222"/>
      <c r="Z638" s="212"/>
      <c r="AA638" s="212"/>
      <c r="AB638" s="212"/>
      <c r="AC638" s="212"/>
      <c r="AD638" s="212"/>
      <c r="AE638" s="212"/>
      <c r="AF638" s="212"/>
      <c r="AG638" s="212" t="s">
        <v>276</v>
      </c>
      <c r="AH638" s="212">
        <v>0</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3" x14ac:dyDescent="0.2">
      <c r="A639" s="219"/>
      <c r="B639" s="220"/>
      <c r="C639" s="252" t="s">
        <v>3253</v>
      </c>
      <c r="D639" s="223"/>
      <c r="E639" s="224">
        <v>3.42</v>
      </c>
      <c r="F639" s="222"/>
      <c r="G639" s="222"/>
      <c r="H639" s="222"/>
      <c r="I639" s="222"/>
      <c r="J639" s="222"/>
      <c r="K639" s="222"/>
      <c r="L639" s="222"/>
      <c r="M639" s="222"/>
      <c r="N639" s="221"/>
      <c r="O639" s="221"/>
      <c r="P639" s="221"/>
      <c r="Q639" s="221"/>
      <c r="R639" s="222"/>
      <c r="S639" s="222"/>
      <c r="T639" s="222"/>
      <c r="U639" s="222"/>
      <c r="V639" s="222"/>
      <c r="W639" s="222"/>
      <c r="X639" s="222"/>
      <c r="Y639" s="222"/>
      <c r="Z639" s="212"/>
      <c r="AA639" s="212"/>
      <c r="AB639" s="212"/>
      <c r="AC639" s="212"/>
      <c r="AD639" s="212"/>
      <c r="AE639" s="212"/>
      <c r="AF639" s="212"/>
      <c r="AG639" s="212" t="s">
        <v>276</v>
      </c>
      <c r="AH639" s="212">
        <v>0</v>
      </c>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1" x14ac:dyDescent="0.2">
      <c r="A640" s="233">
        <v>61</v>
      </c>
      <c r="B640" s="234" t="s">
        <v>3258</v>
      </c>
      <c r="C640" s="250" t="s">
        <v>3259</v>
      </c>
      <c r="D640" s="235" t="s">
        <v>317</v>
      </c>
      <c r="E640" s="236">
        <v>1027.17995</v>
      </c>
      <c r="F640" s="237"/>
      <c r="G640" s="238">
        <f>ROUND(E640*F640,2)</f>
        <v>0</v>
      </c>
      <c r="H640" s="237"/>
      <c r="I640" s="238">
        <f>ROUND(E640*H640,2)</f>
        <v>0</v>
      </c>
      <c r="J640" s="237"/>
      <c r="K640" s="238">
        <f>ROUND(E640*J640,2)</f>
        <v>0</v>
      </c>
      <c r="L640" s="238">
        <v>21</v>
      </c>
      <c r="M640" s="238">
        <f>G640*(1+L640/100)</f>
        <v>0</v>
      </c>
      <c r="N640" s="236">
        <v>1.0000000000000001E-5</v>
      </c>
      <c r="O640" s="236">
        <f>ROUND(E640*N640,2)</f>
        <v>0.01</v>
      </c>
      <c r="P640" s="236">
        <v>0</v>
      </c>
      <c r="Q640" s="236">
        <f>ROUND(E640*P640,2)</f>
        <v>0</v>
      </c>
      <c r="R640" s="238" t="s">
        <v>1794</v>
      </c>
      <c r="S640" s="238" t="s">
        <v>264</v>
      </c>
      <c r="T640" s="239" t="s">
        <v>552</v>
      </c>
      <c r="U640" s="222">
        <v>6.8000000000000005E-2</v>
      </c>
      <c r="V640" s="222">
        <f>ROUND(E640*U640,2)</f>
        <v>69.849999999999994</v>
      </c>
      <c r="W640" s="222"/>
      <c r="X640" s="222" t="s">
        <v>320</v>
      </c>
      <c r="Y640" s="222" t="s">
        <v>267</v>
      </c>
      <c r="Z640" s="212"/>
      <c r="AA640" s="212"/>
      <c r="AB640" s="212"/>
      <c r="AC640" s="212"/>
      <c r="AD640" s="212"/>
      <c r="AE640" s="212"/>
      <c r="AF640" s="212"/>
      <c r="AG640" s="212" t="s">
        <v>321</v>
      </c>
      <c r="AH640" s="212"/>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2" x14ac:dyDescent="0.2">
      <c r="A641" s="219"/>
      <c r="B641" s="220"/>
      <c r="C641" s="252" t="s">
        <v>3260</v>
      </c>
      <c r="D641" s="223"/>
      <c r="E641" s="224">
        <v>1027.17995</v>
      </c>
      <c r="F641" s="222"/>
      <c r="G641" s="222"/>
      <c r="H641" s="222"/>
      <c r="I641" s="222"/>
      <c r="J641" s="222"/>
      <c r="K641" s="222"/>
      <c r="L641" s="222"/>
      <c r="M641" s="222"/>
      <c r="N641" s="221"/>
      <c r="O641" s="221"/>
      <c r="P641" s="221"/>
      <c r="Q641" s="221"/>
      <c r="R641" s="222"/>
      <c r="S641" s="222"/>
      <c r="T641" s="222"/>
      <c r="U641" s="222"/>
      <c r="V641" s="222"/>
      <c r="W641" s="222"/>
      <c r="X641" s="222"/>
      <c r="Y641" s="222"/>
      <c r="Z641" s="212"/>
      <c r="AA641" s="212"/>
      <c r="AB641" s="212"/>
      <c r="AC641" s="212"/>
      <c r="AD641" s="212"/>
      <c r="AE641" s="212"/>
      <c r="AF641" s="212"/>
      <c r="AG641" s="212" t="s">
        <v>276</v>
      </c>
      <c r="AH641" s="212">
        <v>5</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1" x14ac:dyDescent="0.2">
      <c r="A642" s="233">
        <v>62</v>
      </c>
      <c r="B642" s="234" t="s">
        <v>3261</v>
      </c>
      <c r="C642" s="250" t="s">
        <v>3262</v>
      </c>
      <c r="D642" s="235" t="s">
        <v>317</v>
      </c>
      <c r="E642" s="236">
        <v>226.12799999999999</v>
      </c>
      <c r="F642" s="237"/>
      <c r="G642" s="238">
        <f>ROUND(E642*F642,2)</f>
        <v>0</v>
      </c>
      <c r="H642" s="237"/>
      <c r="I642" s="238">
        <f>ROUND(E642*H642,2)</f>
        <v>0</v>
      </c>
      <c r="J642" s="237"/>
      <c r="K642" s="238">
        <f>ROUND(E642*J642,2)</f>
        <v>0</v>
      </c>
      <c r="L642" s="238">
        <v>21</v>
      </c>
      <c r="M642" s="238">
        <f>G642*(1+L642/100)</f>
        <v>0</v>
      </c>
      <c r="N642" s="236">
        <v>1.0000000000000001E-5</v>
      </c>
      <c r="O642" s="236">
        <f>ROUND(E642*N642,2)</f>
        <v>0</v>
      </c>
      <c r="P642" s="236">
        <v>0</v>
      </c>
      <c r="Q642" s="236">
        <f>ROUND(E642*P642,2)</f>
        <v>0</v>
      </c>
      <c r="R642" s="238" t="s">
        <v>1794</v>
      </c>
      <c r="S642" s="238" t="s">
        <v>264</v>
      </c>
      <c r="T642" s="239" t="s">
        <v>552</v>
      </c>
      <c r="U642" s="222">
        <v>4.4999999999999998E-2</v>
      </c>
      <c r="V642" s="222">
        <f>ROUND(E642*U642,2)</f>
        <v>10.18</v>
      </c>
      <c r="W642" s="222"/>
      <c r="X642" s="222" t="s">
        <v>320</v>
      </c>
      <c r="Y642" s="222" t="s">
        <v>267</v>
      </c>
      <c r="Z642" s="212"/>
      <c r="AA642" s="212"/>
      <c r="AB642" s="212"/>
      <c r="AC642" s="212"/>
      <c r="AD642" s="212"/>
      <c r="AE642" s="212"/>
      <c r="AF642" s="212"/>
      <c r="AG642" s="212" t="s">
        <v>321</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2" x14ac:dyDescent="0.2">
      <c r="A643" s="219"/>
      <c r="B643" s="220"/>
      <c r="C643" s="252" t="s">
        <v>3213</v>
      </c>
      <c r="D643" s="223"/>
      <c r="E643" s="224">
        <v>226.12799999999999</v>
      </c>
      <c r="F643" s="222"/>
      <c r="G643" s="222"/>
      <c r="H643" s="222"/>
      <c r="I643" s="222"/>
      <c r="J643" s="222"/>
      <c r="K643" s="222"/>
      <c r="L643" s="222"/>
      <c r="M643" s="222"/>
      <c r="N643" s="221"/>
      <c r="O643" s="221"/>
      <c r="P643" s="221"/>
      <c r="Q643" s="221"/>
      <c r="R643" s="222"/>
      <c r="S643" s="222"/>
      <c r="T643" s="222"/>
      <c r="U643" s="222"/>
      <c r="V643" s="222"/>
      <c r="W643" s="222"/>
      <c r="X643" s="222"/>
      <c r="Y643" s="222"/>
      <c r="Z643" s="212"/>
      <c r="AA643" s="212"/>
      <c r="AB643" s="212"/>
      <c r="AC643" s="212"/>
      <c r="AD643" s="212"/>
      <c r="AE643" s="212"/>
      <c r="AF643" s="212"/>
      <c r="AG643" s="212" t="s">
        <v>276</v>
      </c>
      <c r="AH643" s="212">
        <v>5</v>
      </c>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ht="22.5" outlineLevel="1" x14ac:dyDescent="0.2">
      <c r="A644" s="233">
        <v>63</v>
      </c>
      <c r="B644" s="234" t="s">
        <v>3263</v>
      </c>
      <c r="C644" s="250" t="s">
        <v>3264</v>
      </c>
      <c r="D644" s="235" t="s">
        <v>645</v>
      </c>
      <c r="E644" s="236">
        <v>376</v>
      </c>
      <c r="F644" s="237"/>
      <c r="G644" s="238">
        <f>ROUND(E644*F644,2)</f>
        <v>0</v>
      </c>
      <c r="H644" s="237"/>
      <c r="I644" s="238">
        <f>ROUND(E644*H644,2)</f>
        <v>0</v>
      </c>
      <c r="J644" s="237"/>
      <c r="K644" s="238">
        <f>ROUND(E644*J644,2)</f>
        <v>0</v>
      </c>
      <c r="L644" s="238">
        <v>21</v>
      </c>
      <c r="M644" s="238">
        <f>G644*(1+L644/100)</f>
        <v>0</v>
      </c>
      <c r="N644" s="236">
        <v>0</v>
      </c>
      <c r="O644" s="236">
        <f>ROUND(E644*N644,2)</f>
        <v>0</v>
      </c>
      <c r="P644" s="236">
        <v>0</v>
      </c>
      <c r="Q644" s="236">
        <f>ROUND(E644*P644,2)</f>
        <v>0</v>
      </c>
      <c r="R644" s="238" t="s">
        <v>1794</v>
      </c>
      <c r="S644" s="238" t="s">
        <v>264</v>
      </c>
      <c r="T644" s="239" t="s">
        <v>552</v>
      </c>
      <c r="U644" s="222">
        <v>2.8000000000000001E-2</v>
      </c>
      <c r="V644" s="222">
        <f>ROUND(E644*U644,2)</f>
        <v>10.53</v>
      </c>
      <c r="W644" s="222"/>
      <c r="X644" s="222" t="s">
        <v>320</v>
      </c>
      <c r="Y644" s="222" t="s">
        <v>267</v>
      </c>
      <c r="Z644" s="212"/>
      <c r="AA644" s="212"/>
      <c r="AB644" s="212"/>
      <c r="AC644" s="212"/>
      <c r="AD644" s="212"/>
      <c r="AE644" s="212"/>
      <c r="AF644" s="212"/>
      <c r="AG644" s="212" t="s">
        <v>321</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2" x14ac:dyDescent="0.2">
      <c r="A645" s="219"/>
      <c r="B645" s="220"/>
      <c r="C645" s="252" t="s">
        <v>3265</v>
      </c>
      <c r="D645" s="223"/>
      <c r="E645" s="224"/>
      <c r="F645" s="222"/>
      <c r="G645" s="222"/>
      <c r="H645" s="222"/>
      <c r="I645" s="222"/>
      <c r="J645" s="222"/>
      <c r="K645" s="222"/>
      <c r="L645" s="222"/>
      <c r="M645" s="222"/>
      <c r="N645" s="221"/>
      <c r="O645" s="221"/>
      <c r="P645" s="221"/>
      <c r="Q645" s="221"/>
      <c r="R645" s="222"/>
      <c r="S645" s="222"/>
      <c r="T645" s="222"/>
      <c r="U645" s="222"/>
      <c r="V645" s="222"/>
      <c r="W645" s="222"/>
      <c r="X645" s="222"/>
      <c r="Y645" s="222"/>
      <c r="Z645" s="212"/>
      <c r="AA645" s="212"/>
      <c r="AB645" s="212"/>
      <c r="AC645" s="212"/>
      <c r="AD645" s="212"/>
      <c r="AE645" s="212"/>
      <c r="AF645" s="212"/>
      <c r="AG645" s="212" t="s">
        <v>276</v>
      </c>
      <c r="AH645" s="212">
        <v>0</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3" x14ac:dyDescent="0.2">
      <c r="A646" s="219"/>
      <c r="B646" s="220"/>
      <c r="C646" s="252" t="s">
        <v>3142</v>
      </c>
      <c r="D646" s="223"/>
      <c r="E646" s="224">
        <v>40</v>
      </c>
      <c r="F646" s="222"/>
      <c r="G646" s="222"/>
      <c r="H646" s="222"/>
      <c r="I646" s="222"/>
      <c r="J646" s="222"/>
      <c r="K646" s="222"/>
      <c r="L646" s="222"/>
      <c r="M646" s="222"/>
      <c r="N646" s="221"/>
      <c r="O646" s="221"/>
      <c r="P646" s="221"/>
      <c r="Q646" s="221"/>
      <c r="R646" s="222"/>
      <c r="S646" s="222"/>
      <c r="T646" s="222"/>
      <c r="U646" s="222"/>
      <c r="V646" s="222"/>
      <c r="W646" s="222"/>
      <c r="X646" s="222"/>
      <c r="Y646" s="222"/>
      <c r="Z646" s="212"/>
      <c r="AA646" s="212"/>
      <c r="AB646" s="212"/>
      <c r="AC646" s="212"/>
      <c r="AD646" s="212"/>
      <c r="AE646" s="212"/>
      <c r="AF646" s="212"/>
      <c r="AG646" s="212" t="s">
        <v>276</v>
      </c>
      <c r="AH646" s="212">
        <v>0</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3" x14ac:dyDescent="0.2">
      <c r="A647" s="219"/>
      <c r="B647" s="220"/>
      <c r="C647" s="252" t="s">
        <v>3143</v>
      </c>
      <c r="D647" s="223"/>
      <c r="E647" s="224">
        <v>32</v>
      </c>
      <c r="F647" s="222"/>
      <c r="G647" s="222"/>
      <c r="H647" s="222"/>
      <c r="I647" s="222"/>
      <c r="J647" s="222"/>
      <c r="K647" s="222"/>
      <c r="L647" s="222"/>
      <c r="M647" s="222"/>
      <c r="N647" s="221"/>
      <c r="O647" s="221"/>
      <c r="P647" s="221"/>
      <c r="Q647" s="221"/>
      <c r="R647" s="222"/>
      <c r="S647" s="222"/>
      <c r="T647" s="222"/>
      <c r="U647" s="222"/>
      <c r="V647" s="222"/>
      <c r="W647" s="222"/>
      <c r="X647" s="222"/>
      <c r="Y647" s="222"/>
      <c r="Z647" s="212"/>
      <c r="AA647" s="212"/>
      <c r="AB647" s="212"/>
      <c r="AC647" s="212"/>
      <c r="AD647" s="212"/>
      <c r="AE647" s="212"/>
      <c r="AF647" s="212"/>
      <c r="AG647" s="212" t="s">
        <v>276</v>
      </c>
      <c r="AH647" s="212">
        <v>0</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3" x14ac:dyDescent="0.2">
      <c r="A648" s="219"/>
      <c r="B648" s="220"/>
      <c r="C648" s="252" t="s">
        <v>3144</v>
      </c>
      <c r="D648" s="223"/>
      <c r="E648" s="224">
        <v>40</v>
      </c>
      <c r="F648" s="222"/>
      <c r="G648" s="222"/>
      <c r="H648" s="222"/>
      <c r="I648" s="222"/>
      <c r="J648" s="222"/>
      <c r="K648" s="222"/>
      <c r="L648" s="222"/>
      <c r="M648" s="222"/>
      <c r="N648" s="221"/>
      <c r="O648" s="221"/>
      <c r="P648" s="221"/>
      <c r="Q648" s="221"/>
      <c r="R648" s="222"/>
      <c r="S648" s="222"/>
      <c r="T648" s="222"/>
      <c r="U648" s="222"/>
      <c r="V648" s="222"/>
      <c r="W648" s="222"/>
      <c r="X648" s="222"/>
      <c r="Y648" s="222"/>
      <c r="Z648" s="212"/>
      <c r="AA648" s="212"/>
      <c r="AB648" s="212"/>
      <c r="AC648" s="212"/>
      <c r="AD648" s="212"/>
      <c r="AE648" s="212"/>
      <c r="AF648" s="212"/>
      <c r="AG648" s="212" t="s">
        <v>276</v>
      </c>
      <c r="AH648" s="212">
        <v>0</v>
      </c>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3" x14ac:dyDescent="0.2">
      <c r="A649" s="219"/>
      <c r="B649" s="220"/>
      <c r="C649" s="252" t="s">
        <v>3145</v>
      </c>
      <c r="D649" s="223"/>
      <c r="E649" s="224">
        <v>72</v>
      </c>
      <c r="F649" s="222"/>
      <c r="G649" s="222"/>
      <c r="H649" s="222"/>
      <c r="I649" s="222"/>
      <c r="J649" s="222"/>
      <c r="K649" s="222"/>
      <c r="L649" s="222"/>
      <c r="M649" s="222"/>
      <c r="N649" s="221"/>
      <c r="O649" s="221"/>
      <c r="P649" s="221"/>
      <c r="Q649" s="221"/>
      <c r="R649" s="222"/>
      <c r="S649" s="222"/>
      <c r="T649" s="222"/>
      <c r="U649" s="222"/>
      <c r="V649" s="222"/>
      <c r="W649" s="222"/>
      <c r="X649" s="222"/>
      <c r="Y649" s="222"/>
      <c r="Z649" s="212"/>
      <c r="AA649" s="212"/>
      <c r="AB649" s="212"/>
      <c r="AC649" s="212"/>
      <c r="AD649" s="212"/>
      <c r="AE649" s="212"/>
      <c r="AF649" s="212"/>
      <c r="AG649" s="212" t="s">
        <v>276</v>
      </c>
      <c r="AH649" s="212">
        <v>0</v>
      </c>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3" x14ac:dyDescent="0.2">
      <c r="A650" s="219"/>
      <c r="B650" s="220"/>
      <c r="C650" s="252" t="s">
        <v>3146</v>
      </c>
      <c r="D650" s="223"/>
      <c r="E650" s="224"/>
      <c r="F650" s="222"/>
      <c r="G650" s="222"/>
      <c r="H650" s="222"/>
      <c r="I650" s="222"/>
      <c r="J650" s="222"/>
      <c r="K650" s="222"/>
      <c r="L650" s="222"/>
      <c r="M650" s="222"/>
      <c r="N650" s="221"/>
      <c r="O650" s="221"/>
      <c r="P650" s="221"/>
      <c r="Q650" s="221"/>
      <c r="R650" s="222"/>
      <c r="S650" s="222"/>
      <c r="T650" s="222"/>
      <c r="U650" s="222"/>
      <c r="V650" s="222"/>
      <c r="W650" s="222"/>
      <c r="X650" s="222"/>
      <c r="Y650" s="222"/>
      <c r="Z650" s="212"/>
      <c r="AA650" s="212"/>
      <c r="AB650" s="212"/>
      <c r="AC650" s="212"/>
      <c r="AD650" s="212"/>
      <c r="AE650" s="212"/>
      <c r="AF650" s="212"/>
      <c r="AG650" s="212" t="s">
        <v>276</v>
      </c>
      <c r="AH650" s="212">
        <v>0</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3" x14ac:dyDescent="0.2">
      <c r="A651" s="219"/>
      <c r="B651" s="220"/>
      <c r="C651" s="252" t="s">
        <v>3147</v>
      </c>
      <c r="D651" s="223"/>
      <c r="E651" s="224">
        <v>1</v>
      </c>
      <c r="F651" s="222"/>
      <c r="G651" s="222"/>
      <c r="H651" s="222"/>
      <c r="I651" s="222"/>
      <c r="J651" s="222"/>
      <c r="K651" s="222"/>
      <c r="L651" s="222"/>
      <c r="M651" s="222"/>
      <c r="N651" s="221"/>
      <c r="O651" s="221"/>
      <c r="P651" s="221"/>
      <c r="Q651" s="221"/>
      <c r="R651" s="222"/>
      <c r="S651" s="222"/>
      <c r="T651" s="222"/>
      <c r="U651" s="222"/>
      <c r="V651" s="222"/>
      <c r="W651" s="222"/>
      <c r="X651" s="222"/>
      <c r="Y651" s="222"/>
      <c r="Z651" s="212"/>
      <c r="AA651" s="212"/>
      <c r="AB651" s="212"/>
      <c r="AC651" s="212"/>
      <c r="AD651" s="212"/>
      <c r="AE651" s="212"/>
      <c r="AF651" s="212"/>
      <c r="AG651" s="212" t="s">
        <v>276</v>
      </c>
      <c r="AH651" s="212">
        <v>0</v>
      </c>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3" x14ac:dyDescent="0.2">
      <c r="A652" s="219"/>
      <c r="B652" s="220"/>
      <c r="C652" s="252" t="s">
        <v>3148</v>
      </c>
      <c r="D652" s="223"/>
      <c r="E652" s="224">
        <v>3</v>
      </c>
      <c r="F652" s="222"/>
      <c r="G652" s="222"/>
      <c r="H652" s="222"/>
      <c r="I652" s="222"/>
      <c r="J652" s="222"/>
      <c r="K652" s="222"/>
      <c r="L652" s="222"/>
      <c r="M652" s="222"/>
      <c r="N652" s="221"/>
      <c r="O652" s="221"/>
      <c r="P652" s="221"/>
      <c r="Q652" s="221"/>
      <c r="R652" s="222"/>
      <c r="S652" s="222"/>
      <c r="T652" s="222"/>
      <c r="U652" s="222"/>
      <c r="V652" s="222"/>
      <c r="W652" s="222"/>
      <c r="X652" s="222"/>
      <c r="Y652" s="222"/>
      <c r="Z652" s="212"/>
      <c r="AA652" s="212"/>
      <c r="AB652" s="212"/>
      <c r="AC652" s="212"/>
      <c r="AD652" s="212"/>
      <c r="AE652" s="212"/>
      <c r="AF652" s="212"/>
      <c r="AG652" s="212" t="s">
        <v>276</v>
      </c>
      <c r="AH652" s="212">
        <v>0</v>
      </c>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3" x14ac:dyDescent="0.2">
      <c r="A653" s="219"/>
      <c r="B653" s="220"/>
      <c r="C653" s="262" t="s">
        <v>3266</v>
      </c>
      <c r="D653" s="257"/>
      <c r="E653" s="258">
        <v>188</v>
      </c>
      <c r="F653" s="222"/>
      <c r="G653" s="222"/>
      <c r="H653" s="222"/>
      <c r="I653" s="222"/>
      <c r="J653" s="222"/>
      <c r="K653" s="222"/>
      <c r="L653" s="222"/>
      <c r="M653" s="222"/>
      <c r="N653" s="221"/>
      <c r="O653" s="221"/>
      <c r="P653" s="221"/>
      <c r="Q653" s="221"/>
      <c r="R653" s="222"/>
      <c r="S653" s="222"/>
      <c r="T653" s="222"/>
      <c r="U653" s="222"/>
      <c r="V653" s="222"/>
      <c r="W653" s="222"/>
      <c r="X653" s="222"/>
      <c r="Y653" s="222"/>
      <c r="Z653" s="212"/>
      <c r="AA653" s="212"/>
      <c r="AB653" s="212"/>
      <c r="AC653" s="212"/>
      <c r="AD653" s="212"/>
      <c r="AE653" s="212"/>
      <c r="AF653" s="212"/>
      <c r="AG653" s="212" t="s">
        <v>276</v>
      </c>
      <c r="AH653" s="212">
        <v>4</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ht="22.5" outlineLevel="1" x14ac:dyDescent="0.2">
      <c r="A654" s="233">
        <v>64</v>
      </c>
      <c r="B654" s="234" t="s">
        <v>3267</v>
      </c>
      <c r="C654" s="250" t="s">
        <v>3268</v>
      </c>
      <c r="D654" s="235" t="s">
        <v>317</v>
      </c>
      <c r="E654" s="236">
        <v>184</v>
      </c>
      <c r="F654" s="237"/>
      <c r="G654" s="238">
        <f>ROUND(E654*F654,2)</f>
        <v>0</v>
      </c>
      <c r="H654" s="237"/>
      <c r="I654" s="238">
        <f>ROUND(E654*H654,2)</f>
        <v>0</v>
      </c>
      <c r="J654" s="237"/>
      <c r="K654" s="238">
        <f>ROUND(E654*J654,2)</f>
        <v>0</v>
      </c>
      <c r="L654" s="238">
        <v>21</v>
      </c>
      <c r="M654" s="238">
        <f>G654*(1+L654/100)</f>
        <v>0</v>
      </c>
      <c r="N654" s="236">
        <v>0</v>
      </c>
      <c r="O654" s="236">
        <f>ROUND(E654*N654,2)</f>
        <v>0</v>
      </c>
      <c r="P654" s="236">
        <v>0</v>
      </c>
      <c r="Q654" s="236">
        <f>ROUND(E654*P654,2)</f>
        <v>0</v>
      </c>
      <c r="R654" s="238" t="s">
        <v>1794</v>
      </c>
      <c r="S654" s="238" t="s">
        <v>264</v>
      </c>
      <c r="T654" s="239" t="s">
        <v>552</v>
      </c>
      <c r="U654" s="222">
        <v>0.115</v>
      </c>
      <c r="V654" s="222">
        <f>ROUND(E654*U654,2)</f>
        <v>21.16</v>
      </c>
      <c r="W654" s="222"/>
      <c r="X654" s="222" t="s">
        <v>320</v>
      </c>
      <c r="Y654" s="222" t="s">
        <v>267</v>
      </c>
      <c r="Z654" s="212"/>
      <c r="AA654" s="212"/>
      <c r="AB654" s="212"/>
      <c r="AC654" s="212"/>
      <c r="AD654" s="212"/>
      <c r="AE654" s="212"/>
      <c r="AF654" s="212"/>
      <c r="AG654" s="212" t="s">
        <v>321</v>
      </c>
      <c r="AH654" s="212"/>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2" x14ac:dyDescent="0.2">
      <c r="A655" s="219"/>
      <c r="B655" s="220"/>
      <c r="C655" s="252" t="s">
        <v>3269</v>
      </c>
      <c r="D655" s="223"/>
      <c r="E655" s="224">
        <v>184</v>
      </c>
      <c r="F655" s="222"/>
      <c r="G655" s="222"/>
      <c r="H655" s="222"/>
      <c r="I655" s="222"/>
      <c r="J655" s="222"/>
      <c r="K655" s="222"/>
      <c r="L655" s="222"/>
      <c r="M655" s="222"/>
      <c r="N655" s="221"/>
      <c r="O655" s="221"/>
      <c r="P655" s="221"/>
      <c r="Q655" s="221"/>
      <c r="R655" s="222"/>
      <c r="S655" s="222"/>
      <c r="T655" s="222"/>
      <c r="U655" s="222"/>
      <c r="V655" s="222"/>
      <c r="W655" s="222"/>
      <c r="X655" s="222"/>
      <c r="Y655" s="222"/>
      <c r="Z655" s="212"/>
      <c r="AA655" s="212"/>
      <c r="AB655" s="212"/>
      <c r="AC655" s="212"/>
      <c r="AD655" s="212"/>
      <c r="AE655" s="212"/>
      <c r="AF655" s="212"/>
      <c r="AG655" s="212" t="s">
        <v>276</v>
      </c>
      <c r="AH655" s="212">
        <v>5</v>
      </c>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ht="22.5" outlineLevel="1" x14ac:dyDescent="0.2">
      <c r="A656" s="233">
        <v>65</v>
      </c>
      <c r="B656" s="234" t="s">
        <v>3270</v>
      </c>
      <c r="C656" s="250" t="s">
        <v>3271</v>
      </c>
      <c r="D656" s="235" t="s">
        <v>317</v>
      </c>
      <c r="E656" s="236">
        <v>8.83</v>
      </c>
      <c r="F656" s="237"/>
      <c r="G656" s="238">
        <f>ROUND(E656*F656,2)</f>
        <v>0</v>
      </c>
      <c r="H656" s="237"/>
      <c r="I656" s="238">
        <f>ROUND(E656*H656,2)</f>
        <v>0</v>
      </c>
      <c r="J656" s="237"/>
      <c r="K656" s="238">
        <f>ROUND(E656*J656,2)</f>
        <v>0</v>
      </c>
      <c r="L656" s="238">
        <v>21</v>
      </c>
      <c r="M656" s="238">
        <f>G656*(1+L656/100)</f>
        <v>0</v>
      </c>
      <c r="N656" s="236">
        <v>0</v>
      </c>
      <c r="O656" s="236">
        <f>ROUND(E656*N656,2)</f>
        <v>0</v>
      </c>
      <c r="P656" s="236">
        <v>0</v>
      </c>
      <c r="Q656" s="236">
        <f>ROUND(E656*P656,2)</f>
        <v>0</v>
      </c>
      <c r="R656" s="238" t="s">
        <v>1794</v>
      </c>
      <c r="S656" s="238" t="s">
        <v>264</v>
      </c>
      <c r="T656" s="239" t="s">
        <v>552</v>
      </c>
      <c r="U656" s="222">
        <v>5.5E-2</v>
      </c>
      <c r="V656" s="222">
        <f>ROUND(E656*U656,2)</f>
        <v>0.49</v>
      </c>
      <c r="W656" s="222"/>
      <c r="X656" s="222" t="s">
        <v>320</v>
      </c>
      <c r="Y656" s="222" t="s">
        <v>267</v>
      </c>
      <c r="Z656" s="212"/>
      <c r="AA656" s="212"/>
      <c r="AB656" s="212"/>
      <c r="AC656" s="212"/>
      <c r="AD656" s="212"/>
      <c r="AE656" s="212"/>
      <c r="AF656" s="212"/>
      <c r="AG656" s="212" t="s">
        <v>321</v>
      </c>
      <c r="AH656" s="212"/>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2" x14ac:dyDescent="0.2">
      <c r="A657" s="219"/>
      <c r="B657" s="220"/>
      <c r="C657" s="252" t="s">
        <v>3146</v>
      </c>
      <c r="D657" s="223"/>
      <c r="E657" s="224"/>
      <c r="F657" s="222"/>
      <c r="G657" s="222"/>
      <c r="H657" s="222"/>
      <c r="I657" s="222"/>
      <c r="J657" s="222"/>
      <c r="K657" s="222"/>
      <c r="L657" s="222"/>
      <c r="M657" s="222"/>
      <c r="N657" s="221"/>
      <c r="O657" s="221"/>
      <c r="P657" s="221"/>
      <c r="Q657" s="221"/>
      <c r="R657" s="222"/>
      <c r="S657" s="222"/>
      <c r="T657" s="222"/>
      <c r="U657" s="222"/>
      <c r="V657" s="222"/>
      <c r="W657" s="222"/>
      <c r="X657" s="222"/>
      <c r="Y657" s="222"/>
      <c r="Z657" s="212"/>
      <c r="AA657" s="212"/>
      <c r="AB657" s="212"/>
      <c r="AC657" s="212"/>
      <c r="AD657" s="212"/>
      <c r="AE657" s="212"/>
      <c r="AF657" s="212"/>
      <c r="AG657" s="212" t="s">
        <v>276</v>
      </c>
      <c r="AH657" s="212">
        <v>0</v>
      </c>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3" x14ac:dyDescent="0.2">
      <c r="A658" s="219"/>
      <c r="B658" s="220"/>
      <c r="C658" s="252" t="s">
        <v>3167</v>
      </c>
      <c r="D658" s="223"/>
      <c r="E658" s="224">
        <v>2.8</v>
      </c>
      <c r="F658" s="222"/>
      <c r="G658" s="222"/>
      <c r="H658" s="222"/>
      <c r="I658" s="222"/>
      <c r="J658" s="222"/>
      <c r="K658" s="222"/>
      <c r="L658" s="222"/>
      <c r="M658" s="222"/>
      <c r="N658" s="221"/>
      <c r="O658" s="221"/>
      <c r="P658" s="221"/>
      <c r="Q658" s="221"/>
      <c r="R658" s="222"/>
      <c r="S658" s="222"/>
      <c r="T658" s="222"/>
      <c r="U658" s="222"/>
      <c r="V658" s="222"/>
      <c r="W658" s="222"/>
      <c r="X658" s="222"/>
      <c r="Y658" s="222"/>
      <c r="Z658" s="212"/>
      <c r="AA658" s="212"/>
      <c r="AB658" s="212"/>
      <c r="AC658" s="212"/>
      <c r="AD658" s="212"/>
      <c r="AE658" s="212"/>
      <c r="AF658" s="212"/>
      <c r="AG658" s="212" t="s">
        <v>276</v>
      </c>
      <c r="AH658" s="212">
        <v>0</v>
      </c>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3" x14ac:dyDescent="0.2">
      <c r="A659" s="219"/>
      <c r="B659" s="220"/>
      <c r="C659" s="252" t="s">
        <v>3168</v>
      </c>
      <c r="D659" s="223"/>
      <c r="E659" s="224">
        <v>1.52</v>
      </c>
      <c r="F659" s="222"/>
      <c r="G659" s="222"/>
      <c r="H659" s="222"/>
      <c r="I659" s="222"/>
      <c r="J659" s="222"/>
      <c r="K659" s="222"/>
      <c r="L659" s="222"/>
      <c r="M659" s="222"/>
      <c r="N659" s="221"/>
      <c r="O659" s="221"/>
      <c r="P659" s="221"/>
      <c r="Q659" s="221"/>
      <c r="R659" s="222"/>
      <c r="S659" s="222"/>
      <c r="T659" s="222"/>
      <c r="U659" s="222"/>
      <c r="V659" s="222"/>
      <c r="W659" s="222"/>
      <c r="X659" s="222"/>
      <c r="Y659" s="222"/>
      <c r="Z659" s="212"/>
      <c r="AA659" s="212"/>
      <c r="AB659" s="212"/>
      <c r="AC659" s="212"/>
      <c r="AD659" s="212"/>
      <c r="AE659" s="212"/>
      <c r="AF659" s="212"/>
      <c r="AG659" s="212" t="s">
        <v>276</v>
      </c>
      <c r="AH659" s="212">
        <v>0</v>
      </c>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3" x14ac:dyDescent="0.2">
      <c r="A660" s="219"/>
      <c r="B660" s="220"/>
      <c r="C660" s="252" t="s">
        <v>3169</v>
      </c>
      <c r="D660" s="223"/>
      <c r="E660" s="224">
        <v>2.8</v>
      </c>
      <c r="F660" s="222"/>
      <c r="G660" s="222"/>
      <c r="H660" s="222"/>
      <c r="I660" s="222"/>
      <c r="J660" s="222"/>
      <c r="K660" s="222"/>
      <c r="L660" s="222"/>
      <c r="M660" s="222"/>
      <c r="N660" s="221"/>
      <c r="O660" s="221"/>
      <c r="P660" s="221"/>
      <c r="Q660" s="221"/>
      <c r="R660" s="222"/>
      <c r="S660" s="222"/>
      <c r="T660" s="222"/>
      <c r="U660" s="222"/>
      <c r="V660" s="222"/>
      <c r="W660" s="222"/>
      <c r="X660" s="222"/>
      <c r="Y660" s="222"/>
      <c r="Z660" s="212"/>
      <c r="AA660" s="212"/>
      <c r="AB660" s="212"/>
      <c r="AC660" s="212"/>
      <c r="AD660" s="212"/>
      <c r="AE660" s="212"/>
      <c r="AF660" s="212"/>
      <c r="AG660" s="212" t="s">
        <v>276</v>
      </c>
      <c r="AH660" s="212">
        <v>0</v>
      </c>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3" x14ac:dyDescent="0.2">
      <c r="A661" s="219"/>
      <c r="B661" s="220"/>
      <c r="C661" s="252" t="s">
        <v>3170</v>
      </c>
      <c r="D661" s="223"/>
      <c r="E661" s="224">
        <v>1.71</v>
      </c>
      <c r="F661" s="222"/>
      <c r="G661" s="222"/>
      <c r="H661" s="222"/>
      <c r="I661" s="222"/>
      <c r="J661" s="222"/>
      <c r="K661" s="222"/>
      <c r="L661" s="222"/>
      <c r="M661" s="222"/>
      <c r="N661" s="221"/>
      <c r="O661" s="221"/>
      <c r="P661" s="221"/>
      <c r="Q661" s="221"/>
      <c r="R661" s="222"/>
      <c r="S661" s="222"/>
      <c r="T661" s="222"/>
      <c r="U661" s="222"/>
      <c r="V661" s="222"/>
      <c r="W661" s="222"/>
      <c r="X661" s="222"/>
      <c r="Y661" s="222"/>
      <c r="Z661" s="212"/>
      <c r="AA661" s="212"/>
      <c r="AB661" s="212"/>
      <c r="AC661" s="212"/>
      <c r="AD661" s="212"/>
      <c r="AE661" s="212"/>
      <c r="AF661" s="212"/>
      <c r="AG661" s="212" t="s">
        <v>276</v>
      </c>
      <c r="AH661" s="212">
        <v>0</v>
      </c>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x14ac:dyDescent="0.2">
      <c r="A662" s="226" t="s">
        <v>259</v>
      </c>
      <c r="B662" s="227" t="s">
        <v>204</v>
      </c>
      <c r="C662" s="249" t="s">
        <v>205</v>
      </c>
      <c r="D662" s="228"/>
      <c r="E662" s="229"/>
      <c r="F662" s="230"/>
      <c r="G662" s="230">
        <f>SUMIF(AG663:AG665,"&lt;&gt;NOR",G663:G665)</f>
        <v>0</v>
      </c>
      <c r="H662" s="230"/>
      <c r="I662" s="230">
        <f>SUM(I663:I665)</f>
        <v>0</v>
      </c>
      <c r="J662" s="230"/>
      <c r="K662" s="230">
        <f>SUM(K663:K665)</f>
        <v>0</v>
      </c>
      <c r="L662" s="230"/>
      <c r="M662" s="230">
        <f>SUM(M663:M665)</f>
        <v>0</v>
      </c>
      <c r="N662" s="229"/>
      <c r="O662" s="229">
        <f>SUM(O663:O665)</f>
        <v>0</v>
      </c>
      <c r="P662" s="229"/>
      <c r="Q662" s="229">
        <f>SUM(Q663:Q665)</f>
        <v>0</v>
      </c>
      <c r="R662" s="230"/>
      <c r="S662" s="230"/>
      <c r="T662" s="231"/>
      <c r="U662" s="225"/>
      <c r="V662" s="225">
        <f>SUM(V663:V665)</f>
        <v>0.28999999999999998</v>
      </c>
      <c r="W662" s="225"/>
      <c r="X662" s="225"/>
      <c r="Y662" s="225"/>
      <c r="AG662" t="s">
        <v>260</v>
      </c>
    </row>
    <row r="663" spans="1:60" outlineLevel="1" x14ac:dyDescent="0.2">
      <c r="A663" s="233">
        <v>66</v>
      </c>
      <c r="B663" s="234" t="s">
        <v>3272</v>
      </c>
      <c r="C663" s="250" t="s">
        <v>3273</v>
      </c>
      <c r="D663" s="235" t="s">
        <v>317</v>
      </c>
      <c r="E663" s="236">
        <v>10</v>
      </c>
      <c r="F663" s="237"/>
      <c r="G663" s="238">
        <f>ROUND(E663*F663,2)</f>
        <v>0</v>
      </c>
      <c r="H663" s="237"/>
      <c r="I663" s="238">
        <f>ROUND(E663*H663,2)</f>
        <v>0</v>
      </c>
      <c r="J663" s="237"/>
      <c r="K663" s="238">
        <f>ROUND(E663*J663,2)</f>
        <v>0</v>
      </c>
      <c r="L663" s="238">
        <v>21</v>
      </c>
      <c r="M663" s="238">
        <f>G663*(1+L663/100)</f>
        <v>0</v>
      </c>
      <c r="N663" s="236">
        <v>1.0000000000000001E-5</v>
      </c>
      <c r="O663" s="236">
        <f>ROUND(E663*N663,2)</f>
        <v>0</v>
      </c>
      <c r="P663" s="236">
        <v>0</v>
      </c>
      <c r="Q663" s="236">
        <f>ROUND(E663*P663,2)</f>
        <v>0</v>
      </c>
      <c r="R663" s="238" t="s">
        <v>1828</v>
      </c>
      <c r="S663" s="238" t="s">
        <v>264</v>
      </c>
      <c r="T663" s="239" t="s">
        <v>552</v>
      </c>
      <c r="U663" s="222">
        <v>2.9000000000000001E-2</v>
      </c>
      <c r="V663" s="222">
        <f>ROUND(E663*U663,2)</f>
        <v>0.28999999999999998</v>
      </c>
      <c r="W663" s="222"/>
      <c r="X663" s="222" t="s">
        <v>320</v>
      </c>
      <c r="Y663" s="222" t="s">
        <v>267</v>
      </c>
      <c r="Z663" s="212"/>
      <c r="AA663" s="212"/>
      <c r="AB663" s="212"/>
      <c r="AC663" s="212"/>
      <c r="AD663" s="212"/>
      <c r="AE663" s="212"/>
      <c r="AF663" s="212"/>
      <c r="AG663" s="212" t="s">
        <v>321</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2" x14ac:dyDescent="0.2">
      <c r="A664" s="219"/>
      <c r="B664" s="220"/>
      <c r="C664" s="252" t="s">
        <v>3274</v>
      </c>
      <c r="D664" s="223"/>
      <c r="E664" s="224">
        <v>6.25</v>
      </c>
      <c r="F664" s="222"/>
      <c r="G664" s="222"/>
      <c r="H664" s="222"/>
      <c r="I664" s="222"/>
      <c r="J664" s="222"/>
      <c r="K664" s="222"/>
      <c r="L664" s="222"/>
      <c r="M664" s="222"/>
      <c r="N664" s="221"/>
      <c r="O664" s="221"/>
      <c r="P664" s="221"/>
      <c r="Q664" s="221"/>
      <c r="R664" s="222"/>
      <c r="S664" s="222"/>
      <c r="T664" s="222"/>
      <c r="U664" s="222"/>
      <c r="V664" s="222"/>
      <c r="W664" s="222"/>
      <c r="X664" s="222"/>
      <c r="Y664" s="222"/>
      <c r="Z664" s="212"/>
      <c r="AA664" s="212"/>
      <c r="AB664" s="212"/>
      <c r="AC664" s="212"/>
      <c r="AD664" s="212"/>
      <c r="AE664" s="212"/>
      <c r="AF664" s="212"/>
      <c r="AG664" s="212" t="s">
        <v>276</v>
      </c>
      <c r="AH664" s="212">
        <v>0</v>
      </c>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3" x14ac:dyDescent="0.2">
      <c r="A665" s="219"/>
      <c r="B665" s="220"/>
      <c r="C665" s="252" t="s">
        <v>3275</v>
      </c>
      <c r="D665" s="223"/>
      <c r="E665" s="224">
        <v>3.75</v>
      </c>
      <c r="F665" s="222"/>
      <c r="G665" s="222"/>
      <c r="H665" s="222"/>
      <c r="I665" s="222"/>
      <c r="J665" s="222"/>
      <c r="K665" s="222"/>
      <c r="L665" s="222"/>
      <c r="M665" s="222"/>
      <c r="N665" s="221"/>
      <c r="O665" s="221"/>
      <c r="P665" s="221"/>
      <c r="Q665" s="221"/>
      <c r="R665" s="222"/>
      <c r="S665" s="222"/>
      <c r="T665" s="222"/>
      <c r="U665" s="222"/>
      <c r="V665" s="222"/>
      <c r="W665" s="222"/>
      <c r="X665" s="222"/>
      <c r="Y665" s="222"/>
      <c r="Z665" s="212"/>
      <c r="AA665" s="212"/>
      <c r="AB665" s="212"/>
      <c r="AC665" s="212"/>
      <c r="AD665" s="212"/>
      <c r="AE665" s="212"/>
      <c r="AF665" s="212"/>
      <c r="AG665" s="212" t="s">
        <v>276</v>
      </c>
      <c r="AH665" s="212">
        <v>0</v>
      </c>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x14ac:dyDescent="0.2">
      <c r="A666" s="226" t="s">
        <v>259</v>
      </c>
      <c r="B666" s="227" t="s">
        <v>208</v>
      </c>
      <c r="C666" s="249" t="s">
        <v>209</v>
      </c>
      <c r="D666" s="228"/>
      <c r="E666" s="229"/>
      <c r="F666" s="230"/>
      <c r="G666" s="230">
        <f>SUMIF(AG667:AG667,"&lt;&gt;NOR",G667:G667)</f>
        <v>0</v>
      </c>
      <c r="H666" s="230"/>
      <c r="I666" s="230">
        <f>SUM(I667:I667)</f>
        <v>0</v>
      </c>
      <c r="J666" s="230"/>
      <c r="K666" s="230">
        <f>SUM(K667:K667)</f>
        <v>0</v>
      </c>
      <c r="L666" s="230"/>
      <c r="M666" s="230">
        <f>SUM(M667:M667)</f>
        <v>0</v>
      </c>
      <c r="N666" s="229"/>
      <c r="O666" s="229">
        <f>SUM(O667:O667)</f>
        <v>0.02</v>
      </c>
      <c r="P666" s="229"/>
      <c r="Q666" s="229">
        <f>SUM(Q667:Q667)</f>
        <v>0</v>
      </c>
      <c r="R666" s="230"/>
      <c r="S666" s="230"/>
      <c r="T666" s="231"/>
      <c r="U666" s="225"/>
      <c r="V666" s="225">
        <f>SUM(V667:V667)</f>
        <v>0.09</v>
      </c>
      <c r="W666" s="225"/>
      <c r="X666" s="225"/>
      <c r="Y666" s="225"/>
      <c r="AG666" t="s">
        <v>260</v>
      </c>
    </row>
    <row r="667" spans="1:60" outlineLevel="1" x14ac:dyDescent="0.2">
      <c r="A667" s="242">
        <v>67</v>
      </c>
      <c r="B667" s="243" t="s">
        <v>3276</v>
      </c>
      <c r="C667" s="253" t="s">
        <v>3277</v>
      </c>
      <c r="D667" s="244" t="s">
        <v>453</v>
      </c>
      <c r="E667" s="245">
        <v>1</v>
      </c>
      <c r="F667" s="246"/>
      <c r="G667" s="247">
        <f>ROUND(E667*F667,2)</f>
        <v>0</v>
      </c>
      <c r="H667" s="246"/>
      <c r="I667" s="247">
        <f>ROUND(E667*H667,2)</f>
        <v>0</v>
      </c>
      <c r="J667" s="246"/>
      <c r="K667" s="247">
        <f>ROUND(E667*J667,2)</f>
        <v>0</v>
      </c>
      <c r="L667" s="247">
        <v>21</v>
      </c>
      <c r="M667" s="247">
        <f>G667*(1+L667/100)</f>
        <v>0</v>
      </c>
      <c r="N667" s="245">
        <v>0.02</v>
      </c>
      <c r="O667" s="245">
        <f>ROUND(E667*N667,2)</f>
        <v>0.02</v>
      </c>
      <c r="P667" s="245">
        <v>0</v>
      </c>
      <c r="Q667" s="245">
        <f>ROUND(E667*P667,2)</f>
        <v>0</v>
      </c>
      <c r="R667" s="247"/>
      <c r="S667" s="247" t="s">
        <v>288</v>
      </c>
      <c r="T667" s="248" t="s">
        <v>265</v>
      </c>
      <c r="U667" s="222">
        <v>8.7999999999999995E-2</v>
      </c>
      <c r="V667" s="222">
        <f>ROUND(E667*U667,2)</f>
        <v>0.09</v>
      </c>
      <c r="W667" s="222"/>
      <c r="X667" s="222" t="s">
        <v>320</v>
      </c>
      <c r="Y667" s="222" t="s">
        <v>267</v>
      </c>
      <c r="Z667" s="212"/>
      <c r="AA667" s="212"/>
      <c r="AB667" s="212"/>
      <c r="AC667" s="212"/>
      <c r="AD667" s="212"/>
      <c r="AE667" s="212"/>
      <c r="AF667" s="212"/>
      <c r="AG667" s="212" t="s">
        <v>321</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x14ac:dyDescent="0.2">
      <c r="A668" s="226" t="s">
        <v>259</v>
      </c>
      <c r="B668" s="227" t="s">
        <v>224</v>
      </c>
      <c r="C668" s="249" t="s">
        <v>225</v>
      </c>
      <c r="D668" s="228"/>
      <c r="E668" s="229"/>
      <c r="F668" s="230"/>
      <c r="G668" s="230">
        <f>SUMIF(AG669:AG689,"&lt;&gt;NOR",G669:G689)</f>
        <v>0</v>
      </c>
      <c r="H668" s="230"/>
      <c r="I668" s="230">
        <f>SUM(I669:I689)</f>
        <v>0</v>
      </c>
      <c r="J668" s="230"/>
      <c r="K668" s="230">
        <f>SUM(K669:K689)</f>
        <v>0</v>
      </c>
      <c r="L668" s="230"/>
      <c r="M668" s="230">
        <f>SUM(M669:M689)</f>
        <v>0</v>
      </c>
      <c r="N668" s="229"/>
      <c r="O668" s="229">
        <f>SUM(O669:O689)</f>
        <v>0</v>
      </c>
      <c r="P668" s="229"/>
      <c r="Q668" s="229">
        <f>SUM(Q669:Q689)</f>
        <v>0</v>
      </c>
      <c r="R668" s="230"/>
      <c r="S668" s="230"/>
      <c r="T668" s="231"/>
      <c r="U668" s="225"/>
      <c r="V668" s="225">
        <f>SUM(V669:V689)</f>
        <v>7.97</v>
      </c>
      <c r="W668" s="225"/>
      <c r="X668" s="225"/>
      <c r="Y668" s="225"/>
      <c r="AG668" t="s">
        <v>260</v>
      </c>
    </row>
    <row r="669" spans="1:60" ht="22.5" outlineLevel="1" x14ac:dyDescent="0.2">
      <c r="A669" s="233">
        <v>68</v>
      </c>
      <c r="B669" s="234" t="s">
        <v>1910</v>
      </c>
      <c r="C669" s="250" t="s">
        <v>1911</v>
      </c>
      <c r="D669" s="235" t="s">
        <v>397</v>
      </c>
      <c r="E669" s="236">
        <v>3.8397600000000001</v>
      </c>
      <c r="F669" s="237"/>
      <c r="G669" s="238">
        <f>ROUND(E669*F669,2)</f>
        <v>0</v>
      </c>
      <c r="H669" s="237"/>
      <c r="I669" s="238">
        <f>ROUND(E669*H669,2)</f>
        <v>0</v>
      </c>
      <c r="J669" s="237"/>
      <c r="K669" s="238">
        <f>ROUND(E669*J669,2)</f>
        <v>0</v>
      </c>
      <c r="L669" s="238">
        <v>21</v>
      </c>
      <c r="M669" s="238">
        <f>G669*(1+L669/100)</f>
        <v>0</v>
      </c>
      <c r="N669" s="236">
        <v>0</v>
      </c>
      <c r="O669" s="236">
        <f>ROUND(E669*N669,2)</f>
        <v>0</v>
      </c>
      <c r="P669" s="236">
        <v>0</v>
      </c>
      <c r="Q669" s="236">
        <f>ROUND(E669*P669,2)</f>
        <v>0</v>
      </c>
      <c r="R669" s="238" t="s">
        <v>916</v>
      </c>
      <c r="S669" s="238" t="s">
        <v>264</v>
      </c>
      <c r="T669" s="239" t="s">
        <v>552</v>
      </c>
      <c r="U669" s="222">
        <v>0.93300000000000005</v>
      </c>
      <c r="V669" s="222">
        <f>ROUND(E669*U669,2)</f>
        <v>3.58</v>
      </c>
      <c r="W669" s="222"/>
      <c r="X669" s="222" t="s">
        <v>1912</v>
      </c>
      <c r="Y669" s="222" t="s">
        <v>267</v>
      </c>
      <c r="Z669" s="212"/>
      <c r="AA669" s="212"/>
      <c r="AB669" s="212"/>
      <c r="AC669" s="212"/>
      <c r="AD669" s="212"/>
      <c r="AE669" s="212"/>
      <c r="AF669" s="212"/>
      <c r="AG669" s="212" t="s">
        <v>1913</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2" x14ac:dyDescent="0.2">
      <c r="A670" s="219"/>
      <c r="B670" s="220"/>
      <c r="C670" s="252" t="s">
        <v>1900</v>
      </c>
      <c r="D670" s="223"/>
      <c r="E670" s="224"/>
      <c r="F670" s="222"/>
      <c r="G670" s="222"/>
      <c r="H670" s="222"/>
      <c r="I670" s="222"/>
      <c r="J670" s="222"/>
      <c r="K670" s="222"/>
      <c r="L670" s="222"/>
      <c r="M670" s="222"/>
      <c r="N670" s="221"/>
      <c r="O670" s="221"/>
      <c r="P670" s="221"/>
      <c r="Q670" s="221"/>
      <c r="R670" s="222"/>
      <c r="S670" s="222"/>
      <c r="T670" s="222"/>
      <c r="U670" s="222"/>
      <c r="V670" s="222"/>
      <c r="W670" s="222"/>
      <c r="X670" s="222"/>
      <c r="Y670" s="222"/>
      <c r="Z670" s="212"/>
      <c r="AA670" s="212"/>
      <c r="AB670" s="212"/>
      <c r="AC670" s="212"/>
      <c r="AD670" s="212"/>
      <c r="AE670" s="212"/>
      <c r="AF670" s="212"/>
      <c r="AG670" s="212" t="s">
        <v>276</v>
      </c>
      <c r="AH670" s="212">
        <v>0</v>
      </c>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3" x14ac:dyDescent="0.2">
      <c r="A671" s="219"/>
      <c r="B671" s="220"/>
      <c r="C671" s="252" t="s">
        <v>3278</v>
      </c>
      <c r="D671" s="223"/>
      <c r="E671" s="224"/>
      <c r="F671" s="222"/>
      <c r="G671" s="222"/>
      <c r="H671" s="222"/>
      <c r="I671" s="222"/>
      <c r="J671" s="222"/>
      <c r="K671" s="222"/>
      <c r="L671" s="222"/>
      <c r="M671" s="222"/>
      <c r="N671" s="221"/>
      <c r="O671" s="221"/>
      <c r="P671" s="221"/>
      <c r="Q671" s="221"/>
      <c r="R671" s="222"/>
      <c r="S671" s="222"/>
      <c r="T671" s="222"/>
      <c r="U671" s="222"/>
      <c r="V671" s="222"/>
      <c r="W671" s="222"/>
      <c r="X671" s="222"/>
      <c r="Y671" s="222"/>
      <c r="Z671" s="212"/>
      <c r="AA671" s="212"/>
      <c r="AB671" s="212"/>
      <c r="AC671" s="212"/>
      <c r="AD671" s="212"/>
      <c r="AE671" s="212"/>
      <c r="AF671" s="212"/>
      <c r="AG671" s="212" t="s">
        <v>276</v>
      </c>
      <c r="AH671" s="212">
        <v>0</v>
      </c>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3" x14ac:dyDescent="0.2">
      <c r="A672" s="219"/>
      <c r="B672" s="220"/>
      <c r="C672" s="252" t="s">
        <v>3279</v>
      </c>
      <c r="D672" s="223"/>
      <c r="E672" s="224">
        <v>3.8397600000000001</v>
      </c>
      <c r="F672" s="222"/>
      <c r="G672" s="222"/>
      <c r="H672" s="222"/>
      <c r="I672" s="222"/>
      <c r="J672" s="222"/>
      <c r="K672" s="222"/>
      <c r="L672" s="222"/>
      <c r="M672" s="222"/>
      <c r="N672" s="221"/>
      <c r="O672" s="221"/>
      <c r="P672" s="221"/>
      <c r="Q672" s="221"/>
      <c r="R672" s="222"/>
      <c r="S672" s="222"/>
      <c r="T672" s="222"/>
      <c r="U672" s="222"/>
      <c r="V672" s="222"/>
      <c r="W672" s="222"/>
      <c r="X672" s="222"/>
      <c r="Y672" s="222"/>
      <c r="Z672" s="212"/>
      <c r="AA672" s="212"/>
      <c r="AB672" s="212"/>
      <c r="AC672" s="212"/>
      <c r="AD672" s="212"/>
      <c r="AE672" s="212"/>
      <c r="AF672" s="212"/>
      <c r="AG672" s="212" t="s">
        <v>276</v>
      </c>
      <c r="AH672" s="212">
        <v>0</v>
      </c>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1" x14ac:dyDescent="0.2">
      <c r="A673" s="233">
        <v>69</v>
      </c>
      <c r="B673" s="234" t="s">
        <v>3280</v>
      </c>
      <c r="C673" s="250" t="s">
        <v>3281</v>
      </c>
      <c r="D673" s="235" t="s">
        <v>397</v>
      </c>
      <c r="E673" s="236">
        <v>3.8397600000000001</v>
      </c>
      <c r="F673" s="237"/>
      <c r="G673" s="238">
        <f>ROUND(E673*F673,2)</f>
        <v>0</v>
      </c>
      <c r="H673" s="237"/>
      <c r="I673" s="238">
        <f>ROUND(E673*H673,2)</f>
        <v>0</v>
      </c>
      <c r="J673" s="237"/>
      <c r="K673" s="238">
        <f>ROUND(E673*J673,2)</f>
        <v>0</v>
      </c>
      <c r="L673" s="238">
        <v>21</v>
      </c>
      <c r="M673" s="238">
        <f>G673*(1+L673/100)</f>
        <v>0</v>
      </c>
      <c r="N673" s="236">
        <v>0</v>
      </c>
      <c r="O673" s="236">
        <f>ROUND(E673*N673,2)</f>
        <v>0</v>
      </c>
      <c r="P673" s="236">
        <v>0</v>
      </c>
      <c r="Q673" s="236">
        <f>ROUND(E673*P673,2)</f>
        <v>0</v>
      </c>
      <c r="R673" s="238" t="s">
        <v>916</v>
      </c>
      <c r="S673" s="238" t="s">
        <v>264</v>
      </c>
      <c r="T673" s="239" t="s">
        <v>552</v>
      </c>
      <c r="U673" s="222">
        <v>0.65300000000000002</v>
      </c>
      <c r="V673" s="222">
        <f>ROUND(E673*U673,2)</f>
        <v>2.5099999999999998</v>
      </c>
      <c r="W673" s="222"/>
      <c r="X673" s="222" t="s">
        <v>1912</v>
      </c>
      <c r="Y673" s="222" t="s">
        <v>267</v>
      </c>
      <c r="Z673" s="212"/>
      <c r="AA673" s="212"/>
      <c r="AB673" s="212"/>
      <c r="AC673" s="212"/>
      <c r="AD673" s="212"/>
      <c r="AE673" s="212"/>
      <c r="AF673" s="212"/>
      <c r="AG673" s="212" t="s">
        <v>1913</v>
      </c>
      <c r="AH673" s="212"/>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2" x14ac:dyDescent="0.2">
      <c r="A674" s="219"/>
      <c r="B674" s="220"/>
      <c r="C674" s="252" t="s">
        <v>1900</v>
      </c>
      <c r="D674" s="223"/>
      <c r="E674" s="224"/>
      <c r="F674" s="222"/>
      <c r="G674" s="222"/>
      <c r="H674" s="222"/>
      <c r="I674" s="222"/>
      <c r="J674" s="222"/>
      <c r="K674" s="222"/>
      <c r="L674" s="222"/>
      <c r="M674" s="222"/>
      <c r="N674" s="221"/>
      <c r="O674" s="221"/>
      <c r="P674" s="221"/>
      <c r="Q674" s="221"/>
      <c r="R674" s="222"/>
      <c r="S674" s="222"/>
      <c r="T674" s="222"/>
      <c r="U674" s="222"/>
      <c r="V674" s="222"/>
      <c r="W674" s="222"/>
      <c r="X674" s="222"/>
      <c r="Y674" s="222"/>
      <c r="Z674" s="212"/>
      <c r="AA674" s="212"/>
      <c r="AB674" s="212"/>
      <c r="AC674" s="212"/>
      <c r="AD674" s="212"/>
      <c r="AE674" s="212"/>
      <c r="AF674" s="212"/>
      <c r="AG674" s="212" t="s">
        <v>276</v>
      </c>
      <c r="AH674" s="212">
        <v>0</v>
      </c>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3" x14ac:dyDescent="0.2">
      <c r="A675" s="219"/>
      <c r="B675" s="220"/>
      <c r="C675" s="252" t="s">
        <v>3278</v>
      </c>
      <c r="D675" s="223"/>
      <c r="E675" s="224"/>
      <c r="F675" s="222"/>
      <c r="G675" s="222"/>
      <c r="H675" s="222"/>
      <c r="I675" s="222"/>
      <c r="J675" s="222"/>
      <c r="K675" s="222"/>
      <c r="L675" s="222"/>
      <c r="M675" s="222"/>
      <c r="N675" s="221"/>
      <c r="O675" s="221"/>
      <c r="P675" s="221"/>
      <c r="Q675" s="221"/>
      <c r="R675" s="222"/>
      <c r="S675" s="222"/>
      <c r="T675" s="222"/>
      <c r="U675" s="222"/>
      <c r="V675" s="222"/>
      <c r="W675" s="222"/>
      <c r="X675" s="222"/>
      <c r="Y675" s="222"/>
      <c r="Z675" s="212"/>
      <c r="AA675" s="212"/>
      <c r="AB675" s="212"/>
      <c r="AC675" s="212"/>
      <c r="AD675" s="212"/>
      <c r="AE675" s="212"/>
      <c r="AF675" s="212"/>
      <c r="AG675" s="212" t="s">
        <v>276</v>
      </c>
      <c r="AH675" s="212">
        <v>0</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3" x14ac:dyDescent="0.2">
      <c r="A676" s="219"/>
      <c r="B676" s="220"/>
      <c r="C676" s="252" t="s">
        <v>3279</v>
      </c>
      <c r="D676" s="223"/>
      <c r="E676" s="224">
        <v>3.8397600000000001</v>
      </c>
      <c r="F676" s="222"/>
      <c r="G676" s="222"/>
      <c r="H676" s="222"/>
      <c r="I676" s="222"/>
      <c r="J676" s="222"/>
      <c r="K676" s="222"/>
      <c r="L676" s="222"/>
      <c r="M676" s="222"/>
      <c r="N676" s="221"/>
      <c r="O676" s="221"/>
      <c r="P676" s="221"/>
      <c r="Q676" s="221"/>
      <c r="R676" s="222"/>
      <c r="S676" s="222"/>
      <c r="T676" s="222"/>
      <c r="U676" s="222"/>
      <c r="V676" s="222"/>
      <c r="W676" s="222"/>
      <c r="X676" s="222"/>
      <c r="Y676" s="222"/>
      <c r="Z676" s="212"/>
      <c r="AA676" s="212"/>
      <c r="AB676" s="212"/>
      <c r="AC676" s="212"/>
      <c r="AD676" s="212"/>
      <c r="AE676" s="212"/>
      <c r="AF676" s="212"/>
      <c r="AG676" s="212" t="s">
        <v>276</v>
      </c>
      <c r="AH676" s="212">
        <v>0</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1" x14ac:dyDescent="0.2">
      <c r="A677" s="233">
        <v>70</v>
      </c>
      <c r="B677" s="234" t="s">
        <v>1918</v>
      </c>
      <c r="C677" s="250" t="s">
        <v>1919</v>
      </c>
      <c r="D677" s="235" t="s">
        <v>397</v>
      </c>
      <c r="E677" s="236">
        <v>3.8397600000000001</v>
      </c>
      <c r="F677" s="237"/>
      <c r="G677" s="238">
        <f>ROUND(E677*F677,2)</f>
        <v>0</v>
      </c>
      <c r="H677" s="237"/>
      <c r="I677" s="238">
        <f>ROUND(E677*H677,2)</f>
        <v>0</v>
      </c>
      <c r="J677" s="237"/>
      <c r="K677" s="238">
        <f>ROUND(E677*J677,2)</f>
        <v>0</v>
      </c>
      <c r="L677" s="238">
        <v>21</v>
      </c>
      <c r="M677" s="238">
        <f>G677*(1+L677/100)</f>
        <v>0</v>
      </c>
      <c r="N677" s="236">
        <v>0</v>
      </c>
      <c r="O677" s="236">
        <f>ROUND(E677*N677,2)</f>
        <v>0</v>
      </c>
      <c r="P677" s="236">
        <v>0</v>
      </c>
      <c r="Q677" s="236">
        <f>ROUND(E677*P677,2)</f>
        <v>0</v>
      </c>
      <c r="R677" s="238" t="s">
        <v>916</v>
      </c>
      <c r="S677" s="238" t="s">
        <v>264</v>
      </c>
      <c r="T677" s="239" t="s">
        <v>552</v>
      </c>
      <c r="U677" s="222">
        <v>0.49</v>
      </c>
      <c r="V677" s="222">
        <f>ROUND(E677*U677,2)</f>
        <v>1.88</v>
      </c>
      <c r="W677" s="222"/>
      <c r="X677" s="222" t="s">
        <v>1912</v>
      </c>
      <c r="Y677" s="222" t="s">
        <v>267</v>
      </c>
      <c r="Z677" s="212"/>
      <c r="AA677" s="212"/>
      <c r="AB677" s="212"/>
      <c r="AC677" s="212"/>
      <c r="AD677" s="212"/>
      <c r="AE677" s="212"/>
      <c r="AF677" s="212"/>
      <c r="AG677" s="212" t="s">
        <v>1913</v>
      </c>
      <c r="AH677" s="212"/>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2" x14ac:dyDescent="0.2">
      <c r="A678" s="219"/>
      <c r="B678" s="220"/>
      <c r="C678" s="251" t="s">
        <v>1920</v>
      </c>
      <c r="D678" s="241"/>
      <c r="E678" s="241"/>
      <c r="F678" s="241"/>
      <c r="G678" s="241"/>
      <c r="H678" s="222"/>
      <c r="I678" s="222"/>
      <c r="J678" s="222"/>
      <c r="K678" s="222"/>
      <c r="L678" s="222"/>
      <c r="M678" s="222"/>
      <c r="N678" s="221"/>
      <c r="O678" s="221"/>
      <c r="P678" s="221"/>
      <c r="Q678" s="221"/>
      <c r="R678" s="222"/>
      <c r="S678" s="222"/>
      <c r="T678" s="222"/>
      <c r="U678" s="222"/>
      <c r="V678" s="222"/>
      <c r="W678" s="222"/>
      <c r="X678" s="222"/>
      <c r="Y678" s="222"/>
      <c r="Z678" s="212"/>
      <c r="AA678" s="212"/>
      <c r="AB678" s="212"/>
      <c r="AC678" s="212"/>
      <c r="AD678" s="212"/>
      <c r="AE678" s="212"/>
      <c r="AF678" s="212"/>
      <c r="AG678" s="212" t="s">
        <v>270</v>
      </c>
      <c r="AH678" s="212"/>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2" x14ac:dyDescent="0.2">
      <c r="A679" s="219"/>
      <c r="B679" s="220"/>
      <c r="C679" s="252" t="s">
        <v>1900</v>
      </c>
      <c r="D679" s="223"/>
      <c r="E679" s="224"/>
      <c r="F679" s="222"/>
      <c r="G679" s="222"/>
      <c r="H679" s="222"/>
      <c r="I679" s="222"/>
      <c r="J679" s="222"/>
      <c r="K679" s="222"/>
      <c r="L679" s="222"/>
      <c r="M679" s="222"/>
      <c r="N679" s="221"/>
      <c r="O679" s="221"/>
      <c r="P679" s="221"/>
      <c r="Q679" s="221"/>
      <c r="R679" s="222"/>
      <c r="S679" s="222"/>
      <c r="T679" s="222"/>
      <c r="U679" s="222"/>
      <c r="V679" s="222"/>
      <c r="W679" s="222"/>
      <c r="X679" s="222"/>
      <c r="Y679" s="222"/>
      <c r="Z679" s="212"/>
      <c r="AA679" s="212"/>
      <c r="AB679" s="212"/>
      <c r="AC679" s="212"/>
      <c r="AD679" s="212"/>
      <c r="AE679" s="212"/>
      <c r="AF679" s="212"/>
      <c r="AG679" s="212" t="s">
        <v>276</v>
      </c>
      <c r="AH679" s="212">
        <v>0</v>
      </c>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3" x14ac:dyDescent="0.2">
      <c r="A680" s="219"/>
      <c r="B680" s="220"/>
      <c r="C680" s="252" t="s">
        <v>3278</v>
      </c>
      <c r="D680" s="223"/>
      <c r="E680" s="224"/>
      <c r="F680" s="222"/>
      <c r="G680" s="222"/>
      <c r="H680" s="222"/>
      <c r="I680" s="222"/>
      <c r="J680" s="222"/>
      <c r="K680" s="222"/>
      <c r="L680" s="222"/>
      <c r="M680" s="222"/>
      <c r="N680" s="221"/>
      <c r="O680" s="221"/>
      <c r="P680" s="221"/>
      <c r="Q680" s="221"/>
      <c r="R680" s="222"/>
      <c r="S680" s="222"/>
      <c r="T680" s="222"/>
      <c r="U680" s="222"/>
      <c r="V680" s="222"/>
      <c r="W680" s="222"/>
      <c r="X680" s="222"/>
      <c r="Y680" s="222"/>
      <c r="Z680" s="212"/>
      <c r="AA680" s="212"/>
      <c r="AB680" s="212"/>
      <c r="AC680" s="212"/>
      <c r="AD680" s="212"/>
      <c r="AE680" s="212"/>
      <c r="AF680" s="212"/>
      <c r="AG680" s="212" t="s">
        <v>276</v>
      </c>
      <c r="AH680" s="212">
        <v>0</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3" x14ac:dyDescent="0.2">
      <c r="A681" s="219"/>
      <c r="B681" s="220"/>
      <c r="C681" s="252" t="s">
        <v>3279</v>
      </c>
      <c r="D681" s="223"/>
      <c r="E681" s="224">
        <v>3.8397600000000001</v>
      </c>
      <c r="F681" s="222"/>
      <c r="G681" s="222"/>
      <c r="H681" s="222"/>
      <c r="I681" s="222"/>
      <c r="J681" s="222"/>
      <c r="K681" s="222"/>
      <c r="L681" s="222"/>
      <c r="M681" s="222"/>
      <c r="N681" s="221"/>
      <c r="O681" s="221"/>
      <c r="P681" s="221"/>
      <c r="Q681" s="221"/>
      <c r="R681" s="222"/>
      <c r="S681" s="222"/>
      <c r="T681" s="222"/>
      <c r="U681" s="222"/>
      <c r="V681" s="222"/>
      <c r="W681" s="222"/>
      <c r="X681" s="222"/>
      <c r="Y681" s="222"/>
      <c r="Z681" s="212"/>
      <c r="AA681" s="212"/>
      <c r="AB681" s="212"/>
      <c r="AC681" s="212"/>
      <c r="AD681" s="212"/>
      <c r="AE681" s="212"/>
      <c r="AF681" s="212"/>
      <c r="AG681" s="212" t="s">
        <v>276</v>
      </c>
      <c r="AH681" s="212">
        <v>0</v>
      </c>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1" x14ac:dyDescent="0.2">
      <c r="A682" s="233">
        <v>71</v>
      </c>
      <c r="B682" s="234" t="s">
        <v>1921</v>
      </c>
      <c r="C682" s="250" t="s">
        <v>1922</v>
      </c>
      <c r="D682" s="235" t="s">
        <v>397</v>
      </c>
      <c r="E682" s="236">
        <v>53.756689999999999</v>
      </c>
      <c r="F682" s="237"/>
      <c r="G682" s="238">
        <f>ROUND(E682*F682,2)</f>
        <v>0</v>
      </c>
      <c r="H682" s="237"/>
      <c r="I682" s="238">
        <f>ROUND(E682*H682,2)</f>
        <v>0</v>
      </c>
      <c r="J682" s="237"/>
      <c r="K682" s="238">
        <f>ROUND(E682*J682,2)</f>
        <v>0</v>
      </c>
      <c r="L682" s="238">
        <v>21</v>
      </c>
      <c r="M682" s="238">
        <f>G682*(1+L682/100)</f>
        <v>0</v>
      </c>
      <c r="N682" s="236">
        <v>0</v>
      </c>
      <c r="O682" s="236">
        <f>ROUND(E682*N682,2)</f>
        <v>0</v>
      </c>
      <c r="P682" s="236">
        <v>0</v>
      </c>
      <c r="Q682" s="236">
        <f>ROUND(E682*P682,2)</f>
        <v>0</v>
      </c>
      <c r="R682" s="238" t="s">
        <v>916</v>
      </c>
      <c r="S682" s="238" t="s">
        <v>264</v>
      </c>
      <c r="T682" s="239" t="s">
        <v>552</v>
      </c>
      <c r="U682" s="222">
        <v>0</v>
      </c>
      <c r="V682" s="222">
        <f>ROUND(E682*U682,2)</f>
        <v>0</v>
      </c>
      <c r="W682" s="222"/>
      <c r="X682" s="222" t="s">
        <v>1912</v>
      </c>
      <c r="Y682" s="222" t="s">
        <v>267</v>
      </c>
      <c r="Z682" s="212"/>
      <c r="AA682" s="212"/>
      <c r="AB682" s="212"/>
      <c r="AC682" s="212"/>
      <c r="AD682" s="212"/>
      <c r="AE682" s="212"/>
      <c r="AF682" s="212"/>
      <c r="AG682" s="212" t="s">
        <v>1913</v>
      </c>
      <c r="AH682" s="212"/>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2" x14ac:dyDescent="0.2">
      <c r="A683" s="219"/>
      <c r="B683" s="220"/>
      <c r="C683" s="252" t="s">
        <v>1900</v>
      </c>
      <c r="D683" s="223"/>
      <c r="E683" s="224"/>
      <c r="F683" s="222"/>
      <c r="G683" s="222"/>
      <c r="H683" s="222"/>
      <c r="I683" s="222"/>
      <c r="J683" s="222"/>
      <c r="K683" s="222"/>
      <c r="L683" s="222"/>
      <c r="M683" s="222"/>
      <c r="N683" s="221"/>
      <c r="O683" s="221"/>
      <c r="P683" s="221"/>
      <c r="Q683" s="221"/>
      <c r="R683" s="222"/>
      <c r="S683" s="222"/>
      <c r="T683" s="222"/>
      <c r="U683" s="222"/>
      <c r="V683" s="222"/>
      <c r="W683" s="222"/>
      <c r="X683" s="222"/>
      <c r="Y683" s="222"/>
      <c r="Z683" s="212"/>
      <c r="AA683" s="212"/>
      <c r="AB683" s="212"/>
      <c r="AC683" s="212"/>
      <c r="AD683" s="212"/>
      <c r="AE683" s="212"/>
      <c r="AF683" s="212"/>
      <c r="AG683" s="212" t="s">
        <v>276</v>
      </c>
      <c r="AH683" s="212">
        <v>0</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3" x14ac:dyDescent="0.2">
      <c r="A684" s="219"/>
      <c r="B684" s="220"/>
      <c r="C684" s="252" t="s">
        <v>3278</v>
      </c>
      <c r="D684" s="223"/>
      <c r="E684" s="224"/>
      <c r="F684" s="222"/>
      <c r="G684" s="222"/>
      <c r="H684" s="222"/>
      <c r="I684" s="222"/>
      <c r="J684" s="222"/>
      <c r="K684" s="222"/>
      <c r="L684" s="222"/>
      <c r="M684" s="222"/>
      <c r="N684" s="221"/>
      <c r="O684" s="221"/>
      <c r="P684" s="221"/>
      <c r="Q684" s="221"/>
      <c r="R684" s="222"/>
      <c r="S684" s="222"/>
      <c r="T684" s="222"/>
      <c r="U684" s="222"/>
      <c r="V684" s="222"/>
      <c r="W684" s="222"/>
      <c r="X684" s="222"/>
      <c r="Y684" s="222"/>
      <c r="Z684" s="212"/>
      <c r="AA684" s="212"/>
      <c r="AB684" s="212"/>
      <c r="AC684" s="212"/>
      <c r="AD684" s="212"/>
      <c r="AE684" s="212"/>
      <c r="AF684" s="212"/>
      <c r="AG684" s="212" t="s">
        <v>276</v>
      </c>
      <c r="AH684" s="212">
        <v>0</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3" x14ac:dyDescent="0.2">
      <c r="A685" s="219"/>
      <c r="B685" s="220"/>
      <c r="C685" s="252" t="s">
        <v>3282</v>
      </c>
      <c r="D685" s="223"/>
      <c r="E685" s="224">
        <v>53.756689999999999</v>
      </c>
      <c r="F685" s="222"/>
      <c r="G685" s="222"/>
      <c r="H685" s="222"/>
      <c r="I685" s="222"/>
      <c r="J685" s="222"/>
      <c r="K685" s="222"/>
      <c r="L685" s="222"/>
      <c r="M685" s="222"/>
      <c r="N685" s="221"/>
      <c r="O685" s="221"/>
      <c r="P685" s="221"/>
      <c r="Q685" s="221"/>
      <c r="R685" s="222"/>
      <c r="S685" s="222"/>
      <c r="T685" s="222"/>
      <c r="U685" s="222"/>
      <c r="V685" s="222"/>
      <c r="W685" s="222"/>
      <c r="X685" s="222"/>
      <c r="Y685" s="222"/>
      <c r="Z685" s="212"/>
      <c r="AA685" s="212"/>
      <c r="AB685" s="212"/>
      <c r="AC685" s="212"/>
      <c r="AD685" s="212"/>
      <c r="AE685" s="212"/>
      <c r="AF685" s="212"/>
      <c r="AG685" s="212" t="s">
        <v>276</v>
      </c>
      <c r="AH685" s="212">
        <v>0</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ht="22.5" outlineLevel="1" x14ac:dyDescent="0.2">
      <c r="A686" s="233">
        <v>72</v>
      </c>
      <c r="B686" s="234" t="s">
        <v>1898</v>
      </c>
      <c r="C686" s="250" t="s">
        <v>3283</v>
      </c>
      <c r="D686" s="235" t="s">
        <v>397</v>
      </c>
      <c r="E686" s="236">
        <v>3.8397600000000001</v>
      </c>
      <c r="F686" s="237"/>
      <c r="G686" s="238">
        <f>ROUND(E686*F686,2)</f>
        <v>0</v>
      </c>
      <c r="H686" s="237"/>
      <c r="I686" s="238">
        <f>ROUND(E686*H686,2)</f>
        <v>0</v>
      </c>
      <c r="J686" s="237"/>
      <c r="K686" s="238">
        <f>ROUND(E686*J686,2)</f>
        <v>0</v>
      </c>
      <c r="L686" s="238">
        <v>21</v>
      </c>
      <c r="M686" s="238">
        <f>G686*(1+L686/100)</f>
        <v>0</v>
      </c>
      <c r="N686" s="236">
        <v>0</v>
      </c>
      <c r="O686" s="236">
        <f>ROUND(E686*N686,2)</f>
        <v>0</v>
      </c>
      <c r="P686" s="236">
        <v>0</v>
      </c>
      <c r="Q686" s="236">
        <f>ROUND(E686*P686,2)</f>
        <v>0</v>
      </c>
      <c r="R686" s="238" t="s">
        <v>916</v>
      </c>
      <c r="S686" s="238" t="s">
        <v>264</v>
      </c>
      <c r="T686" s="239" t="s">
        <v>552</v>
      </c>
      <c r="U686" s="222">
        <v>0</v>
      </c>
      <c r="V686" s="222">
        <f>ROUND(E686*U686,2)</f>
        <v>0</v>
      </c>
      <c r="W686" s="222"/>
      <c r="X686" s="222" t="s">
        <v>1912</v>
      </c>
      <c r="Y686" s="222" t="s">
        <v>267</v>
      </c>
      <c r="Z686" s="212"/>
      <c r="AA686" s="212"/>
      <c r="AB686" s="212"/>
      <c r="AC686" s="212"/>
      <c r="AD686" s="212"/>
      <c r="AE686" s="212"/>
      <c r="AF686" s="212"/>
      <c r="AG686" s="212" t="s">
        <v>1913</v>
      </c>
      <c r="AH686" s="212"/>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2" x14ac:dyDescent="0.2">
      <c r="A687" s="219"/>
      <c r="B687" s="220"/>
      <c r="C687" s="252" t="s">
        <v>1900</v>
      </c>
      <c r="D687" s="223"/>
      <c r="E687" s="224"/>
      <c r="F687" s="222"/>
      <c r="G687" s="222"/>
      <c r="H687" s="222"/>
      <c r="I687" s="222"/>
      <c r="J687" s="222"/>
      <c r="K687" s="222"/>
      <c r="L687" s="222"/>
      <c r="M687" s="222"/>
      <c r="N687" s="221"/>
      <c r="O687" s="221"/>
      <c r="P687" s="221"/>
      <c r="Q687" s="221"/>
      <c r="R687" s="222"/>
      <c r="S687" s="222"/>
      <c r="T687" s="222"/>
      <c r="U687" s="222"/>
      <c r="V687" s="222"/>
      <c r="W687" s="222"/>
      <c r="X687" s="222"/>
      <c r="Y687" s="222"/>
      <c r="Z687" s="212"/>
      <c r="AA687" s="212"/>
      <c r="AB687" s="212"/>
      <c r="AC687" s="212"/>
      <c r="AD687" s="212"/>
      <c r="AE687" s="212"/>
      <c r="AF687" s="212"/>
      <c r="AG687" s="212" t="s">
        <v>276</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3" x14ac:dyDescent="0.2">
      <c r="A688" s="219"/>
      <c r="B688" s="220"/>
      <c r="C688" s="252" t="s">
        <v>3278</v>
      </c>
      <c r="D688" s="223"/>
      <c r="E688" s="224"/>
      <c r="F688" s="222"/>
      <c r="G688" s="222"/>
      <c r="H688" s="222"/>
      <c r="I688" s="222"/>
      <c r="J688" s="222"/>
      <c r="K688" s="222"/>
      <c r="L688" s="222"/>
      <c r="M688" s="222"/>
      <c r="N688" s="221"/>
      <c r="O688" s="221"/>
      <c r="P688" s="221"/>
      <c r="Q688" s="221"/>
      <c r="R688" s="222"/>
      <c r="S688" s="222"/>
      <c r="T688" s="222"/>
      <c r="U688" s="222"/>
      <c r="V688" s="222"/>
      <c r="W688" s="222"/>
      <c r="X688" s="222"/>
      <c r="Y688" s="222"/>
      <c r="Z688" s="212"/>
      <c r="AA688" s="212"/>
      <c r="AB688" s="212"/>
      <c r="AC688" s="212"/>
      <c r="AD688" s="212"/>
      <c r="AE688" s="212"/>
      <c r="AF688" s="212"/>
      <c r="AG688" s="212" t="s">
        <v>276</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3" x14ac:dyDescent="0.2">
      <c r="A689" s="219"/>
      <c r="B689" s="220"/>
      <c r="C689" s="252" t="s">
        <v>3279</v>
      </c>
      <c r="D689" s="223"/>
      <c r="E689" s="224">
        <v>3.8397600000000001</v>
      </c>
      <c r="F689" s="222"/>
      <c r="G689" s="222"/>
      <c r="H689" s="222"/>
      <c r="I689" s="222"/>
      <c r="J689" s="222"/>
      <c r="K689" s="222"/>
      <c r="L689" s="222"/>
      <c r="M689" s="222"/>
      <c r="N689" s="221"/>
      <c r="O689" s="221"/>
      <c r="P689" s="221"/>
      <c r="Q689" s="221"/>
      <c r="R689" s="222"/>
      <c r="S689" s="222"/>
      <c r="T689" s="222"/>
      <c r="U689" s="222"/>
      <c r="V689" s="222"/>
      <c r="W689" s="222"/>
      <c r="X689" s="222"/>
      <c r="Y689" s="222"/>
      <c r="Z689" s="212"/>
      <c r="AA689" s="212"/>
      <c r="AB689" s="212"/>
      <c r="AC689" s="212"/>
      <c r="AD689" s="212"/>
      <c r="AE689" s="212"/>
      <c r="AF689" s="212"/>
      <c r="AG689" s="212" t="s">
        <v>276</v>
      </c>
      <c r="AH689" s="212">
        <v>0</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x14ac:dyDescent="0.2">
      <c r="A690" s="226" t="s">
        <v>259</v>
      </c>
      <c r="B690" s="227" t="s">
        <v>227</v>
      </c>
      <c r="C690" s="249" t="s">
        <v>27</v>
      </c>
      <c r="D690" s="228"/>
      <c r="E690" s="229"/>
      <c r="F690" s="230"/>
      <c r="G690" s="230">
        <f>SUMIF(AG691:AG692,"&lt;&gt;NOR",G691:G692)</f>
        <v>0</v>
      </c>
      <c r="H690" s="230"/>
      <c r="I690" s="230">
        <f>SUM(I691:I692)</f>
        <v>0</v>
      </c>
      <c r="J690" s="230"/>
      <c r="K690" s="230">
        <f>SUM(K691:K692)</f>
        <v>0</v>
      </c>
      <c r="L690" s="230"/>
      <c r="M690" s="230">
        <f>SUM(M691:M692)</f>
        <v>0</v>
      </c>
      <c r="N690" s="229"/>
      <c r="O690" s="229">
        <f>SUM(O691:O692)</f>
        <v>0</v>
      </c>
      <c r="P690" s="229"/>
      <c r="Q690" s="229">
        <f>SUM(Q691:Q692)</f>
        <v>0</v>
      </c>
      <c r="R690" s="230"/>
      <c r="S690" s="230"/>
      <c r="T690" s="231"/>
      <c r="U690" s="225"/>
      <c r="V690" s="225">
        <f>SUM(V691:V692)</f>
        <v>0</v>
      </c>
      <c r="W690" s="225"/>
      <c r="X690" s="225"/>
      <c r="Y690" s="225"/>
      <c r="AG690" t="s">
        <v>260</v>
      </c>
    </row>
    <row r="691" spans="1:60" outlineLevel="1" x14ac:dyDescent="0.2">
      <c r="A691" s="233">
        <v>73</v>
      </c>
      <c r="B691" s="234" t="s">
        <v>3284</v>
      </c>
      <c r="C691" s="250" t="s">
        <v>3285</v>
      </c>
      <c r="D691" s="235" t="s">
        <v>263</v>
      </c>
      <c r="E691" s="236">
        <v>1</v>
      </c>
      <c r="F691" s="237"/>
      <c r="G691" s="238">
        <f>ROUND(E691*F691,2)</f>
        <v>0</v>
      </c>
      <c r="H691" s="237"/>
      <c r="I691" s="238">
        <f>ROUND(E691*H691,2)</f>
        <v>0</v>
      </c>
      <c r="J691" s="237"/>
      <c r="K691" s="238">
        <f>ROUND(E691*J691,2)</f>
        <v>0</v>
      </c>
      <c r="L691" s="238">
        <v>21</v>
      </c>
      <c r="M691" s="238">
        <f>G691*(1+L691/100)</f>
        <v>0</v>
      </c>
      <c r="N691" s="236">
        <v>0</v>
      </c>
      <c r="O691" s="236">
        <f>ROUND(E691*N691,2)</f>
        <v>0</v>
      </c>
      <c r="P691" s="236">
        <v>0</v>
      </c>
      <c r="Q691" s="236">
        <f>ROUND(E691*P691,2)</f>
        <v>0</v>
      </c>
      <c r="R691" s="238"/>
      <c r="S691" s="238" t="s">
        <v>288</v>
      </c>
      <c r="T691" s="239" t="s">
        <v>265</v>
      </c>
      <c r="U691" s="222">
        <v>0</v>
      </c>
      <c r="V691" s="222">
        <f>ROUND(E691*U691,2)</f>
        <v>0</v>
      </c>
      <c r="W691" s="222"/>
      <c r="X691" s="222" t="s">
        <v>266</v>
      </c>
      <c r="Y691" s="222" t="s">
        <v>267</v>
      </c>
      <c r="Z691" s="212"/>
      <c r="AA691" s="212"/>
      <c r="AB691" s="212"/>
      <c r="AC691" s="212"/>
      <c r="AD691" s="212"/>
      <c r="AE691" s="212"/>
      <c r="AF691" s="212"/>
      <c r="AG691" s="212" t="s">
        <v>268</v>
      </c>
      <c r="AH691" s="212"/>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2" x14ac:dyDescent="0.2">
      <c r="A692" s="219"/>
      <c r="B692" s="220"/>
      <c r="C692" s="251" t="s">
        <v>285</v>
      </c>
      <c r="D692" s="241"/>
      <c r="E692" s="241"/>
      <c r="F692" s="241"/>
      <c r="G692" s="241"/>
      <c r="H692" s="222"/>
      <c r="I692" s="222"/>
      <c r="J692" s="222"/>
      <c r="K692" s="222"/>
      <c r="L692" s="222"/>
      <c r="M692" s="222"/>
      <c r="N692" s="221"/>
      <c r="O692" s="221"/>
      <c r="P692" s="221"/>
      <c r="Q692" s="221"/>
      <c r="R692" s="222"/>
      <c r="S692" s="222"/>
      <c r="T692" s="222"/>
      <c r="U692" s="222"/>
      <c r="V692" s="222"/>
      <c r="W692" s="222"/>
      <c r="X692" s="222"/>
      <c r="Y692" s="222"/>
      <c r="Z692" s="212"/>
      <c r="AA692" s="212"/>
      <c r="AB692" s="212"/>
      <c r="AC692" s="212"/>
      <c r="AD692" s="212"/>
      <c r="AE692" s="212"/>
      <c r="AF692" s="212"/>
      <c r="AG692" s="212" t="s">
        <v>270</v>
      </c>
      <c r="AH692" s="212"/>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x14ac:dyDescent="0.2">
      <c r="A693" s="3"/>
      <c r="B693" s="4"/>
      <c r="C693" s="254"/>
      <c r="D693" s="6"/>
      <c r="E693" s="3"/>
      <c r="F693" s="3"/>
      <c r="G693" s="3"/>
      <c r="H693" s="3"/>
      <c r="I693" s="3"/>
      <c r="J693" s="3"/>
      <c r="K693" s="3"/>
      <c r="L693" s="3"/>
      <c r="M693" s="3"/>
      <c r="N693" s="3"/>
      <c r="O693" s="3"/>
      <c r="P693" s="3"/>
      <c r="Q693" s="3"/>
      <c r="R693" s="3"/>
      <c r="S693" s="3"/>
      <c r="T693" s="3"/>
      <c r="U693" s="3"/>
      <c r="V693" s="3"/>
      <c r="W693" s="3"/>
      <c r="X693" s="3"/>
      <c r="Y693" s="3"/>
      <c r="AE693">
        <v>12</v>
      </c>
      <c r="AF693">
        <v>21</v>
      </c>
      <c r="AG693" t="s">
        <v>245</v>
      </c>
    </row>
    <row r="694" spans="1:60" x14ac:dyDescent="0.2">
      <c r="A694" s="215"/>
      <c r="B694" s="216" t="s">
        <v>29</v>
      </c>
      <c r="C694" s="255"/>
      <c r="D694" s="217"/>
      <c r="E694" s="218"/>
      <c r="F694" s="218"/>
      <c r="G694" s="232">
        <f>G8+G21+G361+G386+G401+G411+G417+G422+G473+G483+G541+G558+G576+G662+G666+G668+G690</f>
        <v>0</v>
      </c>
      <c r="H694" s="3"/>
      <c r="I694" s="3"/>
      <c r="J694" s="3"/>
      <c r="K694" s="3"/>
      <c r="L694" s="3"/>
      <c r="M694" s="3"/>
      <c r="N694" s="3"/>
      <c r="O694" s="3"/>
      <c r="P694" s="3"/>
      <c r="Q694" s="3"/>
      <c r="R694" s="3"/>
      <c r="S694" s="3"/>
      <c r="T694" s="3"/>
      <c r="U694" s="3"/>
      <c r="V694" s="3"/>
      <c r="W694" s="3"/>
      <c r="X694" s="3"/>
      <c r="Y694" s="3"/>
      <c r="AE694">
        <f>SUMIF(L7:L692,AE693,G7:G692)</f>
        <v>0</v>
      </c>
      <c r="AF694">
        <f>SUMIF(L7:L692,AF693,G7:G692)</f>
        <v>0</v>
      </c>
      <c r="AG694" t="s">
        <v>312</v>
      </c>
    </row>
    <row r="695" spans="1:60" x14ac:dyDescent="0.2">
      <c r="C695" s="256"/>
      <c r="D695" s="10"/>
      <c r="AG695" t="s">
        <v>313</v>
      </c>
    </row>
    <row r="696" spans="1:60" x14ac:dyDescent="0.2">
      <c r="D696" s="10"/>
    </row>
    <row r="697" spans="1:60" x14ac:dyDescent="0.2">
      <c r="D697" s="10"/>
    </row>
    <row r="698" spans="1:60" x14ac:dyDescent="0.2">
      <c r="D698" s="10"/>
    </row>
    <row r="699" spans="1:60" x14ac:dyDescent="0.2">
      <c r="D699" s="10"/>
    </row>
    <row r="700" spans="1:60" x14ac:dyDescent="0.2">
      <c r="D700" s="10"/>
    </row>
    <row r="701" spans="1:60" x14ac:dyDescent="0.2">
      <c r="D701" s="10"/>
    </row>
    <row r="702" spans="1:60" x14ac:dyDescent="0.2">
      <c r="D702" s="10"/>
    </row>
    <row r="703" spans="1:60" x14ac:dyDescent="0.2">
      <c r="D703" s="10"/>
    </row>
    <row r="704" spans="1:60"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b2QP0yJj6v+R7zYDJEBaYjq/lXeqOeN2/Uf81TOicVYtMm7M/Au7NU87b/KDDe4wz80gsFx6CsF4fYtk/nDQ==" saltValue="+qpEAS1wEccrCY2ZnHtkhw==" spinCount="100000" sheet="1" formatRows="0"/>
  <mergeCells count="40">
    <mergeCell ref="C592:G592"/>
    <mergeCell ref="C618:G618"/>
    <mergeCell ref="C678:G678"/>
    <mergeCell ref="C692:G692"/>
    <mergeCell ref="C550:G550"/>
    <mergeCell ref="C551:G551"/>
    <mergeCell ref="C554:G554"/>
    <mergeCell ref="C560:G560"/>
    <mergeCell ref="C572:G572"/>
    <mergeCell ref="C581:G581"/>
    <mergeCell ref="C531:G531"/>
    <mergeCell ref="C532:G532"/>
    <mergeCell ref="C537:G537"/>
    <mergeCell ref="C543:G543"/>
    <mergeCell ref="C544:G544"/>
    <mergeCell ref="C549:G549"/>
    <mergeCell ref="C431:G431"/>
    <mergeCell ref="C469:G469"/>
    <mergeCell ref="C479:G479"/>
    <mergeCell ref="C485:G485"/>
    <mergeCell ref="C491:G491"/>
    <mergeCell ref="C498:G498"/>
    <mergeCell ref="C359:G359"/>
    <mergeCell ref="C363:G363"/>
    <mergeCell ref="C364:G364"/>
    <mergeCell ref="C374:G374"/>
    <mergeCell ref="C400:G400"/>
    <mergeCell ref="C413:G413"/>
    <mergeCell ref="C102:G102"/>
    <mergeCell ref="C124:G124"/>
    <mergeCell ref="C125:G125"/>
    <mergeCell ref="C126:G126"/>
    <mergeCell ref="C198:G198"/>
    <mergeCell ref="C283:G283"/>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66</vt:i4>
      </vt:variant>
    </vt:vector>
  </HeadingPairs>
  <TitlesOfParts>
    <vt:vector size="79" baseType="lpstr">
      <vt:lpstr>Pokyny pro vyplnění</vt:lpstr>
      <vt:lpstr>Stavba</vt:lpstr>
      <vt:lpstr>VzorPolozky</vt:lpstr>
      <vt:lpstr>099 01 Naklady</vt:lpstr>
      <vt:lpstr>01 01 Pol</vt:lpstr>
      <vt:lpstr>01 02 Pol</vt:lpstr>
      <vt:lpstr>01 03 Pol</vt:lpstr>
      <vt:lpstr>01 04 Pol</vt:lpstr>
      <vt:lpstr>01 05 Pol</vt:lpstr>
      <vt:lpstr>01 06 Pol</vt:lpstr>
      <vt:lpstr>01 07 Pol</vt:lpstr>
      <vt:lpstr>01 08 Pol</vt:lpstr>
      <vt:lpstr>02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'01 02 Pol'!Názvy_tisku</vt:lpstr>
      <vt:lpstr>'01 03 Pol'!Názvy_tisku</vt:lpstr>
      <vt:lpstr>'01 04 Pol'!Názvy_tisku</vt:lpstr>
      <vt:lpstr>'01 05 Pol'!Názvy_tisku</vt:lpstr>
      <vt:lpstr>'01 06 Pol'!Názvy_tisku</vt:lpstr>
      <vt:lpstr>'01 07 Pol'!Názvy_tisku</vt:lpstr>
      <vt:lpstr>'01 08 Pol'!Názvy_tisku</vt:lpstr>
      <vt:lpstr>'02 01 Pol'!Názvy_tisku</vt:lpstr>
      <vt:lpstr>'099 01 Naklady'!Názvy_tisku</vt:lpstr>
      <vt:lpstr>oadresa</vt:lpstr>
      <vt:lpstr>Stavba!Objednatel</vt:lpstr>
      <vt:lpstr>Stavba!Objekt</vt:lpstr>
      <vt:lpstr>'01 01 Pol'!Oblast_tisku</vt:lpstr>
      <vt:lpstr>'01 02 Pol'!Oblast_tisku</vt:lpstr>
      <vt:lpstr>'01 03 Pol'!Oblast_tisku</vt:lpstr>
      <vt:lpstr>'01 04 Pol'!Oblast_tisku</vt:lpstr>
      <vt:lpstr>'01 05 Pol'!Oblast_tisku</vt:lpstr>
      <vt:lpstr>'01 06 Pol'!Oblast_tisku</vt:lpstr>
      <vt:lpstr>'01 07 Pol'!Oblast_tisku</vt:lpstr>
      <vt:lpstr>'01 08 Pol'!Oblast_tisku</vt:lpstr>
      <vt:lpstr>'02 01 Pol'!Oblast_tisku</vt:lpstr>
      <vt:lpstr>'099 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Svoboda</dc:creator>
  <cp:lastModifiedBy>Pavel Svoboda</cp:lastModifiedBy>
  <cp:lastPrinted>2019-03-19T12:27:02Z</cp:lastPrinted>
  <dcterms:created xsi:type="dcterms:W3CDTF">2009-04-08T07:15:50Z</dcterms:created>
  <dcterms:modified xsi:type="dcterms:W3CDTF">2025-02-05T08:33:46Z</dcterms:modified>
</cp:coreProperties>
</file>