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1 - Rekonstrukce vodovod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Rekonstrukce vodovod...'!$C$125:$K$206</definedName>
    <definedName name="_xlnm.Print_Area" localSheetId="1">'01 - Rekonstrukce vodovod...'!$C$4:$J$76,'01 - Rekonstrukce vodovod...'!$C$82:$J$107,'01 - Rekonstrukce vodovod...'!$C$113:$K$206</definedName>
    <definedName name="_xlnm.Print_Titles" localSheetId="1">'01 - Rekonstrukce vodovod...'!$125:$125</definedName>
    <definedName name="_xlnm.Print_Area" localSheetId="2">'Seznam figur'!$C$4:$G$55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7"/>
  <c r="J36"/>
  <c i="1" r="AY95"/>
  <c i="2" r="J35"/>
  <c i="1" r="AX95"/>
  <c i="2"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T165"/>
  <c r="R166"/>
  <c r="R165"/>
  <c r="P166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47"/>
  <c r="BH147"/>
  <c r="BG147"/>
  <c r="BF147"/>
  <c r="T147"/>
  <c r="R147"/>
  <c r="P147"/>
  <c r="BI144"/>
  <c r="BH144"/>
  <c r="BG144"/>
  <c r="BF144"/>
  <c r="T144"/>
  <c r="R144"/>
  <c r="P144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F120"/>
  <c r="E118"/>
  <c r="F89"/>
  <c r="E87"/>
  <c r="J24"/>
  <c r="E24"/>
  <c r="J92"/>
  <c r="J23"/>
  <c r="J21"/>
  <c r="E21"/>
  <c r="J91"/>
  <c r="J20"/>
  <c r="J18"/>
  <c r="E18"/>
  <c r="F92"/>
  <c r="J17"/>
  <c r="J15"/>
  <c r="E15"/>
  <c r="F122"/>
  <c r="J14"/>
  <c r="J12"/>
  <c r="J89"/>
  <c r="E7"/>
  <c r="E116"/>
  <c i="1" r="L90"/>
  <c r="AM90"/>
  <c r="AM89"/>
  <c r="L89"/>
  <c r="AM87"/>
  <c r="L87"/>
  <c r="L85"/>
  <c r="L84"/>
  <c i="2" r="J175"/>
  <c r="J174"/>
  <c r="BK185"/>
  <c r="J188"/>
  <c r="BK178"/>
  <c r="BK204"/>
  <c r="BK131"/>
  <c r="J183"/>
  <c r="J162"/>
  <c r="BK176"/>
  <c r="J204"/>
  <c r="BK193"/>
  <c r="BK136"/>
  <c r="J206"/>
  <c r="BK162"/>
  <c r="J185"/>
  <c r="BK175"/>
  <c r="J177"/>
  <c r="J147"/>
  <c r="J169"/>
  <c r="BK169"/>
  <c r="BK156"/>
  <c r="BK197"/>
  <c r="J181"/>
  <c r="J138"/>
  <c r="J202"/>
  <c r="J134"/>
  <c r="BK158"/>
  <c r="BK184"/>
  <c r="BK132"/>
  <c i="1" r="AS94"/>
  <c i="2" r="J178"/>
  <c r="J184"/>
  <c r="J156"/>
  <c r="BK194"/>
  <c r="J186"/>
  <c r="BK202"/>
  <c r="J158"/>
  <c r="J176"/>
  <c r="J129"/>
  <c r="BK160"/>
  <c r="J179"/>
  <c r="J190"/>
  <c r="BK201"/>
  <c r="J197"/>
  <c r="BK134"/>
  <c r="BK181"/>
  <c r="BK200"/>
  <c r="BK147"/>
  <c r="BK183"/>
  <c r="J136"/>
  <c r="J191"/>
  <c r="BK129"/>
  <c r="BK187"/>
  <c r="J131"/>
  <c r="BK189"/>
  <c r="BK191"/>
  <c r="BK188"/>
  <c r="BK206"/>
  <c r="BK190"/>
  <c r="J160"/>
  <c r="BK174"/>
  <c r="J187"/>
  <c r="BK171"/>
  <c r="BK186"/>
  <c r="BK177"/>
  <c r="BK179"/>
  <c r="J144"/>
  <c r="BK153"/>
  <c r="J196"/>
  <c r="J205"/>
  <c r="J153"/>
  <c r="J171"/>
  <c r="J189"/>
  <c r="BK205"/>
  <c r="BK166"/>
  <c r="J193"/>
  <c r="J166"/>
  <c r="J200"/>
  <c r="J132"/>
  <c r="BK144"/>
  <c r="BK196"/>
  <c r="BK138"/>
  <c r="J201"/>
  <c r="J194"/>
  <c l="1" r="P128"/>
  <c r="P168"/>
  <c r="R128"/>
  <c r="BK168"/>
  <c r="J168"/>
  <c r="J100"/>
  <c r="T168"/>
  <c r="R192"/>
  <c r="T128"/>
  <c r="R173"/>
  <c r="T195"/>
  <c r="T199"/>
  <c r="BK173"/>
  <c r="J173"/>
  <c r="J101"/>
  <c r="P192"/>
  <c r="R195"/>
  <c r="BK199"/>
  <c r="J199"/>
  <c r="J105"/>
  <c r="P203"/>
  <c r="T173"/>
  <c r="BK195"/>
  <c r="J195"/>
  <c r="J103"/>
  <c r="R199"/>
  <c r="R203"/>
  <c r="R168"/>
  <c r="BK192"/>
  <c r="J192"/>
  <c r="J102"/>
  <c r="P195"/>
  <c r="P199"/>
  <c r="P198"/>
  <c r="T203"/>
  <c r="BK128"/>
  <c r="BK127"/>
  <c r="P173"/>
  <c r="T192"/>
  <c r="BK203"/>
  <c r="J203"/>
  <c r="J106"/>
  <c r="BK165"/>
  <c r="J165"/>
  <c r="J99"/>
  <c r="BE129"/>
  <c r="BE136"/>
  <c r="BE206"/>
  <c r="E85"/>
  <c r="J122"/>
  <c r="BE147"/>
  <c r="BE156"/>
  <c r="BE171"/>
  <c r="BE179"/>
  <c r="BE184"/>
  <c r="J120"/>
  <c r="BE131"/>
  <c r="BE132"/>
  <c r="BE169"/>
  <c r="F91"/>
  <c r="BE134"/>
  <c r="BE138"/>
  <c r="BE185"/>
  <c r="BE188"/>
  <c r="BE193"/>
  <c r="J123"/>
  <c r="BE153"/>
  <c r="BE166"/>
  <c r="BE175"/>
  <c r="BE177"/>
  <c r="BE186"/>
  <c r="F123"/>
  <c r="BE144"/>
  <c r="BE189"/>
  <c r="BE197"/>
  <c r="BE200"/>
  <c r="BE205"/>
  <c r="BE176"/>
  <c r="BE178"/>
  <c r="BE181"/>
  <c r="BE194"/>
  <c r="BE196"/>
  <c r="BE160"/>
  <c r="BE183"/>
  <c r="BE187"/>
  <c r="BE190"/>
  <c r="BE158"/>
  <c r="BE174"/>
  <c r="BE191"/>
  <c r="BE201"/>
  <c r="BE204"/>
  <c r="BE162"/>
  <c r="BE202"/>
  <c r="F37"/>
  <c i="1" r="BD95"/>
  <c r="BD94"/>
  <c r="W33"/>
  <c i="2" r="F36"/>
  <c i="1" r="BC95"/>
  <c r="BC94"/>
  <c r="W32"/>
  <c i="2" r="F35"/>
  <c i="1" r="BB95"/>
  <c r="BB94"/>
  <c r="W31"/>
  <c i="2" r="F34"/>
  <c i="1" r="BA95"/>
  <c r="BA94"/>
  <c r="W30"/>
  <c i="2" r="J34"/>
  <c i="1" r="AW95"/>
  <c i="2" l="1" r="R127"/>
  <c r="R198"/>
  <c r="T127"/>
  <c r="T198"/>
  <c r="P127"/>
  <c r="P126"/>
  <c i="1" r="AU95"/>
  <c i="2" r="J127"/>
  <c r="J97"/>
  <c r="J128"/>
  <c r="J98"/>
  <c r="BK198"/>
  <c r="J198"/>
  <c r="J104"/>
  <c i="1" r="AY94"/>
  <c r="AX94"/>
  <c i="2" r="F33"/>
  <c i="1" r="AZ95"/>
  <c r="AZ94"/>
  <c r="W29"/>
  <c r="AU94"/>
  <c i="2" r="J33"/>
  <c i="1" r="AV95"/>
  <c r="AT95"/>
  <c r="AW94"/>
  <c r="AK30"/>
  <c i="2" l="1" r="T126"/>
  <c r="R126"/>
  <c r="BK126"/>
  <c r="J126"/>
  <c r="J96"/>
  <c i="1" r="AV94"/>
  <c r="AK29"/>
  <c i="2" l="1" r="J30"/>
  <c i="1" r="AG95"/>
  <c r="AG94"/>
  <c r="AK26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<sst xmlns="http://schemas.openxmlformats.org/spreadsheetml/2006/main">
  <si>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</si>
  <si>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</si>
  <si>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</si>
  <si>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</si>
  <si>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{2fcefeec-fd03-40ef-a849-21e986662d9f}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</si>
  <si>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</si>
  <si>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</si>
  <si>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</si>
  <si>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</si>
  <si>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</si>
  <si>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</si>
  <si>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</si>
  <si>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</si>
  <si>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</si>
  <si>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MASA_001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</si>
  <si>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</si>
  <si>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</si>
  <si>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Kulturní centrum Stará radnice</t>
  </si>
  <si>
    <t>KSO:</t>
  </si>
  <si>
    <t>CC-CZ:</t>
  </si>
  <si>
    <t>Místo:</t>
  </si>
  <si>
    <t xml:space="preserve"> </t>
  </si>
  <si>
    <t>Datum:</t>
  </si>
  <si>
    <t>14. 1. 2025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</si>
  <si>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</si>
  <si>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</si>
  <si>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</si>
  <si>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</si>
  <si>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</si>
  <si>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</si>
  <si>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</si>
  <si>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</si>
  <si>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</si>
  <si>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</si>
  <si>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</si>
  <si>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</si>
  <si>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</si>
  <si>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</si>
  <si>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</si>
  <si>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</si>
  <si>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</si>
  <si>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</si>
  <si>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</si>
  <si>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</si>
  <si>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</si>
  <si>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</si>
  <si>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</si>
  <si>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</si>
  <si>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</si>
  <si>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</si>
  <si>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</si>
  <si>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</si>
  <si>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</si>
  <si>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</si>
  <si>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</si>
  <si>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</si>
  <si>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</si>
  <si>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</si>
  <si>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</si>
  <si>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</si>
  <si>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</si>
  <si>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</si>
  <si>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</si>
  <si>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</si>
  <si>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</si>
  <si>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</si>
  <si>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</si>
  <si>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</si>
  <si>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</si>
  <si>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</si>
  <si>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</si>
  <si>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</si>
  <si>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</si>
  <si>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</si>
  <si>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</si>
  <si>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</si>
  <si>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</si>
  <si>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</si>
  <si>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</si>
  <si>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Rekonstrukce vodovodní přípojky</t>
  </si>
  <si>
    <t>STA</t>
  </si>
  <si>
    <t>1</t>
  </si>
  <si>
    <t>{ba678138-382b-48b4-8f0b-cd45520b267b}</t>
  </si>
  <si>
    <t>2</t>
  </si>
  <si>
    <t>f101</t>
  </si>
  <si>
    <t>12,8</t>
  </si>
  <si>
    <t>f8</t>
  </si>
  <si>
    <t>10,53</t>
  </si>
  <si>
    <t>KRYCÍ LIST SOUPISU PRACÍ</t>
  </si>
  <si>
    <t>f9</t>
  </si>
  <si>
    <t>6,2</t>
  </si>
  <si>
    <t>f1</t>
  </si>
  <si>
    <t>2,07</t>
  </si>
  <si>
    <t>f2</t>
  </si>
  <si>
    <t>4,13</t>
  </si>
  <si>
    <t>f10</t>
  </si>
  <si>
    <t>16,73</t>
  </si>
  <si>
    <t>Objekt:</t>
  </si>
  <si>
    <t>f50</t>
  </si>
  <si>
    <t>15</t>
  </si>
  <si>
    <t>01 - Rekonstrukce vodovodní přípojky</t>
  </si>
  <si>
    <t xml:space="preserve">Zpracováno dle metodiky ÚRS s maximálním zatříděním položek (popisu činností) dle Třídníku stavebních konstrukcí a prací. Položky, které databáze neobsahuje, oceněny dle brutto ceníků příslušných dodavatelů.  Jsou-li ve výkazu výměr uvedeny odkazy na firmy, názvy nebo specifická označení výrobků apod., jsou takové odkazy pouze informativní a slouží pouze pro určení technické úrovně a provozních parametrů. Z zhotoviteli umožňují v souladu s §182, zákona č. 134/2016 Sb. o veřejných zakázkách použít i jiných kvalitativně a technicky obdobných zařízení, která mají podobnou nebo minimálně stejnou kvalitu, účinnost a výkon, parametry použití, ev. hlučnost (která bezpodmínečně splňuje platné hygienické normy).   Celková množství u jednotlivých položek (kusy, metry) byla odměřena a sečtena digitálně z výkresů.    Nabídková cena musí zahrnovat nejen přípravu, dodávku, dopravu a montáž, ale i veškeré související náklady, spojené s realizací, od zadání po předání stavby do užívání, včetně nákladů na koordinaci, uvedení do provozu, dokončovací práce, údržbu do doby předání, potřebné zkoušky a atesty, odstranění závad, předání dokladů o skutečném provedení, dokladů nutných pro kolaudační řízení aj.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</si>
  <si>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</si>
  <si>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</si>
  <si>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</si>
  <si>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</si>
  <si>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</si>
  <si>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</si>
  <si>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</si>
  <si>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</si>
  <si>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</si>
  <si>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</si>
  <si>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</si>
  <si>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</si>
  <si>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</si>
  <si>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</si>
  <si>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</si>
  <si>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</si>
  <si>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</si>
  <si>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</si>
  <si>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</si>
  <si>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</si>
  <si>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</si>
  <si>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</si>
  <si>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</si>
  <si>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</si>
  <si>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</si>
  <si>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</si>
  <si>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</si>
  <si>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</si>
  <si>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</si>
  <si>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</si>
  <si>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</si>
  <si>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</si>
  <si>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</si>
  <si>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113106011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</si>
  <si>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 mozaiky</t>
  </si>
  <si>
    <t>m2</t>
  </si>
  <si>
    <t>CS ÚRS 2025 01</t>
  </si>
  <si>
    <t>4</t>
  </si>
  <si>
    <t>-817021439</t>
  </si>
  <si>
    <t>VV</t>
  </si>
  <si>
    <t>113201112</t>
  </si>
  <si>
    <t>Vytrhání obrub s vybouráním lože, s přemístěním hmot na skládku na vzdálenost do 3 m nebo s naložením na dopravní prostředek silničních ležatých</t>
  </si>
  <si>
    <t>m</t>
  </si>
  <si>
    <t>-590608617</t>
  </si>
  <si>
    <t>3</t>
  </si>
  <si>
    <t>132254201</t>
  </si>
  <si>
    <t>Hloubení zapažených rýh šířky přes 800 do 2 000 mm strojně s urovnáním dna do předepsaného profilu a spádu v hornině třídy těžitelnosti I skupiny 3 do 20 m3</t>
  </si>
  <si>
    <t>m3</t>
  </si>
  <si>
    <t>1659083870</t>
  </si>
  <si>
    <t>151101102</t>
  </si>
  <si>
    <t>Zřízení pažení a rozepření stěn rýh pro podzemní vedení příložné pro jakoukoliv mezerovitost, hloubky přes 2 do 4 m</t>
  </si>
  <si>
    <t>107408221</t>
  </si>
  <si>
    <t>5</t>
  </si>
  <si>
    <t>151101112</t>
  </si>
  <si>
    <t>Odstranění pažení a rozepření stěn rýh pro podzemní vedení s uložením materiálu na vzdálenost do 3 m od kraje výkopu příložné, hloubky přes 2 do 4 m</t>
  </si>
  <si>
    <t>-2005751572</t>
  </si>
  <si>
    <t>6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</si>
  <si>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</si>
  <si>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</si>
  <si>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-1775887406</t>
  </si>
  <si>
    <t>zemina ponechaná na zásyp</t>
  </si>
  <si>
    <t>zemina zpět na zásyp</t>
  </si>
  <si>
    <t>Součet</t>
  </si>
  <si>
    <t>7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</si>
  <si>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</si>
  <si>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</si>
  <si>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-203656560</t>
  </si>
  <si>
    <t>odvoz na skládku</t>
  </si>
  <si>
    <t>f10-f8</t>
  </si>
  <si>
    <t>8</t>
  </si>
  <si>
    <t>167151101</t>
  </si>
  <si>
    <t>Nakládání, skládání a překládání neulehlého výkopku nebo sypaniny strojně nakládání, množství do 100 m3, z horniny třídy těžitelnosti I, skupiny 1 až 3</t>
  </si>
  <si>
    <t>1562670021</t>
  </si>
  <si>
    <t>zemina odvezená na skládku</t>
  </si>
  <si>
    <t>9</t>
  </si>
  <si>
    <t>171201231</t>
  </si>
  <si>
    <t>Poplatek za uložení stavebního odpadu na recyklační skládce (skládkovné) zeminy a kamení zatříděného do Katalogu odpadů pod kódem 17 05 04</t>
  </si>
  <si>
    <t>t</t>
  </si>
  <si>
    <t>-2134912870</t>
  </si>
  <si>
    <t>6,2*2 'Přepočtené koeficientem množství</t>
  </si>
  <si>
    <t>10</t>
  </si>
  <si>
    <t>171251201</t>
  </si>
  <si>
    <t>Uložení sypaniny na skládky nebo meziskládky bez hutnění s upravením uložené sypaniny do předepsaného tvaru</t>
  </si>
  <si>
    <t>-1426707077</t>
  </si>
  <si>
    <t>11</t>
  </si>
  <si>
    <t>174151101</t>
  </si>
  <si>
    <t>Zásyp sypaninou z jakékoliv horniny strojně s uložením výkopku ve vrstvách se zhutněním jam, šachet, rýh nebo kolem objektů v těchto vykopávkách</t>
  </si>
  <si>
    <t>1690584359</t>
  </si>
  <si>
    <t>f10-f1-f2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</si>
  <si>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</si>
  <si>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</si>
  <si>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2080332345</t>
  </si>
  <si>
    <t>13</t>
  </si>
  <si>
    <t>M</t>
  </si>
  <si>
    <t>58337302</t>
  </si>
  <si>
    <t>štěrkopísek frakce 0/16</t>
  </si>
  <si>
    <t>-495020092</t>
  </si>
  <si>
    <t>4,13*2 'Přepočtené koeficientem množství</t>
  </si>
  <si>
    <t>Vodorovné konstrukce</t>
  </si>
  <si>
    <t>14</t>
  </si>
  <si>
    <t>451573111</t>
  </si>
  <si>
    <t>Lože pod potrubí, stoky a drobné objekty v otevřeném výkopu z písku a štěrkopísku do 63 mm</t>
  </si>
  <si>
    <t>-324285152</t>
  </si>
  <si>
    <t>Komunikace pozemní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</si>
  <si>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</si>
  <si>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</si>
  <si>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1672411675</t>
  </si>
  <si>
    <t>16</t>
  </si>
  <si>
    <t>58381007</t>
  </si>
  <si>
    <t>kostka štípaná dlažební žula drobná 8/10</t>
  </si>
  <si>
    <t>-258883838</t>
  </si>
  <si>
    <t>Trubní vedení</t>
  </si>
  <si>
    <t>17</t>
  </si>
  <si>
    <t>871171211</t>
  </si>
  <si>
    <t>Montáž vodovodního potrubí z polyetylenu PE100 RC v otevřeném výkopu svařovaných elektrotvarovkou SDR 11/PN16 d 40 x 3,7 mm</t>
  </si>
  <si>
    <t>416092874</t>
  </si>
  <si>
    <t>18</t>
  </si>
  <si>
    <t>28613111</t>
  </si>
  <si>
    <t>potrubí vodovodní jednovrstvé PE100 RC PN 16 SDR11 40x3,7mm</t>
  </si>
  <si>
    <t>276923370</t>
  </si>
  <si>
    <t>19</t>
  </si>
  <si>
    <t>871211141</t>
  </si>
  <si>
    <t>Montáž vodovodního potrubí z polyetylenu PE100 RC v otevřeném výkopu svařovaných na tupo SDR 11/PN16 d 63 x 5,8 mm</t>
  </si>
  <si>
    <t>2106021824</t>
  </si>
  <si>
    <t>20</t>
  </si>
  <si>
    <t>28613962</t>
  </si>
  <si>
    <t>trubka ochranná PEHD D 63mm</t>
  </si>
  <si>
    <t>2059690283</t>
  </si>
  <si>
    <t>877171101</t>
  </si>
  <si>
    <t>Montáž tvarovek na vodovodním plastovém potrubí z polyetylenu PE 100 elektrotvarovek SDR 11/PN16 spojek, oblouků nebo redukcí d 40</t>
  </si>
  <si>
    <t>kus</t>
  </si>
  <si>
    <t>-1968375771</t>
  </si>
  <si>
    <t>22</t>
  </si>
  <si>
    <t>286159R1</t>
  </si>
  <si>
    <t>isiflo spojka D 40 x 5/4"</t>
  </si>
  <si>
    <t>-1457759194</t>
  </si>
  <si>
    <t>P</t>
  </si>
  <si>
    <t>Poznámka k položce:_x000d_
napojení na potrubí (vodoměrnou sestavu) v budově</t>
  </si>
  <si>
    <t>23</t>
  </si>
  <si>
    <t>28615970</t>
  </si>
  <si>
    <t>elektrospojka SDR11 PE 100 PN16 D 40mm</t>
  </si>
  <si>
    <t>-1544384670</t>
  </si>
  <si>
    <t>Poznámka k položce:_x000d_
napojení na stávající potrubí</t>
  </si>
  <si>
    <t>24</t>
  </si>
  <si>
    <t>877171112</t>
  </si>
  <si>
    <t>Montáž tvarovek na vodovodním plastovém potrubí z polyetylenu PE 100 elektrotvarovek SDR 11/PN16 kolen 90° d 40</t>
  </si>
  <si>
    <t>1311716278</t>
  </si>
  <si>
    <t>25</t>
  </si>
  <si>
    <t>28653053</t>
  </si>
  <si>
    <t>elektrokoleno 90° PE 100 D 40mm</t>
  </si>
  <si>
    <t>1597906161</t>
  </si>
  <si>
    <t>26</t>
  </si>
  <si>
    <t>892233122</t>
  </si>
  <si>
    <t>Proplach a dezinfekce vodovodního potrubí DN od 40 do 70</t>
  </si>
  <si>
    <t>1096377417</t>
  </si>
  <si>
    <t>27</t>
  </si>
  <si>
    <t>892241111</t>
  </si>
  <si>
    <t>Tlakové zkoušky vodou na potrubí DN do 80</t>
  </si>
  <si>
    <t>319372731</t>
  </si>
  <si>
    <t>28</t>
  </si>
  <si>
    <t>892372111</t>
  </si>
  <si>
    <t>Tlakové zkoušky vodou zabezpečení konců potrubí při tlakových zkouškách DN do 300</t>
  </si>
  <si>
    <t>-1986418948</t>
  </si>
  <si>
    <t>29</t>
  </si>
  <si>
    <t>899721111</t>
  </si>
  <si>
    <t>Signalizační vodič na potrubí DN do 150 mm</t>
  </si>
  <si>
    <t>-672433400</t>
  </si>
  <si>
    <t>30</t>
  </si>
  <si>
    <t>899722113</t>
  </si>
  <si>
    <t>Krytí potrubí z plastů výstražnou fólií z PVC šířky přes 25 do 34 cm</t>
  </si>
  <si>
    <t>-1058864017</t>
  </si>
  <si>
    <t>31</t>
  </si>
  <si>
    <t>722262R01</t>
  </si>
  <si>
    <t>Vodoměr domovní, závitový, jednovtokový, suchoběžný, DN 32, pro teplotu vody do 30°C, montáž horizontálně i vertikálně, jmenovitý průtok 6,0 m3/hod, PN 16, délka 260 mm</t>
  </si>
  <si>
    <t>-1787175488</t>
  </si>
  <si>
    <t>32</t>
  </si>
  <si>
    <t>722270103</t>
  </si>
  <si>
    <t>Vodoměrové sestavy závitové G 5/4"</t>
  </si>
  <si>
    <t>soubor</t>
  </si>
  <si>
    <t>396645001</t>
  </si>
  <si>
    <t>Ostatní konstrukce a práce, bourání</t>
  </si>
  <si>
    <t>33</t>
  </si>
  <si>
    <t>916131113</t>
  </si>
  <si>
    <t>Osazení silničního obrubníku betonového se zřízením lože, s vyplněním a zatřením spár cementovou maltou ležatého s boční opěrou z betonu prostého, do lože z betonu prostého</t>
  </si>
  <si>
    <t>-1755886350</t>
  </si>
  <si>
    <t>34</t>
  </si>
  <si>
    <t>59217070</t>
  </si>
  <si>
    <t>obrubník silniční betonový 500x250x300mm</t>
  </si>
  <si>
    <t>-273080731</t>
  </si>
  <si>
    <t>998</t>
  </si>
  <si>
    <t>Přesun hmot</t>
  </si>
  <si>
    <t>35</t>
  </si>
  <si>
    <t>998225111</t>
  </si>
  <si>
    <t>Přesun hmot pro komunikace s krytem z kameniva, monolitickým betonovým nebo živičným dopravní vzdálenost do 200 m jakékoliv délky objektu</t>
  </si>
  <si>
    <t>-1199801572</t>
  </si>
  <si>
    <t>36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</si>
  <si>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</si>
  <si>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</si>
  <si>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1800104744</t>
  </si>
  <si>
    <t>VRN</t>
  </si>
  <si>
    <t>Vedlejší rozpočtové náklady</t>
  </si>
  <si>
    <t>VRN1</t>
  </si>
  <si>
    <t>Průzkumné, geodetické a projektové práce</t>
  </si>
  <si>
    <t>37</t>
  </si>
  <si>
    <t>012164000</t>
  </si>
  <si>
    <t>Vytyčení a zaměření inženýrských sítí</t>
  </si>
  <si>
    <t>1024</t>
  </si>
  <si>
    <t>180634316</t>
  </si>
  <si>
    <t>38</t>
  </si>
  <si>
    <t>012444000</t>
  </si>
  <si>
    <t>Geodetické měření skutečného provedení stavby</t>
  </si>
  <si>
    <t>2050542358</t>
  </si>
  <si>
    <t>39</t>
  </si>
  <si>
    <t>013254000</t>
  </si>
  <si>
    <t>Dokumentace skutečného provedení stavby, pasport stavby</t>
  </si>
  <si>
    <t>-203751635</t>
  </si>
  <si>
    <t>VRN3</t>
  </si>
  <si>
    <t>Zařízení staveniště</t>
  </si>
  <si>
    <t>40</t>
  </si>
  <si>
    <t>032002000</t>
  </si>
  <si>
    <t>Vybavení staveniště</t>
  </si>
  <si>
    <t>-1757124082</t>
  </si>
  <si>
    <t>41</t>
  </si>
  <si>
    <t>034002000</t>
  </si>
  <si>
    <t>Zabezpečení staveniště</t>
  </si>
  <si>
    <t>720034107</t>
  </si>
  <si>
    <t>42</t>
  </si>
  <si>
    <t>034303000</t>
  </si>
  <si>
    <t>Dopravní značení na staveništi</t>
  </si>
  <si>
    <t>1944771719</t>
  </si>
  <si>
    <t>SEZNAM FIGUR</t>
  </si>
  <si>
    <t>Výměra</t>
  </si>
  <si>
    <t>Použití figury:</t>
  </si>
  <si>
    <t>Lože pod potrubí otevřený výkop ze štěrkopísku</t>
  </si>
  <si>
    <t>Zásyp jam, šachet rýh nebo kolem objektů sypaninou se zhutněním</t>
  </si>
  <si>
    <t>Hloubení zapažených rýh š do 2000 mm v hornině třídy těžitelnosti I skupiny 3 objem do 20 m3</t>
  </si>
  <si>
    <t>Vodorovné přemístění přes 9 000 do 10000 m výkopku/sypaniny z horniny třídy těžitelnosti I skupiny 1 až 3</t>
  </si>
  <si>
    <t>Zřízení příložného pažení a rozepření stěn rýh hl přes 2 do 4 m</t>
  </si>
  <si>
    <t>Odstranění příložného pažení a rozepření stěn rýh hl přes 2 do 4 m</t>
  </si>
  <si>
    <t>Obsypání potrubí strojně sypaninou bez prohození, uloženou do 3 m</t>
  </si>
  <si>
    <t>Rozebrání dlažeb při překopech komunikací pro pěší z mozaiky ručně</t>
  </si>
  <si>
    <t>Kladení dlažby z kostek drobných z kamene do lože z kameniva těženého tl 50 mm</t>
  </si>
  <si>
    <t>f500</t>
  </si>
  <si>
    <t>Vodorovné přemístění přes 50 do 500 m výkopku/sypaniny z horniny třídy těžitelnosti I skupiny 1 až 3</t>
  </si>
  <si>
    <t>Nakládání výkopku z hornin třídy těžitelnosti I skupiny 1 až 3 do 100 m3</t>
  </si>
  <si>
    <t>Poplatek za uložení zeminy a kamení na recyklační skládce (skládkovné) kód odpadu 17 05 04</t>
  </si>
  <si>
    <t>Uložení sypaniny na skládky nebo meziskládky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</si>
</sst>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21</v>
      </c>
      <c r="AK11" s="31" t="s">
        <v>26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27</v>
      </c>
      <c r="AK13" s="31" t="s">
        <v>25</v>
      </c>
      <c r="AN13" s="33" t="s">
        <v>28</v>
      </c>
      <c r="AR13" s="21"/>
      <c r="BE13" s="30"/>
      <c r="BS13" s="18" t="s">
        <v>6</v>
      </c>
    </row>
    <row r="14">
      <c r="B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N14" s="33" t="s">
        <v>28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29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21</v>
      </c>
      <c r="AK17" s="31" t="s">
        <v>26</v>
      </c>
      <c r="AN17" s="26" t="s">
        <v>1</v>
      </c>
      <c r="AR17" s="21"/>
      <c r="BE17" s="30"/>
      <c r="BS17" s="18" t="s">
        <v>30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31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21</v>
      </c>
      <c r="AK20" s="31" t="s">
        <v>26</v>
      </c>
      <c r="AN20" s="26" t="s">
        <v>1</v>
      </c>
      <c r="AR20" s="21"/>
      <c r="BE20" s="30"/>
      <c r="BS20" s="18" t="s">
        <v>3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32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37</v>
      </c>
      <c r="E29" s="3"/>
      <c r="F29" s="31" t="s">
        <v>38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39</v>
      </c>
      <c r="G30" s="3"/>
      <c r="H30" s="3"/>
      <c r="I30" s="3"/>
      <c r="J30" s="3"/>
      <c r="K30" s="3"/>
      <c r="L30" s="44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40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41</v>
      </c>
      <c r="G32" s="3"/>
      <c r="H32" s="3"/>
      <c r="I32" s="3"/>
      <c r="J32" s="3"/>
      <c r="K32" s="3"/>
      <c r="L32" s="44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42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43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44</v>
      </c>
      <c r="U35" s="49"/>
      <c r="V35" s="49"/>
      <c r="W35" s="49"/>
      <c r="X35" s="51" t="s">
        <v>45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47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48</v>
      </c>
      <c r="AI60" s="40"/>
      <c r="AJ60" s="40"/>
      <c r="AK60" s="40"/>
      <c r="AL60" s="40"/>
      <c r="AM60" s="57" t="s">
        <v>49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51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48</v>
      </c>
      <c r="AI75" s="40"/>
      <c r="AJ75" s="40"/>
      <c r="AK75" s="40"/>
      <c r="AL75" s="40"/>
      <c r="AM75" s="57" t="s">
        <v>49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MASA_001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Kulturní centrum Stará radnice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14. 1. 2025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29</v>
      </c>
      <c r="AJ89" s="37"/>
      <c r="AK89" s="37"/>
      <c r="AL89" s="37"/>
      <c r="AM89" s="69" t="str">
        <f>IF(E17="","",E17)</f>
        <v xml:space="preserve"> </v>
      </c>
      <c r="AN89" s="4"/>
      <c r="AO89" s="4"/>
      <c r="AP89" s="4"/>
      <c r="AQ89" s="37"/>
      <c r="AR89" s="38"/>
      <c r="AS89" s="70" t="s">
        <v>53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27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31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54</v>
      </c>
      <c r="D92" s="79"/>
      <c r="E92" s="79"/>
      <c r="F92" s="79"/>
      <c r="G92" s="79"/>
      <c r="H92" s="80"/>
      <c r="I92" s="81" t="s">
        <v>55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56</v>
      </c>
      <c r="AH92" s="79"/>
      <c r="AI92" s="79"/>
      <c r="AJ92" s="79"/>
      <c r="AK92" s="79"/>
      <c r="AL92" s="79"/>
      <c r="AM92" s="79"/>
      <c r="AN92" s="81" t="s">
        <v>57</v>
      </c>
      <c r="AO92" s="79"/>
      <c r="AP92" s="83"/>
      <c r="AQ92" s="84" t="s">
        <v>58</v>
      </c>
      <c r="AR92" s="38"/>
      <c r="AS92" s="85" t="s">
        <v>59</v>
      </c>
      <c r="AT92" s="86" t="s">
        <v>60</v>
      </c>
      <c r="AU92" s="86" t="s">
        <v>61</v>
      </c>
      <c r="AV92" s="86" t="s">
        <v>62</v>
      </c>
      <c r="AW92" s="86" t="s">
        <v>63</v>
      </c>
      <c r="AX92" s="86" t="s">
        <v>64</v>
      </c>
      <c r="AY92" s="86" t="s">
        <v>65</v>
      </c>
      <c r="AZ92" s="86" t="s">
        <v>66</v>
      </c>
      <c r="BA92" s="86" t="s">
        <v>67</v>
      </c>
      <c r="BB92" s="86" t="s">
        <v>68</v>
      </c>
      <c r="BC92" s="86" t="s">
        <v>69</v>
      </c>
      <c r="BD92" s="87" t="s">
        <v>70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71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ROUND(AG95,2)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ROUND(AS95,2)</f>
        <v>0</v>
      </c>
      <c r="AT94" s="98">
        <f>ROUND(SUM(AV94:AW94),2)</f>
        <v>0</v>
      </c>
      <c r="AU94" s="99">
        <f>ROUND(AU95,5)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ROUND(AZ95,2)</f>
        <v>0</v>
      </c>
      <c r="BA94" s="98">
        <f>ROUND(BA95,2)</f>
        <v>0</v>
      </c>
      <c r="BB94" s="98">
        <f>ROUND(BB95,2)</f>
        <v>0</v>
      </c>
      <c r="BC94" s="98">
        <f>ROUND(BC95,2)</f>
        <v>0</v>
      </c>
      <c r="BD94" s="100">
        <f>ROUND(BD95,2)</f>
        <v>0</v>
      </c>
      <c r="BE94" s="6"/>
      <c r="BS94" s="101" t="s">
        <v>72</v>
      </c>
      <c r="BT94" s="101" t="s">
        <v>73</v>
      </c>
      <c r="BU94" s="102" t="s">
        <v>74</v>
      </c>
      <c r="BV94" s="101" t="s">
        <v>75</v>
      </c>
      <c r="BW94" s="101" t="s">
        <v>4</v>
      </c>
      <c r="BX94" s="101" t="s">
        <v>76</v>
      </c>
      <c r="CL94" s="101" t="s">
        <v>1</v>
      </c>
    </row>
    <row r="95" s="7" customFormat="1" ht="16.5" customHeight="1">
      <c r="A95" s="103" t="s">
        <v>77</v>
      </c>
      <c r="B95" s="104"/>
      <c r="C95" s="105"/>
      <c r="D95" s="106" t="s">
        <v>78</v>
      </c>
      <c r="E95" s="106"/>
      <c r="F95" s="106"/>
      <c r="G95" s="106"/>
      <c r="H95" s="106"/>
      <c r="I95" s="107"/>
      <c r="J95" s="106" t="s">
        <v>79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'01 - Rekonstrukce vodovod...'!J30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80</v>
      </c>
      <c r="AR95" s="104"/>
      <c r="AS95" s="110">
        <v>0</v>
      </c>
      <c r="AT95" s="111">
        <f>ROUND(SUM(AV95:AW95),2)</f>
        <v>0</v>
      </c>
      <c r="AU95" s="112">
        <f>'01 - Rekonstrukce vodovod...'!P126</f>
        <v>0</v>
      </c>
      <c r="AV95" s="111">
        <f>'01 - Rekonstrukce vodovod...'!J33</f>
        <v>0</v>
      </c>
      <c r="AW95" s="111">
        <f>'01 - Rekonstrukce vodovod...'!J34</f>
        <v>0</v>
      </c>
      <c r="AX95" s="111">
        <f>'01 - Rekonstrukce vodovod...'!J35</f>
        <v>0</v>
      </c>
      <c r="AY95" s="111">
        <f>'01 - Rekonstrukce vodovod...'!J36</f>
        <v>0</v>
      </c>
      <c r="AZ95" s="111">
        <f>'01 - Rekonstrukce vodovod...'!F33</f>
        <v>0</v>
      </c>
      <c r="BA95" s="111">
        <f>'01 - Rekonstrukce vodovod...'!F34</f>
        <v>0</v>
      </c>
      <c r="BB95" s="111">
        <f>'01 - Rekonstrukce vodovod...'!F35</f>
        <v>0</v>
      </c>
      <c r="BC95" s="111">
        <f>'01 - Rekonstrukce vodovod...'!F36</f>
        <v>0</v>
      </c>
      <c r="BD95" s="113">
        <f>'01 - Rekonstrukce vodovod...'!F37</f>
        <v>0</v>
      </c>
      <c r="BE95" s="7"/>
      <c r="BT95" s="114" t="s">
        <v>81</v>
      </c>
      <c r="BV95" s="114" t="s">
        <v>75</v>
      </c>
      <c r="BW95" s="114" t="s">
        <v>82</v>
      </c>
      <c r="BX95" s="114" t="s">
        <v>4</v>
      </c>
      <c r="CL95" s="114" t="s">
        <v>1</v>
      </c>
      <c r="CM95" s="114" t="s">
        <v>83</v>
      </c>
    </row>
    <row r="96" s="2" customFormat="1" ht="30" customHeight="1">
      <c r="A96" s="37"/>
      <c r="B96" s="38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Rekonstrukce vodovod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  <c r="AZ2" s="115" t="s">
        <v>84</v>
      </c>
      <c r="BA2" s="115" t="s">
        <v>1</v>
      </c>
      <c r="BB2" s="115" t="s">
        <v>1</v>
      </c>
      <c r="BC2" s="115" t="s">
        <v>85</v>
      </c>
      <c r="BD2" s="115" t="s">
        <v>83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  <c r="AZ3" s="115" t="s">
        <v>86</v>
      </c>
      <c r="BA3" s="115" t="s">
        <v>1</v>
      </c>
      <c r="BB3" s="115" t="s">
        <v>1</v>
      </c>
      <c r="BC3" s="115" t="s">
        <v>87</v>
      </c>
      <c r="BD3" s="115" t="s">
        <v>83</v>
      </c>
    </row>
    <row r="4" s="1" customFormat="1" ht="24.96" customHeight="1">
      <c r="B4" s="21"/>
      <c r="D4" s="22" t="s">
        <v>88</v>
      </c>
      <c r="L4" s="21"/>
      <c r="M4" s="116" t="s">
        <v>10</v>
      </c>
      <c r="AT4" s="18" t="s">
        <v>3</v>
      </c>
      <c r="AZ4" s="115" t="s">
        <v>89</v>
      </c>
      <c r="BA4" s="115" t="s">
        <v>1</v>
      </c>
      <c r="BB4" s="115" t="s">
        <v>1</v>
      </c>
      <c r="BC4" s="115" t="s">
        <v>90</v>
      </c>
      <c r="BD4" s="115" t="s">
        <v>83</v>
      </c>
    </row>
    <row r="5" s="1" customFormat="1" ht="6.96" customHeight="1">
      <c r="B5" s="21"/>
      <c r="L5" s="21"/>
      <c r="AZ5" s="115" t="s">
        <v>91</v>
      </c>
      <c r="BA5" s="115" t="s">
        <v>1</v>
      </c>
      <c r="BB5" s="115" t="s">
        <v>1</v>
      </c>
      <c r="BC5" s="115" t="s">
        <v>92</v>
      </c>
      <c r="BD5" s="115" t="s">
        <v>83</v>
      </c>
    </row>
    <row r="6" s="1" customFormat="1" ht="12" customHeight="1">
      <c r="B6" s="21"/>
      <c r="D6" s="31" t="s">
        <v>16</v>
      </c>
      <c r="L6" s="21"/>
      <c r="AZ6" s="115" t="s">
        <v>93</v>
      </c>
      <c r="BA6" s="115" t="s">
        <v>1</v>
      </c>
      <c r="BB6" s="115" t="s">
        <v>1</v>
      </c>
      <c r="BC6" s="115" t="s">
        <v>94</v>
      </c>
      <c r="BD6" s="115" t="s">
        <v>83</v>
      </c>
    </row>
    <row r="7" s="1" customFormat="1" ht="16.5" customHeight="1">
      <c r="B7" s="21"/>
      <c r="E7" s="117" t="str">
        <f>'Rekapitulace stavby'!K6</f>
        <v>Kulturní centrum Stará radnice</v>
      </c>
      <c r="F7" s="31"/>
      <c r="G7" s="31"/>
      <c r="H7" s="31"/>
      <c r="L7" s="21"/>
      <c r="AZ7" s="115" t="s">
        <v>95</v>
      </c>
      <c r="BA7" s="115" t="s">
        <v>1</v>
      </c>
      <c r="BB7" s="115" t="s">
        <v>1</v>
      </c>
      <c r="BC7" s="115" t="s">
        <v>96</v>
      </c>
      <c r="BD7" s="115" t="s">
        <v>83</v>
      </c>
    </row>
    <row r="8" s="2" customFormat="1" ht="12" customHeight="1">
      <c r="A8" s="37"/>
      <c r="B8" s="38"/>
      <c r="C8" s="37"/>
      <c r="D8" s="31" t="s">
        <v>97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15" t="s">
        <v>98</v>
      </c>
      <c r="BA8" s="115" t="s">
        <v>1</v>
      </c>
      <c r="BB8" s="115" t="s">
        <v>1</v>
      </c>
      <c r="BC8" s="115" t="s">
        <v>99</v>
      </c>
      <c r="BD8" s="115" t="s">
        <v>83</v>
      </c>
    </row>
    <row r="9" s="2" customFormat="1" ht="16.5" customHeight="1">
      <c r="A9" s="37"/>
      <c r="B9" s="38"/>
      <c r="C9" s="37"/>
      <c r="D9" s="37"/>
      <c r="E9" s="66" t="s">
        <v>100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14. 1. 2025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202.5" customHeight="1">
      <c r="A27" s="118"/>
      <c r="B27" s="119"/>
      <c r="C27" s="118"/>
      <c r="D27" s="118"/>
      <c r="E27" s="35" t="s">
        <v>101</v>
      </c>
      <c r="F27" s="35"/>
      <c r="G27" s="35"/>
      <c r="H27" s="35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1" t="s">
        <v>33</v>
      </c>
      <c r="E30" s="37"/>
      <c r="F30" s="37"/>
      <c r="G30" s="37"/>
      <c r="H30" s="37"/>
      <c r="I30" s="37"/>
      <c r="J30" s="95">
        <f>ROUND(J126,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2" t="s">
        <v>37</v>
      </c>
      <c r="E33" s="31" t="s">
        <v>38</v>
      </c>
      <c r="F33" s="123">
        <f>ROUND((SUM(BE126:BE206)),  2)</f>
        <v>0</v>
      </c>
      <c r="G33" s="37"/>
      <c r="H33" s="37"/>
      <c r="I33" s="124">
        <v>0.20999999999999999</v>
      </c>
      <c r="J33" s="123">
        <f>ROUND(((SUM(BE126:BE206))*I33),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3">
        <f>ROUND((SUM(BF126:BF206)),  2)</f>
        <v>0</v>
      </c>
      <c r="G34" s="37"/>
      <c r="H34" s="37"/>
      <c r="I34" s="124">
        <v>0.12</v>
      </c>
      <c r="J34" s="123">
        <f>ROUND(((SUM(BF126:BF206))*I34),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3">
        <f>ROUND((SUM(BG126:BG206)),  2)</f>
        <v>0</v>
      </c>
      <c r="G35" s="37"/>
      <c r="H35" s="37"/>
      <c r="I35" s="124">
        <v>0.20999999999999999</v>
      </c>
      <c r="J35" s="123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3">
        <f>ROUND((SUM(BH126:BH206)),  2)</f>
        <v>0</v>
      </c>
      <c r="G36" s="37"/>
      <c r="H36" s="37"/>
      <c r="I36" s="124">
        <v>0.12</v>
      </c>
      <c r="J36" s="123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3">
        <f>ROUND((SUM(BI126:BI206)),  2)</f>
        <v>0</v>
      </c>
      <c r="G37" s="37"/>
      <c r="H37" s="37"/>
      <c r="I37" s="124">
        <v>0</v>
      </c>
      <c r="J37" s="123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5"/>
      <c r="D39" s="126" t="s">
        <v>43</v>
      </c>
      <c r="E39" s="80"/>
      <c r="F39" s="80"/>
      <c r="G39" s="127" t="s">
        <v>44</v>
      </c>
      <c r="H39" s="128" t="s">
        <v>45</v>
      </c>
      <c r="I39" s="80"/>
      <c r="J39" s="129">
        <f>SUM(J30:J37)</f>
        <v>0</v>
      </c>
      <c r="K39" s="130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1" t="s">
        <v>49</v>
      </c>
      <c r="G61" s="57" t="s">
        <v>48</v>
      </c>
      <c r="H61" s="40"/>
      <c r="I61" s="40"/>
      <c r="J61" s="132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1" t="s">
        <v>49</v>
      </c>
      <c r="G76" s="57" t="s">
        <v>48</v>
      </c>
      <c r="H76" s="40"/>
      <c r="I76" s="40"/>
      <c r="J76" s="132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102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17" t="str">
        <f>E7</f>
        <v>Kulturní centrum Stará radnice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97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01 - Rekonstrukce vodovodní přípojky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14. 1. 2025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3" t="s">
        <v>103</v>
      </c>
      <c r="D94" s="125"/>
      <c r="E94" s="125"/>
      <c r="F94" s="125"/>
      <c r="G94" s="125"/>
      <c r="H94" s="125"/>
      <c r="I94" s="125"/>
      <c r="J94" s="134" t="s">
        <v>104</v>
      </c>
      <c r="K94" s="125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5" t="s">
        <v>105</v>
      </c>
      <c r="D96" s="37"/>
      <c r="E96" s="37"/>
      <c r="F96" s="37"/>
      <c r="G96" s="37"/>
      <c r="H96" s="37"/>
      <c r="I96" s="37"/>
      <c r="J96" s="95">
        <f>J126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106</v>
      </c>
    </row>
    <row r="97" s="9" customFormat="1" ht="24.96" customHeight="1">
      <c r="A97" s="9"/>
      <c r="B97" s="136"/>
      <c r="C97" s="9"/>
      <c r="D97" s="137" t="s">
        <v>107</v>
      </c>
      <c r="E97" s="138"/>
      <c r="F97" s="138"/>
      <c r="G97" s="138"/>
      <c r="H97" s="138"/>
      <c r="I97" s="138"/>
      <c r="J97" s="139">
        <f>J127</f>
        <v>0</v>
      </c>
      <c r="K97" s="9"/>
      <c r="L97" s="13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0"/>
      <c r="C98" s="10"/>
      <c r="D98" s="141" t="s">
        <v>108</v>
      </c>
      <c r="E98" s="142"/>
      <c r="F98" s="142"/>
      <c r="G98" s="142"/>
      <c r="H98" s="142"/>
      <c r="I98" s="142"/>
      <c r="J98" s="143">
        <f>J128</f>
        <v>0</v>
      </c>
      <c r="K98" s="10"/>
      <c r="L98" s="14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0"/>
      <c r="C99" s="10"/>
      <c r="D99" s="141" t="s">
        <v>109</v>
      </c>
      <c r="E99" s="142"/>
      <c r="F99" s="142"/>
      <c r="G99" s="142"/>
      <c r="H99" s="142"/>
      <c r="I99" s="142"/>
      <c r="J99" s="143">
        <f>J165</f>
        <v>0</v>
      </c>
      <c r="K99" s="10"/>
      <c r="L99" s="14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0"/>
      <c r="C100" s="10"/>
      <c r="D100" s="141" t="s">
        <v>110</v>
      </c>
      <c r="E100" s="142"/>
      <c r="F100" s="142"/>
      <c r="G100" s="142"/>
      <c r="H100" s="142"/>
      <c r="I100" s="142"/>
      <c r="J100" s="143">
        <f>J168</f>
        <v>0</v>
      </c>
      <c r="K100" s="10"/>
      <c r="L100" s="14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0"/>
      <c r="C101" s="10"/>
      <c r="D101" s="141" t="s">
        <v>111</v>
      </c>
      <c r="E101" s="142"/>
      <c r="F101" s="142"/>
      <c r="G101" s="142"/>
      <c r="H101" s="142"/>
      <c r="I101" s="142"/>
      <c r="J101" s="143">
        <f>J173</f>
        <v>0</v>
      </c>
      <c r="K101" s="10"/>
      <c r="L101" s="14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0"/>
      <c r="C102" s="10"/>
      <c r="D102" s="141" t="s">
        <v>112</v>
      </c>
      <c r="E102" s="142"/>
      <c r="F102" s="142"/>
      <c r="G102" s="142"/>
      <c r="H102" s="142"/>
      <c r="I102" s="142"/>
      <c r="J102" s="143">
        <f>J192</f>
        <v>0</v>
      </c>
      <c r="K102" s="10"/>
      <c r="L102" s="14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0"/>
      <c r="C103" s="10"/>
      <c r="D103" s="141" t="s">
        <v>113</v>
      </c>
      <c r="E103" s="142"/>
      <c r="F103" s="142"/>
      <c r="G103" s="142"/>
      <c r="H103" s="142"/>
      <c r="I103" s="142"/>
      <c r="J103" s="143">
        <f>J195</f>
        <v>0</v>
      </c>
      <c r="K103" s="10"/>
      <c r="L103" s="14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36"/>
      <c r="C104" s="9"/>
      <c r="D104" s="137" t="s">
        <v>114</v>
      </c>
      <c r="E104" s="138"/>
      <c r="F104" s="138"/>
      <c r="G104" s="138"/>
      <c r="H104" s="138"/>
      <c r="I104" s="138"/>
      <c r="J104" s="139">
        <f>J198</f>
        <v>0</v>
      </c>
      <c r="K104" s="9"/>
      <c r="L104" s="13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0"/>
      <c r="C105" s="10"/>
      <c r="D105" s="141" t="s">
        <v>115</v>
      </c>
      <c r="E105" s="142"/>
      <c r="F105" s="142"/>
      <c r="G105" s="142"/>
      <c r="H105" s="142"/>
      <c r="I105" s="142"/>
      <c r="J105" s="143">
        <f>J199</f>
        <v>0</v>
      </c>
      <c r="K105" s="10"/>
      <c r="L105" s="14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0"/>
      <c r="C106" s="10"/>
      <c r="D106" s="141" t="s">
        <v>116</v>
      </c>
      <c r="E106" s="142"/>
      <c r="F106" s="142"/>
      <c r="G106" s="142"/>
      <c r="H106" s="142"/>
      <c r="I106" s="142"/>
      <c r="J106" s="143">
        <f>J203</f>
        <v>0</v>
      </c>
      <c r="K106" s="10"/>
      <c r="L106" s="14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117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7"/>
      <c r="D116" s="37"/>
      <c r="E116" s="117" t="str">
        <f>E7</f>
        <v>Kulturní centrum Stará radnice</v>
      </c>
      <c r="F116" s="31"/>
      <c r="G116" s="31"/>
      <c r="H116" s="31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97</v>
      </c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7"/>
      <c r="D118" s="37"/>
      <c r="E118" s="66" t="str">
        <f>E9</f>
        <v>01 - Rekonstrukce vodovodní přípojky</v>
      </c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7"/>
      <c r="E120" s="37"/>
      <c r="F120" s="26" t="str">
        <f>F12</f>
        <v xml:space="preserve"> </v>
      </c>
      <c r="G120" s="37"/>
      <c r="H120" s="37"/>
      <c r="I120" s="31" t="s">
        <v>22</v>
      </c>
      <c r="J120" s="68" t="str">
        <f>IF(J12="","",J12)</f>
        <v>14. 1. 2025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7"/>
      <c r="E122" s="37"/>
      <c r="F122" s="26" t="str">
        <f>E15</f>
        <v xml:space="preserve"> </v>
      </c>
      <c r="G122" s="37"/>
      <c r="H122" s="37"/>
      <c r="I122" s="31" t="s">
        <v>29</v>
      </c>
      <c r="J122" s="35" t="str">
        <f>E21</f>
        <v xml:space="preserve"> 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27</v>
      </c>
      <c r="D123" s="37"/>
      <c r="E123" s="37"/>
      <c r="F123" s="26" t="str">
        <f>IF(E18="","",E18)</f>
        <v>Vyplň údaj</v>
      </c>
      <c r="G123" s="37"/>
      <c r="H123" s="37"/>
      <c r="I123" s="31" t="s">
        <v>31</v>
      </c>
      <c r="J123" s="35" t="str">
        <f>E24</f>
        <v xml:space="preserve"> 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44"/>
      <c r="B125" s="145"/>
      <c r="C125" s="146" t="s">
        <v>118</v>
      </c>
      <c r="D125" s="147" t="s">
        <v>58</v>
      </c>
      <c r="E125" s="147" t="s">
        <v>54</v>
      </c>
      <c r="F125" s="147" t="s">
        <v>55</v>
      </c>
      <c r="G125" s="147" t="s">
        <v>119</v>
      </c>
      <c r="H125" s="147" t="s">
        <v>120</v>
      </c>
      <c r="I125" s="147" t="s">
        <v>121</v>
      </c>
      <c r="J125" s="147" t="s">
        <v>104</v>
      </c>
      <c r="K125" s="148" t="s">
        <v>122</v>
      </c>
      <c r="L125" s="149"/>
      <c r="M125" s="85" t="s">
        <v>1</v>
      </c>
      <c r="N125" s="86" t="s">
        <v>37</v>
      </c>
      <c r="O125" s="86" t="s">
        <v>123</v>
      </c>
      <c r="P125" s="86" t="s">
        <v>124</v>
      </c>
      <c r="Q125" s="86" t="s">
        <v>125</v>
      </c>
      <c r="R125" s="86" t="s">
        <v>126</v>
      </c>
      <c r="S125" s="86" t="s">
        <v>127</v>
      </c>
      <c r="T125" s="87" t="s">
        <v>128</v>
      </c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</row>
    <row r="126" s="2" customFormat="1" ht="22.8" customHeight="1">
      <c r="A126" s="37"/>
      <c r="B126" s="38"/>
      <c r="C126" s="92" t="s">
        <v>129</v>
      </c>
      <c r="D126" s="37"/>
      <c r="E126" s="37"/>
      <c r="F126" s="37"/>
      <c r="G126" s="37"/>
      <c r="H126" s="37"/>
      <c r="I126" s="37"/>
      <c r="J126" s="150">
        <f>BK126</f>
        <v>0</v>
      </c>
      <c r="K126" s="37"/>
      <c r="L126" s="38"/>
      <c r="M126" s="88"/>
      <c r="N126" s="72"/>
      <c r="O126" s="89"/>
      <c r="P126" s="151">
        <f>P127+P198</f>
        <v>0</v>
      </c>
      <c r="Q126" s="89"/>
      <c r="R126" s="151">
        <f>R127+R198</f>
        <v>7.8072400000000002</v>
      </c>
      <c r="S126" s="89"/>
      <c r="T126" s="152">
        <f>T127+T198</f>
        <v>4.7950000000000008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72</v>
      </c>
      <c r="AU126" s="18" t="s">
        <v>106</v>
      </c>
      <c r="BK126" s="153">
        <f>BK127+BK198</f>
        <v>0</v>
      </c>
    </row>
    <row r="127" s="12" customFormat="1" ht="25.92" customHeight="1">
      <c r="A127" s="12"/>
      <c r="B127" s="154"/>
      <c r="C127" s="12"/>
      <c r="D127" s="155" t="s">
        <v>72</v>
      </c>
      <c r="E127" s="156" t="s">
        <v>130</v>
      </c>
      <c r="F127" s="156" t="s">
        <v>131</v>
      </c>
      <c r="G127" s="12"/>
      <c r="H127" s="12"/>
      <c r="I127" s="157"/>
      <c r="J127" s="158">
        <f>BK127</f>
        <v>0</v>
      </c>
      <c r="K127" s="12"/>
      <c r="L127" s="154"/>
      <c r="M127" s="159"/>
      <c r="N127" s="160"/>
      <c r="O127" s="160"/>
      <c r="P127" s="161">
        <f>P128+P165+P168+P173+P192+P195</f>
        <v>0</v>
      </c>
      <c r="Q127" s="160"/>
      <c r="R127" s="161">
        <f>R128+R165+R168+R173+R192+R195</f>
        <v>7.8072400000000002</v>
      </c>
      <c r="S127" s="160"/>
      <c r="T127" s="162">
        <f>T128+T165+T168+T173+T192+T195</f>
        <v>4.7950000000000008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5" t="s">
        <v>81</v>
      </c>
      <c r="AT127" s="163" t="s">
        <v>72</v>
      </c>
      <c r="AU127" s="163" t="s">
        <v>73</v>
      </c>
      <c r="AY127" s="155" t="s">
        <v>132</v>
      </c>
      <c r="BK127" s="164">
        <f>BK128+BK165+BK168+BK173+BK192+BK195</f>
        <v>0</v>
      </c>
    </row>
    <row r="128" s="12" customFormat="1" ht="22.8" customHeight="1">
      <c r="A128" s="12"/>
      <c r="B128" s="154"/>
      <c r="C128" s="12"/>
      <c r="D128" s="155" t="s">
        <v>72</v>
      </c>
      <c r="E128" s="165" t="s">
        <v>81</v>
      </c>
      <c r="F128" s="165" t="s">
        <v>133</v>
      </c>
      <c r="G128" s="12"/>
      <c r="H128" s="12"/>
      <c r="I128" s="157"/>
      <c r="J128" s="166">
        <f>BK128</f>
        <v>0</v>
      </c>
      <c r="K128" s="12"/>
      <c r="L128" s="154"/>
      <c r="M128" s="159"/>
      <c r="N128" s="160"/>
      <c r="O128" s="160"/>
      <c r="P128" s="161">
        <f>SUM(P129:P164)</f>
        <v>0</v>
      </c>
      <c r="Q128" s="160"/>
      <c r="R128" s="161">
        <f>SUM(R129:R164)</f>
        <v>0.010880000000000001</v>
      </c>
      <c r="S128" s="160"/>
      <c r="T128" s="162">
        <f>SUM(T129:T164)</f>
        <v>4.7950000000000008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5" t="s">
        <v>81</v>
      </c>
      <c r="AT128" s="163" t="s">
        <v>72</v>
      </c>
      <c r="AU128" s="163" t="s">
        <v>81</v>
      </c>
      <c r="AY128" s="155" t="s">
        <v>132</v>
      </c>
      <c r="BK128" s="164">
        <f>SUM(BK129:BK164)</f>
        <v>0</v>
      </c>
    </row>
    <row r="129" s="2" customFormat="1" ht="66.75" customHeight="1">
      <c r="A129" s="37"/>
      <c r="B129" s="167"/>
      <c r="C129" s="168" t="s">
        <v>81</v>
      </c>
      <c r="D129" s="168" t="s">
        <v>134</v>
      </c>
      <c r="E129" s="169" t="s">
        <v>135</v>
      </c>
      <c r="F129" s="170" t="s">
        <v>136</v>
      </c>
      <c r="G129" s="171" t="s">
        <v>137</v>
      </c>
      <c r="H129" s="172">
        <v>15</v>
      </c>
      <c r="I129" s="173"/>
      <c r="J129" s="174">
        <f>ROUND(I129*H129,2)</f>
        <v>0</v>
      </c>
      <c r="K129" s="170" t="s">
        <v>138</v>
      </c>
      <c r="L129" s="38"/>
      <c r="M129" s="175" t="s">
        <v>1</v>
      </c>
      <c r="N129" s="176" t="s">
        <v>38</v>
      </c>
      <c r="O129" s="76"/>
      <c r="P129" s="177">
        <f>O129*H129</f>
        <v>0</v>
      </c>
      <c r="Q129" s="177">
        <v>0</v>
      </c>
      <c r="R129" s="177">
        <f>Q129*H129</f>
        <v>0</v>
      </c>
      <c r="S129" s="177">
        <v>0.28100000000000003</v>
      </c>
      <c r="T129" s="178">
        <f>S129*H129</f>
        <v>4.2150000000000007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79" t="s">
        <v>139</v>
      </c>
      <c r="AT129" s="179" t="s">
        <v>134</v>
      </c>
      <c r="AU129" s="179" t="s">
        <v>83</v>
      </c>
      <c r="AY129" s="18" t="s">
        <v>132</v>
      </c>
      <c r="BE129" s="180">
        <f>IF(N129="základní",J129,0)</f>
        <v>0</v>
      </c>
      <c r="BF129" s="180">
        <f>IF(N129="snížená",J129,0)</f>
        <v>0</v>
      </c>
      <c r="BG129" s="180">
        <f>IF(N129="zákl. přenesená",J129,0)</f>
        <v>0</v>
      </c>
      <c r="BH129" s="180">
        <f>IF(N129="sníž. přenesená",J129,0)</f>
        <v>0</v>
      </c>
      <c r="BI129" s="180">
        <f>IF(N129="nulová",J129,0)</f>
        <v>0</v>
      </c>
      <c r="BJ129" s="18" t="s">
        <v>81</v>
      </c>
      <c r="BK129" s="180">
        <f>ROUND(I129*H129,2)</f>
        <v>0</v>
      </c>
      <c r="BL129" s="18" t="s">
        <v>139</v>
      </c>
      <c r="BM129" s="179" t="s">
        <v>140</v>
      </c>
    </row>
    <row r="130" s="13" customFormat="1">
      <c r="A130" s="13"/>
      <c r="B130" s="181"/>
      <c r="C130" s="13"/>
      <c r="D130" s="182" t="s">
        <v>141</v>
      </c>
      <c r="E130" s="183" t="s">
        <v>98</v>
      </c>
      <c r="F130" s="184" t="s">
        <v>99</v>
      </c>
      <c r="G130" s="13"/>
      <c r="H130" s="185">
        <v>15</v>
      </c>
      <c r="I130" s="186"/>
      <c r="J130" s="13"/>
      <c r="K130" s="13"/>
      <c r="L130" s="181"/>
      <c r="M130" s="187"/>
      <c r="N130" s="188"/>
      <c r="O130" s="188"/>
      <c r="P130" s="188"/>
      <c r="Q130" s="188"/>
      <c r="R130" s="188"/>
      <c r="S130" s="188"/>
      <c r="T130" s="18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3" t="s">
        <v>141</v>
      </c>
      <c r="AU130" s="183" t="s">
        <v>83</v>
      </c>
      <c r="AV130" s="13" t="s">
        <v>83</v>
      </c>
      <c r="AW130" s="13" t="s">
        <v>30</v>
      </c>
      <c r="AX130" s="13" t="s">
        <v>81</v>
      </c>
      <c r="AY130" s="183" t="s">
        <v>132</v>
      </c>
    </row>
    <row r="131" s="2" customFormat="1" ht="44.25" customHeight="1">
      <c r="A131" s="37"/>
      <c r="B131" s="167"/>
      <c r="C131" s="168" t="s">
        <v>83</v>
      </c>
      <c r="D131" s="168" t="s">
        <v>134</v>
      </c>
      <c r="E131" s="169" t="s">
        <v>142</v>
      </c>
      <c r="F131" s="170" t="s">
        <v>143</v>
      </c>
      <c r="G131" s="171" t="s">
        <v>144</v>
      </c>
      <c r="H131" s="172">
        <v>2</v>
      </c>
      <c r="I131" s="173"/>
      <c r="J131" s="174">
        <f>ROUND(I131*H131,2)</f>
        <v>0</v>
      </c>
      <c r="K131" s="170" t="s">
        <v>138</v>
      </c>
      <c r="L131" s="38"/>
      <c r="M131" s="175" t="s">
        <v>1</v>
      </c>
      <c r="N131" s="176" t="s">
        <v>38</v>
      </c>
      <c r="O131" s="76"/>
      <c r="P131" s="177">
        <f>O131*H131</f>
        <v>0</v>
      </c>
      <c r="Q131" s="177">
        <v>0</v>
      </c>
      <c r="R131" s="177">
        <f>Q131*H131</f>
        <v>0</v>
      </c>
      <c r="S131" s="177">
        <v>0.28999999999999998</v>
      </c>
      <c r="T131" s="178">
        <f>S131*H131</f>
        <v>0.57999999999999996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79" t="s">
        <v>139</v>
      </c>
      <c r="AT131" s="179" t="s">
        <v>134</v>
      </c>
      <c r="AU131" s="179" t="s">
        <v>83</v>
      </c>
      <c r="AY131" s="18" t="s">
        <v>132</v>
      </c>
      <c r="BE131" s="180">
        <f>IF(N131="základní",J131,0)</f>
        <v>0</v>
      </c>
      <c r="BF131" s="180">
        <f>IF(N131="snížená",J131,0)</f>
        <v>0</v>
      </c>
      <c r="BG131" s="180">
        <f>IF(N131="zákl. přenesená",J131,0)</f>
        <v>0</v>
      </c>
      <c r="BH131" s="180">
        <f>IF(N131="sníž. přenesená",J131,0)</f>
        <v>0</v>
      </c>
      <c r="BI131" s="180">
        <f>IF(N131="nulová",J131,0)</f>
        <v>0</v>
      </c>
      <c r="BJ131" s="18" t="s">
        <v>81</v>
      </c>
      <c r="BK131" s="180">
        <f>ROUND(I131*H131,2)</f>
        <v>0</v>
      </c>
      <c r="BL131" s="18" t="s">
        <v>139</v>
      </c>
      <c r="BM131" s="179" t="s">
        <v>145</v>
      </c>
    </row>
    <row r="132" s="2" customFormat="1" ht="44.25" customHeight="1">
      <c r="A132" s="37"/>
      <c r="B132" s="167"/>
      <c r="C132" s="168" t="s">
        <v>146</v>
      </c>
      <c r="D132" s="168" t="s">
        <v>134</v>
      </c>
      <c r="E132" s="169" t="s">
        <v>147</v>
      </c>
      <c r="F132" s="170" t="s">
        <v>148</v>
      </c>
      <c r="G132" s="171" t="s">
        <v>149</v>
      </c>
      <c r="H132" s="172">
        <v>16.73</v>
      </c>
      <c r="I132" s="173"/>
      <c r="J132" s="174">
        <f>ROUND(I132*H132,2)</f>
        <v>0</v>
      </c>
      <c r="K132" s="170" t="s">
        <v>138</v>
      </c>
      <c r="L132" s="38"/>
      <c r="M132" s="175" t="s">
        <v>1</v>
      </c>
      <c r="N132" s="176" t="s">
        <v>38</v>
      </c>
      <c r="O132" s="76"/>
      <c r="P132" s="177">
        <f>O132*H132</f>
        <v>0</v>
      </c>
      <c r="Q132" s="177">
        <v>0</v>
      </c>
      <c r="R132" s="177">
        <f>Q132*H132</f>
        <v>0</v>
      </c>
      <c r="S132" s="177">
        <v>0</v>
      </c>
      <c r="T132" s="178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79" t="s">
        <v>139</v>
      </c>
      <c r="AT132" s="179" t="s">
        <v>134</v>
      </c>
      <c r="AU132" s="179" t="s">
        <v>83</v>
      </c>
      <c r="AY132" s="18" t="s">
        <v>132</v>
      </c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18" t="s">
        <v>81</v>
      </c>
      <c r="BK132" s="180">
        <f>ROUND(I132*H132,2)</f>
        <v>0</v>
      </c>
      <c r="BL132" s="18" t="s">
        <v>139</v>
      </c>
      <c r="BM132" s="179" t="s">
        <v>150</v>
      </c>
    </row>
    <row r="133" s="13" customFormat="1">
      <c r="A133" s="13"/>
      <c r="B133" s="181"/>
      <c r="C133" s="13"/>
      <c r="D133" s="182" t="s">
        <v>141</v>
      </c>
      <c r="E133" s="183" t="s">
        <v>95</v>
      </c>
      <c r="F133" s="184" t="s">
        <v>96</v>
      </c>
      <c r="G133" s="13"/>
      <c r="H133" s="185">
        <v>16.73</v>
      </c>
      <c r="I133" s="186"/>
      <c r="J133" s="13"/>
      <c r="K133" s="13"/>
      <c r="L133" s="181"/>
      <c r="M133" s="187"/>
      <c r="N133" s="188"/>
      <c r="O133" s="188"/>
      <c r="P133" s="188"/>
      <c r="Q133" s="188"/>
      <c r="R133" s="188"/>
      <c r="S133" s="188"/>
      <c r="T133" s="18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3" t="s">
        <v>141</v>
      </c>
      <c r="AU133" s="183" t="s">
        <v>83</v>
      </c>
      <c r="AV133" s="13" t="s">
        <v>83</v>
      </c>
      <c r="AW133" s="13" t="s">
        <v>30</v>
      </c>
      <c r="AX133" s="13" t="s">
        <v>81</v>
      </c>
      <c r="AY133" s="183" t="s">
        <v>132</v>
      </c>
    </row>
    <row r="134" s="2" customFormat="1" ht="37.8" customHeight="1">
      <c r="A134" s="37"/>
      <c r="B134" s="167"/>
      <c r="C134" s="168" t="s">
        <v>139</v>
      </c>
      <c r="D134" s="168" t="s">
        <v>134</v>
      </c>
      <c r="E134" s="169" t="s">
        <v>151</v>
      </c>
      <c r="F134" s="170" t="s">
        <v>152</v>
      </c>
      <c r="G134" s="171" t="s">
        <v>137</v>
      </c>
      <c r="H134" s="172">
        <v>12.800000000000001</v>
      </c>
      <c r="I134" s="173"/>
      <c r="J134" s="174">
        <f>ROUND(I134*H134,2)</f>
        <v>0</v>
      </c>
      <c r="K134" s="170" t="s">
        <v>138</v>
      </c>
      <c r="L134" s="38"/>
      <c r="M134" s="175" t="s">
        <v>1</v>
      </c>
      <c r="N134" s="176" t="s">
        <v>38</v>
      </c>
      <c r="O134" s="76"/>
      <c r="P134" s="177">
        <f>O134*H134</f>
        <v>0</v>
      </c>
      <c r="Q134" s="177">
        <v>0.00084999999999999995</v>
      </c>
      <c r="R134" s="177">
        <f>Q134*H134</f>
        <v>0.010880000000000001</v>
      </c>
      <c r="S134" s="177">
        <v>0</v>
      </c>
      <c r="T134" s="178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79" t="s">
        <v>139</v>
      </c>
      <c r="AT134" s="179" t="s">
        <v>134</v>
      </c>
      <c r="AU134" s="179" t="s">
        <v>83</v>
      </c>
      <c r="AY134" s="18" t="s">
        <v>132</v>
      </c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8" t="s">
        <v>81</v>
      </c>
      <c r="BK134" s="180">
        <f>ROUND(I134*H134,2)</f>
        <v>0</v>
      </c>
      <c r="BL134" s="18" t="s">
        <v>139</v>
      </c>
      <c r="BM134" s="179" t="s">
        <v>153</v>
      </c>
    </row>
    <row r="135" s="13" customFormat="1">
      <c r="A135" s="13"/>
      <c r="B135" s="181"/>
      <c r="C135" s="13"/>
      <c r="D135" s="182" t="s">
        <v>141</v>
      </c>
      <c r="E135" s="183" t="s">
        <v>84</v>
      </c>
      <c r="F135" s="184" t="s">
        <v>85</v>
      </c>
      <c r="G135" s="13"/>
      <c r="H135" s="185">
        <v>12.800000000000001</v>
      </c>
      <c r="I135" s="186"/>
      <c r="J135" s="13"/>
      <c r="K135" s="13"/>
      <c r="L135" s="181"/>
      <c r="M135" s="187"/>
      <c r="N135" s="188"/>
      <c r="O135" s="188"/>
      <c r="P135" s="188"/>
      <c r="Q135" s="188"/>
      <c r="R135" s="188"/>
      <c r="S135" s="188"/>
      <c r="T135" s="18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3" t="s">
        <v>141</v>
      </c>
      <c r="AU135" s="183" t="s">
        <v>83</v>
      </c>
      <c r="AV135" s="13" t="s">
        <v>83</v>
      </c>
      <c r="AW135" s="13" t="s">
        <v>30</v>
      </c>
      <c r="AX135" s="13" t="s">
        <v>81</v>
      </c>
      <c r="AY135" s="183" t="s">
        <v>132</v>
      </c>
    </row>
    <row r="136" s="2" customFormat="1" ht="44.25" customHeight="1">
      <c r="A136" s="37"/>
      <c r="B136" s="167"/>
      <c r="C136" s="168" t="s">
        <v>154</v>
      </c>
      <c r="D136" s="168" t="s">
        <v>134</v>
      </c>
      <c r="E136" s="169" t="s">
        <v>155</v>
      </c>
      <c r="F136" s="170" t="s">
        <v>156</v>
      </c>
      <c r="G136" s="171" t="s">
        <v>137</v>
      </c>
      <c r="H136" s="172">
        <v>12.800000000000001</v>
      </c>
      <c r="I136" s="173"/>
      <c r="J136" s="174">
        <f>ROUND(I136*H136,2)</f>
        <v>0</v>
      </c>
      <c r="K136" s="170" t="s">
        <v>138</v>
      </c>
      <c r="L136" s="38"/>
      <c r="M136" s="175" t="s">
        <v>1</v>
      </c>
      <c r="N136" s="176" t="s">
        <v>38</v>
      </c>
      <c r="O136" s="76"/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79" t="s">
        <v>139</v>
      </c>
      <c r="AT136" s="179" t="s">
        <v>134</v>
      </c>
      <c r="AU136" s="179" t="s">
        <v>83</v>
      </c>
      <c r="AY136" s="18" t="s">
        <v>132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8" t="s">
        <v>81</v>
      </c>
      <c r="BK136" s="180">
        <f>ROUND(I136*H136,2)</f>
        <v>0</v>
      </c>
      <c r="BL136" s="18" t="s">
        <v>139</v>
      </c>
      <c r="BM136" s="179" t="s">
        <v>157</v>
      </c>
    </row>
    <row r="137" s="13" customFormat="1">
      <c r="A137" s="13"/>
      <c r="B137" s="181"/>
      <c r="C137" s="13"/>
      <c r="D137" s="182" t="s">
        <v>141</v>
      </c>
      <c r="E137" s="183" t="s">
        <v>1</v>
      </c>
      <c r="F137" s="184" t="s">
        <v>84</v>
      </c>
      <c r="G137" s="13"/>
      <c r="H137" s="185">
        <v>12.800000000000001</v>
      </c>
      <c r="I137" s="186"/>
      <c r="J137" s="13"/>
      <c r="K137" s="13"/>
      <c r="L137" s="181"/>
      <c r="M137" s="187"/>
      <c r="N137" s="188"/>
      <c r="O137" s="188"/>
      <c r="P137" s="188"/>
      <c r="Q137" s="188"/>
      <c r="R137" s="188"/>
      <c r="S137" s="188"/>
      <c r="T137" s="18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3" t="s">
        <v>141</v>
      </c>
      <c r="AU137" s="183" t="s">
        <v>83</v>
      </c>
      <c r="AV137" s="13" t="s">
        <v>83</v>
      </c>
      <c r="AW137" s="13" t="s">
        <v>30</v>
      </c>
      <c r="AX137" s="13" t="s">
        <v>81</v>
      </c>
      <c r="AY137" s="183" t="s">
        <v>132</v>
      </c>
    </row>
    <row r="138" s="2" customFormat="1" ht="62.7" customHeight="1">
      <c r="A138" s="37"/>
      <c r="B138" s="167"/>
      <c r="C138" s="168" t="s">
        <v>158</v>
      </c>
      <c r="D138" s="168" t="s">
        <v>134</v>
      </c>
      <c r="E138" s="169" t="s">
        <v>159</v>
      </c>
      <c r="F138" s="170" t="s">
        <v>160</v>
      </c>
      <c r="G138" s="171" t="s">
        <v>149</v>
      </c>
      <c r="H138" s="172">
        <v>21.059999999999999</v>
      </c>
      <c r="I138" s="173"/>
      <c r="J138" s="174">
        <f>ROUND(I138*H138,2)</f>
        <v>0</v>
      </c>
      <c r="K138" s="170" t="s">
        <v>138</v>
      </c>
      <c r="L138" s="38"/>
      <c r="M138" s="175" t="s">
        <v>1</v>
      </c>
      <c r="N138" s="176" t="s">
        <v>38</v>
      </c>
      <c r="O138" s="76"/>
      <c r="P138" s="177">
        <f>O138*H138</f>
        <v>0</v>
      </c>
      <c r="Q138" s="177">
        <v>0</v>
      </c>
      <c r="R138" s="177">
        <f>Q138*H138</f>
        <v>0</v>
      </c>
      <c r="S138" s="177">
        <v>0</v>
      </c>
      <c r="T138" s="178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79" t="s">
        <v>139</v>
      </c>
      <c r="AT138" s="179" t="s">
        <v>134</v>
      </c>
      <c r="AU138" s="179" t="s">
        <v>83</v>
      </c>
      <c r="AY138" s="18" t="s">
        <v>132</v>
      </c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18" t="s">
        <v>81</v>
      </c>
      <c r="BK138" s="180">
        <f>ROUND(I138*H138,2)</f>
        <v>0</v>
      </c>
      <c r="BL138" s="18" t="s">
        <v>139</v>
      </c>
      <c r="BM138" s="179" t="s">
        <v>161</v>
      </c>
    </row>
    <row r="139" s="14" customFormat="1">
      <c r="A139" s="14"/>
      <c r="B139" s="190"/>
      <c r="C139" s="14"/>
      <c r="D139" s="182" t="s">
        <v>141</v>
      </c>
      <c r="E139" s="191" t="s">
        <v>1</v>
      </c>
      <c r="F139" s="192" t="s">
        <v>162</v>
      </c>
      <c r="G139" s="14"/>
      <c r="H139" s="191" t="s">
        <v>1</v>
      </c>
      <c r="I139" s="193"/>
      <c r="J139" s="14"/>
      <c r="K139" s="14"/>
      <c r="L139" s="190"/>
      <c r="M139" s="194"/>
      <c r="N139" s="195"/>
      <c r="O139" s="195"/>
      <c r="P139" s="195"/>
      <c r="Q139" s="195"/>
      <c r="R139" s="195"/>
      <c r="S139" s="195"/>
      <c r="T139" s="19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1" t="s">
        <v>141</v>
      </c>
      <c r="AU139" s="191" t="s">
        <v>83</v>
      </c>
      <c r="AV139" s="14" t="s">
        <v>81</v>
      </c>
      <c r="AW139" s="14" t="s">
        <v>30</v>
      </c>
      <c r="AX139" s="14" t="s">
        <v>73</v>
      </c>
      <c r="AY139" s="191" t="s">
        <v>132</v>
      </c>
    </row>
    <row r="140" s="13" customFormat="1">
      <c r="A140" s="13"/>
      <c r="B140" s="181"/>
      <c r="C140" s="13"/>
      <c r="D140" s="182" t="s">
        <v>141</v>
      </c>
      <c r="E140" s="183" t="s">
        <v>1</v>
      </c>
      <c r="F140" s="184" t="s">
        <v>86</v>
      </c>
      <c r="G140" s="13"/>
      <c r="H140" s="185">
        <v>10.529999999999999</v>
      </c>
      <c r="I140" s="186"/>
      <c r="J140" s="13"/>
      <c r="K140" s="13"/>
      <c r="L140" s="181"/>
      <c r="M140" s="187"/>
      <c r="N140" s="188"/>
      <c r="O140" s="188"/>
      <c r="P140" s="188"/>
      <c r="Q140" s="188"/>
      <c r="R140" s="188"/>
      <c r="S140" s="188"/>
      <c r="T140" s="18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3" t="s">
        <v>141</v>
      </c>
      <c r="AU140" s="183" t="s">
        <v>83</v>
      </c>
      <c r="AV140" s="13" t="s">
        <v>83</v>
      </c>
      <c r="AW140" s="13" t="s">
        <v>30</v>
      </c>
      <c r="AX140" s="13" t="s">
        <v>73</v>
      </c>
      <c r="AY140" s="183" t="s">
        <v>132</v>
      </c>
    </row>
    <row r="141" s="14" customFormat="1">
      <c r="A141" s="14"/>
      <c r="B141" s="190"/>
      <c r="C141" s="14"/>
      <c r="D141" s="182" t="s">
        <v>141</v>
      </c>
      <c r="E141" s="191" t="s">
        <v>1</v>
      </c>
      <c r="F141" s="192" t="s">
        <v>163</v>
      </c>
      <c r="G141" s="14"/>
      <c r="H141" s="191" t="s">
        <v>1</v>
      </c>
      <c r="I141" s="193"/>
      <c r="J141" s="14"/>
      <c r="K141" s="14"/>
      <c r="L141" s="190"/>
      <c r="M141" s="194"/>
      <c r="N141" s="195"/>
      <c r="O141" s="195"/>
      <c r="P141" s="195"/>
      <c r="Q141" s="195"/>
      <c r="R141" s="195"/>
      <c r="S141" s="195"/>
      <c r="T141" s="19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91" t="s">
        <v>141</v>
      </c>
      <c r="AU141" s="191" t="s">
        <v>83</v>
      </c>
      <c r="AV141" s="14" t="s">
        <v>81</v>
      </c>
      <c r="AW141" s="14" t="s">
        <v>30</v>
      </c>
      <c r="AX141" s="14" t="s">
        <v>73</v>
      </c>
      <c r="AY141" s="191" t="s">
        <v>132</v>
      </c>
    </row>
    <row r="142" s="13" customFormat="1">
      <c r="A142" s="13"/>
      <c r="B142" s="181"/>
      <c r="C142" s="13"/>
      <c r="D142" s="182" t="s">
        <v>141</v>
      </c>
      <c r="E142" s="183" t="s">
        <v>1</v>
      </c>
      <c r="F142" s="184" t="s">
        <v>86</v>
      </c>
      <c r="G142" s="13"/>
      <c r="H142" s="185">
        <v>10.529999999999999</v>
      </c>
      <c r="I142" s="186"/>
      <c r="J142" s="13"/>
      <c r="K142" s="13"/>
      <c r="L142" s="181"/>
      <c r="M142" s="187"/>
      <c r="N142" s="188"/>
      <c r="O142" s="188"/>
      <c r="P142" s="188"/>
      <c r="Q142" s="188"/>
      <c r="R142" s="188"/>
      <c r="S142" s="188"/>
      <c r="T142" s="18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3" t="s">
        <v>141</v>
      </c>
      <c r="AU142" s="183" t="s">
        <v>83</v>
      </c>
      <c r="AV142" s="13" t="s">
        <v>83</v>
      </c>
      <c r="AW142" s="13" t="s">
        <v>30</v>
      </c>
      <c r="AX142" s="13" t="s">
        <v>73</v>
      </c>
      <c r="AY142" s="183" t="s">
        <v>132</v>
      </c>
    </row>
    <row r="143" s="15" customFormat="1">
      <c r="A143" s="15"/>
      <c r="B143" s="197"/>
      <c r="C143" s="15"/>
      <c r="D143" s="182" t="s">
        <v>141</v>
      </c>
      <c r="E143" s="198" t="s">
        <v>1</v>
      </c>
      <c r="F143" s="199" t="s">
        <v>164</v>
      </c>
      <c r="G143" s="15"/>
      <c r="H143" s="200">
        <v>21.059999999999999</v>
      </c>
      <c r="I143" s="201"/>
      <c r="J143" s="15"/>
      <c r="K143" s="15"/>
      <c r="L143" s="197"/>
      <c r="M143" s="202"/>
      <c r="N143" s="203"/>
      <c r="O143" s="203"/>
      <c r="P143" s="203"/>
      <c r="Q143" s="203"/>
      <c r="R143" s="203"/>
      <c r="S143" s="203"/>
      <c r="T143" s="20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198" t="s">
        <v>141</v>
      </c>
      <c r="AU143" s="198" t="s">
        <v>83</v>
      </c>
      <c r="AV143" s="15" t="s">
        <v>139</v>
      </c>
      <c r="AW143" s="15" t="s">
        <v>30</v>
      </c>
      <c r="AX143" s="15" t="s">
        <v>81</v>
      </c>
      <c r="AY143" s="198" t="s">
        <v>132</v>
      </c>
    </row>
    <row r="144" s="2" customFormat="1" ht="62.7" customHeight="1">
      <c r="A144" s="37"/>
      <c r="B144" s="167"/>
      <c r="C144" s="168" t="s">
        <v>165</v>
      </c>
      <c r="D144" s="168" t="s">
        <v>134</v>
      </c>
      <c r="E144" s="169" t="s">
        <v>166</v>
      </c>
      <c r="F144" s="170" t="s">
        <v>167</v>
      </c>
      <c r="G144" s="171" t="s">
        <v>149</v>
      </c>
      <c r="H144" s="172">
        <v>6.2000000000000002</v>
      </c>
      <c r="I144" s="173"/>
      <c r="J144" s="174">
        <f>ROUND(I144*H144,2)</f>
        <v>0</v>
      </c>
      <c r="K144" s="170" t="s">
        <v>138</v>
      </c>
      <c r="L144" s="38"/>
      <c r="M144" s="175" t="s">
        <v>1</v>
      </c>
      <c r="N144" s="176" t="s">
        <v>38</v>
      </c>
      <c r="O144" s="76"/>
      <c r="P144" s="177">
        <f>O144*H144</f>
        <v>0</v>
      </c>
      <c r="Q144" s="177">
        <v>0</v>
      </c>
      <c r="R144" s="177">
        <f>Q144*H144</f>
        <v>0</v>
      </c>
      <c r="S144" s="177">
        <v>0</v>
      </c>
      <c r="T144" s="178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79" t="s">
        <v>139</v>
      </c>
      <c r="AT144" s="179" t="s">
        <v>134</v>
      </c>
      <c r="AU144" s="179" t="s">
        <v>83</v>
      </c>
      <c r="AY144" s="18" t="s">
        <v>132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8" t="s">
        <v>81</v>
      </c>
      <c r="BK144" s="180">
        <f>ROUND(I144*H144,2)</f>
        <v>0</v>
      </c>
      <c r="BL144" s="18" t="s">
        <v>139</v>
      </c>
      <c r="BM144" s="179" t="s">
        <v>168</v>
      </c>
    </row>
    <row r="145" s="14" customFormat="1">
      <c r="A145" s="14"/>
      <c r="B145" s="190"/>
      <c r="C145" s="14"/>
      <c r="D145" s="182" t="s">
        <v>141</v>
      </c>
      <c r="E145" s="191" t="s">
        <v>1</v>
      </c>
      <c r="F145" s="192" t="s">
        <v>169</v>
      </c>
      <c r="G145" s="14"/>
      <c r="H145" s="191" t="s">
        <v>1</v>
      </c>
      <c r="I145" s="193"/>
      <c r="J145" s="14"/>
      <c r="K145" s="14"/>
      <c r="L145" s="190"/>
      <c r="M145" s="194"/>
      <c r="N145" s="195"/>
      <c r="O145" s="195"/>
      <c r="P145" s="195"/>
      <c r="Q145" s="195"/>
      <c r="R145" s="195"/>
      <c r="S145" s="195"/>
      <c r="T145" s="19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1" t="s">
        <v>141</v>
      </c>
      <c r="AU145" s="191" t="s">
        <v>83</v>
      </c>
      <c r="AV145" s="14" t="s">
        <v>81</v>
      </c>
      <c r="AW145" s="14" t="s">
        <v>30</v>
      </c>
      <c r="AX145" s="14" t="s">
        <v>73</v>
      </c>
      <c r="AY145" s="191" t="s">
        <v>132</v>
      </c>
    </row>
    <row r="146" s="13" customFormat="1">
      <c r="A146" s="13"/>
      <c r="B146" s="181"/>
      <c r="C146" s="13"/>
      <c r="D146" s="182" t="s">
        <v>141</v>
      </c>
      <c r="E146" s="183" t="s">
        <v>89</v>
      </c>
      <c r="F146" s="184" t="s">
        <v>170</v>
      </c>
      <c r="G146" s="13"/>
      <c r="H146" s="185">
        <v>6.2000000000000002</v>
      </c>
      <c r="I146" s="186"/>
      <c r="J146" s="13"/>
      <c r="K146" s="13"/>
      <c r="L146" s="181"/>
      <c r="M146" s="187"/>
      <c r="N146" s="188"/>
      <c r="O146" s="188"/>
      <c r="P146" s="188"/>
      <c r="Q146" s="188"/>
      <c r="R146" s="188"/>
      <c r="S146" s="188"/>
      <c r="T146" s="18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3" t="s">
        <v>141</v>
      </c>
      <c r="AU146" s="183" t="s">
        <v>83</v>
      </c>
      <c r="AV146" s="13" t="s">
        <v>83</v>
      </c>
      <c r="AW146" s="13" t="s">
        <v>30</v>
      </c>
      <c r="AX146" s="13" t="s">
        <v>81</v>
      </c>
      <c r="AY146" s="183" t="s">
        <v>132</v>
      </c>
    </row>
    <row r="147" s="2" customFormat="1" ht="44.25" customHeight="1">
      <c r="A147" s="37"/>
      <c r="B147" s="167"/>
      <c r="C147" s="168" t="s">
        <v>171</v>
      </c>
      <c r="D147" s="168" t="s">
        <v>134</v>
      </c>
      <c r="E147" s="169" t="s">
        <v>172</v>
      </c>
      <c r="F147" s="170" t="s">
        <v>173</v>
      </c>
      <c r="G147" s="171" t="s">
        <v>149</v>
      </c>
      <c r="H147" s="172">
        <v>16.73</v>
      </c>
      <c r="I147" s="173"/>
      <c r="J147" s="174">
        <f>ROUND(I147*H147,2)</f>
        <v>0</v>
      </c>
      <c r="K147" s="170" t="s">
        <v>138</v>
      </c>
      <c r="L147" s="38"/>
      <c r="M147" s="175" t="s">
        <v>1</v>
      </c>
      <c r="N147" s="176" t="s">
        <v>38</v>
      </c>
      <c r="O147" s="76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79" t="s">
        <v>139</v>
      </c>
      <c r="AT147" s="179" t="s">
        <v>134</v>
      </c>
      <c r="AU147" s="179" t="s">
        <v>83</v>
      </c>
      <c r="AY147" s="18" t="s">
        <v>132</v>
      </c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8" t="s">
        <v>81</v>
      </c>
      <c r="BK147" s="180">
        <f>ROUND(I147*H147,2)</f>
        <v>0</v>
      </c>
      <c r="BL147" s="18" t="s">
        <v>139</v>
      </c>
      <c r="BM147" s="179" t="s">
        <v>174</v>
      </c>
    </row>
    <row r="148" s="14" customFormat="1">
      <c r="A148" s="14"/>
      <c r="B148" s="190"/>
      <c r="C148" s="14"/>
      <c r="D148" s="182" t="s">
        <v>141</v>
      </c>
      <c r="E148" s="191" t="s">
        <v>1</v>
      </c>
      <c r="F148" s="192" t="s">
        <v>163</v>
      </c>
      <c r="G148" s="14"/>
      <c r="H148" s="191" t="s">
        <v>1</v>
      </c>
      <c r="I148" s="193"/>
      <c r="J148" s="14"/>
      <c r="K148" s="14"/>
      <c r="L148" s="190"/>
      <c r="M148" s="194"/>
      <c r="N148" s="195"/>
      <c r="O148" s="195"/>
      <c r="P148" s="195"/>
      <c r="Q148" s="195"/>
      <c r="R148" s="195"/>
      <c r="S148" s="195"/>
      <c r="T148" s="19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1" t="s">
        <v>141</v>
      </c>
      <c r="AU148" s="191" t="s">
        <v>83</v>
      </c>
      <c r="AV148" s="14" t="s">
        <v>81</v>
      </c>
      <c r="AW148" s="14" t="s">
        <v>30</v>
      </c>
      <c r="AX148" s="14" t="s">
        <v>73</v>
      </c>
      <c r="AY148" s="191" t="s">
        <v>132</v>
      </c>
    </row>
    <row r="149" s="13" customFormat="1">
      <c r="A149" s="13"/>
      <c r="B149" s="181"/>
      <c r="C149" s="13"/>
      <c r="D149" s="182" t="s">
        <v>141</v>
      </c>
      <c r="E149" s="183" t="s">
        <v>1</v>
      </c>
      <c r="F149" s="184" t="s">
        <v>86</v>
      </c>
      <c r="G149" s="13"/>
      <c r="H149" s="185">
        <v>10.529999999999999</v>
      </c>
      <c r="I149" s="186"/>
      <c r="J149" s="13"/>
      <c r="K149" s="13"/>
      <c r="L149" s="181"/>
      <c r="M149" s="187"/>
      <c r="N149" s="188"/>
      <c r="O149" s="188"/>
      <c r="P149" s="188"/>
      <c r="Q149" s="188"/>
      <c r="R149" s="188"/>
      <c r="S149" s="188"/>
      <c r="T149" s="18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3" t="s">
        <v>141</v>
      </c>
      <c r="AU149" s="183" t="s">
        <v>83</v>
      </c>
      <c r="AV149" s="13" t="s">
        <v>83</v>
      </c>
      <c r="AW149" s="13" t="s">
        <v>30</v>
      </c>
      <c r="AX149" s="13" t="s">
        <v>73</v>
      </c>
      <c r="AY149" s="183" t="s">
        <v>132</v>
      </c>
    </row>
    <row r="150" s="14" customFormat="1">
      <c r="A150" s="14"/>
      <c r="B150" s="190"/>
      <c r="C150" s="14"/>
      <c r="D150" s="182" t="s">
        <v>141</v>
      </c>
      <c r="E150" s="191" t="s">
        <v>1</v>
      </c>
      <c r="F150" s="192" t="s">
        <v>175</v>
      </c>
      <c r="G150" s="14"/>
      <c r="H150" s="191" t="s">
        <v>1</v>
      </c>
      <c r="I150" s="193"/>
      <c r="J150" s="14"/>
      <c r="K150" s="14"/>
      <c r="L150" s="190"/>
      <c r="M150" s="194"/>
      <c r="N150" s="195"/>
      <c r="O150" s="195"/>
      <c r="P150" s="195"/>
      <c r="Q150" s="195"/>
      <c r="R150" s="195"/>
      <c r="S150" s="195"/>
      <c r="T150" s="19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91" t="s">
        <v>141</v>
      </c>
      <c r="AU150" s="191" t="s">
        <v>83</v>
      </c>
      <c r="AV150" s="14" t="s">
        <v>81</v>
      </c>
      <c r="AW150" s="14" t="s">
        <v>30</v>
      </c>
      <c r="AX150" s="14" t="s">
        <v>73</v>
      </c>
      <c r="AY150" s="191" t="s">
        <v>132</v>
      </c>
    </row>
    <row r="151" s="13" customFormat="1">
      <c r="A151" s="13"/>
      <c r="B151" s="181"/>
      <c r="C151" s="13"/>
      <c r="D151" s="182" t="s">
        <v>141</v>
      </c>
      <c r="E151" s="183" t="s">
        <v>1</v>
      </c>
      <c r="F151" s="184" t="s">
        <v>89</v>
      </c>
      <c r="G151" s="13"/>
      <c r="H151" s="185">
        <v>6.2000000000000002</v>
      </c>
      <c r="I151" s="186"/>
      <c r="J151" s="13"/>
      <c r="K151" s="13"/>
      <c r="L151" s="181"/>
      <c r="M151" s="187"/>
      <c r="N151" s="188"/>
      <c r="O151" s="188"/>
      <c r="P151" s="188"/>
      <c r="Q151" s="188"/>
      <c r="R151" s="188"/>
      <c r="S151" s="188"/>
      <c r="T151" s="18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3" t="s">
        <v>141</v>
      </c>
      <c r="AU151" s="183" t="s">
        <v>83</v>
      </c>
      <c r="AV151" s="13" t="s">
        <v>83</v>
      </c>
      <c r="AW151" s="13" t="s">
        <v>30</v>
      </c>
      <c r="AX151" s="13" t="s">
        <v>73</v>
      </c>
      <c r="AY151" s="183" t="s">
        <v>132</v>
      </c>
    </row>
    <row r="152" s="15" customFormat="1">
      <c r="A152" s="15"/>
      <c r="B152" s="197"/>
      <c r="C152" s="15"/>
      <c r="D152" s="182" t="s">
        <v>141</v>
      </c>
      <c r="E152" s="198" t="s">
        <v>1</v>
      </c>
      <c r="F152" s="199" t="s">
        <v>164</v>
      </c>
      <c r="G152" s="15"/>
      <c r="H152" s="200">
        <v>16.73</v>
      </c>
      <c r="I152" s="201"/>
      <c r="J152" s="15"/>
      <c r="K152" s="15"/>
      <c r="L152" s="197"/>
      <c r="M152" s="202"/>
      <c r="N152" s="203"/>
      <c r="O152" s="203"/>
      <c r="P152" s="203"/>
      <c r="Q152" s="203"/>
      <c r="R152" s="203"/>
      <c r="S152" s="203"/>
      <c r="T152" s="20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198" t="s">
        <v>141</v>
      </c>
      <c r="AU152" s="198" t="s">
        <v>83</v>
      </c>
      <c r="AV152" s="15" t="s">
        <v>139</v>
      </c>
      <c r="AW152" s="15" t="s">
        <v>30</v>
      </c>
      <c r="AX152" s="15" t="s">
        <v>81</v>
      </c>
      <c r="AY152" s="198" t="s">
        <v>132</v>
      </c>
    </row>
    <row r="153" s="2" customFormat="1" ht="44.25" customHeight="1">
      <c r="A153" s="37"/>
      <c r="B153" s="167"/>
      <c r="C153" s="168" t="s">
        <v>176</v>
      </c>
      <c r="D153" s="168" t="s">
        <v>134</v>
      </c>
      <c r="E153" s="169" t="s">
        <v>177</v>
      </c>
      <c r="F153" s="170" t="s">
        <v>178</v>
      </c>
      <c r="G153" s="171" t="s">
        <v>179</v>
      </c>
      <c r="H153" s="172">
        <v>12.4</v>
      </c>
      <c r="I153" s="173"/>
      <c r="J153" s="174">
        <f>ROUND(I153*H153,2)</f>
        <v>0</v>
      </c>
      <c r="K153" s="170" t="s">
        <v>138</v>
      </c>
      <c r="L153" s="38"/>
      <c r="M153" s="175" t="s">
        <v>1</v>
      </c>
      <c r="N153" s="176" t="s">
        <v>38</v>
      </c>
      <c r="O153" s="76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79" t="s">
        <v>139</v>
      </c>
      <c r="AT153" s="179" t="s">
        <v>134</v>
      </c>
      <c r="AU153" s="179" t="s">
        <v>83</v>
      </c>
      <c r="AY153" s="18" t="s">
        <v>132</v>
      </c>
      <c r="BE153" s="180">
        <f>IF(N153="základní",J153,0)</f>
        <v>0</v>
      </c>
      <c r="BF153" s="180">
        <f>IF(N153="snížená",J153,0)</f>
        <v>0</v>
      </c>
      <c r="BG153" s="180">
        <f>IF(N153="zákl. přenesená",J153,0)</f>
        <v>0</v>
      </c>
      <c r="BH153" s="180">
        <f>IF(N153="sníž. přenesená",J153,0)</f>
        <v>0</v>
      </c>
      <c r="BI153" s="180">
        <f>IF(N153="nulová",J153,0)</f>
        <v>0</v>
      </c>
      <c r="BJ153" s="18" t="s">
        <v>81</v>
      </c>
      <c r="BK153" s="180">
        <f>ROUND(I153*H153,2)</f>
        <v>0</v>
      </c>
      <c r="BL153" s="18" t="s">
        <v>139</v>
      </c>
      <c r="BM153" s="179" t="s">
        <v>180</v>
      </c>
    </row>
    <row r="154" s="13" customFormat="1">
      <c r="A154" s="13"/>
      <c r="B154" s="181"/>
      <c r="C154" s="13"/>
      <c r="D154" s="182" t="s">
        <v>141</v>
      </c>
      <c r="E154" s="183" t="s">
        <v>1</v>
      </c>
      <c r="F154" s="184" t="s">
        <v>89</v>
      </c>
      <c r="G154" s="13"/>
      <c r="H154" s="185">
        <v>6.2000000000000002</v>
      </c>
      <c r="I154" s="186"/>
      <c r="J154" s="13"/>
      <c r="K154" s="13"/>
      <c r="L154" s="181"/>
      <c r="M154" s="187"/>
      <c r="N154" s="188"/>
      <c r="O154" s="188"/>
      <c r="P154" s="188"/>
      <c r="Q154" s="188"/>
      <c r="R154" s="188"/>
      <c r="S154" s="188"/>
      <c r="T154" s="18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3" t="s">
        <v>141</v>
      </c>
      <c r="AU154" s="183" t="s">
        <v>83</v>
      </c>
      <c r="AV154" s="13" t="s">
        <v>83</v>
      </c>
      <c r="AW154" s="13" t="s">
        <v>30</v>
      </c>
      <c r="AX154" s="13" t="s">
        <v>81</v>
      </c>
      <c r="AY154" s="183" t="s">
        <v>132</v>
      </c>
    </row>
    <row r="155" s="13" customFormat="1">
      <c r="A155" s="13"/>
      <c r="B155" s="181"/>
      <c r="C155" s="13"/>
      <c r="D155" s="182" t="s">
        <v>141</v>
      </c>
      <c r="E155" s="13"/>
      <c r="F155" s="184" t="s">
        <v>181</v>
      </c>
      <c r="G155" s="13"/>
      <c r="H155" s="185">
        <v>12.4</v>
      </c>
      <c r="I155" s="186"/>
      <c r="J155" s="13"/>
      <c r="K155" s="13"/>
      <c r="L155" s="181"/>
      <c r="M155" s="187"/>
      <c r="N155" s="188"/>
      <c r="O155" s="188"/>
      <c r="P155" s="188"/>
      <c r="Q155" s="188"/>
      <c r="R155" s="188"/>
      <c r="S155" s="188"/>
      <c r="T155" s="18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3" t="s">
        <v>141</v>
      </c>
      <c r="AU155" s="183" t="s">
        <v>83</v>
      </c>
      <c r="AV155" s="13" t="s">
        <v>83</v>
      </c>
      <c r="AW155" s="13" t="s">
        <v>3</v>
      </c>
      <c r="AX155" s="13" t="s">
        <v>81</v>
      </c>
      <c r="AY155" s="183" t="s">
        <v>132</v>
      </c>
    </row>
    <row r="156" s="2" customFormat="1" ht="37.8" customHeight="1">
      <c r="A156" s="37"/>
      <c r="B156" s="167"/>
      <c r="C156" s="168" t="s">
        <v>182</v>
      </c>
      <c r="D156" s="168" t="s">
        <v>134</v>
      </c>
      <c r="E156" s="169" t="s">
        <v>183</v>
      </c>
      <c r="F156" s="170" t="s">
        <v>184</v>
      </c>
      <c r="G156" s="171" t="s">
        <v>149</v>
      </c>
      <c r="H156" s="172">
        <v>6.2000000000000002</v>
      </c>
      <c r="I156" s="173"/>
      <c r="J156" s="174">
        <f>ROUND(I156*H156,2)</f>
        <v>0</v>
      </c>
      <c r="K156" s="170" t="s">
        <v>138</v>
      </c>
      <c r="L156" s="38"/>
      <c r="M156" s="175" t="s">
        <v>1</v>
      </c>
      <c r="N156" s="176" t="s">
        <v>38</v>
      </c>
      <c r="O156" s="76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79" t="s">
        <v>139</v>
      </c>
      <c r="AT156" s="179" t="s">
        <v>134</v>
      </c>
      <c r="AU156" s="179" t="s">
        <v>83</v>
      </c>
      <c r="AY156" s="18" t="s">
        <v>132</v>
      </c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18" t="s">
        <v>81</v>
      </c>
      <c r="BK156" s="180">
        <f>ROUND(I156*H156,2)</f>
        <v>0</v>
      </c>
      <c r="BL156" s="18" t="s">
        <v>139</v>
      </c>
      <c r="BM156" s="179" t="s">
        <v>185</v>
      </c>
    </row>
    <row r="157" s="13" customFormat="1">
      <c r="A157" s="13"/>
      <c r="B157" s="181"/>
      <c r="C157" s="13"/>
      <c r="D157" s="182" t="s">
        <v>141</v>
      </c>
      <c r="E157" s="183" t="s">
        <v>1</v>
      </c>
      <c r="F157" s="184" t="s">
        <v>89</v>
      </c>
      <c r="G157" s="13"/>
      <c r="H157" s="185">
        <v>6.2000000000000002</v>
      </c>
      <c r="I157" s="186"/>
      <c r="J157" s="13"/>
      <c r="K157" s="13"/>
      <c r="L157" s="181"/>
      <c r="M157" s="187"/>
      <c r="N157" s="188"/>
      <c r="O157" s="188"/>
      <c r="P157" s="188"/>
      <c r="Q157" s="188"/>
      <c r="R157" s="188"/>
      <c r="S157" s="188"/>
      <c r="T157" s="18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3" t="s">
        <v>141</v>
      </c>
      <c r="AU157" s="183" t="s">
        <v>83</v>
      </c>
      <c r="AV157" s="13" t="s">
        <v>83</v>
      </c>
      <c r="AW157" s="13" t="s">
        <v>30</v>
      </c>
      <c r="AX157" s="13" t="s">
        <v>81</v>
      </c>
      <c r="AY157" s="183" t="s">
        <v>132</v>
      </c>
    </row>
    <row r="158" s="2" customFormat="1" ht="44.25" customHeight="1">
      <c r="A158" s="37"/>
      <c r="B158" s="167"/>
      <c r="C158" s="168" t="s">
        <v>186</v>
      </c>
      <c r="D158" s="168" t="s">
        <v>134</v>
      </c>
      <c r="E158" s="169" t="s">
        <v>187</v>
      </c>
      <c r="F158" s="170" t="s">
        <v>188</v>
      </c>
      <c r="G158" s="171" t="s">
        <v>149</v>
      </c>
      <c r="H158" s="172">
        <v>10.529999999999999</v>
      </c>
      <c r="I158" s="173"/>
      <c r="J158" s="174">
        <f>ROUND(I158*H158,2)</f>
        <v>0</v>
      </c>
      <c r="K158" s="170" t="s">
        <v>138</v>
      </c>
      <c r="L158" s="38"/>
      <c r="M158" s="175" t="s">
        <v>1</v>
      </c>
      <c r="N158" s="176" t="s">
        <v>38</v>
      </c>
      <c r="O158" s="76"/>
      <c r="P158" s="177">
        <f>O158*H158</f>
        <v>0</v>
      </c>
      <c r="Q158" s="177">
        <v>0</v>
      </c>
      <c r="R158" s="177">
        <f>Q158*H158</f>
        <v>0</v>
      </c>
      <c r="S158" s="177">
        <v>0</v>
      </c>
      <c r="T158" s="178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79" t="s">
        <v>139</v>
      </c>
      <c r="AT158" s="179" t="s">
        <v>134</v>
      </c>
      <c r="AU158" s="179" t="s">
        <v>83</v>
      </c>
      <c r="AY158" s="18" t="s">
        <v>132</v>
      </c>
      <c r="BE158" s="180">
        <f>IF(N158="základní",J158,0)</f>
        <v>0</v>
      </c>
      <c r="BF158" s="180">
        <f>IF(N158="snížená",J158,0)</f>
        <v>0</v>
      </c>
      <c r="BG158" s="180">
        <f>IF(N158="zákl. přenesená",J158,0)</f>
        <v>0</v>
      </c>
      <c r="BH158" s="180">
        <f>IF(N158="sníž. přenesená",J158,0)</f>
        <v>0</v>
      </c>
      <c r="BI158" s="180">
        <f>IF(N158="nulová",J158,0)</f>
        <v>0</v>
      </c>
      <c r="BJ158" s="18" t="s">
        <v>81</v>
      </c>
      <c r="BK158" s="180">
        <f>ROUND(I158*H158,2)</f>
        <v>0</v>
      </c>
      <c r="BL158" s="18" t="s">
        <v>139</v>
      </c>
      <c r="BM158" s="179" t="s">
        <v>189</v>
      </c>
    </row>
    <row r="159" s="13" customFormat="1">
      <c r="A159" s="13"/>
      <c r="B159" s="181"/>
      <c r="C159" s="13"/>
      <c r="D159" s="182" t="s">
        <v>141</v>
      </c>
      <c r="E159" s="183" t="s">
        <v>86</v>
      </c>
      <c r="F159" s="184" t="s">
        <v>190</v>
      </c>
      <c r="G159" s="13"/>
      <c r="H159" s="185">
        <v>10.529999999999999</v>
      </c>
      <c r="I159" s="186"/>
      <c r="J159" s="13"/>
      <c r="K159" s="13"/>
      <c r="L159" s="181"/>
      <c r="M159" s="187"/>
      <c r="N159" s="188"/>
      <c r="O159" s="188"/>
      <c r="P159" s="188"/>
      <c r="Q159" s="188"/>
      <c r="R159" s="188"/>
      <c r="S159" s="188"/>
      <c r="T159" s="18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3" t="s">
        <v>141</v>
      </c>
      <c r="AU159" s="183" t="s">
        <v>83</v>
      </c>
      <c r="AV159" s="13" t="s">
        <v>83</v>
      </c>
      <c r="AW159" s="13" t="s">
        <v>30</v>
      </c>
      <c r="AX159" s="13" t="s">
        <v>81</v>
      </c>
      <c r="AY159" s="183" t="s">
        <v>132</v>
      </c>
    </row>
    <row r="160" s="2" customFormat="1" ht="66.75" customHeight="1">
      <c r="A160" s="37"/>
      <c r="B160" s="167"/>
      <c r="C160" s="168" t="s">
        <v>8</v>
      </c>
      <c r="D160" s="168" t="s">
        <v>134</v>
      </c>
      <c r="E160" s="169" t="s">
        <v>191</v>
      </c>
      <c r="F160" s="170" t="s">
        <v>192</v>
      </c>
      <c r="G160" s="171" t="s">
        <v>149</v>
      </c>
      <c r="H160" s="172">
        <v>4.1299999999999999</v>
      </c>
      <c r="I160" s="173"/>
      <c r="J160" s="174">
        <f>ROUND(I160*H160,2)</f>
        <v>0</v>
      </c>
      <c r="K160" s="170" t="s">
        <v>138</v>
      </c>
      <c r="L160" s="38"/>
      <c r="M160" s="175" t="s">
        <v>1</v>
      </c>
      <c r="N160" s="176" t="s">
        <v>38</v>
      </c>
      <c r="O160" s="76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79" t="s">
        <v>139</v>
      </c>
      <c r="AT160" s="179" t="s">
        <v>134</v>
      </c>
      <c r="AU160" s="179" t="s">
        <v>83</v>
      </c>
      <c r="AY160" s="18" t="s">
        <v>132</v>
      </c>
      <c r="BE160" s="180">
        <f>IF(N160="základní",J160,0)</f>
        <v>0</v>
      </c>
      <c r="BF160" s="180">
        <f>IF(N160="snížená",J160,0)</f>
        <v>0</v>
      </c>
      <c r="BG160" s="180">
        <f>IF(N160="zákl. přenesená",J160,0)</f>
        <v>0</v>
      </c>
      <c r="BH160" s="180">
        <f>IF(N160="sníž. přenesená",J160,0)</f>
        <v>0</v>
      </c>
      <c r="BI160" s="180">
        <f>IF(N160="nulová",J160,0)</f>
        <v>0</v>
      </c>
      <c r="BJ160" s="18" t="s">
        <v>81</v>
      </c>
      <c r="BK160" s="180">
        <f>ROUND(I160*H160,2)</f>
        <v>0</v>
      </c>
      <c r="BL160" s="18" t="s">
        <v>139</v>
      </c>
      <c r="BM160" s="179" t="s">
        <v>193</v>
      </c>
    </row>
    <row r="161" s="13" customFormat="1">
      <c r="A161" s="13"/>
      <c r="B161" s="181"/>
      <c r="C161" s="13"/>
      <c r="D161" s="182" t="s">
        <v>141</v>
      </c>
      <c r="E161" s="183" t="s">
        <v>93</v>
      </c>
      <c r="F161" s="184" t="s">
        <v>94</v>
      </c>
      <c r="G161" s="13"/>
      <c r="H161" s="185">
        <v>4.1299999999999999</v>
      </c>
      <c r="I161" s="186"/>
      <c r="J161" s="13"/>
      <c r="K161" s="13"/>
      <c r="L161" s="181"/>
      <c r="M161" s="187"/>
      <c r="N161" s="188"/>
      <c r="O161" s="188"/>
      <c r="P161" s="188"/>
      <c r="Q161" s="188"/>
      <c r="R161" s="188"/>
      <c r="S161" s="188"/>
      <c r="T161" s="18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3" t="s">
        <v>141</v>
      </c>
      <c r="AU161" s="183" t="s">
        <v>83</v>
      </c>
      <c r="AV161" s="13" t="s">
        <v>83</v>
      </c>
      <c r="AW161" s="13" t="s">
        <v>30</v>
      </c>
      <c r="AX161" s="13" t="s">
        <v>81</v>
      </c>
      <c r="AY161" s="183" t="s">
        <v>132</v>
      </c>
    </row>
    <row r="162" s="2" customFormat="1" ht="16.5" customHeight="1">
      <c r="A162" s="37"/>
      <c r="B162" s="167"/>
      <c r="C162" s="205" t="s">
        <v>194</v>
      </c>
      <c r="D162" s="205" t="s">
        <v>195</v>
      </c>
      <c r="E162" s="206" t="s">
        <v>196</v>
      </c>
      <c r="F162" s="207" t="s">
        <v>197</v>
      </c>
      <c r="G162" s="208" t="s">
        <v>179</v>
      </c>
      <c r="H162" s="209">
        <v>8.2599999999999998</v>
      </c>
      <c r="I162" s="210"/>
      <c r="J162" s="211">
        <f>ROUND(I162*H162,2)</f>
        <v>0</v>
      </c>
      <c r="K162" s="207" t="s">
        <v>138</v>
      </c>
      <c r="L162" s="212"/>
      <c r="M162" s="213" t="s">
        <v>1</v>
      </c>
      <c r="N162" s="214" t="s">
        <v>38</v>
      </c>
      <c r="O162" s="76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79" t="s">
        <v>171</v>
      </c>
      <c r="AT162" s="179" t="s">
        <v>195</v>
      </c>
      <c r="AU162" s="179" t="s">
        <v>83</v>
      </c>
      <c r="AY162" s="18" t="s">
        <v>132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8" t="s">
        <v>81</v>
      </c>
      <c r="BK162" s="180">
        <f>ROUND(I162*H162,2)</f>
        <v>0</v>
      </c>
      <c r="BL162" s="18" t="s">
        <v>139</v>
      </c>
      <c r="BM162" s="179" t="s">
        <v>198</v>
      </c>
    </row>
    <row r="163" s="13" customFormat="1">
      <c r="A163" s="13"/>
      <c r="B163" s="181"/>
      <c r="C163" s="13"/>
      <c r="D163" s="182" t="s">
        <v>141</v>
      </c>
      <c r="E163" s="183" t="s">
        <v>1</v>
      </c>
      <c r="F163" s="184" t="s">
        <v>93</v>
      </c>
      <c r="G163" s="13"/>
      <c r="H163" s="185">
        <v>4.1299999999999999</v>
      </c>
      <c r="I163" s="186"/>
      <c r="J163" s="13"/>
      <c r="K163" s="13"/>
      <c r="L163" s="181"/>
      <c r="M163" s="187"/>
      <c r="N163" s="188"/>
      <c r="O163" s="188"/>
      <c r="P163" s="188"/>
      <c r="Q163" s="188"/>
      <c r="R163" s="188"/>
      <c r="S163" s="188"/>
      <c r="T163" s="18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3" t="s">
        <v>141</v>
      </c>
      <c r="AU163" s="183" t="s">
        <v>83</v>
      </c>
      <c r="AV163" s="13" t="s">
        <v>83</v>
      </c>
      <c r="AW163" s="13" t="s">
        <v>30</v>
      </c>
      <c r="AX163" s="13" t="s">
        <v>81</v>
      </c>
      <c r="AY163" s="183" t="s">
        <v>132</v>
      </c>
    </row>
    <row r="164" s="13" customFormat="1">
      <c r="A164" s="13"/>
      <c r="B164" s="181"/>
      <c r="C164" s="13"/>
      <c r="D164" s="182" t="s">
        <v>141</v>
      </c>
      <c r="E164" s="13"/>
      <c r="F164" s="184" t="s">
        <v>199</v>
      </c>
      <c r="G164" s="13"/>
      <c r="H164" s="185">
        <v>8.2599999999999998</v>
      </c>
      <c r="I164" s="186"/>
      <c r="J164" s="13"/>
      <c r="K164" s="13"/>
      <c r="L164" s="181"/>
      <c r="M164" s="187"/>
      <c r="N164" s="188"/>
      <c r="O164" s="188"/>
      <c r="P164" s="188"/>
      <c r="Q164" s="188"/>
      <c r="R164" s="188"/>
      <c r="S164" s="188"/>
      <c r="T164" s="18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3" t="s">
        <v>141</v>
      </c>
      <c r="AU164" s="183" t="s">
        <v>83</v>
      </c>
      <c r="AV164" s="13" t="s">
        <v>83</v>
      </c>
      <c r="AW164" s="13" t="s">
        <v>3</v>
      </c>
      <c r="AX164" s="13" t="s">
        <v>81</v>
      </c>
      <c r="AY164" s="183" t="s">
        <v>132</v>
      </c>
    </row>
    <row r="165" s="12" customFormat="1" ht="22.8" customHeight="1">
      <c r="A165" s="12"/>
      <c r="B165" s="154"/>
      <c r="C165" s="12"/>
      <c r="D165" s="155" t="s">
        <v>72</v>
      </c>
      <c r="E165" s="165" t="s">
        <v>139</v>
      </c>
      <c r="F165" s="165" t="s">
        <v>200</v>
      </c>
      <c r="G165" s="12"/>
      <c r="H165" s="12"/>
      <c r="I165" s="157"/>
      <c r="J165" s="166">
        <f>BK165</f>
        <v>0</v>
      </c>
      <c r="K165" s="12"/>
      <c r="L165" s="154"/>
      <c r="M165" s="159"/>
      <c r="N165" s="160"/>
      <c r="O165" s="160"/>
      <c r="P165" s="161">
        <f>SUM(P166:P167)</f>
        <v>0</v>
      </c>
      <c r="Q165" s="160"/>
      <c r="R165" s="161">
        <f>SUM(R166:R167)</f>
        <v>0</v>
      </c>
      <c r="S165" s="160"/>
      <c r="T165" s="162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55" t="s">
        <v>81</v>
      </c>
      <c r="AT165" s="163" t="s">
        <v>72</v>
      </c>
      <c r="AU165" s="163" t="s">
        <v>81</v>
      </c>
      <c r="AY165" s="155" t="s">
        <v>132</v>
      </c>
      <c r="BK165" s="164">
        <f>SUM(BK166:BK167)</f>
        <v>0</v>
      </c>
    </row>
    <row r="166" s="2" customFormat="1" ht="33" customHeight="1">
      <c r="A166" s="37"/>
      <c r="B166" s="167"/>
      <c r="C166" s="168" t="s">
        <v>201</v>
      </c>
      <c r="D166" s="168" t="s">
        <v>134</v>
      </c>
      <c r="E166" s="169" t="s">
        <v>202</v>
      </c>
      <c r="F166" s="170" t="s">
        <v>203</v>
      </c>
      <c r="G166" s="171" t="s">
        <v>149</v>
      </c>
      <c r="H166" s="172">
        <v>2.0699999999999998</v>
      </c>
      <c r="I166" s="173"/>
      <c r="J166" s="174">
        <f>ROUND(I166*H166,2)</f>
        <v>0</v>
      </c>
      <c r="K166" s="170" t="s">
        <v>138</v>
      </c>
      <c r="L166" s="38"/>
      <c r="M166" s="175" t="s">
        <v>1</v>
      </c>
      <c r="N166" s="176" t="s">
        <v>38</v>
      </c>
      <c r="O166" s="76"/>
      <c r="P166" s="177">
        <f>O166*H166</f>
        <v>0</v>
      </c>
      <c r="Q166" s="177">
        <v>0</v>
      </c>
      <c r="R166" s="177">
        <f>Q166*H166</f>
        <v>0</v>
      </c>
      <c r="S166" s="177">
        <v>0</v>
      </c>
      <c r="T166" s="178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79" t="s">
        <v>139</v>
      </c>
      <c r="AT166" s="179" t="s">
        <v>134</v>
      </c>
      <c r="AU166" s="179" t="s">
        <v>83</v>
      </c>
      <c r="AY166" s="18" t="s">
        <v>132</v>
      </c>
      <c r="BE166" s="180">
        <f>IF(N166="základní",J166,0)</f>
        <v>0</v>
      </c>
      <c r="BF166" s="180">
        <f>IF(N166="snížená",J166,0)</f>
        <v>0</v>
      </c>
      <c r="BG166" s="180">
        <f>IF(N166="zákl. přenesená",J166,0)</f>
        <v>0</v>
      </c>
      <c r="BH166" s="180">
        <f>IF(N166="sníž. přenesená",J166,0)</f>
        <v>0</v>
      </c>
      <c r="BI166" s="180">
        <f>IF(N166="nulová",J166,0)</f>
        <v>0</v>
      </c>
      <c r="BJ166" s="18" t="s">
        <v>81</v>
      </c>
      <c r="BK166" s="180">
        <f>ROUND(I166*H166,2)</f>
        <v>0</v>
      </c>
      <c r="BL166" s="18" t="s">
        <v>139</v>
      </c>
      <c r="BM166" s="179" t="s">
        <v>204</v>
      </c>
    </row>
    <row r="167" s="13" customFormat="1">
      <c r="A167" s="13"/>
      <c r="B167" s="181"/>
      <c r="C167" s="13"/>
      <c r="D167" s="182" t="s">
        <v>141</v>
      </c>
      <c r="E167" s="183" t="s">
        <v>91</v>
      </c>
      <c r="F167" s="184" t="s">
        <v>92</v>
      </c>
      <c r="G167" s="13"/>
      <c r="H167" s="185">
        <v>2.0699999999999998</v>
      </c>
      <c r="I167" s="186"/>
      <c r="J167" s="13"/>
      <c r="K167" s="13"/>
      <c r="L167" s="181"/>
      <c r="M167" s="187"/>
      <c r="N167" s="188"/>
      <c r="O167" s="188"/>
      <c r="P167" s="188"/>
      <c r="Q167" s="188"/>
      <c r="R167" s="188"/>
      <c r="S167" s="188"/>
      <c r="T167" s="18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3" t="s">
        <v>141</v>
      </c>
      <c r="AU167" s="183" t="s">
        <v>83</v>
      </c>
      <c r="AV167" s="13" t="s">
        <v>83</v>
      </c>
      <c r="AW167" s="13" t="s">
        <v>30</v>
      </c>
      <c r="AX167" s="13" t="s">
        <v>81</v>
      </c>
      <c r="AY167" s="183" t="s">
        <v>132</v>
      </c>
    </row>
    <row r="168" s="12" customFormat="1" ht="22.8" customHeight="1">
      <c r="A168" s="12"/>
      <c r="B168" s="154"/>
      <c r="C168" s="12"/>
      <c r="D168" s="155" t="s">
        <v>72</v>
      </c>
      <c r="E168" s="165" t="s">
        <v>154</v>
      </c>
      <c r="F168" s="165" t="s">
        <v>205</v>
      </c>
      <c r="G168" s="12"/>
      <c r="H168" s="12"/>
      <c r="I168" s="157"/>
      <c r="J168" s="166">
        <f>BK168</f>
        <v>0</v>
      </c>
      <c r="K168" s="12"/>
      <c r="L168" s="154"/>
      <c r="M168" s="159"/>
      <c r="N168" s="160"/>
      <c r="O168" s="160"/>
      <c r="P168" s="161">
        <f>SUM(P169:P172)</f>
        <v>0</v>
      </c>
      <c r="Q168" s="160"/>
      <c r="R168" s="161">
        <f>SUM(R169:R172)</f>
        <v>6.0854999999999997</v>
      </c>
      <c r="S168" s="160"/>
      <c r="T168" s="162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55" t="s">
        <v>81</v>
      </c>
      <c r="AT168" s="163" t="s">
        <v>72</v>
      </c>
      <c r="AU168" s="163" t="s">
        <v>81</v>
      </c>
      <c r="AY168" s="155" t="s">
        <v>132</v>
      </c>
      <c r="BK168" s="164">
        <f>SUM(BK169:BK172)</f>
        <v>0</v>
      </c>
    </row>
    <row r="169" s="2" customFormat="1" ht="55.5" customHeight="1">
      <c r="A169" s="37"/>
      <c r="B169" s="167"/>
      <c r="C169" s="168" t="s">
        <v>99</v>
      </c>
      <c r="D169" s="168" t="s">
        <v>134</v>
      </c>
      <c r="E169" s="169" t="s">
        <v>206</v>
      </c>
      <c r="F169" s="170" t="s">
        <v>207</v>
      </c>
      <c r="G169" s="171" t="s">
        <v>137</v>
      </c>
      <c r="H169" s="172">
        <v>15</v>
      </c>
      <c r="I169" s="173"/>
      <c r="J169" s="174">
        <f>ROUND(I169*H169,2)</f>
        <v>0</v>
      </c>
      <c r="K169" s="170" t="s">
        <v>138</v>
      </c>
      <c r="L169" s="38"/>
      <c r="M169" s="175" t="s">
        <v>1</v>
      </c>
      <c r="N169" s="176" t="s">
        <v>38</v>
      </c>
      <c r="O169" s="76"/>
      <c r="P169" s="177">
        <f>O169*H169</f>
        <v>0</v>
      </c>
      <c r="Q169" s="177">
        <v>0.1837</v>
      </c>
      <c r="R169" s="177">
        <f>Q169*H169</f>
        <v>2.7555000000000001</v>
      </c>
      <c r="S169" s="177">
        <v>0</v>
      </c>
      <c r="T169" s="178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79" t="s">
        <v>139</v>
      </c>
      <c r="AT169" s="179" t="s">
        <v>134</v>
      </c>
      <c r="AU169" s="179" t="s">
        <v>83</v>
      </c>
      <c r="AY169" s="18" t="s">
        <v>132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8" t="s">
        <v>81</v>
      </c>
      <c r="BK169" s="180">
        <f>ROUND(I169*H169,2)</f>
        <v>0</v>
      </c>
      <c r="BL169" s="18" t="s">
        <v>139</v>
      </c>
      <c r="BM169" s="179" t="s">
        <v>208</v>
      </c>
    </row>
    <row r="170" s="13" customFormat="1">
      <c r="A170" s="13"/>
      <c r="B170" s="181"/>
      <c r="C170" s="13"/>
      <c r="D170" s="182" t="s">
        <v>141</v>
      </c>
      <c r="E170" s="183" t="s">
        <v>1</v>
      </c>
      <c r="F170" s="184" t="s">
        <v>98</v>
      </c>
      <c r="G170" s="13"/>
      <c r="H170" s="185">
        <v>15</v>
      </c>
      <c r="I170" s="186"/>
      <c r="J170" s="13"/>
      <c r="K170" s="13"/>
      <c r="L170" s="181"/>
      <c r="M170" s="187"/>
      <c r="N170" s="188"/>
      <c r="O170" s="188"/>
      <c r="P170" s="188"/>
      <c r="Q170" s="188"/>
      <c r="R170" s="188"/>
      <c r="S170" s="188"/>
      <c r="T170" s="18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3" t="s">
        <v>141</v>
      </c>
      <c r="AU170" s="183" t="s">
        <v>83</v>
      </c>
      <c r="AV170" s="13" t="s">
        <v>83</v>
      </c>
      <c r="AW170" s="13" t="s">
        <v>30</v>
      </c>
      <c r="AX170" s="13" t="s">
        <v>81</v>
      </c>
      <c r="AY170" s="183" t="s">
        <v>132</v>
      </c>
    </row>
    <row r="171" s="2" customFormat="1" ht="16.5" customHeight="1">
      <c r="A171" s="37"/>
      <c r="B171" s="167"/>
      <c r="C171" s="205" t="s">
        <v>209</v>
      </c>
      <c r="D171" s="205" t="s">
        <v>195</v>
      </c>
      <c r="E171" s="206" t="s">
        <v>210</v>
      </c>
      <c r="F171" s="207" t="s">
        <v>211</v>
      </c>
      <c r="G171" s="208" t="s">
        <v>137</v>
      </c>
      <c r="H171" s="209">
        <v>15</v>
      </c>
      <c r="I171" s="210"/>
      <c r="J171" s="211">
        <f>ROUND(I171*H171,2)</f>
        <v>0</v>
      </c>
      <c r="K171" s="207" t="s">
        <v>138</v>
      </c>
      <c r="L171" s="212"/>
      <c r="M171" s="213" t="s">
        <v>1</v>
      </c>
      <c r="N171" s="214" t="s">
        <v>38</v>
      </c>
      <c r="O171" s="76"/>
      <c r="P171" s="177">
        <f>O171*H171</f>
        <v>0</v>
      </c>
      <c r="Q171" s="177">
        <v>0.222</v>
      </c>
      <c r="R171" s="177">
        <f>Q171*H171</f>
        <v>3.3300000000000001</v>
      </c>
      <c r="S171" s="177">
        <v>0</v>
      </c>
      <c r="T171" s="178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79" t="s">
        <v>171</v>
      </c>
      <c r="AT171" s="179" t="s">
        <v>195</v>
      </c>
      <c r="AU171" s="179" t="s">
        <v>83</v>
      </c>
      <c r="AY171" s="18" t="s">
        <v>132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8" t="s">
        <v>81</v>
      </c>
      <c r="BK171" s="180">
        <f>ROUND(I171*H171,2)</f>
        <v>0</v>
      </c>
      <c r="BL171" s="18" t="s">
        <v>139</v>
      </c>
      <c r="BM171" s="179" t="s">
        <v>212</v>
      </c>
    </row>
    <row r="172" s="13" customFormat="1">
      <c r="A172" s="13"/>
      <c r="B172" s="181"/>
      <c r="C172" s="13"/>
      <c r="D172" s="182" t="s">
        <v>141</v>
      </c>
      <c r="E172" s="183" t="s">
        <v>1</v>
      </c>
      <c r="F172" s="184" t="s">
        <v>98</v>
      </c>
      <c r="G172" s="13"/>
      <c r="H172" s="185">
        <v>15</v>
      </c>
      <c r="I172" s="186"/>
      <c r="J172" s="13"/>
      <c r="K172" s="13"/>
      <c r="L172" s="181"/>
      <c r="M172" s="187"/>
      <c r="N172" s="188"/>
      <c r="O172" s="188"/>
      <c r="P172" s="188"/>
      <c r="Q172" s="188"/>
      <c r="R172" s="188"/>
      <c r="S172" s="188"/>
      <c r="T172" s="18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3" t="s">
        <v>141</v>
      </c>
      <c r="AU172" s="183" t="s">
        <v>83</v>
      </c>
      <c r="AV172" s="13" t="s">
        <v>83</v>
      </c>
      <c r="AW172" s="13" t="s">
        <v>30</v>
      </c>
      <c r="AX172" s="13" t="s">
        <v>81</v>
      </c>
      <c r="AY172" s="183" t="s">
        <v>132</v>
      </c>
    </row>
    <row r="173" s="12" customFormat="1" ht="22.8" customHeight="1">
      <c r="A173" s="12"/>
      <c r="B173" s="154"/>
      <c r="C173" s="12"/>
      <c r="D173" s="155" t="s">
        <v>72</v>
      </c>
      <c r="E173" s="165" t="s">
        <v>171</v>
      </c>
      <c r="F173" s="165" t="s">
        <v>213</v>
      </c>
      <c r="G173" s="12"/>
      <c r="H173" s="12"/>
      <c r="I173" s="157"/>
      <c r="J173" s="166">
        <f>BK173</f>
        <v>0</v>
      </c>
      <c r="K173" s="12"/>
      <c r="L173" s="154"/>
      <c r="M173" s="159"/>
      <c r="N173" s="160"/>
      <c r="O173" s="160"/>
      <c r="P173" s="161">
        <f>SUM(P174:P191)</f>
        <v>0</v>
      </c>
      <c r="Q173" s="160"/>
      <c r="R173" s="161">
        <f>SUM(R174:R191)</f>
        <v>0.95185999999999993</v>
      </c>
      <c r="S173" s="160"/>
      <c r="T173" s="162">
        <f>SUM(T174:T191)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55" t="s">
        <v>81</v>
      </c>
      <c r="AT173" s="163" t="s">
        <v>72</v>
      </c>
      <c r="AU173" s="163" t="s">
        <v>81</v>
      </c>
      <c r="AY173" s="155" t="s">
        <v>132</v>
      </c>
      <c r="BK173" s="164">
        <f>SUM(BK174:BK191)</f>
        <v>0</v>
      </c>
    </row>
    <row r="174" s="2" customFormat="1" ht="37.8" customHeight="1">
      <c r="A174" s="37"/>
      <c r="B174" s="167"/>
      <c r="C174" s="168" t="s">
        <v>214</v>
      </c>
      <c r="D174" s="168" t="s">
        <v>134</v>
      </c>
      <c r="E174" s="169" t="s">
        <v>215</v>
      </c>
      <c r="F174" s="170" t="s">
        <v>216</v>
      </c>
      <c r="G174" s="171" t="s">
        <v>144</v>
      </c>
      <c r="H174" s="172">
        <v>18</v>
      </c>
      <c r="I174" s="173"/>
      <c r="J174" s="174">
        <f>ROUND(I174*H174,2)</f>
        <v>0</v>
      </c>
      <c r="K174" s="170" t="s">
        <v>138</v>
      </c>
      <c r="L174" s="38"/>
      <c r="M174" s="175" t="s">
        <v>1</v>
      </c>
      <c r="N174" s="176" t="s">
        <v>38</v>
      </c>
      <c r="O174" s="76"/>
      <c r="P174" s="177">
        <f>O174*H174</f>
        <v>0</v>
      </c>
      <c r="Q174" s="177">
        <v>0</v>
      </c>
      <c r="R174" s="177">
        <f>Q174*H174</f>
        <v>0</v>
      </c>
      <c r="S174" s="177">
        <v>0</v>
      </c>
      <c r="T174" s="178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79" t="s">
        <v>139</v>
      </c>
      <c r="AT174" s="179" t="s">
        <v>134</v>
      </c>
      <c r="AU174" s="179" t="s">
        <v>83</v>
      </c>
      <c r="AY174" s="18" t="s">
        <v>132</v>
      </c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18" t="s">
        <v>81</v>
      </c>
      <c r="BK174" s="180">
        <f>ROUND(I174*H174,2)</f>
        <v>0</v>
      </c>
      <c r="BL174" s="18" t="s">
        <v>139</v>
      </c>
      <c r="BM174" s="179" t="s">
        <v>217</v>
      </c>
    </row>
    <row r="175" s="2" customFormat="1" ht="24.15" customHeight="1">
      <c r="A175" s="37"/>
      <c r="B175" s="167"/>
      <c r="C175" s="205" t="s">
        <v>218</v>
      </c>
      <c r="D175" s="205" t="s">
        <v>195</v>
      </c>
      <c r="E175" s="206" t="s">
        <v>219</v>
      </c>
      <c r="F175" s="207" t="s">
        <v>220</v>
      </c>
      <c r="G175" s="208" t="s">
        <v>144</v>
      </c>
      <c r="H175" s="209">
        <v>18</v>
      </c>
      <c r="I175" s="210"/>
      <c r="J175" s="211">
        <f>ROUND(I175*H175,2)</f>
        <v>0</v>
      </c>
      <c r="K175" s="207" t="s">
        <v>138</v>
      </c>
      <c r="L175" s="212"/>
      <c r="M175" s="213" t="s">
        <v>1</v>
      </c>
      <c r="N175" s="214" t="s">
        <v>38</v>
      </c>
      <c r="O175" s="76"/>
      <c r="P175" s="177">
        <f>O175*H175</f>
        <v>0</v>
      </c>
      <c r="Q175" s="177">
        <v>0.00042000000000000002</v>
      </c>
      <c r="R175" s="177">
        <f>Q175*H175</f>
        <v>0.0075600000000000007</v>
      </c>
      <c r="S175" s="177">
        <v>0</v>
      </c>
      <c r="T175" s="178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79" t="s">
        <v>171</v>
      </c>
      <c r="AT175" s="179" t="s">
        <v>195</v>
      </c>
      <c r="AU175" s="179" t="s">
        <v>83</v>
      </c>
      <c r="AY175" s="18" t="s">
        <v>132</v>
      </c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8" t="s">
        <v>81</v>
      </c>
      <c r="BK175" s="180">
        <f>ROUND(I175*H175,2)</f>
        <v>0</v>
      </c>
      <c r="BL175" s="18" t="s">
        <v>139</v>
      </c>
      <c r="BM175" s="179" t="s">
        <v>221</v>
      </c>
    </row>
    <row r="176" s="2" customFormat="1" ht="37.8" customHeight="1">
      <c r="A176" s="37"/>
      <c r="B176" s="167"/>
      <c r="C176" s="168" t="s">
        <v>222</v>
      </c>
      <c r="D176" s="168" t="s">
        <v>134</v>
      </c>
      <c r="E176" s="169" t="s">
        <v>223</v>
      </c>
      <c r="F176" s="170" t="s">
        <v>224</v>
      </c>
      <c r="G176" s="171" t="s">
        <v>144</v>
      </c>
      <c r="H176" s="172">
        <v>13</v>
      </c>
      <c r="I176" s="173"/>
      <c r="J176" s="174">
        <f>ROUND(I176*H176,2)</f>
        <v>0</v>
      </c>
      <c r="K176" s="170" t="s">
        <v>138</v>
      </c>
      <c r="L176" s="38"/>
      <c r="M176" s="175" t="s">
        <v>1</v>
      </c>
      <c r="N176" s="176" t="s">
        <v>38</v>
      </c>
      <c r="O176" s="76"/>
      <c r="P176" s="177">
        <f>O176*H176</f>
        <v>0</v>
      </c>
      <c r="Q176" s="177">
        <v>0</v>
      </c>
      <c r="R176" s="177">
        <f>Q176*H176</f>
        <v>0</v>
      </c>
      <c r="S176" s="177">
        <v>0</v>
      </c>
      <c r="T176" s="178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79" t="s">
        <v>139</v>
      </c>
      <c r="AT176" s="179" t="s">
        <v>134</v>
      </c>
      <c r="AU176" s="179" t="s">
        <v>83</v>
      </c>
      <c r="AY176" s="18" t="s">
        <v>132</v>
      </c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8" t="s">
        <v>81</v>
      </c>
      <c r="BK176" s="180">
        <f>ROUND(I176*H176,2)</f>
        <v>0</v>
      </c>
      <c r="BL176" s="18" t="s">
        <v>139</v>
      </c>
      <c r="BM176" s="179" t="s">
        <v>225</v>
      </c>
    </row>
    <row r="177" s="2" customFormat="1" ht="16.5" customHeight="1">
      <c r="A177" s="37"/>
      <c r="B177" s="167"/>
      <c r="C177" s="205" t="s">
        <v>226</v>
      </c>
      <c r="D177" s="205" t="s">
        <v>195</v>
      </c>
      <c r="E177" s="206" t="s">
        <v>227</v>
      </c>
      <c r="F177" s="207" t="s">
        <v>228</v>
      </c>
      <c r="G177" s="208" t="s">
        <v>144</v>
      </c>
      <c r="H177" s="209">
        <v>13</v>
      </c>
      <c r="I177" s="210"/>
      <c r="J177" s="211">
        <f>ROUND(I177*H177,2)</f>
        <v>0</v>
      </c>
      <c r="K177" s="207" t="s">
        <v>138</v>
      </c>
      <c r="L177" s="212"/>
      <c r="M177" s="213" t="s">
        <v>1</v>
      </c>
      <c r="N177" s="214" t="s">
        <v>38</v>
      </c>
      <c r="O177" s="76"/>
      <c r="P177" s="177">
        <f>O177*H177</f>
        <v>0</v>
      </c>
      <c r="Q177" s="177">
        <v>0.00068000000000000005</v>
      </c>
      <c r="R177" s="177">
        <f>Q177*H177</f>
        <v>0.0088400000000000006</v>
      </c>
      <c r="S177" s="177">
        <v>0</v>
      </c>
      <c r="T177" s="178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79" t="s">
        <v>171</v>
      </c>
      <c r="AT177" s="179" t="s">
        <v>195</v>
      </c>
      <c r="AU177" s="179" t="s">
        <v>83</v>
      </c>
      <c r="AY177" s="18" t="s">
        <v>132</v>
      </c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8" t="s">
        <v>81</v>
      </c>
      <c r="BK177" s="180">
        <f>ROUND(I177*H177,2)</f>
        <v>0</v>
      </c>
      <c r="BL177" s="18" t="s">
        <v>139</v>
      </c>
      <c r="BM177" s="179" t="s">
        <v>229</v>
      </c>
    </row>
    <row r="178" s="2" customFormat="1" ht="44.25" customHeight="1">
      <c r="A178" s="37"/>
      <c r="B178" s="167"/>
      <c r="C178" s="168" t="s">
        <v>7</v>
      </c>
      <c r="D178" s="168" t="s">
        <v>134</v>
      </c>
      <c r="E178" s="169" t="s">
        <v>230</v>
      </c>
      <c r="F178" s="170" t="s">
        <v>231</v>
      </c>
      <c r="G178" s="171" t="s">
        <v>232</v>
      </c>
      <c r="H178" s="172">
        <v>2</v>
      </c>
      <c r="I178" s="173"/>
      <c r="J178" s="174">
        <f>ROUND(I178*H178,2)</f>
        <v>0</v>
      </c>
      <c r="K178" s="170" t="s">
        <v>138</v>
      </c>
      <c r="L178" s="38"/>
      <c r="M178" s="175" t="s">
        <v>1</v>
      </c>
      <c r="N178" s="176" t="s">
        <v>38</v>
      </c>
      <c r="O178" s="76"/>
      <c r="P178" s="177">
        <f>O178*H178</f>
        <v>0</v>
      </c>
      <c r="Q178" s="177">
        <v>0</v>
      </c>
      <c r="R178" s="177">
        <f>Q178*H178</f>
        <v>0</v>
      </c>
      <c r="S178" s="177">
        <v>0</v>
      </c>
      <c r="T178" s="178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79" t="s">
        <v>139</v>
      </c>
      <c r="AT178" s="179" t="s">
        <v>134</v>
      </c>
      <c r="AU178" s="179" t="s">
        <v>83</v>
      </c>
      <c r="AY178" s="18" t="s">
        <v>132</v>
      </c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8" t="s">
        <v>81</v>
      </c>
      <c r="BK178" s="180">
        <f>ROUND(I178*H178,2)</f>
        <v>0</v>
      </c>
      <c r="BL178" s="18" t="s">
        <v>139</v>
      </c>
      <c r="BM178" s="179" t="s">
        <v>233</v>
      </c>
    </row>
    <row r="179" s="2" customFormat="1" ht="16.5" customHeight="1">
      <c r="A179" s="37"/>
      <c r="B179" s="167"/>
      <c r="C179" s="205" t="s">
        <v>234</v>
      </c>
      <c r="D179" s="205" t="s">
        <v>195</v>
      </c>
      <c r="E179" s="206" t="s">
        <v>235</v>
      </c>
      <c r="F179" s="207" t="s">
        <v>236</v>
      </c>
      <c r="G179" s="208" t="s">
        <v>232</v>
      </c>
      <c r="H179" s="209">
        <v>1</v>
      </c>
      <c r="I179" s="210"/>
      <c r="J179" s="211">
        <f>ROUND(I179*H179,2)</f>
        <v>0</v>
      </c>
      <c r="K179" s="207" t="s">
        <v>1</v>
      </c>
      <c r="L179" s="212"/>
      <c r="M179" s="213" t="s">
        <v>1</v>
      </c>
      <c r="N179" s="214" t="s">
        <v>38</v>
      </c>
      <c r="O179" s="76"/>
      <c r="P179" s="177">
        <f>O179*H179</f>
        <v>0</v>
      </c>
      <c r="Q179" s="177">
        <v>0.00010000000000000001</v>
      </c>
      <c r="R179" s="177">
        <f>Q179*H179</f>
        <v>0.00010000000000000001</v>
      </c>
      <c r="S179" s="177">
        <v>0</v>
      </c>
      <c r="T179" s="178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79" t="s">
        <v>171</v>
      </c>
      <c r="AT179" s="179" t="s">
        <v>195</v>
      </c>
      <c r="AU179" s="179" t="s">
        <v>83</v>
      </c>
      <c r="AY179" s="18" t="s">
        <v>132</v>
      </c>
      <c r="BE179" s="180">
        <f>IF(N179="základní",J179,0)</f>
        <v>0</v>
      </c>
      <c r="BF179" s="180">
        <f>IF(N179="snížená",J179,0)</f>
        <v>0</v>
      </c>
      <c r="BG179" s="180">
        <f>IF(N179="zákl. přenesená",J179,0)</f>
        <v>0</v>
      </c>
      <c r="BH179" s="180">
        <f>IF(N179="sníž. přenesená",J179,0)</f>
        <v>0</v>
      </c>
      <c r="BI179" s="180">
        <f>IF(N179="nulová",J179,0)</f>
        <v>0</v>
      </c>
      <c r="BJ179" s="18" t="s">
        <v>81</v>
      </c>
      <c r="BK179" s="180">
        <f>ROUND(I179*H179,2)</f>
        <v>0</v>
      </c>
      <c r="BL179" s="18" t="s">
        <v>139</v>
      </c>
      <c r="BM179" s="179" t="s">
        <v>237</v>
      </c>
    </row>
    <row r="180" s="2" customFormat="1">
      <c r="A180" s="37"/>
      <c r="B180" s="38"/>
      <c r="C180" s="37"/>
      <c r="D180" s="182" t="s">
        <v>238</v>
      </c>
      <c r="E180" s="37"/>
      <c r="F180" s="215" t="s">
        <v>239</v>
      </c>
      <c r="G180" s="37"/>
      <c r="H180" s="37"/>
      <c r="I180" s="216"/>
      <c r="J180" s="37"/>
      <c r="K180" s="37"/>
      <c r="L180" s="38"/>
      <c r="M180" s="217"/>
      <c r="N180" s="218"/>
      <c r="O180" s="76"/>
      <c r="P180" s="76"/>
      <c r="Q180" s="76"/>
      <c r="R180" s="76"/>
      <c r="S180" s="76"/>
      <c r="T180" s="7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238</v>
      </c>
      <c r="AU180" s="18" t="s">
        <v>83</v>
      </c>
    </row>
    <row r="181" s="2" customFormat="1" ht="16.5" customHeight="1">
      <c r="A181" s="37"/>
      <c r="B181" s="167"/>
      <c r="C181" s="205" t="s">
        <v>240</v>
      </c>
      <c r="D181" s="205" t="s">
        <v>195</v>
      </c>
      <c r="E181" s="206" t="s">
        <v>241</v>
      </c>
      <c r="F181" s="207" t="s">
        <v>242</v>
      </c>
      <c r="G181" s="208" t="s">
        <v>232</v>
      </c>
      <c r="H181" s="209">
        <v>1</v>
      </c>
      <c r="I181" s="210"/>
      <c r="J181" s="211">
        <f>ROUND(I181*H181,2)</f>
        <v>0</v>
      </c>
      <c r="K181" s="207" t="s">
        <v>138</v>
      </c>
      <c r="L181" s="212"/>
      <c r="M181" s="213" t="s">
        <v>1</v>
      </c>
      <c r="N181" s="214" t="s">
        <v>38</v>
      </c>
      <c r="O181" s="76"/>
      <c r="P181" s="177">
        <f>O181*H181</f>
        <v>0</v>
      </c>
      <c r="Q181" s="177">
        <v>0.00010000000000000001</v>
      </c>
      <c r="R181" s="177">
        <f>Q181*H181</f>
        <v>0.00010000000000000001</v>
      </c>
      <c r="S181" s="177">
        <v>0</v>
      </c>
      <c r="T181" s="178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79" t="s">
        <v>171</v>
      </c>
      <c r="AT181" s="179" t="s">
        <v>195</v>
      </c>
      <c r="AU181" s="179" t="s">
        <v>83</v>
      </c>
      <c r="AY181" s="18" t="s">
        <v>132</v>
      </c>
      <c r="BE181" s="180">
        <f>IF(N181="základní",J181,0)</f>
        <v>0</v>
      </c>
      <c r="BF181" s="180">
        <f>IF(N181="snížená",J181,0)</f>
        <v>0</v>
      </c>
      <c r="BG181" s="180">
        <f>IF(N181="zákl. přenesená",J181,0)</f>
        <v>0</v>
      </c>
      <c r="BH181" s="180">
        <f>IF(N181="sníž. přenesená",J181,0)</f>
        <v>0</v>
      </c>
      <c r="BI181" s="180">
        <f>IF(N181="nulová",J181,0)</f>
        <v>0</v>
      </c>
      <c r="BJ181" s="18" t="s">
        <v>81</v>
      </c>
      <c r="BK181" s="180">
        <f>ROUND(I181*H181,2)</f>
        <v>0</v>
      </c>
      <c r="BL181" s="18" t="s">
        <v>139</v>
      </c>
      <c r="BM181" s="179" t="s">
        <v>243</v>
      </c>
    </row>
    <row r="182" s="2" customFormat="1">
      <c r="A182" s="37"/>
      <c r="B182" s="38"/>
      <c r="C182" s="37"/>
      <c r="D182" s="182" t="s">
        <v>238</v>
      </c>
      <c r="E182" s="37"/>
      <c r="F182" s="215" t="s">
        <v>244</v>
      </c>
      <c r="G182" s="37"/>
      <c r="H182" s="37"/>
      <c r="I182" s="216"/>
      <c r="J182" s="37"/>
      <c r="K182" s="37"/>
      <c r="L182" s="38"/>
      <c r="M182" s="217"/>
      <c r="N182" s="218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238</v>
      </c>
      <c r="AU182" s="18" t="s">
        <v>83</v>
      </c>
    </row>
    <row r="183" s="2" customFormat="1" ht="37.8" customHeight="1">
      <c r="A183" s="37"/>
      <c r="B183" s="167"/>
      <c r="C183" s="168" t="s">
        <v>245</v>
      </c>
      <c r="D183" s="168" t="s">
        <v>134</v>
      </c>
      <c r="E183" s="169" t="s">
        <v>246</v>
      </c>
      <c r="F183" s="170" t="s">
        <v>247</v>
      </c>
      <c r="G183" s="171" t="s">
        <v>232</v>
      </c>
      <c r="H183" s="172">
        <v>1</v>
      </c>
      <c r="I183" s="173"/>
      <c r="J183" s="174">
        <f>ROUND(I183*H183,2)</f>
        <v>0</v>
      </c>
      <c r="K183" s="170" t="s">
        <v>138</v>
      </c>
      <c r="L183" s="38"/>
      <c r="M183" s="175" t="s">
        <v>1</v>
      </c>
      <c r="N183" s="176" t="s">
        <v>38</v>
      </c>
      <c r="O183" s="76"/>
      <c r="P183" s="177">
        <f>O183*H183</f>
        <v>0</v>
      </c>
      <c r="Q183" s="177">
        <v>0</v>
      </c>
      <c r="R183" s="177">
        <f>Q183*H183</f>
        <v>0</v>
      </c>
      <c r="S183" s="177">
        <v>0</v>
      </c>
      <c r="T183" s="178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79" t="s">
        <v>139</v>
      </c>
      <c r="AT183" s="179" t="s">
        <v>134</v>
      </c>
      <c r="AU183" s="179" t="s">
        <v>83</v>
      </c>
      <c r="AY183" s="18" t="s">
        <v>132</v>
      </c>
      <c r="BE183" s="180">
        <f>IF(N183="základní",J183,0)</f>
        <v>0</v>
      </c>
      <c r="BF183" s="180">
        <f>IF(N183="snížená",J183,0)</f>
        <v>0</v>
      </c>
      <c r="BG183" s="180">
        <f>IF(N183="zákl. přenesená",J183,0)</f>
        <v>0</v>
      </c>
      <c r="BH183" s="180">
        <f>IF(N183="sníž. přenesená",J183,0)</f>
        <v>0</v>
      </c>
      <c r="BI183" s="180">
        <f>IF(N183="nulová",J183,0)</f>
        <v>0</v>
      </c>
      <c r="BJ183" s="18" t="s">
        <v>81</v>
      </c>
      <c r="BK183" s="180">
        <f>ROUND(I183*H183,2)</f>
        <v>0</v>
      </c>
      <c r="BL183" s="18" t="s">
        <v>139</v>
      </c>
      <c r="BM183" s="179" t="s">
        <v>248</v>
      </c>
    </row>
    <row r="184" s="2" customFormat="1" ht="16.5" customHeight="1">
      <c r="A184" s="37"/>
      <c r="B184" s="167"/>
      <c r="C184" s="205" t="s">
        <v>249</v>
      </c>
      <c r="D184" s="205" t="s">
        <v>195</v>
      </c>
      <c r="E184" s="206" t="s">
        <v>250</v>
      </c>
      <c r="F184" s="207" t="s">
        <v>251</v>
      </c>
      <c r="G184" s="208" t="s">
        <v>232</v>
      </c>
      <c r="H184" s="209">
        <v>1</v>
      </c>
      <c r="I184" s="210"/>
      <c r="J184" s="211">
        <f>ROUND(I184*H184,2)</f>
        <v>0</v>
      </c>
      <c r="K184" s="207" t="s">
        <v>138</v>
      </c>
      <c r="L184" s="212"/>
      <c r="M184" s="213" t="s">
        <v>1</v>
      </c>
      <c r="N184" s="214" t="s">
        <v>38</v>
      </c>
      <c r="O184" s="76"/>
      <c r="P184" s="177">
        <f>O184*H184</f>
        <v>0</v>
      </c>
      <c r="Q184" s="177">
        <v>0.00012999999999999999</v>
      </c>
      <c r="R184" s="177">
        <f>Q184*H184</f>
        <v>0.00012999999999999999</v>
      </c>
      <c r="S184" s="177">
        <v>0</v>
      </c>
      <c r="T184" s="178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79" t="s">
        <v>171</v>
      </c>
      <c r="AT184" s="179" t="s">
        <v>195</v>
      </c>
      <c r="AU184" s="179" t="s">
        <v>83</v>
      </c>
      <c r="AY184" s="18" t="s">
        <v>132</v>
      </c>
      <c r="BE184" s="180">
        <f>IF(N184="základní",J184,0)</f>
        <v>0</v>
      </c>
      <c r="BF184" s="180">
        <f>IF(N184="snížená",J184,0)</f>
        <v>0</v>
      </c>
      <c r="BG184" s="180">
        <f>IF(N184="zákl. přenesená",J184,0)</f>
        <v>0</v>
      </c>
      <c r="BH184" s="180">
        <f>IF(N184="sníž. přenesená",J184,0)</f>
        <v>0</v>
      </c>
      <c r="BI184" s="180">
        <f>IF(N184="nulová",J184,0)</f>
        <v>0</v>
      </c>
      <c r="BJ184" s="18" t="s">
        <v>81</v>
      </c>
      <c r="BK184" s="180">
        <f>ROUND(I184*H184,2)</f>
        <v>0</v>
      </c>
      <c r="BL184" s="18" t="s">
        <v>139</v>
      </c>
      <c r="BM184" s="179" t="s">
        <v>252</v>
      </c>
    </row>
    <row r="185" s="2" customFormat="1" ht="24.15" customHeight="1">
      <c r="A185" s="37"/>
      <c r="B185" s="167"/>
      <c r="C185" s="168" t="s">
        <v>253</v>
      </c>
      <c r="D185" s="168" t="s">
        <v>134</v>
      </c>
      <c r="E185" s="169" t="s">
        <v>254</v>
      </c>
      <c r="F185" s="170" t="s">
        <v>255</v>
      </c>
      <c r="G185" s="171" t="s">
        <v>144</v>
      </c>
      <c r="H185" s="172">
        <v>18</v>
      </c>
      <c r="I185" s="173"/>
      <c r="J185" s="174">
        <f>ROUND(I185*H185,2)</f>
        <v>0</v>
      </c>
      <c r="K185" s="170" t="s">
        <v>138</v>
      </c>
      <c r="L185" s="38"/>
      <c r="M185" s="175" t="s">
        <v>1</v>
      </c>
      <c r="N185" s="176" t="s">
        <v>38</v>
      </c>
      <c r="O185" s="76"/>
      <c r="P185" s="177">
        <f>O185*H185</f>
        <v>0</v>
      </c>
      <c r="Q185" s="177">
        <v>0</v>
      </c>
      <c r="R185" s="177">
        <f>Q185*H185</f>
        <v>0</v>
      </c>
      <c r="S185" s="177">
        <v>0</v>
      </c>
      <c r="T185" s="178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79" t="s">
        <v>139</v>
      </c>
      <c r="AT185" s="179" t="s">
        <v>134</v>
      </c>
      <c r="AU185" s="179" t="s">
        <v>83</v>
      </c>
      <c r="AY185" s="18" t="s">
        <v>132</v>
      </c>
      <c r="BE185" s="180">
        <f>IF(N185="základní",J185,0)</f>
        <v>0</v>
      </c>
      <c r="BF185" s="180">
        <f>IF(N185="snížená",J185,0)</f>
        <v>0</v>
      </c>
      <c r="BG185" s="180">
        <f>IF(N185="zákl. přenesená",J185,0)</f>
        <v>0</v>
      </c>
      <c r="BH185" s="180">
        <f>IF(N185="sníž. přenesená",J185,0)</f>
        <v>0</v>
      </c>
      <c r="BI185" s="180">
        <f>IF(N185="nulová",J185,0)</f>
        <v>0</v>
      </c>
      <c r="BJ185" s="18" t="s">
        <v>81</v>
      </c>
      <c r="BK185" s="180">
        <f>ROUND(I185*H185,2)</f>
        <v>0</v>
      </c>
      <c r="BL185" s="18" t="s">
        <v>139</v>
      </c>
      <c r="BM185" s="179" t="s">
        <v>256</v>
      </c>
    </row>
    <row r="186" s="2" customFormat="1" ht="16.5" customHeight="1">
      <c r="A186" s="37"/>
      <c r="B186" s="167"/>
      <c r="C186" s="168" t="s">
        <v>257</v>
      </c>
      <c r="D186" s="168" t="s">
        <v>134</v>
      </c>
      <c r="E186" s="169" t="s">
        <v>258</v>
      </c>
      <c r="F186" s="170" t="s">
        <v>259</v>
      </c>
      <c r="G186" s="171" t="s">
        <v>144</v>
      </c>
      <c r="H186" s="172">
        <v>18</v>
      </c>
      <c r="I186" s="173"/>
      <c r="J186" s="174">
        <f>ROUND(I186*H186,2)</f>
        <v>0</v>
      </c>
      <c r="K186" s="170" t="s">
        <v>138</v>
      </c>
      <c r="L186" s="38"/>
      <c r="M186" s="175" t="s">
        <v>1</v>
      </c>
      <c r="N186" s="176" t="s">
        <v>38</v>
      </c>
      <c r="O186" s="76"/>
      <c r="P186" s="177">
        <f>O186*H186</f>
        <v>0</v>
      </c>
      <c r="Q186" s="177">
        <v>0</v>
      </c>
      <c r="R186" s="177">
        <f>Q186*H186</f>
        <v>0</v>
      </c>
      <c r="S186" s="177">
        <v>0</v>
      </c>
      <c r="T186" s="178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79" t="s">
        <v>139</v>
      </c>
      <c r="AT186" s="179" t="s">
        <v>134</v>
      </c>
      <c r="AU186" s="179" t="s">
        <v>83</v>
      </c>
      <c r="AY186" s="18" t="s">
        <v>132</v>
      </c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8" t="s">
        <v>81</v>
      </c>
      <c r="BK186" s="180">
        <f>ROUND(I186*H186,2)</f>
        <v>0</v>
      </c>
      <c r="BL186" s="18" t="s">
        <v>139</v>
      </c>
      <c r="BM186" s="179" t="s">
        <v>260</v>
      </c>
    </row>
    <row r="187" s="2" customFormat="1" ht="24.15" customHeight="1">
      <c r="A187" s="37"/>
      <c r="B187" s="167"/>
      <c r="C187" s="168" t="s">
        <v>261</v>
      </c>
      <c r="D187" s="168" t="s">
        <v>134</v>
      </c>
      <c r="E187" s="169" t="s">
        <v>262</v>
      </c>
      <c r="F187" s="170" t="s">
        <v>263</v>
      </c>
      <c r="G187" s="171" t="s">
        <v>232</v>
      </c>
      <c r="H187" s="172">
        <v>2</v>
      </c>
      <c r="I187" s="173"/>
      <c r="J187" s="174">
        <f>ROUND(I187*H187,2)</f>
        <v>0</v>
      </c>
      <c r="K187" s="170" t="s">
        <v>138</v>
      </c>
      <c r="L187" s="38"/>
      <c r="M187" s="175" t="s">
        <v>1</v>
      </c>
      <c r="N187" s="176" t="s">
        <v>38</v>
      </c>
      <c r="O187" s="76"/>
      <c r="P187" s="177">
        <f>O187*H187</f>
        <v>0</v>
      </c>
      <c r="Q187" s="177">
        <v>0.45937</v>
      </c>
      <c r="R187" s="177">
        <f>Q187*H187</f>
        <v>0.91874</v>
      </c>
      <c r="S187" s="177">
        <v>0</v>
      </c>
      <c r="T187" s="178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79" t="s">
        <v>139</v>
      </c>
      <c r="AT187" s="179" t="s">
        <v>134</v>
      </c>
      <c r="AU187" s="179" t="s">
        <v>83</v>
      </c>
      <c r="AY187" s="18" t="s">
        <v>132</v>
      </c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18" t="s">
        <v>81</v>
      </c>
      <c r="BK187" s="180">
        <f>ROUND(I187*H187,2)</f>
        <v>0</v>
      </c>
      <c r="BL187" s="18" t="s">
        <v>139</v>
      </c>
      <c r="BM187" s="179" t="s">
        <v>264</v>
      </c>
    </row>
    <row r="188" s="2" customFormat="1" ht="16.5" customHeight="1">
      <c r="A188" s="37"/>
      <c r="B188" s="167"/>
      <c r="C188" s="168" t="s">
        <v>265</v>
      </c>
      <c r="D188" s="168" t="s">
        <v>134</v>
      </c>
      <c r="E188" s="169" t="s">
        <v>266</v>
      </c>
      <c r="F188" s="170" t="s">
        <v>267</v>
      </c>
      <c r="G188" s="171" t="s">
        <v>144</v>
      </c>
      <c r="H188" s="172">
        <v>18</v>
      </c>
      <c r="I188" s="173"/>
      <c r="J188" s="174">
        <f>ROUND(I188*H188,2)</f>
        <v>0</v>
      </c>
      <c r="K188" s="170" t="s">
        <v>138</v>
      </c>
      <c r="L188" s="38"/>
      <c r="M188" s="175" t="s">
        <v>1</v>
      </c>
      <c r="N188" s="176" t="s">
        <v>38</v>
      </c>
      <c r="O188" s="76"/>
      <c r="P188" s="177">
        <f>O188*H188</f>
        <v>0</v>
      </c>
      <c r="Q188" s="177">
        <v>0.00019000000000000001</v>
      </c>
      <c r="R188" s="177">
        <f>Q188*H188</f>
        <v>0.0034200000000000003</v>
      </c>
      <c r="S188" s="177">
        <v>0</v>
      </c>
      <c r="T188" s="178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79" t="s">
        <v>139</v>
      </c>
      <c r="AT188" s="179" t="s">
        <v>134</v>
      </c>
      <c r="AU188" s="179" t="s">
        <v>83</v>
      </c>
      <c r="AY188" s="18" t="s">
        <v>132</v>
      </c>
      <c r="BE188" s="180">
        <f>IF(N188="základní",J188,0)</f>
        <v>0</v>
      </c>
      <c r="BF188" s="180">
        <f>IF(N188="snížená",J188,0)</f>
        <v>0</v>
      </c>
      <c r="BG188" s="180">
        <f>IF(N188="zákl. přenesená",J188,0)</f>
        <v>0</v>
      </c>
      <c r="BH188" s="180">
        <f>IF(N188="sníž. přenesená",J188,0)</f>
        <v>0</v>
      </c>
      <c r="BI188" s="180">
        <f>IF(N188="nulová",J188,0)</f>
        <v>0</v>
      </c>
      <c r="BJ188" s="18" t="s">
        <v>81</v>
      </c>
      <c r="BK188" s="180">
        <f>ROUND(I188*H188,2)</f>
        <v>0</v>
      </c>
      <c r="BL188" s="18" t="s">
        <v>139</v>
      </c>
      <c r="BM188" s="179" t="s">
        <v>268</v>
      </c>
    </row>
    <row r="189" s="2" customFormat="1" ht="24.15" customHeight="1">
      <c r="A189" s="37"/>
      <c r="B189" s="167"/>
      <c r="C189" s="168" t="s">
        <v>269</v>
      </c>
      <c r="D189" s="168" t="s">
        <v>134</v>
      </c>
      <c r="E189" s="169" t="s">
        <v>270</v>
      </c>
      <c r="F189" s="170" t="s">
        <v>271</v>
      </c>
      <c r="G189" s="171" t="s">
        <v>144</v>
      </c>
      <c r="H189" s="172">
        <v>18</v>
      </c>
      <c r="I189" s="173"/>
      <c r="J189" s="174">
        <f>ROUND(I189*H189,2)</f>
        <v>0</v>
      </c>
      <c r="K189" s="170" t="s">
        <v>138</v>
      </c>
      <c r="L189" s="38"/>
      <c r="M189" s="175" t="s">
        <v>1</v>
      </c>
      <c r="N189" s="176" t="s">
        <v>38</v>
      </c>
      <c r="O189" s="76"/>
      <c r="P189" s="177">
        <f>O189*H189</f>
        <v>0</v>
      </c>
      <c r="Q189" s="177">
        <v>9.0000000000000006E-05</v>
      </c>
      <c r="R189" s="177">
        <f>Q189*H189</f>
        <v>0.0016200000000000001</v>
      </c>
      <c r="S189" s="177">
        <v>0</v>
      </c>
      <c r="T189" s="178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79" t="s">
        <v>139</v>
      </c>
      <c r="AT189" s="179" t="s">
        <v>134</v>
      </c>
      <c r="AU189" s="179" t="s">
        <v>83</v>
      </c>
      <c r="AY189" s="18" t="s">
        <v>132</v>
      </c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18" t="s">
        <v>81</v>
      </c>
      <c r="BK189" s="180">
        <f>ROUND(I189*H189,2)</f>
        <v>0</v>
      </c>
      <c r="BL189" s="18" t="s">
        <v>139</v>
      </c>
      <c r="BM189" s="179" t="s">
        <v>272</v>
      </c>
    </row>
    <row r="190" s="2" customFormat="1" ht="49.05" customHeight="1">
      <c r="A190" s="37"/>
      <c r="B190" s="167"/>
      <c r="C190" s="168" t="s">
        <v>273</v>
      </c>
      <c r="D190" s="168" t="s">
        <v>134</v>
      </c>
      <c r="E190" s="169" t="s">
        <v>274</v>
      </c>
      <c r="F190" s="170" t="s">
        <v>275</v>
      </c>
      <c r="G190" s="171" t="s">
        <v>232</v>
      </c>
      <c r="H190" s="172">
        <v>1</v>
      </c>
      <c r="I190" s="173"/>
      <c r="J190" s="174">
        <f>ROUND(I190*H190,2)</f>
        <v>0</v>
      </c>
      <c r="K190" s="170" t="s">
        <v>1</v>
      </c>
      <c r="L190" s="38"/>
      <c r="M190" s="175" t="s">
        <v>1</v>
      </c>
      <c r="N190" s="176" t="s">
        <v>38</v>
      </c>
      <c r="O190" s="76"/>
      <c r="P190" s="177">
        <f>O190*H190</f>
        <v>0</v>
      </c>
      <c r="Q190" s="177">
        <v>0.0048500000000000001</v>
      </c>
      <c r="R190" s="177">
        <f>Q190*H190</f>
        <v>0.0048500000000000001</v>
      </c>
      <c r="S190" s="177">
        <v>0</v>
      </c>
      <c r="T190" s="178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79" t="s">
        <v>209</v>
      </c>
      <c r="AT190" s="179" t="s">
        <v>134</v>
      </c>
      <c r="AU190" s="179" t="s">
        <v>83</v>
      </c>
      <c r="AY190" s="18" t="s">
        <v>132</v>
      </c>
      <c r="BE190" s="180">
        <f>IF(N190="základní",J190,0)</f>
        <v>0</v>
      </c>
      <c r="BF190" s="180">
        <f>IF(N190="snížená",J190,0)</f>
        <v>0</v>
      </c>
      <c r="BG190" s="180">
        <f>IF(N190="zákl. přenesená",J190,0)</f>
        <v>0</v>
      </c>
      <c r="BH190" s="180">
        <f>IF(N190="sníž. přenesená",J190,0)</f>
        <v>0</v>
      </c>
      <c r="BI190" s="180">
        <f>IF(N190="nulová",J190,0)</f>
        <v>0</v>
      </c>
      <c r="BJ190" s="18" t="s">
        <v>81</v>
      </c>
      <c r="BK190" s="180">
        <f>ROUND(I190*H190,2)</f>
        <v>0</v>
      </c>
      <c r="BL190" s="18" t="s">
        <v>209</v>
      </c>
      <c r="BM190" s="179" t="s">
        <v>276</v>
      </c>
    </row>
    <row r="191" s="2" customFormat="1" ht="16.5" customHeight="1">
      <c r="A191" s="37"/>
      <c r="B191" s="167"/>
      <c r="C191" s="168" t="s">
        <v>277</v>
      </c>
      <c r="D191" s="168" t="s">
        <v>134</v>
      </c>
      <c r="E191" s="169" t="s">
        <v>278</v>
      </c>
      <c r="F191" s="170" t="s">
        <v>279</v>
      </c>
      <c r="G191" s="171" t="s">
        <v>280</v>
      </c>
      <c r="H191" s="172">
        <v>1</v>
      </c>
      <c r="I191" s="173"/>
      <c r="J191" s="174">
        <f>ROUND(I191*H191,2)</f>
        <v>0</v>
      </c>
      <c r="K191" s="170" t="s">
        <v>138</v>
      </c>
      <c r="L191" s="38"/>
      <c r="M191" s="175" t="s">
        <v>1</v>
      </c>
      <c r="N191" s="176" t="s">
        <v>38</v>
      </c>
      <c r="O191" s="76"/>
      <c r="P191" s="177">
        <f>O191*H191</f>
        <v>0</v>
      </c>
      <c r="Q191" s="177">
        <v>0.0064999999999999997</v>
      </c>
      <c r="R191" s="177">
        <f>Q191*H191</f>
        <v>0.0064999999999999997</v>
      </c>
      <c r="S191" s="177">
        <v>0</v>
      </c>
      <c r="T191" s="178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79" t="s">
        <v>209</v>
      </c>
      <c r="AT191" s="179" t="s">
        <v>134</v>
      </c>
      <c r="AU191" s="179" t="s">
        <v>83</v>
      </c>
      <c r="AY191" s="18" t="s">
        <v>132</v>
      </c>
      <c r="BE191" s="180">
        <f>IF(N191="základní",J191,0)</f>
        <v>0</v>
      </c>
      <c r="BF191" s="180">
        <f>IF(N191="snížená",J191,0)</f>
        <v>0</v>
      </c>
      <c r="BG191" s="180">
        <f>IF(N191="zákl. přenesená",J191,0)</f>
        <v>0</v>
      </c>
      <c r="BH191" s="180">
        <f>IF(N191="sníž. přenesená",J191,0)</f>
        <v>0</v>
      </c>
      <c r="BI191" s="180">
        <f>IF(N191="nulová",J191,0)</f>
        <v>0</v>
      </c>
      <c r="BJ191" s="18" t="s">
        <v>81</v>
      </c>
      <c r="BK191" s="180">
        <f>ROUND(I191*H191,2)</f>
        <v>0</v>
      </c>
      <c r="BL191" s="18" t="s">
        <v>209</v>
      </c>
      <c r="BM191" s="179" t="s">
        <v>281</v>
      </c>
    </row>
    <row r="192" s="12" customFormat="1" ht="22.8" customHeight="1">
      <c r="A192" s="12"/>
      <c r="B192" s="154"/>
      <c r="C192" s="12"/>
      <c r="D192" s="155" t="s">
        <v>72</v>
      </c>
      <c r="E192" s="165" t="s">
        <v>176</v>
      </c>
      <c r="F192" s="165" t="s">
        <v>282</v>
      </c>
      <c r="G192" s="12"/>
      <c r="H192" s="12"/>
      <c r="I192" s="157"/>
      <c r="J192" s="166">
        <f>BK192</f>
        <v>0</v>
      </c>
      <c r="K192" s="12"/>
      <c r="L192" s="154"/>
      <c r="M192" s="159"/>
      <c r="N192" s="160"/>
      <c r="O192" s="160"/>
      <c r="P192" s="161">
        <f>SUM(P193:P194)</f>
        <v>0</v>
      </c>
      <c r="Q192" s="160"/>
      <c r="R192" s="161">
        <f>SUM(R193:R194)</f>
        <v>0.75900000000000001</v>
      </c>
      <c r="S192" s="160"/>
      <c r="T192" s="162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55" t="s">
        <v>81</v>
      </c>
      <c r="AT192" s="163" t="s">
        <v>72</v>
      </c>
      <c r="AU192" s="163" t="s">
        <v>81</v>
      </c>
      <c r="AY192" s="155" t="s">
        <v>132</v>
      </c>
      <c r="BK192" s="164">
        <f>SUM(BK193:BK194)</f>
        <v>0</v>
      </c>
    </row>
    <row r="193" s="2" customFormat="1" ht="49.05" customHeight="1">
      <c r="A193" s="37"/>
      <c r="B193" s="167"/>
      <c r="C193" s="168" t="s">
        <v>283</v>
      </c>
      <c r="D193" s="168" t="s">
        <v>134</v>
      </c>
      <c r="E193" s="169" t="s">
        <v>284</v>
      </c>
      <c r="F193" s="170" t="s">
        <v>285</v>
      </c>
      <c r="G193" s="171" t="s">
        <v>144</v>
      </c>
      <c r="H193" s="172">
        <v>2</v>
      </c>
      <c r="I193" s="173"/>
      <c r="J193" s="174">
        <f>ROUND(I193*H193,2)</f>
        <v>0</v>
      </c>
      <c r="K193" s="170" t="s">
        <v>138</v>
      </c>
      <c r="L193" s="38"/>
      <c r="M193" s="175" t="s">
        <v>1</v>
      </c>
      <c r="N193" s="176" t="s">
        <v>38</v>
      </c>
      <c r="O193" s="76"/>
      <c r="P193" s="177">
        <f>O193*H193</f>
        <v>0</v>
      </c>
      <c r="Q193" s="177">
        <v>0.2195</v>
      </c>
      <c r="R193" s="177">
        <f>Q193*H193</f>
        <v>0.439</v>
      </c>
      <c r="S193" s="177">
        <v>0</v>
      </c>
      <c r="T193" s="178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79" t="s">
        <v>139</v>
      </c>
      <c r="AT193" s="179" t="s">
        <v>134</v>
      </c>
      <c r="AU193" s="179" t="s">
        <v>83</v>
      </c>
      <c r="AY193" s="18" t="s">
        <v>132</v>
      </c>
      <c r="BE193" s="180">
        <f>IF(N193="základní",J193,0)</f>
        <v>0</v>
      </c>
      <c r="BF193" s="180">
        <f>IF(N193="snížená",J193,0)</f>
        <v>0</v>
      </c>
      <c r="BG193" s="180">
        <f>IF(N193="zákl. přenesená",J193,0)</f>
        <v>0</v>
      </c>
      <c r="BH193" s="180">
        <f>IF(N193="sníž. přenesená",J193,0)</f>
        <v>0</v>
      </c>
      <c r="BI193" s="180">
        <f>IF(N193="nulová",J193,0)</f>
        <v>0</v>
      </c>
      <c r="BJ193" s="18" t="s">
        <v>81</v>
      </c>
      <c r="BK193" s="180">
        <f>ROUND(I193*H193,2)</f>
        <v>0</v>
      </c>
      <c r="BL193" s="18" t="s">
        <v>139</v>
      </c>
      <c r="BM193" s="179" t="s">
        <v>286</v>
      </c>
    </row>
    <row r="194" s="2" customFormat="1" ht="16.5" customHeight="1">
      <c r="A194" s="37"/>
      <c r="B194" s="167"/>
      <c r="C194" s="205" t="s">
        <v>287</v>
      </c>
      <c r="D194" s="205" t="s">
        <v>195</v>
      </c>
      <c r="E194" s="206" t="s">
        <v>288</v>
      </c>
      <c r="F194" s="207" t="s">
        <v>289</v>
      </c>
      <c r="G194" s="208" t="s">
        <v>144</v>
      </c>
      <c r="H194" s="209">
        <v>2</v>
      </c>
      <c r="I194" s="210"/>
      <c r="J194" s="211">
        <f>ROUND(I194*H194,2)</f>
        <v>0</v>
      </c>
      <c r="K194" s="207" t="s">
        <v>138</v>
      </c>
      <c r="L194" s="212"/>
      <c r="M194" s="213" t="s">
        <v>1</v>
      </c>
      <c r="N194" s="214" t="s">
        <v>38</v>
      </c>
      <c r="O194" s="76"/>
      <c r="P194" s="177">
        <f>O194*H194</f>
        <v>0</v>
      </c>
      <c r="Q194" s="177">
        <v>0.16</v>
      </c>
      <c r="R194" s="177">
        <f>Q194*H194</f>
        <v>0.32000000000000001</v>
      </c>
      <c r="S194" s="177">
        <v>0</v>
      </c>
      <c r="T194" s="178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79" t="s">
        <v>171</v>
      </c>
      <c r="AT194" s="179" t="s">
        <v>195</v>
      </c>
      <c r="AU194" s="179" t="s">
        <v>83</v>
      </c>
      <c r="AY194" s="18" t="s">
        <v>132</v>
      </c>
      <c r="BE194" s="180">
        <f>IF(N194="základní",J194,0)</f>
        <v>0</v>
      </c>
      <c r="BF194" s="180">
        <f>IF(N194="snížená",J194,0)</f>
        <v>0</v>
      </c>
      <c r="BG194" s="180">
        <f>IF(N194="zákl. přenesená",J194,0)</f>
        <v>0</v>
      </c>
      <c r="BH194" s="180">
        <f>IF(N194="sníž. přenesená",J194,0)</f>
        <v>0</v>
      </c>
      <c r="BI194" s="180">
        <f>IF(N194="nulová",J194,0)</f>
        <v>0</v>
      </c>
      <c r="BJ194" s="18" t="s">
        <v>81</v>
      </c>
      <c r="BK194" s="180">
        <f>ROUND(I194*H194,2)</f>
        <v>0</v>
      </c>
      <c r="BL194" s="18" t="s">
        <v>139</v>
      </c>
      <c r="BM194" s="179" t="s">
        <v>290</v>
      </c>
    </row>
    <row r="195" s="12" customFormat="1" ht="22.8" customHeight="1">
      <c r="A195" s="12"/>
      <c r="B195" s="154"/>
      <c r="C195" s="12"/>
      <c r="D195" s="155" t="s">
        <v>72</v>
      </c>
      <c r="E195" s="165" t="s">
        <v>291</v>
      </c>
      <c r="F195" s="165" t="s">
        <v>292</v>
      </c>
      <c r="G195" s="12"/>
      <c r="H195" s="12"/>
      <c r="I195" s="157"/>
      <c r="J195" s="166">
        <f>BK195</f>
        <v>0</v>
      </c>
      <c r="K195" s="12"/>
      <c r="L195" s="154"/>
      <c r="M195" s="159"/>
      <c r="N195" s="160"/>
      <c r="O195" s="160"/>
      <c r="P195" s="161">
        <f>SUM(P196:P197)</f>
        <v>0</v>
      </c>
      <c r="Q195" s="160"/>
      <c r="R195" s="161">
        <f>SUM(R196:R197)</f>
        <v>0</v>
      </c>
      <c r="S195" s="160"/>
      <c r="T195" s="162">
        <f>SUM(T196:T197)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55" t="s">
        <v>81</v>
      </c>
      <c r="AT195" s="163" t="s">
        <v>72</v>
      </c>
      <c r="AU195" s="163" t="s">
        <v>81</v>
      </c>
      <c r="AY195" s="155" t="s">
        <v>132</v>
      </c>
      <c r="BK195" s="164">
        <f>SUM(BK196:BK197)</f>
        <v>0</v>
      </c>
    </row>
    <row r="196" s="2" customFormat="1" ht="44.25" customHeight="1">
      <c r="A196" s="37"/>
      <c r="B196" s="167"/>
      <c r="C196" s="168" t="s">
        <v>293</v>
      </c>
      <c r="D196" s="168" t="s">
        <v>134</v>
      </c>
      <c r="E196" s="169" t="s">
        <v>294</v>
      </c>
      <c r="F196" s="170" t="s">
        <v>295</v>
      </c>
      <c r="G196" s="171" t="s">
        <v>179</v>
      </c>
      <c r="H196" s="172">
        <v>6.0860000000000003</v>
      </c>
      <c r="I196" s="173"/>
      <c r="J196" s="174">
        <f>ROUND(I196*H196,2)</f>
        <v>0</v>
      </c>
      <c r="K196" s="170" t="s">
        <v>138</v>
      </c>
      <c r="L196" s="38"/>
      <c r="M196" s="175" t="s">
        <v>1</v>
      </c>
      <c r="N196" s="176" t="s">
        <v>38</v>
      </c>
      <c r="O196" s="76"/>
      <c r="P196" s="177">
        <f>O196*H196</f>
        <v>0</v>
      </c>
      <c r="Q196" s="177">
        <v>0</v>
      </c>
      <c r="R196" s="177">
        <f>Q196*H196</f>
        <v>0</v>
      </c>
      <c r="S196" s="177">
        <v>0</v>
      </c>
      <c r="T196" s="178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79" t="s">
        <v>139</v>
      </c>
      <c r="AT196" s="179" t="s">
        <v>134</v>
      </c>
      <c r="AU196" s="179" t="s">
        <v>83</v>
      </c>
      <c r="AY196" s="18" t="s">
        <v>132</v>
      </c>
      <c r="BE196" s="180">
        <f>IF(N196="základní",J196,0)</f>
        <v>0</v>
      </c>
      <c r="BF196" s="180">
        <f>IF(N196="snížená",J196,0)</f>
        <v>0</v>
      </c>
      <c r="BG196" s="180">
        <f>IF(N196="zákl. přenesená",J196,0)</f>
        <v>0</v>
      </c>
      <c r="BH196" s="180">
        <f>IF(N196="sníž. přenesená",J196,0)</f>
        <v>0</v>
      </c>
      <c r="BI196" s="180">
        <f>IF(N196="nulová",J196,0)</f>
        <v>0</v>
      </c>
      <c r="BJ196" s="18" t="s">
        <v>81</v>
      </c>
      <c r="BK196" s="180">
        <f>ROUND(I196*H196,2)</f>
        <v>0</v>
      </c>
      <c r="BL196" s="18" t="s">
        <v>139</v>
      </c>
      <c r="BM196" s="179" t="s">
        <v>296</v>
      </c>
    </row>
    <row r="197" s="2" customFormat="1" ht="49.05" customHeight="1">
      <c r="A197" s="37"/>
      <c r="B197" s="167"/>
      <c r="C197" s="168" t="s">
        <v>297</v>
      </c>
      <c r="D197" s="168" t="s">
        <v>134</v>
      </c>
      <c r="E197" s="169" t="s">
        <v>298</v>
      </c>
      <c r="F197" s="170" t="s">
        <v>299</v>
      </c>
      <c r="G197" s="171" t="s">
        <v>179</v>
      </c>
      <c r="H197" s="172">
        <v>0.95199999999999996</v>
      </c>
      <c r="I197" s="173"/>
      <c r="J197" s="174">
        <f>ROUND(I197*H197,2)</f>
        <v>0</v>
      </c>
      <c r="K197" s="170" t="s">
        <v>138</v>
      </c>
      <c r="L197" s="38"/>
      <c r="M197" s="175" t="s">
        <v>1</v>
      </c>
      <c r="N197" s="176" t="s">
        <v>38</v>
      </c>
      <c r="O197" s="76"/>
      <c r="P197" s="177">
        <f>O197*H197</f>
        <v>0</v>
      </c>
      <c r="Q197" s="177">
        <v>0</v>
      </c>
      <c r="R197" s="177">
        <f>Q197*H197</f>
        <v>0</v>
      </c>
      <c r="S197" s="177">
        <v>0</v>
      </c>
      <c r="T197" s="178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79" t="s">
        <v>139</v>
      </c>
      <c r="AT197" s="179" t="s">
        <v>134</v>
      </c>
      <c r="AU197" s="179" t="s">
        <v>83</v>
      </c>
      <c r="AY197" s="18" t="s">
        <v>132</v>
      </c>
      <c r="BE197" s="180">
        <f>IF(N197="základní",J197,0)</f>
        <v>0</v>
      </c>
      <c r="BF197" s="180">
        <f>IF(N197="snížená",J197,0)</f>
        <v>0</v>
      </c>
      <c r="BG197" s="180">
        <f>IF(N197="zákl. přenesená",J197,0)</f>
        <v>0</v>
      </c>
      <c r="BH197" s="180">
        <f>IF(N197="sníž. přenesená",J197,0)</f>
        <v>0</v>
      </c>
      <c r="BI197" s="180">
        <f>IF(N197="nulová",J197,0)</f>
        <v>0</v>
      </c>
      <c r="BJ197" s="18" t="s">
        <v>81</v>
      </c>
      <c r="BK197" s="180">
        <f>ROUND(I197*H197,2)</f>
        <v>0</v>
      </c>
      <c r="BL197" s="18" t="s">
        <v>139</v>
      </c>
      <c r="BM197" s="179" t="s">
        <v>300</v>
      </c>
    </row>
    <row r="198" s="12" customFormat="1" ht="25.92" customHeight="1">
      <c r="A198" s="12"/>
      <c r="B198" s="154"/>
      <c r="C198" s="12"/>
      <c r="D198" s="155" t="s">
        <v>72</v>
      </c>
      <c r="E198" s="156" t="s">
        <v>301</v>
      </c>
      <c r="F198" s="156" t="s">
        <v>302</v>
      </c>
      <c r="G198" s="12"/>
      <c r="H198" s="12"/>
      <c r="I198" s="157"/>
      <c r="J198" s="158">
        <f>BK198</f>
        <v>0</v>
      </c>
      <c r="K198" s="12"/>
      <c r="L198" s="154"/>
      <c r="M198" s="159"/>
      <c r="N198" s="160"/>
      <c r="O198" s="160"/>
      <c r="P198" s="161">
        <f>P199+P203</f>
        <v>0</v>
      </c>
      <c r="Q198" s="160"/>
      <c r="R198" s="161">
        <f>R199+R203</f>
        <v>0</v>
      </c>
      <c r="S198" s="160"/>
      <c r="T198" s="162">
        <f>T199+T203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55" t="s">
        <v>154</v>
      </c>
      <c r="AT198" s="163" t="s">
        <v>72</v>
      </c>
      <c r="AU198" s="163" t="s">
        <v>73</v>
      </c>
      <c r="AY198" s="155" t="s">
        <v>132</v>
      </c>
      <c r="BK198" s="164">
        <f>BK199+BK203</f>
        <v>0</v>
      </c>
    </row>
    <row r="199" s="12" customFormat="1" ht="22.8" customHeight="1">
      <c r="A199" s="12"/>
      <c r="B199" s="154"/>
      <c r="C199" s="12"/>
      <c r="D199" s="155" t="s">
        <v>72</v>
      </c>
      <c r="E199" s="165" t="s">
        <v>303</v>
      </c>
      <c r="F199" s="165" t="s">
        <v>304</v>
      </c>
      <c r="G199" s="12"/>
      <c r="H199" s="12"/>
      <c r="I199" s="157"/>
      <c r="J199" s="166">
        <f>BK199</f>
        <v>0</v>
      </c>
      <c r="K199" s="12"/>
      <c r="L199" s="154"/>
      <c r="M199" s="159"/>
      <c r="N199" s="160"/>
      <c r="O199" s="160"/>
      <c r="P199" s="161">
        <f>SUM(P200:P202)</f>
        <v>0</v>
      </c>
      <c r="Q199" s="160"/>
      <c r="R199" s="161">
        <f>SUM(R200:R202)</f>
        <v>0</v>
      </c>
      <c r="S199" s="160"/>
      <c r="T199" s="162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55" t="s">
        <v>154</v>
      </c>
      <c r="AT199" s="163" t="s">
        <v>72</v>
      </c>
      <c r="AU199" s="163" t="s">
        <v>81</v>
      </c>
      <c r="AY199" s="155" t="s">
        <v>132</v>
      </c>
      <c r="BK199" s="164">
        <f>SUM(BK200:BK202)</f>
        <v>0</v>
      </c>
    </row>
    <row r="200" s="2" customFormat="1" ht="16.5" customHeight="1">
      <c r="A200" s="37"/>
      <c r="B200" s="167"/>
      <c r="C200" s="168" t="s">
        <v>305</v>
      </c>
      <c r="D200" s="168" t="s">
        <v>134</v>
      </c>
      <c r="E200" s="169" t="s">
        <v>306</v>
      </c>
      <c r="F200" s="170" t="s">
        <v>307</v>
      </c>
      <c r="G200" s="171" t="s">
        <v>280</v>
      </c>
      <c r="H200" s="172">
        <v>1</v>
      </c>
      <c r="I200" s="173"/>
      <c r="J200" s="174">
        <f>ROUND(I200*H200,2)</f>
        <v>0</v>
      </c>
      <c r="K200" s="170" t="s">
        <v>138</v>
      </c>
      <c r="L200" s="38"/>
      <c r="M200" s="175" t="s">
        <v>1</v>
      </c>
      <c r="N200" s="176" t="s">
        <v>38</v>
      </c>
      <c r="O200" s="76"/>
      <c r="P200" s="177">
        <f>O200*H200</f>
        <v>0</v>
      </c>
      <c r="Q200" s="177">
        <v>0</v>
      </c>
      <c r="R200" s="177">
        <f>Q200*H200</f>
        <v>0</v>
      </c>
      <c r="S200" s="177">
        <v>0</v>
      </c>
      <c r="T200" s="178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79" t="s">
        <v>308</v>
      </c>
      <c r="AT200" s="179" t="s">
        <v>134</v>
      </c>
      <c r="AU200" s="179" t="s">
        <v>83</v>
      </c>
      <c r="AY200" s="18" t="s">
        <v>132</v>
      </c>
      <c r="BE200" s="180">
        <f>IF(N200="základní",J200,0)</f>
        <v>0</v>
      </c>
      <c r="BF200" s="180">
        <f>IF(N200="snížená",J200,0)</f>
        <v>0</v>
      </c>
      <c r="BG200" s="180">
        <f>IF(N200="zákl. přenesená",J200,0)</f>
        <v>0</v>
      </c>
      <c r="BH200" s="180">
        <f>IF(N200="sníž. přenesená",J200,0)</f>
        <v>0</v>
      </c>
      <c r="BI200" s="180">
        <f>IF(N200="nulová",J200,0)</f>
        <v>0</v>
      </c>
      <c r="BJ200" s="18" t="s">
        <v>81</v>
      </c>
      <c r="BK200" s="180">
        <f>ROUND(I200*H200,2)</f>
        <v>0</v>
      </c>
      <c r="BL200" s="18" t="s">
        <v>308</v>
      </c>
      <c r="BM200" s="179" t="s">
        <v>309</v>
      </c>
    </row>
    <row r="201" s="2" customFormat="1" ht="16.5" customHeight="1">
      <c r="A201" s="37"/>
      <c r="B201" s="167"/>
      <c r="C201" s="168" t="s">
        <v>310</v>
      </c>
      <c r="D201" s="168" t="s">
        <v>134</v>
      </c>
      <c r="E201" s="169" t="s">
        <v>311</v>
      </c>
      <c r="F201" s="170" t="s">
        <v>312</v>
      </c>
      <c r="G201" s="171" t="s">
        <v>280</v>
      </c>
      <c r="H201" s="172">
        <v>1</v>
      </c>
      <c r="I201" s="173"/>
      <c r="J201" s="174">
        <f>ROUND(I201*H201,2)</f>
        <v>0</v>
      </c>
      <c r="K201" s="170" t="s">
        <v>138</v>
      </c>
      <c r="L201" s="38"/>
      <c r="M201" s="175" t="s">
        <v>1</v>
      </c>
      <c r="N201" s="176" t="s">
        <v>38</v>
      </c>
      <c r="O201" s="76"/>
      <c r="P201" s="177">
        <f>O201*H201</f>
        <v>0</v>
      </c>
      <c r="Q201" s="177">
        <v>0</v>
      </c>
      <c r="R201" s="177">
        <f>Q201*H201</f>
        <v>0</v>
      </c>
      <c r="S201" s="177">
        <v>0</v>
      </c>
      <c r="T201" s="178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79" t="s">
        <v>308</v>
      </c>
      <c r="AT201" s="179" t="s">
        <v>134</v>
      </c>
      <c r="AU201" s="179" t="s">
        <v>83</v>
      </c>
      <c r="AY201" s="18" t="s">
        <v>132</v>
      </c>
      <c r="BE201" s="180">
        <f>IF(N201="základní",J201,0)</f>
        <v>0</v>
      </c>
      <c r="BF201" s="180">
        <f>IF(N201="snížená",J201,0)</f>
        <v>0</v>
      </c>
      <c r="BG201" s="180">
        <f>IF(N201="zákl. přenesená",J201,0)</f>
        <v>0</v>
      </c>
      <c r="BH201" s="180">
        <f>IF(N201="sníž. přenesená",J201,0)</f>
        <v>0</v>
      </c>
      <c r="BI201" s="180">
        <f>IF(N201="nulová",J201,0)</f>
        <v>0</v>
      </c>
      <c r="BJ201" s="18" t="s">
        <v>81</v>
      </c>
      <c r="BK201" s="180">
        <f>ROUND(I201*H201,2)</f>
        <v>0</v>
      </c>
      <c r="BL201" s="18" t="s">
        <v>308</v>
      </c>
      <c r="BM201" s="179" t="s">
        <v>313</v>
      </c>
    </row>
    <row r="202" s="2" customFormat="1" ht="24.15" customHeight="1">
      <c r="A202" s="37"/>
      <c r="B202" s="167"/>
      <c r="C202" s="168" t="s">
        <v>314</v>
      </c>
      <c r="D202" s="168" t="s">
        <v>134</v>
      </c>
      <c r="E202" s="169" t="s">
        <v>315</v>
      </c>
      <c r="F202" s="170" t="s">
        <v>316</v>
      </c>
      <c r="G202" s="171" t="s">
        <v>280</v>
      </c>
      <c r="H202" s="172">
        <v>1</v>
      </c>
      <c r="I202" s="173"/>
      <c r="J202" s="174">
        <f>ROUND(I202*H202,2)</f>
        <v>0</v>
      </c>
      <c r="K202" s="170" t="s">
        <v>138</v>
      </c>
      <c r="L202" s="38"/>
      <c r="M202" s="175" t="s">
        <v>1</v>
      </c>
      <c r="N202" s="176" t="s">
        <v>38</v>
      </c>
      <c r="O202" s="76"/>
      <c r="P202" s="177">
        <f>O202*H202</f>
        <v>0</v>
      </c>
      <c r="Q202" s="177">
        <v>0</v>
      </c>
      <c r="R202" s="177">
        <f>Q202*H202</f>
        <v>0</v>
      </c>
      <c r="S202" s="177">
        <v>0</v>
      </c>
      <c r="T202" s="178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79" t="s">
        <v>308</v>
      </c>
      <c r="AT202" s="179" t="s">
        <v>134</v>
      </c>
      <c r="AU202" s="179" t="s">
        <v>83</v>
      </c>
      <c r="AY202" s="18" t="s">
        <v>132</v>
      </c>
      <c r="BE202" s="180">
        <f>IF(N202="základní",J202,0)</f>
        <v>0</v>
      </c>
      <c r="BF202" s="180">
        <f>IF(N202="snížená",J202,0)</f>
        <v>0</v>
      </c>
      <c r="BG202" s="180">
        <f>IF(N202="zákl. přenesená",J202,0)</f>
        <v>0</v>
      </c>
      <c r="BH202" s="180">
        <f>IF(N202="sníž. přenesená",J202,0)</f>
        <v>0</v>
      </c>
      <c r="BI202" s="180">
        <f>IF(N202="nulová",J202,0)</f>
        <v>0</v>
      </c>
      <c r="BJ202" s="18" t="s">
        <v>81</v>
      </c>
      <c r="BK202" s="180">
        <f>ROUND(I202*H202,2)</f>
        <v>0</v>
      </c>
      <c r="BL202" s="18" t="s">
        <v>308</v>
      </c>
      <c r="BM202" s="179" t="s">
        <v>317</v>
      </c>
    </row>
    <row r="203" s="12" customFormat="1" ht="22.8" customHeight="1">
      <c r="A203" s="12"/>
      <c r="B203" s="154"/>
      <c r="C203" s="12"/>
      <c r="D203" s="155" t="s">
        <v>72</v>
      </c>
      <c r="E203" s="165" t="s">
        <v>318</v>
      </c>
      <c r="F203" s="165" t="s">
        <v>319</v>
      </c>
      <c r="G203" s="12"/>
      <c r="H203" s="12"/>
      <c r="I203" s="157"/>
      <c r="J203" s="166">
        <f>BK203</f>
        <v>0</v>
      </c>
      <c r="K203" s="12"/>
      <c r="L203" s="154"/>
      <c r="M203" s="159"/>
      <c r="N203" s="160"/>
      <c r="O203" s="160"/>
      <c r="P203" s="161">
        <f>SUM(P204:P206)</f>
        <v>0</v>
      </c>
      <c r="Q203" s="160"/>
      <c r="R203" s="161">
        <f>SUM(R204:R206)</f>
        <v>0</v>
      </c>
      <c r="S203" s="160"/>
      <c r="T203" s="162">
        <f>SUM(T204:T206)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55" t="s">
        <v>154</v>
      </c>
      <c r="AT203" s="163" t="s">
        <v>72</v>
      </c>
      <c r="AU203" s="163" t="s">
        <v>81</v>
      </c>
      <c r="AY203" s="155" t="s">
        <v>132</v>
      </c>
      <c r="BK203" s="164">
        <f>SUM(BK204:BK206)</f>
        <v>0</v>
      </c>
    </row>
    <row r="204" s="2" customFormat="1" ht="16.5" customHeight="1">
      <c r="A204" s="37"/>
      <c r="B204" s="167"/>
      <c r="C204" s="168" t="s">
        <v>320</v>
      </c>
      <c r="D204" s="168" t="s">
        <v>134</v>
      </c>
      <c r="E204" s="169" t="s">
        <v>321</v>
      </c>
      <c r="F204" s="170" t="s">
        <v>322</v>
      </c>
      <c r="G204" s="171" t="s">
        <v>280</v>
      </c>
      <c r="H204" s="172">
        <v>1</v>
      </c>
      <c r="I204" s="173"/>
      <c r="J204" s="174">
        <f>ROUND(I204*H204,2)</f>
        <v>0</v>
      </c>
      <c r="K204" s="170" t="s">
        <v>138</v>
      </c>
      <c r="L204" s="38"/>
      <c r="M204" s="175" t="s">
        <v>1</v>
      </c>
      <c r="N204" s="176" t="s">
        <v>38</v>
      </c>
      <c r="O204" s="76"/>
      <c r="P204" s="177">
        <f>O204*H204</f>
        <v>0</v>
      </c>
      <c r="Q204" s="177">
        <v>0</v>
      </c>
      <c r="R204" s="177">
        <f>Q204*H204</f>
        <v>0</v>
      </c>
      <c r="S204" s="177">
        <v>0</v>
      </c>
      <c r="T204" s="178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79" t="s">
        <v>308</v>
      </c>
      <c r="AT204" s="179" t="s">
        <v>134</v>
      </c>
      <c r="AU204" s="179" t="s">
        <v>83</v>
      </c>
      <c r="AY204" s="18" t="s">
        <v>132</v>
      </c>
      <c r="BE204" s="180">
        <f>IF(N204="základní",J204,0)</f>
        <v>0</v>
      </c>
      <c r="BF204" s="180">
        <f>IF(N204="snížená",J204,0)</f>
        <v>0</v>
      </c>
      <c r="BG204" s="180">
        <f>IF(N204="zákl. přenesená",J204,0)</f>
        <v>0</v>
      </c>
      <c r="BH204" s="180">
        <f>IF(N204="sníž. přenesená",J204,0)</f>
        <v>0</v>
      </c>
      <c r="BI204" s="180">
        <f>IF(N204="nulová",J204,0)</f>
        <v>0</v>
      </c>
      <c r="BJ204" s="18" t="s">
        <v>81</v>
      </c>
      <c r="BK204" s="180">
        <f>ROUND(I204*H204,2)</f>
        <v>0</v>
      </c>
      <c r="BL204" s="18" t="s">
        <v>308</v>
      </c>
      <c r="BM204" s="179" t="s">
        <v>323</v>
      </c>
    </row>
    <row r="205" s="2" customFormat="1" ht="16.5" customHeight="1">
      <c r="A205" s="37"/>
      <c r="B205" s="167"/>
      <c r="C205" s="168" t="s">
        <v>324</v>
      </c>
      <c r="D205" s="168" t="s">
        <v>134</v>
      </c>
      <c r="E205" s="169" t="s">
        <v>325</v>
      </c>
      <c r="F205" s="170" t="s">
        <v>326</v>
      </c>
      <c r="G205" s="171" t="s">
        <v>280</v>
      </c>
      <c r="H205" s="172">
        <v>1</v>
      </c>
      <c r="I205" s="173"/>
      <c r="J205" s="174">
        <f>ROUND(I205*H205,2)</f>
        <v>0</v>
      </c>
      <c r="K205" s="170" t="s">
        <v>138</v>
      </c>
      <c r="L205" s="38"/>
      <c r="M205" s="175" t="s">
        <v>1</v>
      </c>
      <c r="N205" s="176" t="s">
        <v>38</v>
      </c>
      <c r="O205" s="76"/>
      <c r="P205" s="177">
        <f>O205*H205</f>
        <v>0</v>
      </c>
      <c r="Q205" s="177">
        <v>0</v>
      </c>
      <c r="R205" s="177">
        <f>Q205*H205</f>
        <v>0</v>
      </c>
      <c r="S205" s="177">
        <v>0</v>
      </c>
      <c r="T205" s="178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79" t="s">
        <v>308</v>
      </c>
      <c r="AT205" s="179" t="s">
        <v>134</v>
      </c>
      <c r="AU205" s="179" t="s">
        <v>83</v>
      </c>
      <c r="AY205" s="18" t="s">
        <v>132</v>
      </c>
      <c r="BE205" s="180">
        <f>IF(N205="základní",J205,0)</f>
        <v>0</v>
      </c>
      <c r="BF205" s="180">
        <f>IF(N205="snížená",J205,0)</f>
        <v>0</v>
      </c>
      <c r="BG205" s="180">
        <f>IF(N205="zákl. přenesená",J205,0)</f>
        <v>0</v>
      </c>
      <c r="BH205" s="180">
        <f>IF(N205="sníž. přenesená",J205,0)</f>
        <v>0</v>
      </c>
      <c r="BI205" s="180">
        <f>IF(N205="nulová",J205,0)</f>
        <v>0</v>
      </c>
      <c r="BJ205" s="18" t="s">
        <v>81</v>
      </c>
      <c r="BK205" s="180">
        <f>ROUND(I205*H205,2)</f>
        <v>0</v>
      </c>
      <c r="BL205" s="18" t="s">
        <v>308</v>
      </c>
      <c r="BM205" s="179" t="s">
        <v>327</v>
      </c>
    </row>
    <row r="206" s="2" customFormat="1" ht="16.5" customHeight="1">
      <c r="A206" s="37"/>
      <c r="B206" s="167"/>
      <c r="C206" s="168" t="s">
        <v>328</v>
      </c>
      <c r="D206" s="168" t="s">
        <v>134</v>
      </c>
      <c r="E206" s="169" t="s">
        <v>329</v>
      </c>
      <c r="F206" s="170" t="s">
        <v>330</v>
      </c>
      <c r="G206" s="171" t="s">
        <v>280</v>
      </c>
      <c r="H206" s="172">
        <v>1</v>
      </c>
      <c r="I206" s="173"/>
      <c r="J206" s="174">
        <f>ROUND(I206*H206,2)</f>
        <v>0</v>
      </c>
      <c r="K206" s="170" t="s">
        <v>138</v>
      </c>
      <c r="L206" s="38"/>
      <c r="M206" s="219" t="s">
        <v>1</v>
      </c>
      <c r="N206" s="220" t="s">
        <v>38</v>
      </c>
      <c r="O206" s="221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79" t="s">
        <v>308</v>
      </c>
      <c r="AT206" s="179" t="s">
        <v>134</v>
      </c>
      <c r="AU206" s="179" t="s">
        <v>83</v>
      </c>
      <c r="AY206" s="18" t="s">
        <v>132</v>
      </c>
      <c r="BE206" s="180">
        <f>IF(N206="základní",J206,0)</f>
        <v>0</v>
      </c>
      <c r="BF206" s="180">
        <f>IF(N206="snížená",J206,0)</f>
        <v>0</v>
      </c>
      <c r="BG206" s="180">
        <f>IF(N206="zákl. přenesená",J206,0)</f>
        <v>0</v>
      </c>
      <c r="BH206" s="180">
        <f>IF(N206="sníž. přenesená",J206,0)</f>
        <v>0</v>
      </c>
      <c r="BI206" s="180">
        <f>IF(N206="nulová",J206,0)</f>
        <v>0</v>
      </c>
      <c r="BJ206" s="18" t="s">
        <v>81</v>
      </c>
      <c r="BK206" s="180">
        <f>ROUND(I206*H206,2)</f>
        <v>0</v>
      </c>
      <c r="BL206" s="18" t="s">
        <v>308</v>
      </c>
      <c r="BM206" s="179" t="s">
        <v>331</v>
      </c>
    </row>
    <row r="207" s="2" customFormat="1" ht="6.96" customHeight="1">
      <c r="A207" s="37"/>
      <c r="B207" s="59"/>
      <c r="C207" s="60"/>
      <c r="D207" s="60"/>
      <c r="E207" s="60"/>
      <c r="F207" s="60"/>
      <c r="G207" s="60"/>
      <c r="H207" s="60"/>
      <c r="I207" s="60"/>
      <c r="J207" s="60"/>
      <c r="K207" s="60"/>
      <c r="L207" s="38"/>
      <c r="M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</row>
  </sheetData>
  <autoFilter ref="C125:K20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9"/>
      <c r="C3" s="20"/>
      <c r="D3" s="20"/>
      <c r="E3" s="20"/>
      <c r="F3" s="20"/>
      <c r="G3" s="20"/>
      <c r="H3" s="21"/>
    </row>
    <row r="4" s="1" customFormat="1" ht="24.96" customHeight="1">
      <c r="B4" s="21"/>
      <c r="C4" s="22" t="s">
        <v>332</v>
      </c>
      <c r="H4" s="21"/>
    </row>
    <row r="5" s="1" customFormat="1" ht="12" customHeight="1">
      <c r="B5" s="21"/>
      <c r="C5" s="25" t="s">
        <v>13</v>
      </c>
      <c r="D5" s="35" t="s">
        <v>14</v>
      </c>
      <c r="E5" s="1"/>
      <c r="F5" s="1"/>
      <c r="H5" s="21"/>
    </row>
    <row r="6" s="1" customFormat="1" ht="36.96" customHeight="1">
      <c r="B6" s="21"/>
      <c r="C6" s="28" t="s">
        <v>16</v>
      </c>
      <c r="D6" s="29" t="s">
        <v>17</v>
      </c>
      <c r="E6" s="1"/>
      <c r="F6" s="1"/>
      <c r="H6" s="21"/>
    </row>
    <row r="7" s="1" customFormat="1" ht="16.5" customHeight="1">
      <c r="B7" s="21"/>
      <c r="C7" s="31" t="s">
        <v>22</v>
      </c>
      <c r="D7" s="68" t="str">
        <f>'Rekapitulace stavby'!AN8</f>
        <v>14. 1. 2025</v>
      </c>
      <c r="H7" s="21"/>
    </row>
    <row r="8" s="2" customFormat="1" ht="10.8" customHeight="1">
      <c r="A8" s="37"/>
      <c r="B8" s="38"/>
      <c r="C8" s="37"/>
      <c r="D8" s="37"/>
      <c r="E8" s="37"/>
      <c r="F8" s="37"/>
      <c r="G8" s="37"/>
      <c r="H8" s="38"/>
    </row>
    <row r="9" s="11" customFormat="1" ht="29.28" customHeight="1">
      <c r="A9" s="144"/>
      <c r="B9" s="145"/>
      <c r="C9" s="146" t="s">
        <v>54</v>
      </c>
      <c r="D9" s="147" t="s">
        <v>55</v>
      </c>
      <c r="E9" s="147" t="s">
        <v>119</v>
      </c>
      <c r="F9" s="148" t="s">
        <v>333</v>
      </c>
      <c r="G9" s="144"/>
      <c r="H9" s="145"/>
    </row>
    <row r="10" s="2" customFormat="1" ht="26.4" customHeight="1">
      <c r="A10" s="37"/>
      <c r="B10" s="38"/>
      <c r="C10" s="224" t="s">
        <v>78</v>
      </c>
      <c r="D10" s="224" t="s">
        <v>79</v>
      </c>
      <c r="E10" s="37"/>
      <c r="F10" s="37"/>
      <c r="G10" s="37"/>
      <c r="H10" s="38"/>
    </row>
    <row r="11" s="2" customFormat="1" ht="16.8" customHeight="1">
      <c r="A11" s="37"/>
      <c r="B11" s="38"/>
      <c r="C11" s="225" t="s">
        <v>91</v>
      </c>
      <c r="D11" s="226" t="s">
        <v>1</v>
      </c>
      <c r="E11" s="227" t="s">
        <v>1</v>
      </c>
      <c r="F11" s="228">
        <v>2.0699999999999998</v>
      </c>
      <c r="G11" s="37"/>
      <c r="H11" s="38"/>
    </row>
    <row r="12" s="2" customFormat="1" ht="16.8" customHeight="1">
      <c r="A12" s="37"/>
      <c r="B12" s="38"/>
      <c r="C12" s="229" t="s">
        <v>91</v>
      </c>
      <c r="D12" s="229" t="s">
        <v>92</v>
      </c>
      <c r="E12" s="18" t="s">
        <v>1</v>
      </c>
      <c r="F12" s="230">
        <v>2.0699999999999998</v>
      </c>
      <c r="G12" s="37"/>
      <c r="H12" s="38"/>
    </row>
    <row r="13" s="2" customFormat="1" ht="16.8" customHeight="1">
      <c r="A13" s="37"/>
      <c r="B13" s="38"/>
      <c r="C13" s="231" t="s">
        <v>334</v>
      </c>
      <c r="D13" s="37"/>
      <c r="E13" s="37"/>
      <c r="F13" s="37"/>
      <c r="G13" s="37"/>
      <c r="H13" s="38"/>
    </row>
    <row r="14" s="2" customFormat="1" ht="16.8" customHeight="1">
      <c r="A14" s="37"/>
      <c r="B14" s="38"/>
      <c r="C14" s="229" t="s">
        <v>202</v>
      </c>
      <c r="D14" s="229" t="s">
        <v>335</v>
      </c>
      <c r="E14" s="18" t="s">
        <v>149</v>
      </c>
      <c r="F14" s="230">
        <v>2.0699999999999998</v>
      </c>
      <c r="G14" s="37"/>
      <c r="H14" s="38"/>
    </row>
    <row r="15" s="2" customFormat="1" ht="16.8" customHeight="1">
      <c r="A15" s="37"/>
      <c r="B15" s="38"/>
      <c r="C15" s="229" t="s">
        <v>187</v>
      </c>
      <c r="D15" s="229" t="s">
        <v>336</v>
      </c>
      <c r="E15" s="18" t="s">
        <v>149</v>
      </c>
      <c r="F15" s="230">
        <v>10.529999999999999</v>
      </c>
      <c r="G15" s="37"/>
      <c r="H15" s="38"/>
    </row>
    <row r="16" s="2" customFormat="1" ht="16.8" customHeight="1">
      <c r="A16" s="37"/>
      <c r="B16" s="38"/>
      <c r="C16" s="225" t="s">
        <v>95</v>
      </c>
      <c r="D16" s="226" t="s">
        <v>1</v>
      </c>
      <c r="E16" s="227" t="s">
        <v>1</v>
      </c>
      <c r="F16" s="228">
        <v>16.73</v>
      </c>
      <c r="G16" s="37"/>
      <c r="H16" s="38"/>
    </row>
    <row r="17" s="2" customFormat="1" ht="16.8" customHeight="1">
      <c r="A17" s="37"/>
      <c r="B17" s="38"/>
      <c r="C17" s="229" t="s">
        <v>95</v>
      </c>
      <c r="D17" s="229" t="s">
        <v>96</v>
      </c>
      <c r="E17" s="18" t="s">
        <v>1</v>
      </c>
      <c r="F17" s="230">
        <v>16.73</v>
      </c>
      <c r="G17" s="37"/>
      <c r="H17" s="38"/>
    </row>
    <row r="18" s="2" customFormat="1" ht="16.8" customHeight="1">
      <c r="A18" s="37"/>
      <c r="B18" s="38"/>
      <c r="C18" s="231" t="s">
        <v>334</v>
      </c>
      <c r="D18" s="37"/>
      <c r="E18" s="37"/>
      <c r="F18" s="37"/>
      <c r="G18" s="37"/>
      <c r="H18" s="38"/>
    </row>
    <row r="19" s="2" customFormat="1">
      <c r="A19" s="37"/>
      <c r="B19" s="38"/>
      <c r="C19" s="229" t="s">
        <v>147</v>
      </c>
      <c r="D19" s="229" t="s">
        <v>337</v>
      </c>
      <c r="E19" s="18" t="s">
        <v>149</v>
      </c>
      <c r="F19" s="230">
        <v>16.73</v>
      </c>
      <c r="G19" s="37"/>
      <c r="H19" s="38"/>
    </row>
    <row r="20" s="2" customFormat="1">
      <c r="A20" s="37"/>
      <c r="B20" s="38"/>
      <c r="C20" s="229" t="s">
        <v>166</v>
      </c>
      <c r="D20" s="229" t="s">
        <v>338</v>
      </c>
      <c r="E20" s="18" t="s">
        <v>149</v>
      </c>
      <c r="F20" s="230">
        <v>6.2000000000000002</v>
      </c>
      <c r="G20" s="37"/>
      <c r="H20" s="38"/>
    </row>
    <row r="21" s="2" customFormat="1" ht="16.8" customHeight="1">
      <c r="A21" s="37"/>
      <c r="B21" s="38"/>
      <c r="C21" s="229" t="s">
        <v>187</v>
      </c>
      <c r="D21" s="229" t="s">
        <v>336</v>
      </c>
      <c r="E21" s="18" t="s">
        <v>149</v>
      </c>
      <c r="F21" s="230">
        <v>10.529999999999999</v>
      </c>
      <c r="G21" s="37"/>
      <c r="H21" s="38"/>
    </row>
    <row r="22" s="2" customFormat="1" ht="16.8" customHeight="1">
      <c r="A22" s="37"/>
      <c r="B22" s="38"/>
      <c r="C22" s="225" t="s">
        <v>84</v>
      </c>
      <c r="D22" s="226" t="s">
        <v>1</v>
      </c>
      <c r="E22" s="227" t="s">
        <v>1</v>
      </c>
      <c r="F22" s="228">
        <v>12.800000000000001</v>
      </c>
      <c r="G22" s="37"/>
      <c r="H22" s="38"/>
    </row>
    <row r="23" s="2" customFormat="1" ht="16.8" customHeight="1">
      <c r="A23" s="37"/>
      <c r="B23" s="38"/>
      <c r="C23" s="229" t="s">
        <v>84</v>
      </c>
      <c r="D23" s="229" t="s">
        <v>85</v>
      </c>
      <c r="E23" s="18" t="s">
        <v>1</v>
      </c>
      <c r="F23" s="230">
        <v>12.800000000000001</v>
      </c>
      <c r="G23" s="37"/>
      <c r="H23" s="38"/>
    </row>
    <row r="24" s="2" customFormat="1" ht="16.8" customHeight="1">
      <c r="A24" s="37"/>
      <c r="B24" s="38"/>
      <c r="C24" s="231" t="s">
        <v>334</v>
      </c>
      <c r="D24" s="37"/>
      <c r="E24" s="37"/>
      <c r="F24" s="37"/>
      <c r="G24" s="37"/>
      <c r="H24" s="38"/>
    </row>
    <row r="25" s="2" customFormat="1" ht="16.8" customHeight="1">
      <c r="A25" s="37"/>
      <c r="B25" s="38"/>
      <c r="C25" s="229" t="s">
        <v>151</v>
      </c>
      <c r="D25" s="229" t="s">
        <v>339</v>
      </c>
      <c r="E25" s="18" t="s">
        <v>137</v>
      </c>
      <c r="F25" s="230">
        <v>12.800000000000001</v>
      </c>
      <c r="G25" s="37"/>
      <c r="H25" s="38"/>
    </row>
    <row r="26" s="2" customFormat="1" ht="16.8" customHeight="1">
      <c r="A26" s="37"/>
      <c r="B26" s="38"/>
      <c r="C26" s="229" t="s">
        <v>155</v>
      </c>
      <c r="D26" s="229" t="s">
        <v>340</v>
      </c>
      <c r="E26" s="18" t="s">
        <v>137</v>
      </c>
      <c r="F26" s="230">
        <v>12.800000000000001</v>
      </c>
      <c r="G26" s="37"/>
      <c r="H26" s="38"/>
    </row>
    <row r="27" s="2" customFormat="1" ht="16.8" customHeight="1">
      <c r="A27" s="37"/>
      <c r="B27" s="38"/>
      <c r="C27" s="225" t="s">
        <v>93</v>
      </c>
      <c r="D27" s="226" t="s">
        <v>1</v>
      </c>
      <c r="E27" s="227" t="s">
        <v>1</v>
      </c>
      <c r="F27" s="228">
        <v>4.1299999999999999</v>
      </c>
      <c r="G27" s="37"/>
      <c r="H27" s="38"/>
    </row>
    <row r="28" s="2" customFormat="1" ht="16.8" customHeight="1">
      <c r="A28" s="37"/>
      <c r="B28" s="38"/>
      <c r="C28" s="229" t="s">
        <v>93</v>
      </c>
      <c r="D28" s="229" t="s">
        <v>94</v>
      </c>
      <c r="E28" s="18" t="s">
        <v>1</v>
      </c>
      <c r="F28" s="230">
        <v>4.1299999999999999</v>
      </c>
      <c r="G28" s="37"/>
      <c r="H28" s="38"/>
    </row>
    <row r="29" s="2" customFormat="1" ht="16.8" customHeight="1">
      <c r="A29" s="37"/>
      <c r="B29" s="38"/>
      <c r="C29" s="231" t="s">
        <v>334</v>
      </c>
      <c r="D29" s="37"/>
      <c r="E29" s="37"/>
      <c r="F29" s="37"/>
      <c r="G29" s="37"/>
      <c r="H29" s="38"/>
    </row>
    <row r="30" s="2" customFormat="1" ht="16.8" customHeight="1">
      <c r="A30" s="37"/>
      <c r="B30" s="38"/>
      <c r="C30" s="229" t="s">
        <v>191</v>
      </c>
      <c r="D30" s="229" t="s">
        <v>341</v>
      </c>
      <c r="E30" s="18" t="s">
        <v>149</v>
      </c>
      <c r="F30" s="230">
        <v>4.1299999999999999</v>
      </c>
      <c r="G30" s="37"/>
      <c r="H30" s="38"/>
    </row>
    <row r="31" s="2" customFormat="1" ht="16.8" customHeight="1">
      <c r="A31" s="37"/>
      <c r="B31" s="38"/>
      <c r="C31" s="229" t="s">
        <v>187</v>
      </c>
      <c r="D31" s="229" t="s">
        <v>336</v>
      </c>
      <c r="E31" s="18" t="s">
        <v>149</v>
      </c>
      <c r="F31" s="230">
        <v>10.529999999999999</v>
      </c>
      <c r="G31" s="37"/>
      <c r="H31" s="38"/>
    </row>
    <row r="32" s="2" customFormat="1" ht="16.8" customHeight="1">
      <c r="A32" s="37"/>
      <c r="B32" s="38"/>
      <c r="C32" s="229" t="s">
        <v>196</v>
      </c>
      <c r="D32" s="229" t="s">
        <v>197</v>
      </c>
      <c r="E32" s="18" t="s">
        <v>179</v>
      </c>
      <c r="F32" s="230">
        <v>8.2599999999999998</v>
      </c>
      <c r="G32" s="37"/>
      <c r="H32" s="38"/>
    </row>
    <row r="33" s="2" customFormat="1" ht="16.8" customHeight="1">
      <c r="A33" s="37"/>
      <c r="B33" s="38"/>
      <c r="C33" s="225" t="s">
        <v>98</v>
      </c>
      <c r="D33" s="226" t="s">
        <v>1</v>
      </c>
      <c r="E33" s="227" t="s">
        <v>1</v>
      </c>
      <c r="F33" s="228">
        <v>15</v>
      </c>
      <c r="G33" s="37"/>
      <c r="H33" s="38"/>
    </row>
    <row r="34" s="2" customFormat="1" ht="16.8" customHeight="1">
      <c r="A34" s="37"/>
      <c r="B34" s="38"/>
      <c r="C34" s="229" t="s">
        <v>98</v>
      </c>
      <c r="D34" s="229" t="s">
        <v>99</v>
      </c>
      <c r="E34" s="18" t="s">
        <v>1</v>
      </c>
      <c r="F34" s="230">
        <v>15</v>
      </c>
      <c r="G34" s="37"/>
      <c r="H34" s="38"/>
    </row>
    <row r="35" s="2" customFormat="1" ht="16.8" customHeight="1">
      <c r="A35" s="37"/>
      <c r="B35" s="38"/>
      <c r="C35" s="231" t="s">
        <v>334</v>
      </c>
      <c r="D35" s="37"/>
      <c r="E35" s="37"/>
      <c r="F35" s="37"/>
      <c r="G35" s="37"/>
      <c r="H35" s="38"/>
    </row>
    <row r="36" s="2" customFormat="1" ht="16.8" customHeight="1">
      <c r="A36" s="37"/>
      <c r="B36" s="38"/>
      <c r="C36" s="229" t="s">
        <v>135</v>
      </c>
      <c r="D36" s="229" t="s">
        <v>342</v>
      </c>
      <c r="E36" s="18" t="s">
        <v>137</v>
      </c>
      <c r="F36" s="230">
        <v>15</v>
      </c>
      <c r="G36" s="37"/>
      <c r="H36" s="38"/>
    </row>
    <row r="37" s="2" customFormat="1" ht="16.8" customHeight="1">
      <c r="A37" s="37"/>
      <c r="B37" s="38"/>
      <c r="C37" s="229" t="s">
        <v>206</v>
      </c>
      <c r="D37" s="229" t="s">
        <v>343</v>
      </c>
      <c r="E37" s="18" t="s">
        <v>137</v>
      </c>
      <c r="F37" s="230">
        <v>15</v>
      </c>
      <c r="G37" s="37"/>
      <c r="H37" s="38"/>
    </row>
    <row r="38" s="2" customFormat="1" ht="16.8" customHeight="1">
      <c r="A38" s="37"/>
      <c r="B38" s="38"/>
      <c r="C38" s="229" t="s">
        <v>210</v>
      </c>
      <c r="D38" s="229" t="s">
        <v>211</v>
      </c>
      <c r="E38" s="18" t="s">
        <v>137</v>
      </c>
      <c r="F38" s="230">
        <v>15</v>
      </c>
      <c r="G38" s="37"/>
      <c r="H38" s="38"/>
    </row>
    <row r="39" s="2" customFormat="1" ht="16.8" customHeight="1">
      <c r="A39" s="37"/>
      <c r="B39" s="38"/>
      <c r="C39" s="225" t="s">
        <v>344</v>
      </c>
      <c r="D39" s="226" t="s">
        <v>1</v>
      </c>
      <c r="E39" s="227" t="s">
        <v>1</v>
      </c>
      <c r="F39" s="228">
        <v>15</v>
      </c>
      <c r="G39" s="37"/>
      <c r="H39" s="38"/>
    </row>
    <row r="40" s="2" customFormat="1" ht="16.8" customHeight="1">
      <c r="A40" s="37"/>
      <c r="B40" s="38"/>
      <c r="C40" s="229" t="s">
        <v>344</v>
      </c>
      <c r="D40" s="229" t="s">
        <v>99</v>
      </c>
      <c r="E40" s="18" t="s">
        <v>1</v>
      </c>
      <c r="F40" s="230">
        <v>15</v>
      </c>
      <c r="G40" s="37"/>
      <c r="H40" s="38"/>
    </row>
    <row r="41" s="2" customFormat="1" ht="16.8" customHeight="1">
      <c r="A41" s="37"/>
      <c r="B41" s="38"/>
      <c r="C41" s="225" t="s">
        <v>86</v>
      </c>
      <c r="D41" s="226" t="s">
        <v>1</v>
      </c>
      <c r="E41" s="227" t="s">
        <v>1</v>
      </c>
      <c r="F41" s="228">
        <v>10.529999999999999</v>
      </c>
      <c r="G41" s="37"/>
      <c r="H41" s="38"/>
    </row>
    <row r="42" s="2" customFormat="1" ht="16.8" customHeight="1">
      <c r="A42" s="37"/>
      <c r="B42" s="38"/>
      <c r="C42" s="229" t="s">
        <v>86</v>
      </c>
      <c r="D42" s="229" t="s">
        <v>190</v>
      </c>
      <c r="E42" s="18" t="s">
        <v>1</v>
      </c>
      <c r="F42" s="230">
        <v>10.529999999999999</v>
      </c>
      <c r="G42" s="37"/>
      <c r="H42" s="38"/>
    </row>
    <row r="43" s="2" customFormat="1" ht="16.8" customHeight="1">
      <c r="A43" s="37"/>
      <c r="B43" s="38"/>
      <c r="C43" s="231" t="s">
        <v>334</v>
      </c>
      <c r="D43" s="37"/>
      <c r="E43" s="37"/>
      <c r="F43" s="37"/>
      <c r="G43" s="37"/>
      <c r="H43" s="38"/>
    </row>
    <row r="44" s="2" customFormat="1" ht="16.8" customHeight="1">
      <c r="A44" s="37"/>
      <c r="B44" s="38"/>
      <c r="C44" s="229" t="s">
        <v>187</v>
      </c>
      <c r="D44" s="229" t="s">
        <v>336</v>
      </c>
      <c r="E44" s="18" t="s">
        <v>149</v>
      </c>
      <c r="F44" s="230">
        <v>10.529999999999999</v>
      </c>
      <c r="G44" s="37"/>
      <c r="H44" s="38"/>
    </row>
    <row r="45" s="2" customFormat="1">
      <c r="A45" s="37"/>
      <c r="B45" s="38"/>
      <c r="C45" s="229" t="s">
        <v>159</v>
      </c>
      <c r="D45" s="229" t="s">
        <v>345</v>
      </c>
      <c r="E45" s="18" t="s">
        <v>149</v>
      </c>
      <c r="F45" s="230">
        <v>21.059999999999999</v>
      </c>
      <c r="G45" s="37"/>
      <c r="H45" s="38"/>
    </row>
    <row r="46" s="2" customFormat="1">
      <c r="A46" s="37"/>
      <c r="B46" s="38"/>
      <c r="C46" s="229" t="s">
        <v>166</v>
      </c>
      <c r="D46" s="229" t="s">
        <v>338</v>
      </c>
      <c r="E46" s="18" t="s">
        <v>149</v>
      </c>
      <c r="F46" s="230">
        <v>6.2000000000000002</v>
      </c>
      <c r="G46" s="37"/>
      <c r="H46" s="38"/>
    </row>
    <row r="47" s="2" customFormat="1" ht="16.8" customHeight="1">
      <c r="A47" s="37"/>
      <c r="B47" s="38"/>
      <c r="C47" s="229" t="s">
        <v>172</v>
      </c>
      <c r="D47" s="229" t="s">
        <v>346</v>
      </c>
      <c r="E47" s="18" t="s">
        <v>149</v>
      </c>
      <c r="F47" s="230">
        <v>16.73</v>
      </c>
      <c r="G47" s="37"/>
      <c r="H47" s="38"/>
    </row>
    <row r="48" s="2" customFormat="1" ht="16.8" customHeight="1">
      <c r="A48" s="37"/>
      <c r="B48" s="38"/>
      <c r="C48" s="225" t="s">
        <v>89</v>
      </c>
      <c r="D48" s="226" t="s">
        <v>1</v>
      </c>
      <c r="E48" s="227" t="s">
        <v>1</v>
      </c>
      <c r="F48" s="228">
        <v>6.2000000000000002</v>
      </c>
      <c r="G48" s="37"/>
      <c r="H48" s="38"/>
    </row>
    <row r="49" s="2" customFormat="1" ht="16.8" customHeight="1">
      <c r="A49" s="37"/>
      <c r="B49" s="38"/>
      <c r="C49" s="229" t="s">
        <v>1</v>
      </c>
      <c r="D49" s="229" t="s">
        <v>169</v>
      </c>
      <c r="E49" s="18" t="s">
        <v>1</v>
      </c>
      <c r="F49" s="230">
        <v>0</v>
      </c>
      <c r="G49" s="37"/>
      <c r="H49" s="38"/>
    </row>
    <row r="50" s="2" customFormat="1" ht="16.8" customHeight="1">
      <c r="A50" s="37"/>
      <c r="B50" s="38"/>
      <c r="C50" s="229" t="s">
        <v>89</v>
      </c>
      <c r="D50" s="229" t="s">
        <v>170</v>
      </c>
      <c r="E50" s="18" t="s">
        <v>1</v>
      </c>
      <c r="F50" s="230">
        <v>6.2000000000000002</v>
      </c>
      <c r="G50" s="37"/>
      <c r="H50" s="38"/>
    </row>
    <row r="51" s="2" customFormat="1" ht="16.8" customHeight="1">
      <c r="A51" s="37"/>
      <c r="B51" s="38"/>
      <c r="C51" s="231" t="s">
        <v>334</v>
      </c>
      <c r="D51" s="37"/>
      <c r="E51" s="37"/>
      <c r="F51" s="37"/>
      <c r="G51" s="37"/>
      <c r="H51" s="38"/>
    </row>
    <row r="52" s="2" customFormat="1">
      <c r="A52" s="37"/>
      <c r="B52" s="38"/>
      <c r="C52" s="229" t="s">
        <v>166</v>
      </c>
      <c r="D52" s="229" t="s">
        <v>338</v>
      </c>
      <c r="E52" s="18" t="s">
        <v>149</v>
      </c>
      <c r="F52" s="230">
        <v>6.2000000000000002</v>
      </c>
      <c r="G52" s="37"/>
      <c r="H52" s="38"/>
    </row>
    <row r="53" s="2" customFormat="1" ht="16.8" customHeight="1">
      <c r="A53" s="37"/>
      <c r="B53" s="38"/>
      <c r="C53" s="229" t="s">
        <v>172</v>
      </c>
      <c r="D53" s="229" t="s">
        <v>346</v>
      </c>
      <c r="E53" s="18" t="s">
        <v>149</v>
      </c>
      <c r="F53" s="230">
        <v>16.73</v>
      </c>
      <c r="G53" s="37"/>
      <c r="H53" s="38"/>
    </row>
    <row r="54" s="2" customFormat="1">
      <c r="A54" s="37"/>
      <c r="B54" s="38"/>
      <c r="C54" s="229" t="s">
        <v>177</v>
      </c>
      <c r="D54" s="229" t="s">
        <v>347</v>
      </c>
      <c r="E54" s="18" t="s">
        <v>179</v>
      </c>
      <c r="F54" s="230">
        <v>12.4</v>
      </c>
      <c r="G54" s="37"/>
      <c r="H54" s="38"/>
    </row>
    <row r="55" s="2" customFormat="1" ht="16.8" customHeight="1">
      <c r="A55" s="37"/>
      <c r="B55" s="38"/>
      <c r="C55" s="229" t="s">
        <v>183</v>
      </c>
      <c r="D55" s="229" t="s">
        <v>348</v>
      </c>
      <c r="E55" s="18" t="s">
        <v>149</v>
      </c>
      <c r="F55" s="230">
        <v>6.2000000000000002</v>
      </c>
      <c r="G55" s="37"/>
      <c r="H55" s="38"/>
    </row>
    <row r="56" s="2" customFormat="1" ht="7.44" customHeight="1">
      <c r="A56" s="37"/>
      <c r="B56" s="59"/>
      <c r="C56" s="60"/>
      <c r="D56" s="60"/>
      <c r="E56" s="60"/>
      <c r="F56" s="60"/>
      <c r="G56" s="60"/>
      <c r="H56" s="38"/>
    </row>
    <row r="57" s="2" customFormat="1">
      <c r="A57" s="37"/>
      <c r="B57" s="37"/>
      <c r="C57" s="37"/>
      <c r="D57" s="37"/>
      <c r="E57" s="37"/>
      <c r="F57" s="37"/>
      <c r="G57" s="37"/>
      <c r="H57" s="37"/>
    </row>
  </sheetData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DESKTOP-CGQ0O1C\Tomáš</dc:creator>
  <cp:lastModifiedBy>DESKTOP-CGQ0O1C\Tomáš</cp:lastModifiedBy>
  <dcterms:created xsi:type="dcterms:W3CDTF">2025-01-14T15:14:51Z</dcterms:created>
  <dcterms:modified xsi:type="dcterms:W3CDTF">2025-01-14T15:14:52Z</dcterms:modified>
</cp:coreProperties>
</file>