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01 Pol'!$A$1:$Y$114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/>
  <c r="I60"/>
  <c r="I59"/>
  <c r="I58"/>
  <c r="I57"/>
  <c r="I56"/>
  <c r="I55"/>
  <c r="I54"/>
  <c r="I53"/>
  <c r="G42"/>
  <c r="F42"/>
  <c r="G41"/>
  <c r="F41"/>
  <c r="G39"/>
  <c r="F39"/>
  <c r="G113" i="12"/>
  <c r="BA103"/>
  <c r="BA101"/>
  <c r="BA98"/>
  <c r="BA96"/>
  <c r="BA70"/>
  <c r="BA68"/>
  <c r="BA53"/>
  <c r="BA50"/>
  <c r="BA38"/>
  <c r="BA31"/>
  <c r="BA24"/>
  <c r="BA21"/>
  <c r="BA19"/>
  <c r="BA14"/>
  <c r="G9"/>
  <c r="G11"/>
  <c r="G13"/>
  <c r="G15"/>
  <c r="G18"/>
  <c r="G20"/>
  <c r="G23"/>
  <c r="G26"/>
  <c r="G28"/>
  <c r="G30"/>
  <c r="G32"/>
  <c r="G33"/>
  <c r="G34"/>
  <c r="G8"/>
  <c r="I9"/>
  <c r="I11"/>
  <c r="I13"/>
  <c r="I15"/>
  <c r="I18"/>
  <c r="I20"/>
  <c r="I23"/>
  <c r="I26"/>
  <c r="I28"/>
  <c r="I30"/>
  <c r="I32"/>
  <c r="I33"/>
  <c r="I34"/>
  <c r="I8"/>
  <c r="K9"/>
  <c r="K11"/>
  <c r="K13"/>
  <c r="K15"/>
  <c r="K18"/>
  <c r="K20"/>
  <c r="K23"/>
  <c r="K26"/>
  <c r="K28"/>
  <c r="K30"/>
  <c r="K32"/>
  <c r="K33"/>
  <c r="K34"/>
  <c r="K8"/>
  <c r="M9"/>
  <c r="M11"/>
  <c r="M13"/>
  <c r="M15"/>
  <c r="M18"/>
  <c r="M20"/>
  <c r="M23"/>
  <c r="M26"/>
  <c r="M28"/>
  <c r="M30"/>
  <c r="M32"/>
  <c r="M33"/>
  <c r="M34"/>
  <c r="M8"/>
  <c r="O9"/>
  <c r="O11"/>
  <c r="O13"/>
  <c r="O15"/>
  <c r="O18"/>
  <c r="O20"/>
  <c r="O23"/>
  <c r="O26"/>
  <c r="O28"/>
  <c r="O30"/>
  <c r="O32"/>
  <c r="O33"/>
  <c r="O34"/>
  <c r="O8"/>
  <c r="Q9"/>
  <c r="Q11"/>
  <c r="Q13"/>
  <c r="Q15"/>
  <c r="Q18"/>
  <c r="Q20"/>
  <c r="Q23"/>
  <c r="Q26"/>
  <c r="Q28"/>
  <c r="Q30"/>
  <c r="Q32"/>
  <c r="Q33"/>
  <c r="Q34"/>
  <c r="Q8"/>
  <c r="V9"/>
  <c r="V11"/>
  <c r="V13"/>
  <c r="V15"/>
  <c r="V18"/>
  <c r="V20"/>
  <c r="V23"/>
  <c r="V26"/>
  <c r="V28"/>
  <c r="V30"/>
  <c r="V32"/>
  <c r="V33"/>
  <c r="V34"/>
  <c r="V8"/>
  <c r="G37"/>
  <c r="G36"/>
  <c r="I37"/>
  <c r="I36"/>
  <c r="K37"/>
  <c r="K36"/>
  <c r="M37"/>
  <c r="M36"/>
  <c r="O37"/>
  <c r="O36"/>
  <c r="Q37"/>
  <c r="Q36"/>
  <c r="V37"/>
  <c r="V36"/>
  <c r="G40"/>
  <c r="G42"/>
  <c r="G43"/>
  <c r="G45"/>
  <c r="G47"/>
  <c r="G48"/>
  <c r="G49"/>
  <c r="G52"/>
  <c r="G54"/>
  <c r="G55"/>
  <c r="G57"/>
  <c r="G59"/>
  <c r="G61"/>
  <c r="G39"/>
  <c r="I40"/>
  <c r="I42"/>
  <c r="I43"/>
  <c r="I45"/>
  <c r="I47"/>
  <c r="I48"/>
  <c r="I49"/>
  <c r="I52"/>
  <c r="I54"/>
  <c r="I55"/>
  <c r="I57"/>
  <c r="I59"/>
  <c r="I61"/>
  <c r="I39"/>
  <c r="K40"/>
  <c r="K42"/>
  <c r="K43"/>
  <c r="K45"/>
  <c r="K47"/>
  <c r="K48"/>
  <c r="K49"/>
  <c r="K52"/>
  <c r="K54"/>
  <c r="K55"/>
  <c r="K57"/>
  <c r="K59"/>
  <c r="K61"/>
  <c r="K39"/>
  <c r="M40"/>
  <c r="M42"/>
  <c r="M43"/>
  <c r="M45"/>
  <c r="M47"/>
  <c r="M48"/>
  <c r="M49"/>
  <c r="M52"/>
  <c r="M54"/>
  <c r="M55"/>
  <c r="M57"/>
  <c r="M59"/>
  <c r="M61"/>
  <c r="M39"/>
  <c r="O40"/>
  <c r="O42"/>
  <c r="O43"/>
  <c r="O45"/>
  <c r="O47"/>
  <c r="O48"/>
  <c r="O49"/>
  <c r="O52"/>
  <c r="O54"/>
  <c r="O55"/>
  <c r="O57"/>
  <c r="O59"/>
  <c r="O61"/>
  <c r="O39"/>
  <c r="Q40"/>
  <c r="Q42"/>
  <c r="Q43"/>
  <c r="Q45"/>
  <c r="Q47"/>
  <c r="Q48"/>
  <c r="Q49"/>
  <c r="Q52"/>
  <c r="Q54"/>
  <c r="Q55"/>
  <c r="Q57"/>
  <c r="Q59"/>
  <c r="Q61"/>
  <c r="Q39"/>
  <c r="V40"/>
  <c r="V42"/>
  <c r="V43"/>
  <c r="V45"/>
  <c r="V47"/>
  <c r="V48"/>
  <c r="V49"/>
  <c r="V52"/>
  <c r="V54"/>
  <c r="V55"/>
  <c r="V57"/>
  <c r="V59"/>
  <c r="V61"/>
  <c r="V39"/>
  <c r="G64"/>
  <c r="G65"/>
  <c r="G66"/>
  <c r="G67"/>
  <c r="G69"/>
  <c r="G63"/>
  <c r="I64"/>
  <c r="I65"/>
  <c r="I66"/>
  <c r="I67"/>
  <c r="I69"/>
  <c r="I63"/>
  <c r="K64"/>
  <c r="K65"/>
  <c r="K66"/>
  <c r="K67"/>
  <c r="K69"/>
  <c r="K63"/>
  <c r="M64"/>
  <c r="M65"/>
  <c r="M66"/>
  <c r="M67"/>
  <c r="M69"/>
  <c r="M63"/>
  <c r="O64"/>
  <c r="O65"/>
  <c r="O66"/>
  <c r="O67"/>
  <c r="O69"/>
  <c r="O63"/>
  <c r="Q64"/>
  <c r="Q65"/>
  <c r="Q66"/>
  <c r="Q67"/>
  <c r="Q69"/>
  <c r="Q63"/>
  <c r="V64"/>
  <c r="V65"/>
  <c r="V66"/>
  <c r="V67"/>
  <c r="V69"/>
  <c r="V63"/>
  <c r="G72"/>
  <c r="G76"/>
  <c r="G78"/>
  <c r="G79"/>
  <c r="G80"/>
  <c r="G82"/>
  <c r="G71"/>
  <c r="I72"/>
  <c r="I76"/>
  <c r="I78"/>
  <c r="I79"/>
  <c r="I80"/>
  <c r="I82"/>
  <c r="I71"/>
  <c r="K72"/>
  <c r="K76"/>
  <c r="K78"/>
  <c r="K79"/>
  <c r="K80"/>
  <c r="K82"/>
  <c r="K71"/>
  <c r="M72"/>
  <c r="M76"/>
  <c r="M78"/>
  <c r="M79"/>
  <c r="M80"/>
  <c r="M82"/>
  <c r="M71"/>
  <c r="O72"/>
  <c r="O76"/>
  <c r="O78"/>
  <c r="O79"/>
  <c r="O80"/>
  <c r="O82"/>
  <c r="O71"/>
  <c r="Q72"/>
  <c r="Q76"/>
  <c r="Q78"/>
  <c r="Q79"/>
  <c r="Q80"/>
  <c r="Q82"/>
  <c r="Q71"/>
  <c r="V72"/>
  <c r="V76"/>
  <c r="V78"/>
  <c r="V79"/>
  <c r="V80"/>
  <c r="V82"/>
  <c r="V71"/>
  <c r="G85"/>
  <c r="G84"/>
  <c r="I85"/>
  <c r="I84"/>
  <c r="K85"/>
  <c r="K84"/>
  <c r="M85"/>
  <c r="M84"/>
  <c r="O85"/>
  <c r="O84"/>
  <c r="Q85"/>
  <c r="Q84"/>
  <c r="V85"/>
  <c r="V84"/>
  <c r="G88"/>
  <c r="G89"/>
  <c r="G90"/>
  <c r="G87"/>
  <c r="I88"/>
  <c r="I89"/>
  <c r="I90"/>
  <c r="I87"/>
  <c r="K88"/>
  <c r="K89"/>
  <c r="K90"/>
  <c r="K87"/>
  <c r="M88"/>
  <c r="M89"/>
  <c r="M90"/>
  <c r="M87"/>
  <c r="O88"/>
  <c r="O89"/>
  <c r="O90"/>
  <c r="O87"/>
  <c r="Q88"/>
  <c r="Q89"/>
  <c r="Q90"/>
  <c r="Q87"/>
  <c r="V88"/>
  <c r="V89"/>
  <c r="V90"/>
  <c r="V87"/>
  <c r="G94"/>
  <c r="G97"/>
  <c r="G99"/>
  <c r="G100"/>
  <c r="G102"/>
  <c r="G93"/>
  <c r="I94"/>
  <c r="I97"/>
  <c r="I99"/>
  <c r="I100"/>
  <c r="I102"/>
  <c r="I93"/>
  <c r="K94"/>
  <c r="K97"/>
  <c r="K99"/>
  <c r="K100"/>
  <c r="K102"/>
  <c r="K93"/>
  <c r="M94"/>
  <c r="M97"/>
  <c r="M99"/>
  <c r="M100"/>
  <c r="M102"/>
  <c r="M93"/>
  <c r="O94"/>
  <c r="O97"/>
  <c r="O99"/>
  <c r="O100"/>
  <c r="O102"/>
  <c r="O93"/>
  <c r="Q94"/>
  <c r="Q97"/>
  <c r="Q99"/>
  <c r="Q100"/>
  <c r="Q102"/>
  <c r="Q93"/>
  <c r="V94"/>
  <c r="V97"/>
  <c r="V99"/>
  <c r="V100"/>
  <c r="V102"/>
  <c r="V93"/>
  <c r="G105"/>
  <c r="G106"/>
  <c r="G107"/>
  <c r="G108"/>
  <c r="G109"/>
  <c r="G110"/>
  <c r="G104"/>
  <c r="I105"/>
  <c r="I106"/>
  <c r="I107"/>
  <c r="I108"/>
  <c r="I109"/>
  <c r="I110"/>
  <c r="I104"/>
  <c r="K105"/>
  <c r="K106"/>
  <c r="K107"/>
  <c r="K108"/>
  <c r="K109"/>
  <c r="K110"/>
  <c r="K104"/>
  <c r="M105"/>
  <c r="M106"/>
  <c r="M107"/>
  <c r="M108"/>
  <c r="M109"/>
  <c r="M110"/>
  <c r="M104"/>
  <c r="O105"/>
  <c r="O106"/>
  <c r="O107"/>
  <c r="O108"/>
  <c r="O109"/>
  <c r="O110"/>
  <c r="O104"/>
  <c r="Q105"/>
  <c r="Q106"/>
  <c r="Q107"/>
  <c r="Q108"/>
  <c r="Q109"/>
  <c r="Q110"/>
  <c r="Q104"/>
  <c r="V105"/>
  <c r="V106"/>
  <c r="V107"/>
  <c r="V108"/>
  <c r="V109"/>
  <c r="V110"/>
  <c r="V104"/>
  <c r="AE113"/>
  <c r="AF113"/>
  <c r="I20" i="1"/>
  <c r="I19"/>
  <c r="I18"/>
  <c r="I17"/>
  <c r="I16"/>
  <c r="I62"/>
  <c r="J53"/>
  <c r="J54"/>
  <c r="J55"/>
  <c r="J56"/>
  <c r="J57"/>
  <c r="J58"/>
  <c r="J59"/>
  <c r="J60"/>
  <c r="J61"/>
  <c r="J62"/>
  <c r="F43"/>
  <c r="G23"/>
  <c r="A23"/>
  <c r="G24"/>
  <c r="G43"/>
  <c r="G25"/>
  <c r="A25"/>
  <c r="G26"/>
  <c r="A27"/>
  <c r="G29"/>
  <c r="A29"/>
  <c r="G28"/>
  <c r="G27"/>
  <c r="A26"/>
  <c r="A24"/>
  <c r="H39"/>
  <c r="H43"/>
  <c r="I39"/>
  <c r="I43"/>
  <c r="J39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<sst xmlns="http://schemas.openxmlformats.org/spreadsheetml/2006/main" count="731" uniqueCount="291">
  <si>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</si>
  <si>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</si>
  <si>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</si>
  <si>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</si>
  <si>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</si>
  <si>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</si>
  <si>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</si>
  <si>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</si>
  <si>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</si>
  <si>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</si>
  <si>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</si>
  <si>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</si>
  <si>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</si>
  <si>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</si>
  <si>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</si>
  <si>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</si>
  <si>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</si>
  <si>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</si>
  <si>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</si>
  <si>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</si>
  <si>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</si>
  <si>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</si>
  <si>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</si>
  <si>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</si>
  <si>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</si>
  <si>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</si>
  <si>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</si>
  <si>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</si>
  <si>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</si>
  <si>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</si>
  <si>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</si>
  <si>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</si>
  <si>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</si>
  <si>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</si>
  <si>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</si>
  <si>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</si>
  <si>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</si>
  <si>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</si>
  <si>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</si>
  <si>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</si>
  <si>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</si>
  <si>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</si>
  <si>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</si>
  <si>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</si>
  <si>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Rozpočet</t>
  </si>
  <si>
    <t>1</t>
  </si>
  <si>
    <t>ZR - Rekonstrukce ulice Nezvalova</t>
  </si>
  <si>
    <t>Objekt:</t>
  </si>
  <si>
    <t>Rozpočet:</t>
  </si>
  <si>
    <t>2025-2</t>
  </si>
  <si>
    <t>Stavba</t>
  </si>
  <si>
    <t>Stavební objekt</t>
  </si>
  <si>
    <t>Celkem za stavbu</t>
  </si>
  <si>
    <t>CZK</t>
  </si>
  <si>
    <t>#POPS</t>
  </si>
  <si>
    <t>Popis stavby: 2025-2 - ZR - Rekonstrukce ulice Nezvalova</t>
  </si>
  <si>
    <t>#POPO</t>
  </si>
  <si>
    <t>Popis objektu: 1 - ZR - Rekonstrukce ulice Nezvalova</t>
  </si>
  <si>
    <t>#POPR</t>
  </si>
  <si>
    <t>Popis rozpočtu: 01 - Rozpočet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</si>
  <si>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</si>
  <si>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</si>
  <si>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</si>
  <si>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</si>
  <si>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</si>
  <si>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</si>
  <si>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</si>
  <si>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</si>
  <si>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</si>
  <si>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</si>
  <si>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</si>
  <si>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</si>
  <si>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</si>
  <si>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</si>
  <si>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</si>
  <si>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</si>
  <si>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</si>
  <si>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</si>
  <si>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</si>
  <si>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</si>
  <si>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</si>
  <si>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</si>
  <si>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</si>
  <si>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</si>
  <si>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</si>
  <si>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</si>
  <si>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</si>
  <si>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</si>
  <si>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</si>
  <si>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</si>
  <si>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</si>
  <si>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</si>
  <si>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</si>
  <si>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</si>
  <si>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</si>
  <si>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</si>
  <si>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</si>
  <si>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</si>
  <si>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</si>
  <si>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</si>
  <si>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</si>
  <si>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</si>
  <si>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</si>
  <si>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</si>
  <si>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</si>
  <si>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</si>
  <si>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</si>
  <si>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</si>
  <si>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vozovek a ploch s jakoukoliv výplní spár   v jakékoliv ploše, ze zámkové dlažky, kladených do lože z kameniva</t>
  </si>
  <si>
    <t>m2</t>
  </si>
  <si>
    <t>822-1</t>
  </si>
  <si>
    <t>RTS 25/ I</t>
  </si>
  <si>
    <t>RTS 24/ II</t>
  </si>
  <si>
    <t>Práce</t>
  </si>
  <si>
    <t>Běžná</t>
  </si>
  <si>
    <t>POL1_</t>
  </si>
  <si>
    <t>s přemístěním hmot na skládku na vzdálenost do 3 m nebo s naložením na dopravní prostředek</t>
  </si>
  <si>
    <t>SPI</t>
  </si>
  <si>
    <t>113107620R00</t>
  </si>
  <si>
    <t>Odstranění podkladů nebo krytů z kameniva hrubého drceného, v ploše jednotlivě nad 50 m2, tloušťka vrstvy 200 mm</t>
  </si>
  <si>
    <t>vrstva penetračního makadamu : 1770</t>
  </si>
  <si>
    <t>VV</t>
  </si>
  <si>
    <t>113151112R00</t>
  </si>
  <si>
    <t>Odstranění podkladu, krytu frézováním povrch živičný, plochy do 500 m2 na jednom objektu nebo při provádění pruhu šířky do  750 mm, tloušťky 30 mm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</si>
  <si>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</si>
  <si>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113152112R00</t>
  </si>
  <si>
    <t>Odstranění podkladů zpevněných ploch kamenivo drcené</t>
  </si>
  <si>
    <t>m3</t>
  </si>
  <si>
    <t>800-2</t>
  </si>
  <si>
    <t>s přemístěním na skládku na vzdálenost do 20 m nebo s naložením na dopravní prostředek,</t>
  </si>
  <si>
    <t>kladecí vrstvy dlažeb : 51*0,05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</si>
  <si>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</si>
  <si>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</si>
  <si>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</si>
  <si>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</si>
  <si>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121101101R00</t>
  </si>
  <si>
    <t>Sejmutí ornice s přemístěním na vzdálenost do 50 m</t>
  </si>
  <si>
    <t>800-1</t>
  </si>
  <si>
    <t>POL1_1</t>
  </si>
  <si>
    <t>nebo lesní půdy, s vodorovným přemístěním na hromady v místě upotřebení nebo na dočasné či trvalé skládky se složením</t>
  </si>
  <si>
    <t>19*0,12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</si>
  <si>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</si>
  <si>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</si>
  <si>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</si>
  <si>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19*0,2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</si>
  <si>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</si>
  <si>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</si>
  <si>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</si>
  <si>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</si>
  <si>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</si>
  <si>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</si>
  <si>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</si>
  <si>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182301121R00</t>
  </si>
  <si>
    <t>Rozprostření a urovnání ornice ve svahu v souvislé ploše do 500 m2, tloušťka vrstvy do 100 mm</t>
  </si>
  <si>
    <t>s případným nutným přemístěním hromad nebo dočasných skládek na místo potřeby ze vzdálenosti do 30 m, ve svahu sklonu přes 1 : 5,</t>
  </si>
  <si>
    <t>199000002R00</t>
  </si>
  <si>
    <t>Poplatky za skládku horniny 1- 4, skupina 17 05 04 z Katalogu odpadů</t>
  </si>
  <si>
    <t>Vodorovné přemístění výkopku z hor.1-4 na skládku ve vzdálenosti dle možností dodavatele</t>
  </si>
  <si>
    <t>Vlastní</t>
  </si>
  <si>
    <t>Indiv</t>
  </si>
  <si>
    <t>00572472R</t>
  </si>
  <si>
    <t>směs travní luční, dlouhodobá</t>
  </si>
  <si>
    <t>kg</t>
  </si>
  <si>
    <t>SPCM</t>
  </si>
  <si>
    <t>Specifikace</t>
  </si>
  <si>
    <t>POL3_1</t>
  </si>
  <si>
    <t>46*0,04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</si>
  <si>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</si>
  <si>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</si>
  <si>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</si>
  <si>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564841111RT2</t>
  </si>
  <si>
    <t>Podklad ze štěrkodrti s rozprostřením a zhutněním frakce 0-32 mm, tloušťka po zhutnění 120 mm</t>
  </si>
  <si>
    <t>252+20+83</t>
  </si>
  <si>
    <t>564861111RT2</t>
  </si>
  <si>
    <t>Podklad ze štěrkodrti s rozprostřením a zhutněním frakce 0-32 mm, tloušťka po zhutnění 200 mm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</si>
  <si>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</si>
  <si>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</si>
  <si>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</si>
  <si>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573231122R00</t>
  </si>
  <si>
    <t>Postřik spojovací kationaktivní emulzí KAE , množství zbytkového asfaltu 0,20 kg/m2</t>
  </si>
  <si>
    <t>bez posypu kamenivem</t>
  </si>
  <si>
    <t>577132111R00</t>
  </si>
  <si>
    <t>Beton asfaltový s rozprostřením a zhutněním v pruhu šířky přes 3 m, ACO 11+, tloušťky 40 mm, plochy přes 1000 m2</t>
  </si>
  <si>
    <t>577162124R00</t>
  </si>
  <si>
    <t>Beton asfaltový s rozprostřením a zhutněním v pruhu šířky přes 3 m, ACL 16+, tloušťky 70 mm, plochy přes 1000 m2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</si>
  <si>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</si>
  <si>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</si>
  <si>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</si>
  <si>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20+1+83+252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</si>
  <si>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</si>
  <si>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</si>
  <si>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</si>
  <si>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02</t>
  </si>
  <si>
    <t>Asfaltová zálivka mezi starým a novým asfaltem</t>
  </si>
  <si>
    <t xml:space="preserve">m     </t>
  </si>
  <si>
    <t>592452561R</t>
  </si>
  <si>
    <t>Dlažba betonová typ: vegetační, čtvercový; dl = 170 mm; š = 170 mm; tl = 80,0 mm; vsakovací s distančníky; povrchová úprava: impregnace; barva: šedá</t>
  </si>
  <si>
    <t>POL3_</t>
  </si>
  <si>
    <t>zatravňovací distanční betonová dlažba 200x200x80 : 252*1,05</t>
  </si>
  <si>
    <t>592452620R</t>
  </si>
  <si>
    <t>Dlažba betonová typ: čtvercový; dl = 200 mm; š = 200 mm; tl = 80,0 mm; povrchová úprava: impregnace; barva: šedá</t>
  </si>
  <si>
    <t>83*1,05</t>
  </si>
  <si>
    <t>59245262R</t>
  </si>
  <si>
    <t>Dlažba betonová typ: čtvercový; dl = 200 mm; š = 200 mm; tl = 80,0 mm; povrchová úprava: impregnace; barva: dle vzorníku</t>
  </si>
  <si>
    <t>černá zámková dlažba 200x200x80 : 20*1,05</t>
  </si>
  <si>
    <t>59245264R</t>
  </si>
  <si>
    <t>Dlažba betonová typ: obdélníkový; dl = 200 mm; š = 100 mm; tl = 80,0 mm; povrchová úprava: reliéfní s bodovými výstupky; impregnace; barva: dle vzorníku</t>
  </si>
  <si>
    <t>červená slepecká dlažba 200x100x80 : 1*1,05</t>
  </si>
  <si>
    <t>03</t>
  </si>
  <si>
    <t>Kompletní odstranění, odvoz a likvidace stávající betonové uliční vpusti, vč. zemních prací</t>
  </si>
  <si>
    <t>soubor</t>
  </si>
  <si>
    <t>04</t>
  </si>
  <si>
    <t>Osazení plovoucího poklopu kanalizační šachty dle požadavků VAS, bez dodávky poklopu</t>
  </si>
  <si>
    <t>05</t>
  </si>
  <si>
    <t>Osazení betonového poklopu kanalizační šachty dle požadavků VAS, bez dodávky poklopu</t>
  </si>
  <si>
    <t>831350012RAB</t>
  </si>
  <si>
    <t>Kanalizace z trub plastových D 160 mm, hloubka 1,5 m, Odbočka plastová pro venkovní kanalizaci typ: jednoduchá, redukovaná; spoj: hrdlový; potrubí: jednovrstvé; materiál: PVC-U; povrch: hladký; úhel = ...</t>
  </si>
  <si>
    <t>AP-HSV</t>
  </si>
  <si>
    <t>Agregovaná položka</t>
  </si>
  <si>
    <t>POL2_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</si>
  <si>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</si>
  <si>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894411010RAG</t>
  </si>
  <si>
    <t>Šachty z betonových dílců vpusť uliční z dílců DN 450  s odkalištěm, hloubka 1,67 m, napojení DN 150, litinová mříž 500 x 500 mm 40 t, Mříž vtoková materiál: litina; pro uliční vpusť; zatížení: D 400; l = 500 mm; b = 500 mm</t>
  </si>
  <si>
    <t>kus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</si>
  <si>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</si>
  <si>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</si>
  <si>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</si>
  <si>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</si>
  <si>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: 134</t>
  </si>
  <si>
    <t>chodníkový : 19</t>
  </si>
  <si>
    <t>919735113R00</t>
  </si>
  <si>
    <t>Řezání stávajících krytů nebo podkladů živičných, hloubky přes 100 do 150 mm</t>
  </si>
  <si>
    <t>včetně spotřeby vody</t>
  </si>
  <si>
    <t>06</t>
  </si>
  <si>
    <t>Přesun ocelového klepače na koberce včetně základu a zemních prací</t>
  </si>
  <si>
    <t>07</t>
  </si>
  <si>
    <t>Vodorovné značení V10f - smybol VOZÍČKÁŘ</t>
  </si>
  <si>
    <t>soub.</t>
  </si>
  <si>
    <t>59217421R</t>
  </si>
  <si>
    <t>obrubník chodníkový materiál beton; l = 1000,0 mm; š = 100,0 mm; h = 250,0 mm; barva šedá</t>
  </si>
  <si>
    <t>POL3_0</t>
  </si>
  <si>
    <t>19*1,01</t>
  </si>
  <si>
    <t>59217490R</t>
  </si>
  <si>
    <t>obrubník silniční nájezdový; materiál beton; l = 1000,0 mm; š = 150,0 mm; h = 150,0 mm; barva šedá</t>
  </si>
  <si>
    <t>134*1,01</t>
  </si>
  <si>
    <t>998225111R00</t>
  </si>
  <si>
    <t>Přesun hmot komunikací a letišť, kryt živičný jakékoliv délky objektu</t>
  </si>
  <si>
    <t>t</t>
  </si>
  <si>
    <t>vodorovně do 200 m</t>
  </si>
  <si>
    <t>08</t>
  </si>
  <si>
    <t>Odvoz a likvidace odfrézované asfaltové vrstvy, dle platné legislativy, do vzdálenosti dle možností dodavatele, včetně všech poplatků</t>
  </si>
  <si>
    <t>09</t>
  </si>
  <si>
    <t>Odvoz a likvidace vrstvy z penetračního makadamu, dle platné legislativy, do vzdálenosti dle možností dodavatele, včetně všech poplatků</t>
  </si>
  <si>
    <t>10</t>
  </si>
  <si>
    <t>Odvoz a likvidace vybouraných betonových a ŽB prvků, do vzdálenosti dle možností dodavatele, včetně všech poplatků</t>
  </si>
  <si>
    <t>zámková dlažba : 11,475</t>
  </si>
  <si>
    <t>obrubníky : 14,04</t>
  </si>
  <si>
    <t>005111020R</t>
  </si>
  <si>
    <t>Vytyčení stavby</t>
  </si>
  <si>
    <t>Soubor</t>
  </si>
  <si>
    <t>VRN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</si>
  <si>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</si>
  <si>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</si>
  <si>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</si>
  <si>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</si>
  <si>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</si>
  <si>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</si>
  <si>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</si>
  <si>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</si>
  <si>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</si>
  <si>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</si>
  <si>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</si>
  <si>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</si>
  <si>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</si>
  <si>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</si>
  <si>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11</t>
  </si>
  <si>
    <t>Vytyčení a ochrana stávajících sítí technické infrastruktury</t>
  </si>
  <si>
    <t>12</t>
  </si>
  <si>
    <t>Kompletní zajištění DIO, zajištění přechodného dopravního značení, potřebných vyjádření, rozhodnutí...</t>
  </si>
  <si>
    <t>13</t>
  </si>
  <si>
    <t>Kompletní zajištění informační reklamní tabule velikosti 1,8x3,5 m, dle grafického návrhu investora, po celou dobu stavby, vč. nosné konstrukce</t>
  </si>
  <si>
    <t>14</t>
  </si>
  <si>
    <t>Pasportizace prostoru stavby před započetím a po provedení prací</t>
  </si>
  <si>
    <t>15</t>
  </si>
  <si>
    <t>Koordinace prací s opravou VAS</t>
  </si>
  <si>
    <t>005241020R</t>
  </si>
  <si>
    <t xml:space="preserve">Geodetické zaměření skutečného provedení  </t>
  </si>
  <si>
    <t>předání ve formátech dgn, pdf a 4x v papírové podobě, nahrání do DTM Kraje Vysočina dle platných předpisů : 1</t>
  </si>
  <si>
    <t>SUM</t>
  </si>
  <si>
    <t>Geodetické zaměření rohů stavby, stabilizace bodů a sestavení laviček.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</si>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</sst>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164" fontId="7" fillId="0" borderId="16" xfId="0" applyNumberFormat="1" applyFont="1" applyBorder="1" applyAlignment="1">
      <alignment vertical="center"/>
    </xf>
    <xf numFmtId="164" fontId="7" fillId="3" borderId="1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5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5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178" t="s">
        <v>39</v>
      </c>
      <c r="B2" s="178"/>
      <c r="C2" s="178"/>
      <c r="D2" s="178"/>
      <c r="E2" s="178"/>
      <c r="F2" s="178"/>
      <c r="G2" s="178"/>
    </row>
  </sheetData>
  <sheetProtection password="9231" sheet="1" formatRows="0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>
      <c r="A2" s="2"/>
      <c r="B2" s="77" t="s">
        <v>22</v>
      </c>
      <c r="C2" s="78"/>
      <c r="D2" s="79" t="s">
        <v>49</v>
      </c>
      <c r="E2" s="198" t="s">
        <v>46</v>
      </c>
      <c r="F2" s="199"/>
      <c r="G2" s="199"/>
      <c r="H2" s="199"/>
      <c r="I2" s="199"/>
      <c r="J2" s="200"/>
      <c r="O2" s="1"/>
    </row>
    <row r="3" spans="1:15" ht="27" customHeight="1">
      <c r="A3" s="2"/>
      <c r="B3" s="80" t="s">
        <v>47</v>
      </c>
      <c r="C3" s="78"/>
      <c r="D3" s="81" t="s">
        <v>45</v>
      </c>
      <c r="E3" s="201" t="s">
        <v>46</v>
      </c>
      <c r="F3" s="202"/>
      <c r="G3" s="202"/>
      <c r="H3" s="202"/>
      <c r="I3" s="202"/>
      <c r="J3" s="203"/>
    </row>
    <row r="4" spans="1:15" ht="23.25" customHeight="1">
      <c r="A4" s="76">
        <v>1026</v>
      </c>
      <c r="B4" s="82" t="s">
        <v>48</v>
      </c>
      <c r="C4" s="83"/>
      <c r="D4" s="84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>
      <c r="A5" s="2"/>
      <c r="B5" s="31" t="s">
        <v>42</v>
      </c>
      <c r="D5" s="211"/>
      <c r="E5" s="212"/>
      <c r="F5" s="212"/>
      <c r="G5" s="212"/>
      <c r="H5" s="18" t="s">
        <v>40</v>
      </c>
      <c r="I5" s="22"/>
      <c r="J5" s="8"/>
    </row>
    <row r="6" spans="1:15" ht="15.75" customHeight="1">
      <c r="A6" s="2"/>
      <c r="B6" s="28"/>
      <c r="C6" s="55"/>
      <c r="D6" s="213"/>
      <c r="E6" s="214"/>
      <c r="F6" s="214"/>
      <c r="G6" s="21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6"/>
      <c r="E11" s="186"/>
      <c r="F11" s="186"/>
      <c r="G11" s="186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6"/>
      <c r="E13" s="209"/>
      <c r="F13" s="210"/>
      <c r="G13" s="21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4"/>
      <c r="F15" s="204"/>
      <c r="G15" s="187"/>
      <c r="H15" s="187"/>
      <c r="I15" s="187" t="s">
        <v>29</v>
      </c>
      <c r="J15" s="188"/>
    </row>
    <row r="16" spans="1:15" ht="23.25" customHeight="1">
      <c r="A16" s="139" t="s">
        <v>24</v>
      </c>
      <c r="B16" s="38" t="s">
        <v>24</v>
      </c>
      <c r="C16" s="62"/>
      <c r="D16" s="63"/>
      <c r="E16" s="189"/>
      <c r="F16" s="197"/>
      <c r="G16" s="189"/>
      <c r="H16" s="197"/>
      <c r="I16" s="189">
        <f>SUMIF(F53:F61,A16,I53:I61)+SUMIF(F53:F61,"PSU",I53:I61)</f>
        <v>0</v>
      </c>
      <c r="J16" s="190"/>
    </row>
    <row r="17" spans="1:10" ht="23.25" customHeight="1">
      <c r="A17" s="139" t="s">
        <v>25</v>
      </c>
      <c r="B17" s="38" t="s">
        <v>25</v>
      </c>
      <c r="C17" s="62"/>
      <c r="D17" s="63"/>
      <c r="E17" s="189"/>
      <c r="F17" s="197"/>
      <c r="G17" s="189"/>
      <c r="H17" s="197"/>
      <c r="I17" s="189">
        <f>SUMIF(F53:F61,A17,I53:I61)</f>
        <v>0</v>
      </c>
      <c r="J17" s="190"/>
    </row>
    <row r="18" spans="1:10" ht="23.25" customHeight="1">
      <c r="A18" s="139" t="s">
        <v>26</v>
      </c>
      <c r="B18" s="38" t="s">
        <v>26</v>
      </c>
      <c r="C18" s="62"/>
      <c r="D18" s="63"/>
      <c r="E18" s="189"/>
      <c r="F18" s="197"/>
      <c r="G18" s="189"/>
      <c r="H18" s="197"/>
      <c r="I18" s="189">
        <f>SUMIF(F53:F61,A18,I53:I61)</f>
        <v>0</v>
      </c>
      <c r="J18" s="190"/>
    </row>
    <row r="19" spans="1:10" ht="23.25" customHeight="1">
      <c r="A19" s="139" t="s">
        <v>76</v>
      </c>
      <c r="B19" s="38" t="s">
        <v>27</v>
      </c>
      <c r="C19" s="62"/>
      <c r="D19" s="63"/>
      <c r="E19" s="189"/>
      <c r="F19" s="197"/>
      <c r="G19" s="189"/>
      <c r="H19" s="197"/>
      <c r="I19" s="189">
        <f>SUMIF(F53:F61,A19,I53:I61)</f>
        <v>0</v>
      </c>
      <c r="J19" s="190"/>
    </row>
    <row r="20" spans="1:10" ht="23.25" customHeight="1">
      <c r="A20" s="139" t="s">
        <v>77</v>
      </c>
      <c r="B20" s="38" t="s">
        <v>28</v>
      </c>
      <c r="C20" s="62"/>
      <c r="D20" s="63"/>
      <c r="E20" s="189"/>
      <c r="F20" s="197"/>
      <c r="G20" s="189"/>
      <c r="H20" s="197"/>
      <c r="I20" s="189">
        <f>SUMIF(F53:F61,A20,I53:I61)</f>
        <v>0</v>
      </c>
      <c r="J20" s="190"/>
    </row>
    <row r="21" spans="1:10" ht="23.25" customHeight="1">
      <c r="A21" s="2"/>
      <c r="B21" s="48" t="s">
        <v>29</v>
      </c>
      <c r="C21" s="64"/>
      <c r="D21" s="65"/>
      <c r="E21" s="224"/>
      <c r="F21" s="225"/>
      <c r="G21" s="224"/>
      <c r="H21" s="225"/>
      <c r="I21" s="224">
        <f>SUM(I16:J20)</f>
        <v>0</v>
      </c>
      <c r="J21" s="22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7">
        <f ca="1">ZakladDPHSniVypocet</f>
        <v>0</v>
      </c>
      <c r="H23" s="218"/>
      <c r="I23" s="218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7">
        <f ca="1">ZakladDPHZaklVypocet</f>
        <v>0</v>
      </c>
      <c r="H25" s="218"/>
      <c r="I25" s="218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4">
        <f ca="1">A25</f>
        <v>0</v>
      </c>
      <c r="H26" s="195"/>
      <c r="I26" s="195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6">
        <f ca="1">CenaCelkem-(ZakladDPHSni+DPHSni+ZakladDPHZakl+DPHZakl)</f>
        <v>0</v>
      </c>
      <c r="H27" s="196"/>
      <c r="I27" s="196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19">
        <f ca="1">ZakladDPHSniVypocet+ZakladDPHZaklVypocet</f>
        <v>0</v>
      </c>
      <c r="H28" s="219"/>
      <c r="I28" s="219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0">
        <f>A27</f>
        <v>0</v>
      </c>
      <c r="H29" s="230"/>
      <c r="I29" s="230"/>
      <c r="J29" s="119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50</v>
      </c>
      <c r="C39" s="184"/>
      <c r="D39" s="184"/>
      <c r="E39" s="184"/>
      <c r="F39" s="99">
        <f ca="1">'1 01 Pol'!AE113</f>
        <v>0</v>
      </c>
      <c r="G39" s="100">
        <f ca="1">'1 01 Pol'!AF113</f>
        <v>0</v>
      </c>
      <c r="H39" s="101">
        <f ca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hidden="1" customHeight="1">
      <c r="A40" s="88">
        <v>2</v>
      </c>
      <c r="B40" s="103"/>
      <c r="C40" s="185" t="s">
        <v>51</v>
      </c>
      <c r="D40" s="185"/>
      <c r="E40" s="185"/>
      <c r="F40" s="104"/>
      <c r="G40" s="105"/>
      <c r="H40" s="105">
        <f ca="1">(F40*SazbaDPH1/100)+(G40*SazbaDPH2/100)</f>
        <v>0</v>
      </c>
      <c r="I40" s="105"/>
      <c r="J40" s="106"/>
    </row>
    <row r="41" spans="1:10" ht="25.5" hidden="1" customHeight="1">
      <c r="A41" s="88">
        <v>2</v>
      </c>
      <c r="B41" s="103" t="s">
        <v>45</v>
      </c>
      <c r="C41" s="185" t="s">
        <v>46</v>
      </c>
      <c r="D41" s="185"/>
      <c r="E41" s="185"/>
      <c r="F41" s="104">
        <f ca="1">'1 01 Pol'!AE113</f>
        <v>0</v>
      </c>
      <c r="G41" s="105">
        <f ca="1">'1 01 Pol'!AF113</f>
        <v>0</v>
      </c>
      <c r="H41" s="105">
        <f ca="1">(F41*SazbaDPH1/100)+(G41*SazbaDPH2/100)</f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hidden="1" customHeight="1">
      <c r="A42" s="88">
        <v>3</v>
      </c>
      <c r="B42" s="107" t="s">
        <v>43</v>
      </c>
      <c r="C42" s="184" t="s">
        <v>44</v>
      </c>
      <c r="D42" s="184"/>
      <c r="E42" s="184"/>
      <c r="F42" s="108">
        <f ca="1">'1 01 Pol'!AE113</f>
        <v>0</v>
      </c>
      <c r="G42" s="101">
        <f ca="1">'1 01 Pol'!AF113</f>
        <v>0</v>
      </c>
      <c r="H42" s="101">
        <f ca="1">(F42*SazbaDPH1/100)+(G42*SazbaDPH2/100)</f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hidden="1" customHeight="1">
      <c r="A43" s="88"/>
      <c r="B43" s="181" t="s">
        <v>52</v>
      </c>
      <c r="C43" s="182"/>
      <c r="D43" s="182"/>
      <c r="E43" s="183"/>
      <c r="F43" s="109">
        <f>SUMIF(A39:A42,"=1",F39:F42)</f>
        <v>0</v>
      </c>
      <c r="G43" s="110">
        <f>SUMIF(A39:A42,"=1",G39:G42)</f>
        <v>0</v>
      </c>
      <c r="H43" s="110">
        <f>SUMIF(A39:A42,"=1",H39:H42)</f>
        <v>0</v>
      </c>
      <c r="I43" s="110">
        <f>SUMIF(A39:A42,"=1",I39:I42)</f>
        <v>0</v>
      </c>
      <c r="J43" s="111">
        <f>SUMIF(A39:A42,"=1",J39:J42)</f>
        <v>0</v>
      </c>
    </row>
    <row r="45" spans="1:10">
      <c r="A45" t="s">
        <v>54</v>
      </c>
      <c r="B45" t="s">
        <v>55</v>
      </c>
    </row>
    <row r="46" spans="1:10">
      <c r="A46" t="s">
        <v>56</v>
      </c>
      <c r="B46" t="s">
        <v>57</v>
      </c>
    </row>
    <row r="47" spans="1:10">
      <c r="A47" t="s">
        <v>58</v>
      </c>
      <c r="B47" t="s">
        <v>59</v>
      </c>
    </row>
    <row r="50" spans="1:10" ht="15.75">
      <c r="B50" s="120" t="s">
        <v>60</v>
      </c>
    </row>
    <row r="52" spans="1:10" ht="25.5" customHeight="1">
      <c r="A52" s="122"/>
      <c r="B52" s="125" t="s">
        <v>17</v>
      </c>
      <c r="C52" s="125" t="s">
        <v>5</v>
      </c>
      <c r="D52" s="126"/>
      <c r="E52" s="126"/>
      <c r="F52" s="127" t="s">
        <v>61</v>
      </c>
      <c r="G52" s="127"/>
      <c r="H52" s="127"/>
      <c r="I52" s="127" t="s">
        <v>29</v>
      </c>
      <c r="J52" s="127" t="s">
        <v>0</v>
      </c>
    </row>
    <row r="53" spans="1:10" ht="36.75" customHeight="1">
      <c r="A53" s="123"/>
      <c r="B53" s="128" t="s">
        <v>45</v>
      </c>
      <c r="C53" s="179" t="s">
        <v>62</v>
      </c>
      <c r="D53" s="180"/>
      <c r="E53" s="180"/>
      <c r="F53" s="135" t="s">
        <v>24</v>
      </c>
      <c r="G53" s="136"/>
      <c r="H53" s="136"/>
      <c r="I53" s="136">
        <f ca="1">'1 01 Pol'!G8</f>
        <v>0</v>
      </c>
      <c r="J53" s="132" t="str">
        <f>IF(I62=0,"",I53/I62*100)</f>
        <v/>
      </c>
    </row>
    <row r="54" spans="1:10" ht="36.75" customHeight="1">
      <c r="A54" s="123"/>
      <c r="B54" s="128" t="s">
        <v>63</v>
      </c>
      <c r="C54" s="179" t="s">
        <v>64</v>
      </c>
      <c r="D54" s="180"/>
      <c r="E54" s="180"/>
      <c r="F54" s="135" t="s">
        <v>24</v>
      </c>
      <c r="G54" s="136"/>
      <c r="H54" s="136"/>
      <c r="I54" s="136">
        <f ca="1">'1 01 Pol'!G36</f>
        <v>0</v>
      </c>
      <c r="J54" s="132" t="str">
        <f>IF(I62=0,"",I54/I62*100)</f>
        <v/>
      </c>
    </row>
    <row r="55" spans="1:10" ht="36.75" customHeight="1">
      <c r="A55" s="123"/>
      <c r="B55" s="128" t="s">
        <v>65</v>
      </c>
      <c r="C55" s="179" t="s">
        <v>66</v>
      </c>
      <c r="D55" s="180"/>
      <c r="E55" s="180"/>
      <c r="F55" s="135" t="s">
        <v>24</v>
      </c>
      <c r="G55" s="136"/>
      <c r="H55" s="136"/>
      <c r="I55" s="136">
        <f ca="1">'1 01 Pol'!G39</f>
        <v>0</v>
      </c>
      <c r="J55" s="132" t="str">
        <f>IF(I62=0,"",I55/I62*100)</f>
        <v/>
      </c>
    </row>
    <row r="56" spans="1:10" ht="36.75" customHeight="1">
      <c r="A56" s="123"/>
      <c r="B56" s="128" t="s">
        <v>67</v>
      </c>
      <c r="C56" s="179" t="s">
        <v>68</v>
      </c>
      <c r="D56" s="180"/>
      <c r="E56" s="180"/>
      <c r="F56" s="135" t="s">
        <v>24</v>
      </c>
      <c r="G56" s="136"/>
      <c r="H56" s="136"/>
      <c r="I56" s="136">
        <f ca="1">'1 01 Pol'!G63</f>
        <v>0</v>
      </c>
      <c r="J56" s="132" t="str">
        <f>IF(I62=0,"",I56/I62*100)</f>
        <v/>
      </c>
    </row>
    <row r="57" spans="1:10" ht="36.75" customHeight="1">
      <c r="A57" s="123"/>
      <c r="B57" s="128" t="s">
        <v>69</v>
      </c>
      <c r="C57" s="179" t="s">
        <v>70</v>
      </c>
      <c r="D57" s="180"/>
      <c r="E57" s="180"/>
      <c r="F57" s="135" t="s">
        <v>24</v>
      </c>
      <c r="G57" s="136"/>
      <c r="H57" s="136"/>
      <c r="I57" s="136">
        <f ca="1">'1 01 Pol'!G71</f>
        <v>0</v>
      </c>
      <c r="J57" s="132" t="str">
        <f>IF(I62=0,"",I57/I62*100)</f>
        <v/>
      </c>
    </row>
    <row r="58" spans="1:10" ht="36.75" customHeight="1">
      <c r="A58" s="123"/>
      <c r="B58" s="128" t="s">
        <v>71</v>
      </c>
      <c r="C58" s="179" t="s">
        <v>72</v>
      </c>
      <c r="D58" s="180"/>
      <c r="E58" s="180"/>
      <c r="F58" s="135" t="s">
        <v>24</v>
      </c>
      <c r="G58" s="136"/>
      <c r="H58" s="136"/>
      <c r="I58" s="136">
        <f ca="1">'1 01 Pol'!G84</f>
        <v>0</v>
      </c>
      <c r="J58" s="132" t="str">
        <f>IF(I62=0,"",I58/I62*100)</f>
        <v/>
      </c>
    </row>
    <row r="59" spans="1:10" ht="36.75" customHeight="1">
      <c r="A59" s="123"/>
      <c r="B59" s="128" t="s">
        <v>73</v>
      </c>
      <c r="C59" s="179" t="s">
        <v>74</v>
      </c>
      <c r="D59" s="180"/>
      <c r="E59" s="180"/>
      <c r="F59" s="135" t="s">
        <v>75</v>
      </c>
      <c r="G59" s="136"/>
      <c r="H59" s="136"/>
      <c r="I59" s="136">
        <f ca="1">'1 01 Pol'!G87</f>
        <v>0</v>
      </c>
      <c r="J59" s="132" t="str">
        <f>IF(I62=0,"",I59/I62*100)</f>
        <v/>
      </c>
    </row>
    <row r="60" spans="1:10" ht="36.75" customHeight="1">
      <c r="A60" s="123"/>
      <c r="B60" s="128" t="s">
        <v>76</v>
      </c>
      <c r="C60" s="179" t="s">
        <v>27</v>
      </c>
      <c r="D60" s="180"/>
      <c r="E60" s="180"/>
      <c r="F60" s="135" t="s">
        <v>76</v>
      </c>
      <c r="G60" s="136"/>
      <c r="H60" s="136"/>
      <c r="I60" s="136">
        <f ca="1">'1 01 Pol'!G93</f>
        <v>0</v>
      </c>
      <c r="J60" s="132" t="str">
        <f>IF(I62=0,"",I60/I62*100)</f>
        <v/>
      </c>
    </row>
    <row r="61" spans="1:10" ht="36.75" customHeight="1">
      <c r="A61" s="123"/>
      <c r="B61" s="128" t="s">
        <v>77</v>
      </c>
      <c r="C61" s="179" t="s">
        <v>28</v>
      </c>
      <c r="D61" s="180"/>
      <c r="E61" s="180"/>
      <c r="F61" s="135" t="s">
        <v>77</v>
      </c>
      <c r="G61" s="136"/>
      <c r="H61" s="136"/>
      <c r="I61" s="136">
        <f ca="1">'1 01 Pol'!G104</f>
        <v>0</v>
      </c>
      <c r="J61" s="132" t="str">
        <f>IF(I62=0,"",I61/I62*100)</f>
        <v/>
      </c>
    </row>
    <row r="62" spans="1:10" ht="25.5" customHeight="1">
      <c r="A62" s="124"/>
      <c r="B62" s="129" t="s">
        <v>1</v>
      </c>
      <c r="C62" s="130"/>
      <c r="D62" s="131"/>
      <c r="E62" s="131"/>
      <c r="F62" s="137"/>
      <c r="G62" s="138"/>
      <c r="H62" s="138"/>
      <c r="I62" s="138">
        <f>SUM(I53:I61)</f>
        <v>0</v>
      </c>
      <c r="J62" s="133">
        <f>SUM(J53:J61)</f>
        <v>0</v>
      </c>
    </row>
    <row r="63" spans="1:10">
      <c r="F63" s="87"/>
      <c r="G63" s="87"/>
      <c r="H63" s="87"/>
      <c r="I63" s="87"/>
      <c r="J63" s="134"/>
    </row>
    <row r="64" spans="1:10">
      <c r="F64" s="87"/>
      <c r="G64" s="87"/>
      <c r="H64" s="87"/>
      <c r="I64" s="87"/>
      <c r="J64" s="134"/>
    </row>
    <row r="65" spans="6:10">
      <c r="F65" s="87"/>
      <c r="G65" s="87"/>
      <c r="H65" s="87"/>
      <c r="I65" s="87"/>
      <c r="J65" s="134"/>
    </row>
  </sheetData>
  <sheetProtection password="923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B43:E43"/>
    <mergeCell ref="C53:E53"/>
    <mergeCell ref="C54:E54"/>
    <mergeCell ref="C55:E55"/>
    <mergeCell ref="C39:E39"/>
    <mergeCell ref="C40:E40"/>
    <mergeCell ref="C41:E41"/>
    <mergeCell ref="C42:E42"/>
    <mergeCell ref="C60:E60"/>
    <mergeCell ref="C61:E61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>
      <c r="A2" s="50" t="s">
        <v>7</v>
      </c>
      <c r="B2" s="49"/>
      <c r="C2" s="233"/>
      <c r="D2" s="233"/>
      <c r="E2" s="233"/>
      <c r="F2" s="233"/>
      <c r="G2" s="234"/>
    </row>
    <row r="3" spans="1:7" ht="24.95" customHeight="1">
      <c r="A3" s="50" t="s">
        <v>8</v>
      </c>
      <c r="B3" s="49"/>
      <c r="C3" s="233"/>
      <c r="D3" s="233"/>
      <c r="E3" s="233"/>
      <c r="F3" s="233"/>
      <c r="G3" s="234"/>
    </row>
    <row r="4" spans="1:7" ht="24.95" customHeight="1">
      <c r="A4" s="50" t="s">
        <v>9</v>
      </c>
      <c r="B4" s="49"/>
      <c r="C4" s="233"/>
      <c r="D4" s="233"/>
      <c r="E4" s="233"/>
      <c r="F4" s="233"/>
      <c r="G4" s="234"/>
    </row>
    <row r="5" spans="1:7">
      <c r="B5" s="4"/>
      <c r="C5" s="5"/>
      <c r="D5" s="6"/>
    </row>
  </sheetData>
  <sheetProtection password="923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41" t="s">
        <v>78</v>
      </c>
      <c r="B1" s="241"/>
      <c r="C1" s="241"/>
      <c r="D1" s="241"/>
      <c r="E1" s="241"/>
      <c r="F1" s="241"/>
      <c r="G1" s="241"/>
      <c r="AG1" t="s">
        <v>79</v>
      </c>
    </row>
    <row r="2" spans="1:60" ht="24.95" customHeight="1">
      <c r="A2" s="140" t="s">
        <v>7</v>
      </c>
      <c r="B2" s="49" t="s">
        <v>49</v>
      </c>
      <c r="C2" s="242" t="s">
        <v>46</v>
      </c>
      <c r="D2" s="243"/>
      <c r="E2" s="243"/>
      <c r="F2" s="243"/>
      <c r="G2" s="244"/>
      <c r="AG2" t="s">
        <v>80</v>
      </c>
    </row>
    <row r="3" spans="1:60" ht="24.95" customHeight="1">
      <c r="A3" s="140" t="s">
        <v>8</v>
      </c>
      <c r="B3" s="49" t="s">
        <v>45</v>
      </c>
      <c r="C3" s="242" t="s">
        <v>46</v>
      </c>
      <c r="D3" s="243"/>
      <c r="E3" s="243"/>
      <c r="F3" s="243"/>
      <c r="G3" s="244"/>
      <c r="AC3" s="121" t="s">
        <v>80</v>
      </c>
      <c r="AG3" t="s">
        <v>81</v>
      </c>
    </row>
    <row r="4" spans="1:60" ht="24.95" customHeight="1">
      <c r="A4" s="141" t="s">
        <v>9</v>
      </c>
      <c r="B4" s="142" t="s">
        <v>43</v>
      </c>
      <c r="C4" s="245" t="s">
        <v>44</v>
      </c>
      <c r="D4" s="246"/>
      <c r="E4" s="246"/>
      <c r="F4" s="246"/>
      <c r="G4" s="247"/>
      <c r="AG4" t="s">
        <v>82</v>
      </c>
    </row>
    <row r="5" spans="1:60">
      <c r="D5" s="10"/>
    </row>
    <row r="6" spans="1:60" ht="38.25">
      <c r="A6" s="143" t="s">
        <v>83</v>
      </c>
      <c r="B6" s="145" t="s">
        <v>84</v>
      </c>
      <c r="C6" s="145" t="s">
        <v>85</v>
      </c>
      <c r="D6" s="144" t="s">
        <v>86</v>
      </c>
      <c r="E6" s="143" t="s">
        <v>87</v>
      </c>
      <c r="F6" s="143" t="s">
        <v>88</v>
      </c>
      <c r="G6" s="143" t="s">
        <v>29</v>
      </c>
      <c r="H6" s="146" t="s">
        <v>30</v>
      </c>
      <c r="I6" s="146" t="s">
        <v>89</v>
      </c>
      <c r="J6" s="146" t="s">
        <v>31</v>
      </c>
      <c r="K6" s="146" t="s">
        <v>90</v>
      </c>
      <c r="L6" s="146" t="s">
        <v>91</v>
      </c>
      <c r="M6" s="146" t="s">
        <v>92</v>
      </c>
      <c r="N6" s="146" t="s">
        <v>93</v>
      </c>
      <c r="O6" s="146" t="s">
        <v>94</v>
      </c>
      <c r="P6" s="146" t="s">
        <v>95</v>
      </c>
      <c r="Q6" s="146" t="s">
        <v>96</v>
      </c>
      <c r="R6" s="146" t="s">
        <v>97</v>
      </c>
      <c r="S6" s="146" t="s">
        <v>98</v>
      </c>
      <c r="T6" s="146" t="s">
        <v>99</v>
      </c>
      <c r="U6" s="146" t="s">
        <v>100</v>
      </c>
      <c r="V6" s="146" t="s">
        <v>101</v>
      </c>
      <c r="W6" s="146" t="s">
        <v>102</v>
      </c>
      <c r="X6" s="146" t="s">
        <v>103</v>
      </c>
      <c r="Y6" s="146" t="s">
        <v>104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>
      <c r="A8" s="150" t="s">
        <v>105</v>
      </c>
      <c r="B8" s="151" t="s">
        <v>45</v>
      </c>
      <c r="C8" s="173" t="s">
        <v>62</v>
      </c>
      <c r="D8" s="161"/>
      <c r="E8" s="162"/>
      <c r="F8" s="163"/>
      <c r="G8" s="163">
        <f>SUMIF(AG9:AG35,"&lt;&gt;NOR",G9:G35)</f>
        <v>0</v>
      </c>
      <c r="H8" s="163"/>
      <c r="I8" s="163">
        <f>SUM(I9:I35)</f>
        <v>0</v>
      </c>
      <c r="J8" s="163"/>
      <c r="K8" s="163">
        <f>SUM(K9:K35)</f>
        <v>0</v>
      </c>
      <c r="L8" s="163"/>
      <c r="M8" s="163">
        <f>SUM(M9:M35)</f>
        <v>0</v>
      </c>
      <c r="N8" s="162"/>
      <c r="O8" s="162">
        <f>SUM(O9:O35)</f>
        <v>0</v>
      </c>
      <c r="P8" s="162"/>
      <c r="Q8" s="162">
        <f>SUM(Q9:Q35)</f>
        <v>924.45999999999992</v>
      </c>
      <c r="R8" s="163"/>
      <c r="S8" s="163"/>
      <c r="T8" s="164"/>
      <c r="U8" s="160"/>
      <c r="V8" s="160">
        <f>SUM(V9:V35)</f>
        <v>267.14</v>
      </c>
      <c r="W8" s="160"/>
      <c r="X8" s="160"/>
      <c r="Y8" s="160"/>
      <c r="AG8" t="s">
        <v>106</v>
      </c>
    </row>
    <row r="9" spans="1:60" ht="22.5" outlineLevel="1">
      <c r="A9" s="165">
        <v>1</v>
      </c>
      <c r="B9" s="166" t="s">
        <v>107</v>
      </c>
      <c r="C9" s="174" t="s">
        <v>108</v>
      </c>
      <c r="D9" s="167" t="s">
        <v>109</v>
      </c>
      <c r="E9" s="168">
        <v>51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68">
        <v>0</v>
      </c>
      <c r="O9" s="168">
        <f>ROUND(E9*N9,2)</f>
        <v>0</v>
      </c>
      <c r="P9" s="168">
        <v>0.22500000000000001</v>
      </c>
      <c r="Q9" s="168">
        <f>ROUND(E9*P9,2)</f>
        <v>11.48</v>
      </c>
      <c r="R9" s="170" t="s">
        <v>110</v>
      </c>
      <c r="S9" s="170" t="s">
        <v>111</v>
      </c>
      <c r="T9" s="171" t="s">
        <v>112</v>
      </c>
      <c r="U9" s="157">
        <v>0.14000000000000001</v>
      </c>
      <c r="V9" s="157">
        <f>ROUND(E9*U9,2)</f>
        <v>7.14</v>
      </c>
      <c r="W9" s="157"/>
      <c r="X9" s="157" t="s">
        <v>113</v>
      </c>
      <c r="Y9" s="157" t="s">
        <v>114</v>
      </c>
      <c r="Z9" s="147"/>
      <c r="AA9" s="147"/>
      <c r="AB9" s="147"/>
      <c r="AC9" s="147"/>
      <c r="AD9" s="147"/>
      <c r="AE9" s="147"/>
      <c r="AF9" s="147"/>
      <c r="AG9" s="147" t="s">
        <v>115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>
      <c r="A10" s="154"/>
      <c r="B10" s="155"/>
      <c r="C10" s="239" t="s">
        <v>116</v>
      </c>
      <c r="D10" s="240"/>
      <c r="E10" s="240"/>
      <c r="F10" s="240"/>
      <c r="G10" s="240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>
      <c r="A11" s="165">
        <v>2</v>
      </c>
      <c r="B11" s="166" t="s">
        <v>118</v>
      </c>
      <c r="C11" s="174" t="s">
        <v>119</v>
      </c>
      <c r="D11" s="167" t="s">
        <v>109</v>
      </c>
      <c r="E11" s="168">
        <v>1770</v>
      </c>
      <c r="F11" s="169"/>
      <c r="G11" s="170">
        <f>ROUND(E11*F11,2)</f>
        <v>0</v>
      </c>
      <c r="H11" s="169"/>
      <c r="I11" s="170">
        <f>ROUND(E11*H11,2)</f>
        <v>0</v>
      </c>
      <c r="J11" s="169"/>
      <c r="K11" s="170">
        <f>ROUND(E11*J11,2)</f>
        <v>0</v>
      </c>
      <c r="L11" s="170">
        <v>21</v>
      </c>
      <c r="M11" s="170">
        <f>G11*(1+L11/100)</f>
        <v>0</v>
      </c>
      <c r="N11" s="168">
        <v>0</v>
      </c>
      <c r="O11" s="168">
        <f>ROUND(E11*N11,2)</f>
        <v>0</v>
      </c>
      <c r="P11" s="168">
        <v>0.44</v>
      </c>
      <c r="Q11" s="168">
        <f>ROUND(E11*P11,2)</f>
        <v>778.8</v>
      </c>
      <c r="R11" s="170" t="s">
        <v>110</v>
      </c>
      <c r="S11" s="170" t="s">
        <v>111</v>
      </c>
      <c r="T11" s="171" t="s">
        <v>112</v>
      </c>
      <c r="U11" s="157">
        <v>7.2999999999999995E-2</v>
      </c>
      <c r="V11" s="157">
        <f>ROUND(E11*U11,2)</f>
        <v>129.21</v>
      </c>
      <c r="W11" s="157"/>
      <c r="X11" s="157" t="s">
        <v>113</v>
      </c>
      <c r="Y11" s="157" t="s">
        <v>114</v>
      </c>
      <c r="Z11" s="147"/>
      <c r="AA11" s="147"/>
      <c r="AB11" s="147"/>
      <c r="AC11" s="147"/>
      <c r="AD11" s="147"/>
      <c r="AE11" s="147"/>
      <c r="AF11" s="147"/>
      <c r="AG11" s="147" t="s">
        <v>115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>
      <c r="A12" s="154"/>
      <c r="B12" s="155"/>
      <c r="C12" s="175" t="s">
        <v>120</v>
      </c>
      <c r="D12" s="158"/>
      <c r="E12" s="159">
        <v>1770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121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>
      <c r="A13" s="165">
        <v>3</v>
      </c>
      <c r="B13" s="166" t="s">
        <v>122</v>
      </c>
      <c r="C13" s="174" t="s">
        <v>123</v>
      </c>
      <c r="D13" s="167" t="s">
        <v>109</v>
      </c>
      <c r="E13" s="168">
        <v>1770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68">
        <v>0</v>
      </c>
      <c r="O13" s="168">
        <f>ROUND(E13*N13,2)</f>
        <v>0</v>
      </c>
      <c r="P13" s="168">
        <v>6.6000000000000003E-2</v>
      </c>
      <c r="Q13" s="168">
        <f>ROUND(E13*P13,2)</f>
        <v>116.82</v>
      </c>
      <c r="R13" s="170" t="s">
        <v>110</v>
      </c>
      <c r="S13" s="170" t="s">
        <v>111</v>
      </c>
      <c r="T13" s="171" t="s">
        <v>112</v>
      </c>
      <c r="U13" s="157">
        <v>6.2E-2</v>
      </c>
      <c r="V13" s="157">
        <f>ROUND(E13*U13,2)</f>
        <v>109.74</v>
      </c>
      <c r="W13" s="157"/>
      <c r="X13" s="157" t="s">
        <v>113</v>
      </c>
      <c r="Y13" s="157" t="s">
        <v>114</v>
      </c>
      <c r="Z13" s="147"/>
      <c r="AA13" s="147"/>
      <c r="AB13" s="147"/>
      <c r="AC13" s="147"/>
      <c r="AD13" s="147"/>
      <c r="AE13" s="147"/>
      <c r="AF13" s="147"/>
      <c r="AG13" s="147" t="s">
        <v>115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>
      <c r="A14" s="154"/>
      <c r="B14" s="155"/>
      <c r="C14" s="239" t="s">
        <v>124</v>
      </c>
      <c r="D14" s="240"/>
      <c r="E14" s="240"/>
      <c r="F14" s="240"/>
      <c r="G14" s="240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117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2" t="str">
        <f>C14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4" s="147"/>
      <c r="BC14" s="147"/>
      <c r="BD14" s="147"/>
      <c r="BE14" s="147"/>
      <c r="BF14" s="147"/>
      <c r="BG14" s="147"/>
      <c r="BH14" s="147"/>
    </row>
    <row r="15" spans="1:60" outlineLevel="1">
      <c r="A15" s="165">
        <v>4</v>
      </c>
      <c r="B15" s="166" t="s">
        <v>125</v>
      </c>
      <c r="C15" s="174" t="s">
        <v>126</v>
      </c>
      <c r="D15" s="167" t="s">
        <v>127</v>
      </c>
      <c r="E15" s="168">
        <v>2.5499999999999998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68">
        <v>0</v>
      </c>
      <c r="O15" s="168">
        <f>ROUND(E15*N15,2)</f>
        <v>0</v>
      </c>
      <c r="P15" s="168">
        <v>1.3</v>
      </c>
      <c r="Q15" s="168">
        <f>ROUND(E15*P15,2)</f>
        <v>3.32</v>
      </c>
      <c r="R15" s="170" t="s">
        <v>128</v>
      </c>
      <c r="S15" s="170" t="s">
        <v>111</v>
      </c>
      <c r="T15" s="171" t="s">
        <v>112</v>
      </c>
      <c r="U15" s="157">
        <v>0.51</v>
      </c>
      <c r="V15" s="157">
        <f>ROUND(E15*U15,2)</f>
        <v>1.3</v>
      </c>
      <c r="W15" s="157"/>
      <c r="X15" s="157" t="s">
        <v>113</v>
      </c>
      <c r="Y15" s="157" t="s">
        <v>114</v>
      </c>
      <c r="Z15" s="147"/>
      <c r="AA15" s="147"/>
      <c r="AB15" s="147"/>
      <c r="AC15" s="147"/>
      <c r="AD15" s="147"/>
      <c r="AE15" s="147"/>
      <c r="AF15" s="147"/>
      <c r="AG15" s="147" t="s">
        <v>115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>
      <c r="A16" s="154"/>
      <c r="B16" s="155"/>
      <c r="C16" s="239" t="s">
        <v>129</v>
      </c>
      <c r="D16" s="240"/>
      <c r="E16" s="240"/>
      <c r="F16" s="240"/>
      <c r="G16" s="240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117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>
      <c r="A17" s="154"/>
      <c r="B17" s="155"/>
      <c r="C17" s="175" t="s">
        <v>130</v>
      </c>
      <c r="D17" s="158"/>
      <c r="E17" s="159">
        <v>2.5499999999999998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65">
        <v>5</v>
      </c>
      <c r="B18" s="166" t="s">
        <v>131</v>
      </c>
      <c r="C18" s="174" t="s">
        <v>132</v>
      </c>
      <c r="D18" s="167" t="s">
        <v>133</v>
      </c>
      <c r="E18" s="168">
        <v>52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68">
        <v>0</v>
      </c>
      <c r="O18" s="168">
        <f>ROUND(E18*N18,2)</f>
        <v>0</v>
      </c>
      <c r="P18" s="168">
        <v>0.27</v>
      </c>
      <c r="Q18" s="168">
        <f>ROUND(E18*P18,2)</f>
        <v>14.04</v>
      </c>
      <c r="R18" s="170" t="s">
        <v>110</v>
      </c>
      <c r="S18" s="170" t="s">
        <v>111</v>
      </c>
      <c r="T18" s="171" t="s">
        <v>112</v>
      </c>
      <c r="U18" s="157">
        <v>0.12</v>
      </c>
      <c r="V18" s="157">
        <f>ROUND(E18*U18,2)</f>
        <v>6.24</v>
      </c>
      <c r="W18" s="157"/>
      <c r="X18" s="157" t="s">
        <v>113</v>
      </c>
      <c r="Y18" s="157" t="s">
        <v>114</v>
      </c>
      <c r="Z18" s="147"/>
      <c r="AA18" s="147"/>
      <c r="AB18" s="147"/>
      <c r="AC18" s="147"/>
      <c r="AD18" s="147"/>
      <c r="AE18" s="147"/>
      <c r="AF18" s="147"/>
      <c r="AG18" s="147" t="s">
        <v>115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>
      <c r="A19" s="154"/>
      <c r="B19" s="155"/>
      <c r="C19" s="239" t="s">
        <v>134</v>
      </c>
      <c r="D19" s="240"/>
      <c r="E19" s="240"/>
      <c r="F19" s="240"/>
      <c r="G19" s="240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117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2" t="str">
        <f>C19</f>
        <v>s vybouráním lože, s přemístěním hmot na skládku na vzdálenost do 3 m nebo naložením na dopravní prostředek</v>
      </c>
      <c r="BB19" s="147"/>
      <c r="BC19" s="147"/>
      <c r="BD19" s="147"/>
      <c r="BE19" s="147"/>
      <c r="BF19" s="147"/>
      <c r="BG19" s="147"/>
      <c r="BH19" s="147"/>
    </row>
    <row r="20" spans="1:60" outlineLevel="1">
      <c r="A20" s="165">
        <v>6</v>
      </c>
      <c r="B20" s="166" t="s">
        <v>135</v>
      </c>
      <c r="C20" s="174" t="s">
        <v>136</v>
      </c>
      <c r="D20" s="167" t="s">
        <v>127</v>
      </c>
      <c r="E20" s="168">
        <v>2.2799999999999998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68">
        <v>0</v>
      </c>
      <c r="O20" s="168">
        <f>ROUND(E20*N20,2)</f>
        <v>0</v>
      </c>
      <c r="P20" s="168">
        <v>0</v>
      </c>
      <c r="Q20" s="168">
        <f>ROUND(E20*P20,2)</f>
        <v>0</v>
      </c>
      <c r="R20" s="170" t="s">
        <v>137</v>
      </c>
      <c r="S20" s="170" t="s">
        <v>111</v>
      </c>
      <c r="T20" s="171" t="s">
        <v>112</v>
      </c>
      <c r="U20" s="157">
        <v>0.1</v>
      </c>
      <c r="V20" s="157">
        <f>ROUND(E20*U20,2)</f>
        <v>0.23</v>
      </c>
      <c r="W20" s="157"/>
      <c r="X20" s="157" t="s">
        <v>113</v>
      </c>
      <c r="Y20" s="157" t="s">
        <v>114</v>
      </c>
      <c r="Z20" s="147"/>
      <c r="AA20" s="147"/>
      <c r="AB20" s="147"/>
      <c r="AC20" s="147"/>
      <c r="AD20" s="147"/>
      <c r="AE20" s="147"/>
      <c r="AF20" s="147"/>
      <c r="AG20" s="147" t="s">
        <v>138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>
      <c r="A21" s="154"/>
      <c r="B21" s="155"/>
      <c r="C21" s="239" t="s">
        <v>139</v>
      </c>
      <c r="D21" s="240"/>
      <c r="E21" s="240"/>
      <c r="F21" s="240"/>
      <c r="G21" s="24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117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72" t="str">
        <f>C21</f>
        <v>nebo lesní půdy, s vodorovným přemístěním na hromady v místě upotřebení nebo na dočasné či trvalé skládky se složením</v>
      </c>
      <c r="BB21" s="147"/>
      <c r="BC21" s="147"/>
      <c r="BD21" s="147"/>
      <c r="BE21" s="147"/>
      <c r="BF21" s="147"/>
      <c r="BG21" s="147"/>
      <c r="BH21" s="147"/>
    </row>
    <row r="22" spans="1:60" outlineLevel="2">
      <c r="A22" s="154"/>
      <c r="B22" s="155"/>
      <c r="C22" s="175" t="s">
        <v>140</v>
      </c>
      <c r="D22" s="158"/>
      <c r="E22" s="159">
        <v>2.2799999999999998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121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5">
        <v>7</v>
      </c>
      <c r="B23" s="166" t="s">
        <v>141</v>
      </c>
      <c r="C23" s="174" t="s">
        <v>142</v>
      </c>
      <c r="D23" s="167" t="s">
        <v>127</v>
      </c>
      <c r="E23" s="168">
        <v>3.8</v>
      </c>
      <c r="F23" s="169"/>
      <c r="G23" s="170">
        <f>ROUND(E23*F23,2)</f>
        <v>0</v>
      </c>
      <c r="H23" s="169"/>
      <c r="I23" s="170">
        <f>ROUND(E23*H23,2)</f>
        <v>0</v>
      </c>
      <c r="J23" s="169"/>
      <c r="K23" s="170">
        <f>ROUND(E23*J23,2)</f>
        <v>0</v>
      </c>
      <c r="L23" s="170">
        <v>21</v>
      </c>
      <c r="M23" s="170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70" t="s">
        <v>137</v>
      </c>
      <c r="S23" s="170" t="s">
        <v>111</v>
      </c>
      <c r="T23" s="171" t="s">
        <v>112</v>
      </c>
      <c r="U23" s="157">
        <v>0.42</v>
      </c>
      <c r="V23" s="157">
        <f>ROUND(E23*U23,2)</f>
        <v>1.6</v>
      </c>
      <c r="W23" s="157"/>
      <c r="X23" s="157" t="s">
        <v>113</v>
      </c>
      <c r="Y23" s="157" t="s">
        <v>114</v>
      </c>
      <c r="Z23" s="147"/>
      <c r="AA23" s="147"/>
      <c r="AB23" s="147"/>
      <c r="AC23" s="147"/>
      <c r="AD23" s="147"/>
      <c r="AE23" s="147"/>
      <c r="AF23" s="147"/>
      <c r="AG23" s="147" t="s">
        <v>115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>
      <c r="A24" s="154"/>
      <c r="B24" s="155"/>
      <c r="C24" s="239" t="s">
        <v>143</v>
      </c>
      <c r="D24" s="240"/>
      <c r="E24" s="240"/>
      <c r="F24" s="240"/>
      <c r="G24" s="240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117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72" t="str">
        <f>C24</f>
        <v>s přemístěním výkopku v příčných profilech na vzdálenost do 15 m nebo s naložením na dopravní prostředek.</v>
      </c>
      <c r="BB24" s="147"/>
      <c r="BC24" s="147"/>
      <c r="BD24" s="147"/>
      <c r="BE24" s="147"/>
      <c r="BF24" s="147"/>
      <c r="BG24" s="147"/>
      <c r="BH24" s="147"/>
    </row>
    <row r="25" spans="1:60" outlineLevel="2">
      <c r="A25" s="154"/>
      <c r="B25" s="155"/>
      <c r="C25" s="175" t="s">
        <v>144</v>
      </c>
      <c r="D25" s="158"/>
      <c r="E25" s="159">
        <v>3.8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121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>
      <c r="A26" s="165">
        <v>8</v>
      </c>
      <c r="B26" s="166" t="s">
        <v>145</v>
      </c>
      <c r="C26" s="174" t="s">
        <v>146</v>
      </c>
      <c r="D26" s="167" t="s">
        <v>127</v>
      </c>
      <c r="E26" s="168">
        <v>3.8</v>
      </c>
      <c r="F26" s="169"/>
      <c r="G26" s="170">
        <f>ROUND(E26*F26,2)</f>
        <v>0</v>
      </c>
      <c r="H26" s="169"/>
      <c r="I26" s="170">
        <f>ROUND(E26*H26,2)</f>
        <v>0</v>
      </c>
      <c r="J26" s="169"/>
      <c r="K26" s="170">
        <f>ROUND(E26*J26,2)</f>
        <v>0</v>
      </c>
      <c r="L26" s="170">
        <v>21</v>
      </c>
      <c r="M26" s="170">
        <f>G26*(1+L26/100)</f>
        <v>0</v>
      </c>
      <c r="N26" s="168">
        <v>0</v>
      </c>
      <c r="O26" s="168">
        <f>ROUND(E26*N26,2)</f>
        <v>0</v>
      </c>
      <c r="P26" s="168">
        <v>0</v>
      </c>
      <c r="Q26" s="168">
        <f>ROUND(E26*P26,2)</f>
        <v>0</v>
      </c>
      <c r="R26" s="170" t="s">
        <v>137</v>
      </c>
      <c r="S26" s="170" t="s">
        <v>111</v>
      </c>
      <c r="T26" s="171" t="s">
        <v>112</v>
      </c>
      <c r="U26" s="157">
        <v>0.04</v>
      </c>
      <c r="V26" s="157">
        <f>ROUND(E26*U26,2)</f>
        <v>0.15</v>
      </c>
      <c r="W26" s="157"/>
      <c r="X26" s="157" t="s">
        <v>113</v>
      </c>
      <c r="Y26" s="157" t="s">
        <v>114</v>
      </c>
      <c r="Z26" s="147"/>
      <c r="AA26" s="147"/>
      <c r="AB26" s="147"/>
      <c r="AC26" s="147"/>
      <c r="AD26" s="147"/>
      <c r="AE26" s="147"/>
      <c r="AF26" s="147"/>
      <c r="AG26" s="147" t="s">
        <v>115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>
      <c r="A27" s="154"/>
      <c r="B27" s="155"/>
      <c r="C27" s="239" t="s">
        <v>147</v>
      </c>
      <c r="D27" s="240"/>
      <c r="E27" s="240"/>
      <c r="F27" s="240"/>
      <c r="G27" s="240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117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65">
        <v>9</v>
      </c>
      <c r="B28" s="166" t="s">
        <v>148</v>
      </c>
      <c r="C28" s="174" t="s">
        <v>149</v>
      </c>
      <c r="D28" s="167" t="s">
        <v>109</v>
      </c>
      <c r="E28" s="168">
        <v>46</v>
      </c>
      <c r="F28" s="169"/>
      <c r="G28" s="170">
        <f>ROUND(E28*F28,2)</f>
        <v>0</v>
      </c>
      <c r="H28" s="169"/>
      <c r="I28" s="170">
        <f>ROUND(E28*H28,2)</f>
        <v>0</v>
      </c>
      <c r="J28" s="169"/>
      <c r="K28" s="170">
        <f>ROUND(E28*J28,2)</f>
        <v>0</v>
      </c>
      <c r="L28" s="170">
        <v>21</v>
      </c>
      <c r="M28" s="170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70" t="s">
        <v>150</v>
      </c>
      <c r="S28" s="170" t="s">
        <v>111</v>
      </c>
      <c r="T28" s="171" t="s">
        <v>112</v>
      </c>
      <c r="U28" s="157">
        <v>0.06</v>
      </c>
      <c r="V28" s="157">
        <f>ROUND(E28*U28,2)</f>
        <v>2.76</v>
      </c>
      <c r="W28" s="157"/>
      <c r="X28" s="157" t="s">
        <v>113</v>
      </c>
      <c r="Y28" s="157" t="s">
        <v>114</v>
      </c>
      <c r="Z28" s="147"/>
      <c r="AA28" s="147"/>
      <c r="AB28" s="147"/>
      <c r="AC28" s="147"/>
      <c r="AD28" s="147"/>
      <c r="AE28" s="147"/>
      <c r="AF28" s="147"/>
      <c r="AG28" s="147" t="s">
        <v>138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>
      <c r="A29" s="154"/>
      <c r="B29" s="155"/>
      <c r="C29" s="239" t="s">
        <v>151</v>
      </c>
      <c r="D29" s="240"/>
      <c r="E29" s="240"/>
      <c r="F29" s="240"/>
      <c r="G29" s="240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117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>
      <c r="A30" s="165">
        <v>10</v>
      </c>
      <c r="B30" s="166" t="s">
        <v>152</v>
      </c>
      <c r="C30" s="174" t="s">
        <v>153</v>
      </c>
      <c r="D30" s="167" t="s">
        <v>109</v>
      </c>
      <c r="E30" s="168">
        <v>46</v>
      </c>
      <c r="F30" s="169"/>
      <c r="G30" s="170">
        <f>ROUND(E30*F30,2)</f>
        <v>0</v>
      </c>
      <c r="H30" s="169"/>
      <c r="I30" s="170">
        <f>ROUND(E30*H30,2)</f>
        <v>0</v>
      </c>
      <c r="J30" s="169"/>
      <c r="K30" s="170">
        <f>ROUND(E30*J30,2)</f>
        <v>0</v>
      </c>
      <c r="L30" s="170">
        <v>21</v>
      </c>
      <c r="M30" s="170">
        <f>G30*(1+L30/100)</f>
        <v>0</v>
      </c>
      <c r="N30" s="168">
        <v>0</v>
      </c>
      <c r="O30" s="168">
        <f>ROUND(E30*N30,2)</f>
        <v>0</v>
      </c>
      <c r="P30" s="168">
        <v>0</v>
      </c>
      <c r="Q30" s="168">
        <f>ROUND(E30*P30,2)</f>
        <v>0</v>
      </c>
      <c r="R30" s="170" t="s">
        <v>137</v>
      </c>
      <c r="S30" s="170" t="s">
        <v>111</v>
      </c>
      <c r="T30" s="171" t="s">
        <v>112</v>
      </c>
      <c r="U30" s="157">
        <v>0.19</v>
      </c>
      <c r="V30" s="157">
        <f>ROUND(E30*U30,2)</f>
        <v>8.74</v>
      </c>
      <c r="W30" s="157"/>
      <c r="X30" s="157" t="s">
        <v>113</v>
      </c>
      <c r="Y30" s="157" t="s">
        <v>114</v>
      </c>
      <c r="Z30" s="147"/>
      <c r="AA30" s="147"/>
      <c r="AB30" s="147"/>
      <c r="AC30" s="147"/>
      <c r="AD30" s="147"/>
      <c r="AE30" s="147"/>
      <c r="AF30" s="147"/>
      <c r="AG30" s="147" t="s">
        <v>115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>
      <c r="A31" s="154"/>
      <c r="B31" s="155"/>
      <c r="C31" s="239" t="s">
        <v>154</v>
      </c>
      <c r="D31" s="240"/>
      <c r="E31" s="240"/>
      <c r="F31" s="240"/>
      <c r="G31" s="240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117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2" t="str">
        <f>C31</f>
        <v>s případným nutným přemístěním hromad nebo dočasných skládek na místo potřeby ze vzdálenosti do 30 m, ve svahu sklonu přes 1 : 5,</v>
      </c>
      <c r="BB31" s="147"/>
      <c r="BC31" s="147"/>
      <c r="BD31" s="147"/>
      <c r="BE31" s="147"/>
      <c r="BF31" s="147"/>
      <c r="BG31" s="147"/>
      <c r="BH31" s="147"/>
    </row>
    <row r="32" spans="1:60" outlineLevel="1">
      <c r="A32" s="165">
        <v>11</v>
      </c>
      <c r="B32" s="166" t="s">
        <v>155</v>
      </c>
      <c r="C32" s="174" t="s">
        <v>156</v>
      </c>
      <c r="D32" s="167" t="s">
        <v>127</v>
      </c>
      <c r="E32" s="168">
        <v>3.3149999999999999</v>
      </c>
      <c r="F32" s="169"/>
      <c r="G32" s="170">
        <f>ROUND(E32*F32,2)</f>
        <v>0</v>
      </c>
      <c r="H32" s="169"/>
      <c r="I32" s="170">
        <f>ROUND(E32*H32,2)</f>
        <v>0</v>
      </c>
      <c r="J32" s="169"/>
      <c r="K32" s="170">
        <f>ROUND(E32*J32,2)</f>
        <v>0</v>
      </c>
      <c r="L32" s="170">
        <v>21</v>
      </c>
      <c r="M32" s="170">
        <f>G32*(1+L32/100)</f>
        <v>0</v>
      </c>
      <c r="N32" s="168">
        <v>0</v>
      </c>
      <c r="O32" s="168">
        <f>ROUND(E32*N32,2)</f>
        <v>0</v>
      </c>
      <c r="P32" s="168">
        <v>0</v>
      </c>
      <c r="Q32" s="168">
        <f>ROUND(E32*P32,2)</f>
        <v>0</v>
      </c>
      <c r="R32" s="170" t="s">
        <v>137</v>
      </c>
      <c r="S32" s="170" t="s">
        <v>111</v>
      </c>
      <c r="T32" s="171" t="s">
        <v>112</v>
      </c>
      <c r="U32" s="157">
        <v>0</v>
      </c>
      <c r="V32" s="157">
        <f>ROUND(E32*U32,2)</f>
        <v>0</v>
      </c>
      <c r="W32" s="157"/>
      <c r="X32" s="157" t="s">
        <v>113</v>
      </c>
      <c r="Y32" s="157" t="s">
        <v>114</v>
      </c>
      <c r="Z32" s="147"/>
      <c r="AA32" s="147"/>
      <c r="AB32" s="147"/>
      <c r="AC32" s="147"/>
      <c r="AD32" s="147"/>
      <c r="AE32" s="147"/>
      <c r="AF32" s="147"/>
      <c r="AG32" s="147" t="s">
        <v>115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>
      <c r="A33" s="165">
        <v>12</v>
      </c>
      <c r="B33" s="166" t="s">
        <v>43</v>
      </c>
      <c r="C33" s="174" t="s">
        <v>157</v>
      </c>
      <c r="D33" s="167" t="s">
        <v>127</v>
      </c>
      <c r="E33" s="168">
        <v>3.3149999999999999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68">
        <v>0</v>
      </c>
      <c r="O33" s="168">
        <f>ROUND(E33*N33,2)</f>
        <v>0</v>
      </c>
      <c r="P33" s="168">
        <v>0</v>
      </c>
      <c r="Q33" s="168">
        <f>ROUND(E33*P33,2)</f>
        <v>0</v>
      </c>
      <c r="R33" s="170"/>
      <c r="S33" s="170" t="s">
        <v>158</v>
      </c>
      <c r="T33" s="171" t="s">
        <v>159</v>
      </c>
      <c r="U33" s="157">
        <v>0.01</v>
      </c>
      <c r="V33" s="157">
        <f>ROUND(E33*U33,2)</f>
        <v>0.03</v>
      </c>
      <c r="W33" s="157"/>
      <c r="X33" s="157" t="s">
        <v>113</v>
      </c>
      <c r="Y33" s="157" t="s">
        <v>114</v>
      </c>
      <c r="Z33" s="147"/>
      <c r="AA33" s="147"/>
      <c r="AB33" s="147"/>
      <c r="AC33" s="147"/>
      <c r="AD33" s="147"/>
      <c r="AE33" s="147"/>
      <c r="AF33" s="147"/>
      <c r="AG33" s="147" t="s">
        <v>115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65">
        <v>13</v>
      </c>
      <c r="B34" s="166" t="s">
        <v>160</v>
      </c>
      <c r="C34" s="174" t="s">
        <v>161</v>
      </c>
      <c r="D34" s="167" t="s">
        <v>162</v>
      </c>
      <c r="E34" s="168">
        <v>1.84</v>
      </c>
      <c r="F34" s="169"/>
      <c r="G34" s="170">
        <f>ROUND(E34*F34,2)</f>
        <v>0</v>
      </c>
      <c r="H34" s="169"/>
      <c r="I34" s="170">
        <f>ROUND(E34*H34,2)</f>
        <v>0</v>
      </c>
      <c r="J34" s="169"/>
      <c r="K34" s="170">
        <f>ROUND(E34*J34,2)</f>
        <v>0</v>
      </c>
      <c r="L34" s="170">
        <v>21</v>
      </c>
      <c r="M34" s="170">
        <f>G34*(1+L34/100)</f>
        <v>0</v>
      </c>
      <c r="N34" s="168">
        <v>1E-3</v>
      </c>
      <c r="O34" s="168">
        <f>ROUND(E34*N34,2)</f>
        <v>0</v>
      </c>
      <c r="P34" s="168">
        <v>0</v>
      </c>
      <c r="Q34" s="168">
        <f>ROUND(E34*P34,2)</f>
        <v>0</v>
      </c>
      <c r="R34" s="170" t="s">
        <v>163</v>
      </c>
      <c r="S34" s="170" t="s">
        <v>111</v>
      </c>
      <c r="T34" s="171" t="s">
        <v>112</v>
      </c>
      <c r="U34" s="157">
        <v>0</v>
      </c>
      <c r="V34" s="157">
        <f>ROUND(E34*U34,2)</f>
        <v>0</v>
      </c>
      <c r="W34" s="157"/>
      <c r="X34" s="157" t="s">
        <v>164</v>
      </c>
      <c r="Y34" s="157" t="s">
        <v>114</v>
      </c>
      <c r="Z34" s="147"/>
      <c r="AA34" s="147"/>
      <c r="AB34" s="147"/>
      <c r="AC34" s="147"/>
      <c r="AD34" s="147"/>
      <c r="AE34" s="147"/>
      <c r="AF34" s="147"/>
      <c r="AG34" s="147" t="s">
        <v>165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>
      <c r="A35" s="154"/>
      <c r="B35" s="155"/>
      <c r="C35" s="175" t="s">
        <v>166</v>
      </c>
      <c r="D35" s="158"/>
      <c r="E35" s="159">
        <v>1.84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121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>
      <c r="A36" s="150" t="s">
        <v>105</v>
      </c>
      <c r="B36" s="151" t="s">
        <v>63</v>
      </c>
      <c r="C36" s="173" t="s">
        <v>64</v>
      </c>
      <c r="D36" s="161"/>
      <c r="E36" s="162"/>
      <c r="F36" s="163"/>
      <c r="G36" s="163">
        <f>SUMIF(AG37:AG38,"&lt;&gt;NOR",G37:G38)</f>
        <v>0</v>
      </c>
      <c r="H36" s="163"/>
      <c r="I36" s="163">
        <f>SUM(I37:I38)</f>
        <v>0</v>
      </c>
      <c r="J36" s="163"/>
      <c r="K36" s="163">
        <f>SUM(K37:K38)</f>
        <v>0</v>
      </c>
      <c r="L36" s="163"/>
      <c r="M36" s="163">
        <f>SUM(M37:M38)</f>
        <v>0</v>
      </c>
      <c r="N36" s="162"/>
      <c r="O36" s="162">
        <f>SUM(O37:O38)</f>
        <v>0</v>
      </c>
      <c r="P36" s="162"/>
      <c r="Q36" s="162">
        <f>SUM(Q37:Q38)</f>
        <v>0</v>
      </c>
      <c r="R36" s="163"/>
      <c r="S36" s="163"/>
      <c r="T36" s="164"/>
      <c r="U36" s="160"/>
      <c r="V36" s="160">
        <f>SUM(V37:V38)</f>
        <v>17.739999999999998</v>
      </c>
      <c r="W36" s="160"/>
      <c r="X36" s="160"/>
      <c r="Y36" s="160"/>
      <c r="AG36" t="s">
        <v>106</v>
      </c>
    </row>
    <row r="37" spans="1:60" ht="22.5" outlineLevel="1">
      <c r="A37" s="165">
        <v>14</v>
      </c>
      <c r="B37" s="166" t="s">
        <v>167</v>
      </c>
      <c r="C37" s="174" t="s">
        <v>168</v>
      </c>
      <c r="D37" s="167" t="s">
        <v>109</v>
      </c>
      <c r="E37" s="168">
        <v>1774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68">
        <v>0</v>
      </c>
      <c r="O37" s="168">
        <f>ROUND(E37*N37,2)</f>
        <v>0</v>
      </c>
      <c r="P37" s="168">
        <v>0</v>
      </c>
      <c r="Q37" s="168">
        <f>ROUND(E37*P37,2)</f>
        <v>0</v>
      </c>
      <c r="R37" s="170" t="s">
        <v>137</v>
      </c>
      <c r="S37" s="170" t="s">
        <v>111</v>
      </c>
      <c r="T37" s="171" t="s">
        <v>112</v>
      </c>
      <c r="U37" s="157">
        <v>0.01</v>
      </c>
      <c r="V37" s="157">
        <f>ROUND(E37*U37,2)</f>
        <v>17.739999999999998</v>
      </c>
      <c r="W37" s="157"/>
      <c r="X37" s="157" t="s">
        <v>113</v>
      </c>
      <c r="Y37" s="157" t="s">
        <v>114</v>
      </c>
      <c r="Z37" s="147"/>
      <c r="AA37" s="147"/>
      <c r="AB37" s="147"/>
      <c r="AC37" s="147"/>
      <c r="AD37" s="147"/>
      <c r="AE37" s="147"/>
      <c r="AF37" s="147"/>
      <c r="AG37" s="147" t="s">
        <v>115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>
      <c r="A38" s="154"/>
      <c r="B38" s="155"/>
      <c r="C38" s="239" t="s">
        <v>169</v>
      </c>
      <c r="D38" s="240"/>
      <c r="E38" s="240"/>
      <c r="F38" s="240"/>
      <c r="G38" s="240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117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72" t="str">
        <f>C38</f>
        <v>z rostlé horniny tř.1 - 4 pod násypy z hornin soudržných do 92% PS a hornin nesoudržných sypkých relativní ulehlosti I(d) do 0,8</v>
      </c>
      <c r="BB38" s="147"/>
      <c r="BC38" s="147"/>
      <c r="BD38" s="147"/>
      <c r="BE38" s="147"/>
      <c r="BF38" s="147"/>
      <c r="BG38" s="147"/>
      <c r="BH38" s="147"/>
    </row>
    <row r="39" spans="1:60">
      <c r="A39" s="150" t="s">
        <v>105</v>
      </c>
      <c r="B39" s="151" t="s">
        <v>65</v>
      </c>
      <c r="C39" s="173" t="s">
        <v>66</v>
      </c>
      <c r="D39" s="161"/>
      <c r="E39" s="162"/>
      <c r="F39" s="163"/>
      <c r="G39" s="163">
        <f>SUMIF(AG40:AG62,"&lt;&gt;NOR",G40:G62)</f>
        <v>0</v>
      </c>
      <c r="H39" s="163"/>
      <c r="I39" s="163">
        <f>SUM(I40:I62)</f>
        <v>0</v>
      </c>
      <c r="J39" s="163"/>
      <c r="K39" s="163">
        <f>SUM(K40:K62)</f>
        <v>0</v>
      </c>
      <c r="L39" s="163"/>
      <c r="M39" s="163">
        <f>SUM(M40:M62)</f>
        <v>0</v>
      </c>
      <c r="N39" s="162"/>
      <c r="O39" s="162">
        <f>SUM(O40:O62)</f>
        <v>1038.0900000000001</v>
      </c>
      <c r="P39" s="162"/>
      <c r="Q39" s="162">
        <f>SUM(Q40:Q62)</f>
        <v>0</v>
      </c>
      <c r="R39" s="163"/>
      <c r="S39" s="163"/>
      <c r="T39" s="164"/>
      <c r="U39" s="160"/>
      <c r="V39" s="160">
        <f>SUM(V40:V62)</f>
        <v>297.19</v>
      </c>
      <c r="W39" s="160"/>
      <c r="X39" s="160"/>
      <c r="Y39" s="160"/>
      <c r="AG39" t="s">
        <v>106</v>
      </c>
    </row>
    <row r="40" spans="1:60" ht="22.5" outlineLevel="1">
      <c r="A40" s="165">
        <v>15</v>
      </c>
      <c r="B40" s="166" t="s">
        <v>170</v>
      </c>
      <c r="C40" s="174" t="s">
        <v>171</v>
      </c>
      <c r="D40" s="167" t="s">
        <v>109</v>
      </c>
      <c r="E40" s="168">
        <v>355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68">
        <v>0.2928</v>
      </c>
      <c r="O40" s="168">
        <f>ROUND(E40*N40,2)</f>
        <v>103.94</v>
      </c>
      <c r="P40" s="168">
        <v>0</v>
      </c>
      <c r="Q40" s="168">
        <f>ROUND(E40*P40,2)</f>
        <v>0</v>
      </c>
      <c r="R40" s="170" t="s">
        <v>110</v>
      </c>
      <c r="S40" s="170" t="s">
        <v>111</v>
      </c>
      <c r="T40" s="171" t="s">
        <v>112</v>
      </c>
      <c r="U40" s="157">
        <v>2.5000000000000001E-2</v>
      </c>
      <c r="V40" s="157">
        <f>ROUND(E40*U40,2)</f>
        <v>8.8800000000000008</v>
      </c>
      <c r="W40" s="157"/>
      <c r="X40" s="157" t="s">
        <v>113</v>
      </c>
      <c r="Y40" s="157" t="s">
        <v>114</v>
      </c>
      <c r="Z40" s="147"/>
      <c r="AA40" s="147"/>
      <c r="AB40" s="147"/>
      <c r="AC40" s="147"/>
      <c r="AD40" s="147"/>
      <c r="AE40" s="147"/>
      <c r="AF40" s="147"/>
      <c r="AG40" s="147" t="s">
        <v>115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>
      <c r="A41" s="154"/>
      <c r="B41" s="155"/>
      <c r="C41" s="175" t="s">
        <v>172</v>
      </c>
      <c r="D41" s="158"/>
      <c r="E41" s="159">
        <v>355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121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>
      <c r="A42" s="165">
        <v>16</v>
      </c>
      <c r="B42" s="166" t="s">
        <v>173</v>
      </c>
      <c r="C42" s="174" t="s">
        <v>174</v>
      </c>
      <c r="D42" s="167" t="s">
        <v>109</v>
      </c>
      <c r="E42" s="168">
        <v>21</v>
      </c>
      <c r="F42" s="169"/>
      <c r="G42" s="170">
        <f>ROUND(E42*F42,2)</f>
        <v>0</v>
      </c>
      <c r="H42" s="169"/>
      <c r="I42" s="170">
        <f>ROUND(E42*H42,2)</f>
        <v>0</v>
      </c>
      <c r="J42" s="169"/>
      <c r="K42" s="170">
        <f>ROUND(E42*J42,2)</f>
        <v>0</v>
      </c>
      <c r="L42" s="170">
        <v>21</v>
      </c>
      <c r="M42" s="170">
        <f>G42*(1+L42/100)</f>
        <v>0</v>
      </c>
      <c r="N42" s="168">
        <v>0.46</v>
      </c>
      <c r="O42" s="168">
        <f>ROUND(E42*N42,2)</f>
        <v>9.66</v>
      </c>
      <c r="P42" s="168">
        <v>0</v>
      </c>
      <c r="Q42" s="168">
        <f>ROUND(E42*P42,2)</f>
        <v>0</v>
      </c>
      <c r="R42" s="170" t="s">
        <v>110</v>
      </c>
      <c r="S42" s="170" t="s">
        <v>111</v>
      </c>
      <c r="T42" s="171" t="s">
        <v>112</v>
      </c>
      <c r="U42" s="157">
        <v>2.9000000000000001E-2</v>
      </c>
      <c r="V42" s="157">
        <f>ROUND(E42*U42,2)</f>
        <v>0.61</v>
      </c>
      <c r="W42" s="157"/>
      <c r="X42" s="157" t="s">
        <v>113</v>
      </c>
      <c r="Y42" s="157" t="s">
        <v>114</v>
      </c>
      <c r="Z42" s="147"/>
      <c r="AA42" s="147"/>
      <c r="AB42" s="147"/>
      <c r="AC42" s="147"/>
      <c r="AD42" s="147"/>
      <c r="AE42" s="147"/>
      <c r="AF42" s="147"/>
      <c r="AG42" s="147" t="s">
        <v>115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65">
        <v>17</v>
      </c>
      <c r="B43" s="166" t="s">
        <v>175</v>
      </c>
      <c r="C43" s="174" t="s">
        <v>176</v>
      </c>
      <c r="D43" s="167" t="s">
        <v>109</v>
      </c>
      <c r="E43" s="168">
        <v>1420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68">
        <v>0.30651</v>
      </c>
      <c r="O43" s="168">
        <f>ROUND(E43*N43,2)</f>
        <v>435.24</v>
      </c>
      <c r="P43" s="168">
        <v>0</v>
      </c>
      <c r="Q43" s="168">
        <f>ROUND(E43*P43,2)</f>
        <v>0</v>
      </c>
      <c r="R43" s="170" t="s">
        <v>110</v>
      </c>
      <c r="S43" s="170" t="s">
        <v>111</v>
      </c>
      <c r="T43" s="171" t="s">
        <v>112</v>
      </c>
      <c r="U43" s="157">
        <v>0.03</v>
      </c>
      <c r="V43" s="157">
        <f>ROUND(E43*U43,2)</f>
        <v>42.6</v>
      </c>
      <c r="W43" s="157"/>
      <c r="X43" s="157" t="s">
        <v>113</v>
      </c>
      <c r="Y43" s="157" t="s">
        <v>114</v>
      </c>
      <c r="Z43" s="147"/>
      <c r="AA43" s="147"/>
      <c r="AB43" s="147"/>
      <c r="AC43" s="147"/>
      <c r="AD43" s="147"/>
      <c r="AE43" s="147"/>
      <c r="AF43" s="147"/>
      <c r="AG43" s="147" t="s">
        <v>115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>
      <c r="A44" s="154"/>
      <c r="B44" s="155"/>
      <c r="C44" s="239" t="s">
        <v>177</v>
      </c>
      <c r="D44" s="240"/>
      <c r="E44" s="240"/>
      <c r="F44" s="240"/>
      <c r="G44" s="240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117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65">
        <v>18</v>
      </c>
      <c r="B45" s="166" t="s">
        <v>178</v>
      </c>
      <c r="C45" s="174" t="s">
        <v>179</v>
      </c>
      <c r="D45" s="167" t="s">
        <v>109</v>
      </c>
      <c r="E45" s="168">
        <v>1420</v>
      </c>
      <c r="F45" s="169"/>
      <c r="G45" s="170">
        <f>ROUND(E45*F45,2)</f>
        <v>0</v>
      </c>
      <c r="H45" s="169"/>
      <c r="I45" s="170">
        <f>ROUND(E45*H45,2)</f>
        <v>0</v>
      </c>
      <c r="J45" s="169"/>
      <c r="K45" s="170">
        <f>ROUND(E45*J45,2)</f>
        <v>0</v>
      </c>
      <c r="L45" s="170">
        <v>21</v>
      </c>
      <c r="M45" s="170">
        <f>G45*(1+L45/100)</f>
        <v>0</v>
      </c>
      <c r="N45" s="168">
        <v>2.0000000000000001E-4</v>
      </c>
      <c r="O45" s="168">
        <f>ROUND(E45*N45,2)</f>
        <v>0.28000000000000003</v>
      </c>
      <c r="P45" s="168">
        <v>0</v>
      </c>
      <c r="Q45" s="168">
        <f>ROUND(E45*P45,2)</f>
        <v>0</v>
      </c>
      <c r="R45" s="170" t="s">
        <v>110</v>
      </c>
      <c r="S45" s="170" t="s">
        <v>111</v>
      </c>
      <c r="T45" s="171" t="s">
        <v>112</v>
      </c>
      <c r="U45" s="157">
        <v>2E-3</v>
      </c>
      <c r="V45" s="157">
        <f>ROUND(E45*U45,2)</f>
        <v>2.84</v>
      </c>
      <c r="W45" s="157"/>
      <c r="X45" s="157" t="s">
        <v>113</v>
      </c>
      <c r="Y45" s="157" t="s">
        <v>114</v>
      </c>
      <c r="Z45" s="147"/>
      <c r="AA45" s="147"/>
      <c r="AB45" s="147"/>
      <c r="AC45" s="147"/>
      <c r="AD45" s="147"/>
      <c r="AE45" s="147"/>
      <c r="AF45" s="147"/>
      <c r="AG45" s="147" t="s">
        <v>115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>
      <c r="A46" s="154"/>
      <c r="B46" s="155"/>
      <c r="C46" s="239" t="s">
        <v>180</v>
      </c>
      <c r="D46" s="240"/>
      <c r="E46" s="240"/>
      <c r="F46" s="240"/>
      <c r="G46" s="240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117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>
      <c r="A47" s="165">
        <v>19</v>
      </c>
      <c r="B47" s="166" t="s">
        <v>181</v>
      </c>
      <c r="C47" s="174" t="s">
        <v>182</v>
      </c>
      <c r="D47" s="167" t="s">
        <v>109</v>
      </c>
      <c r="E47" s="168">
        <v>1420</v>
      </c>
      <c r="F47" s="169"/>
      <c r="G47" s="170">
        <f>ROUND(E47*F47,2)</f>
        <v>0</v>
      </c>
      <c r="H47" s="169"/>
      <c r="I47" s="170">
        <f>ROUND(E47*H47,2)</f>
        <v>0</v>
      </c>
      <c r="J47" s="169"/>
      <c r="K47" s="170">
        <f>ROUND(E47*J47,2)</f>
        <v>0</v>
      </c>
      <c r="L47" s="170">
        <v>21</v>
      </c>
      <c r="M47" s="170">
        <f>G47*(1+L47/100)</f>
        <v>0</v>
      </c>
      <c r="N47" s="168">
        <v>0.10373</v>
      </c>
      <c r="O47" s="168">
        <f>ROUND(E47*N47,2)</f>
        <v>147.30000000000001</v>
      </c>
      <c r="P47" s="168">
        <v>0</v>
      </c>
      <c r="Q47" s="168">
        <f>ROUND(E47*P47,2)</f>
        <v>0</v>
      </c>
      <c r="R47" s="170" t="s">
        <v>110</v>
      </c>
      <c r="S47" s="170" t="s">
        <v>111</v>
      </c>
      <c r="T47" s="171" t="s">
        <v>112</v>
      </c>
      <c r="U47" s="157">
        <v>0.02</v>
      </c>
      <c r="V47" s="157">
        <f>ROUND(E47*U47,2)</f>
        <v>28.4</v>
      </c>
      <c r="W47" s="157"/>
      <c r="X47" s="157" t="s">
        <v>113</v>
      </c>
      <c r="Y47" s="157" t="s">
        <v>114</v>
      </c>
      <c r="Z47" s="147"/>
      <c r="AA47" s="147"/>
      <c r="AB47" s="147"/>
      <c r="AC47" s="147"/>
      <c r="AD47" s="147"/>
      <c r="AE47" s="147"/>
      <c r="AF47" s="147"/>
      <c r="AG47" s="147" t="s">
        <v>115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>
      <c r="A48" s="165">
        <v>20</v>
      </c>
      <c r="B48" s="166" t="s">
        <v>183</v>
      </c>
      <c r="C48" s="174" t="s">
        <v>184</v>
      </c>
      <c r="D48" s="167" t="s">
        <v>109</v>
      </c>
      <c r="E48" s="168">
        <v>1420</v>
      </c>
      <c r="F48" s="169"/>
      <c r="G48" s="170">
        <f>ROUND(E48*F48,2)</f>
        <v>0</v>
      </c>
      <c r="H48" s="169"/>
      <c r="I48" s="170">
        <f>ROUND(E48*H48,2)</f>
        <v>0</v>
      </c>
      <c r="J48" s="169"/>
      <c r="K48" s="170">
        <f>ROUND(E48*J48,2)</f>
        <v>0</v>
      </c>
      <c r="L48" s="170">
        <v>21</v>
      </c>
      <c r="M48" s="170">
        <f>G48*(1+L48/100)</f>
        <v>0</v>
      </c>
      <c r="N48" s="168">
        <v>0.18151999999999999</v>
      </c>
      <c r="O48" s="168">
        <f>ROUND(E48*N48,2)</f>
        <v>257.76</v>
      </c>
      <c r="P48" s="168">
        <v>0</v>
      </c>
      <c r="Q48" s="168">
        <f>ROUND(E48*P48,2)</f>
        <v>0</v>
      </c>
      <c r="R48" s="170" t="s">
        <v>110</v>
      </c>
      <c r="S48" s="170" t="s">
        <v>111</v>
      </c>
      <c r="T48" s="171" t="s">
        <v>112</v>
      </c>
      <c r="U48" s="157">
        <v>0.03</v>
      </c>
      <c r="V48" s="157">
        <f>ROUND(E48*U48,2)</f>
        <v>42.6</v>
      </c>
      <c r="W48" s="157"/>
      <c r="X48" s="157" t="s">
        <v>113</v>
      </c>
      <c r="Y48" s="157" t="s">
        <v>114</v>
      </c>
      <c r="Z48" s="147"/>
      <c r="AA48" s="147"/>
      <c r="AB48" s="147"/>
      <c r="AC48" s="147"/>
      <c r="AD48" s="147"/>
      <c r="AE48" s="147"/>
      <c r="AF48" s="147"/>
      <c r="AG48" s="147" t="s">
        <v>115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5">
        <v>21</v>
      </c>
      <c r="B49" s="166" t="s">
        <v>185</v>
      </c>
      <c r="C49" s="174" t="s">
        <v>186</v>
      </c>
      <c r="D49" s="167" t="s">
        <v>109</v>
      </c>
      <c r="E49" s="168">
        <v>356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68">
        <v>7.3899999999999993E-2</v>
      </c>
      <c r="O49" s="168">
        <f>ROUND(E49*N49,2)</f>
        <v>26.31</v>
      </c>
      <c r="P49" s="168">
        <v>0</v>
      </c>
      <c r="Q49" s="168">
        <f>ROUND(E49*P49,2)</f>
        <v>0</v>
      </c>
      <c r="R49" s="170" t="s">
        <v>110</v>
      </c>
      <c r="S49" s="170" t="s">
        <v>111</v>
      </c>
      <c r="T49" s="171" t="s">
        <v>112</v>
      </c>
      <c r="U49" s="157">
        <v>0.48</v>
      </c>
      <c r="V49" s="157">
        <f>ROUND(E49*U49,2)</f>
        <v>170.88</v>
      </c>
      <c r="W49" s="157"/>
      <c r="X49" s="157" t="s">
        <v>113</v>
      </c>
      <c r="Y49" s="157" t="s">
        <v>114</v>
      </c>
      <c r="Z49" s="147"/>
      <c r="AA49" s="147"/>
      <c r="AB49" s="147"/>
      <c r="AC49" s="147"/>
      <c r="AD49" s="147"/>
      <c r="AE49" s="147"/>
      <c r="AF49" s="147"/>
      <c r="AG49" s="147" t="s">
        <v>138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2">
      <c r="A50" s="154"/>
      <c r="B50" s="155"/>
      <c r="C50" s="239" t="s">
        <v>187</v>
      </c>
      <c r="D50" s="240"/>
      <c r="E50" s="240"/>
      <c r="F50" s="240"/>
      <c r="G50" s="240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117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72" t="str">
        <f>C50</f>
        <v>s provedením lože z kameniva drceného, s vyplněním spár, s dvojitým hutněním a se smetením přebytečného materiálu na krajnici. S dodáním hmot pro lože a výplň spár.</v>
      </c>
      <c r="BB50" s="147"/>
      <c r="BC50" s="147"/>
      <c r="BD50" s="147"/>
      <c r="BE50" s="147"/>
      <c r="BF50" s="147"/>
      <c r="BG50" s="147"/>
      <c r="BH50" s="147"/>
    </row>
    <row r="51" spans="1:60" outlineLevel="2">
      <c r="A51" s="154"/>
      <c r="B51" s="155"/>
      <c r="C51" s="175" t="s">
        <v>188</v>
      </c>
      <c r="D51" s="158"/>
      <c r="E51" s="159">
        <v>356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121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65">
        <v>22</v>
      </c>
      <c r="B52" s="166" t="s">
        <v>189</v>
      </c>
      <c r="C52" s="174" t="s">
        <v>190</v>
      </c>
      <c r="D52" s="167" t="s">
        <v>109</v>
      </c>
      <c r="E52" s="168">
        <v>1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68">
        <v>7.1999999999999995E-2</v>
      </c>
      <c r="O52" s="168">
        <f>ROUND(E52*N52,2)</f>
        <v>7.0000000000000007E-2</v>
      </c>
      <c r="P52" s="168">
        <v>0</v>
      </c>
      <c r="Q52" s="168">
        <f>ROUND(E52*P52,2)</f>
        <v>0</v>
      </c>
      <c r="R52" s="170" t="s">
        <v>110</v>
      </c>
      <c r="S52" s="170" t="s">
        <v>111</v>
      </c>
      <c r="T52" s="171" t="s">
        <v>112</v>
      </c>
      <c r="U52" s="157">
        <v>0.38</v>
      </c>
      <c r="V52" s="157">
        <f>ROUND(E52*U52,2)</f>
        <v>0.38</v>
      </c>
      <c r="W52" s="157"/>
      <c r="X52" s="157" t="s">
        <v>113</v>
      </c>
      <c r="Y52" s="157" t="s">
        <v>114</v>
      </c>
      <c r="Z52" s="147"/>
      <c r="AA52" s="147"/>
      <c r="AB52" s="147"/>
      <c r="AC52" s="147"/>
      <c r="AD52" s="147"/>
      <c r="AE52" s="147"/>
      <c r="AF52" s="147"/>
      <c r="AG52" s="147" t="s">
        <v>115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2">
      <c r="A53" s="154"/>
      <c r="B53" s="155"/>
      <c r="C53" s="239" t="s">
        <v>191</v>
      </c>
      <c r="D53" s="240"/>
      <c r="E53" s="240"/>
      <c r="F53" s="240"/>
      <c r="G53" s="240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117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72" t="str">
        <f>C53</f>
        <v>komunikací pro pěší, z dlaždic betonových a teracových, do velikosti dlaždic 0,25 m2, s provedením lože do tl. 30 mm, s vyplněním spár a se smetením přebytečného materiálu na vzdálenost do 3 m</v>
      </c>
      <c r="BB53" s="147"/>
      <c r="BC53" s="147"/>
      <c r="BD53" s="147"/>
      <c r="BE53" s="147"/>
      <c r="BF53" s="147"/>
      <c r="BG53" s="147"/>
      <c r="BH53" s="147"/>
    </row>
    <row r="54" spans="1:60" outlineLevel="1">
      <c r="A54" s="165">
        <v>23</v>
      </c>
      <c r="B54" s="166" t="s">
        <v>192</v>
      </c>
      <c r="C54" s="174" t="s">
        <v>193</v>
      </c>
      <c r="D54" s="167" t="s">
        <v>194</v>
      </c>
      <c r="E54" s="168">
        <v>10</v>
      </c>
      <c r="F54" s="169"/>
      <c r="G54" s="170">
        <f>ROUND(E54*F54,2)</f>
        <v>0</v>
      </c>
      <c r="H54" s="169"/>
      <c r="I54" s="170">
        <f>ROUND(E54*H54,2)</f>
        <v>0</v>
      </c>
      <c r="J54" s="169"/>
      <c r="K54" s="170">
        <f>ROUND(E54*J54,2)</f>
        <v>0</v>
      </c>
      <c r="L54" s="170">
        <v>21</v>
      </c>
      <c r="M54" s="170">
        <f>G54*(1+L54/100)</f>
        <v>0</v>
      </c>
      <c r="N54" s="168">
        <v>0</v>
      </c>
      <c r="O54" s="168">
        <f>ROUND(E54*N54,2)</f>
        <v>0</v>
      </c>
      <c r="P54" s="168">
        <v>0</v>
      </c>
      <c r="Q54" s="168">
        <f>ROUND(E54*P54,2)</f>
        <v>0</v>
      </c>
      <c r="R54" s="170"/>
      <c r="S54" s="170" t="s">
        <v>158</v>
      </c>
      <c r="T54" s="171" t="s">
        <v>159</v>
      </c>
      <c r="U54" s="157">
        <v>0</v>
      </c>
      <c r="V54" s="157">
        <f>ROUND(E54*U54,2)</f>
        <v>0</v>
      </c>
      <c r="W54" s="157"/>
      <c r="X54" s="157" t="s">
        <v>113</v>
      </c>
      <c r="Y54" s="157" t="s">
        <v>114</v>
      </c>
      <c r="Z54" s="147"/>
      <c r="AA54" s="147"/>
      <c r="AB54" s="147"/>
      <c r="AC54" s="147"/>
      <c r="AD54" s="147"/>
      <c r="AE54" s="147"/>
      <c r="AF54" s="147"/>
      <c r="AG54" s="147" t="s">
        <v>115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>
      <c r="A55" s="165">
        <v>24</v>
      </c>
      <c r="B55" s="166" t="s">
        <v>195</v>
      </c>
      <c r="C55" s="174" t="s">
        <v>196</v>
      </c>
      <c r="D55" s="167" t="s">
        <v>109</v>
      </c>
      <c r="E55" s="168">
        <v>264.60000000000002</v>
      </c>
      <c r="F55" s="169"/>
      <c r="G55" s="170">
        <f>ROUND(E55*F55,2)</f>
        <v>0</v>
      </c>
      <c r="H55" s="169"/>
      <c r="I55" s="170">
        <f>ROUND(E55*H55,2)</f>
        <v>0</v>
      </c>
      <c r="J55" s="169"/>
      <c r="K55" s="170">
        <f>ROUND(E55*J55,2)</f>
        <v>0</v>
      </c>
      <c r="L55" s="170">
        <v>21</v>
      </c>
      <c r="M55" s="170">
        <f>G55*(1+L55/100)</f>
        <v>0</v>
      </c>
      <c r="N55" s="168">
        <v>0.14479</v>
      </c>
      <c r="O55" s="168">
        <f>ROUND(E55*N55,2)</f>
        <v>38.31</v>
      </c>
      <c r="P55" s="168">
        <v>0</v>
      </c>
      <c r="Q55" s="168">
        <f>ROUND(E55*P55,2)</f>
        <v>0</v>
      </c>
      <c r="R55" s="170" t="s">
        <v>163</v>
      </c>
      <c r="S55" s="170" t="s">
        <v>111</v>
      </c>
      <c r="T55" s="171" t="s">
        <v>112</v>
      </c>
      <c r="U55" s="157">
        <v>0</v>
      </c>
      <c r="V55" s="157">
        <f>ROUND(E55*U55,2)</f>
        <v>0</v>
      </c>
      <c r="W55" s="157"/>
      <c r="X55" s="157" t="s">
        <v>164</v>
      </c>
      <c r="Y55" s="157" t="s">
        <v>114</v>
      </c>
      <c r="Z55" s="147"/>
      <c r="AA55" s="147"/>
      <c r="AB55" s="147"/>
      <c r="AC55" s="147"/>
      <c r="AD55" s="147"/>
      <c r="AE55" s="147"/>
      <c r="AF55" s="147"/>
      <c r="AG55" s="147" t="s">
        <v>197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>
      <c r="A56" s="154"/>
      <c r="B56" s="155"/>
      <c r="C56" s="175" t="s">
        <v>198</v>
      </c>
      <c r="D56" s="158"/>
      <c r="E56" s="159">
        <v>264.60000000000002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121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>
      <c r="A57" s="165">
        <v>25</v>
      </c>
      <c r="B57" s="166" t="s">
        <v>199</v>
      </c>
      <c r="C57" s="174" t="s">
        <v>200</v>
      </c>
      <c r="D57" s="167" t="s">
        <v>109</v>
      </c>
      <c r="E57" s="168">
        <v>87.15</v>
      </c>
      <c r="F57" s="169"/>
      <c r="G57" s="170">
        <f>ROUND(E57*F57,2)</f>
        <v>0</v>
      </c>
      <c r="H57" s="169"/>
      <c r="I57" s="170">
        <f>ROUND(E57*H57,2)</f>
        <v>0</v>
      </c>
      <c r="J57" s="169"/>
      <c r="K57" s="170">
        <f>ROUND(E57*J57,2)</f>
        <v>0</v>
      </c>
      <c r="L57" s="170">
        <v>21</v>
      </c>
      <c r="M57" s="170">
        <f>G57*(1+L57/100)</f>
        <v>0</v>
      </c>
      <c r="N57" s="168">
        <v>0.17599999999999999</v>
      </c>
      <c r="O57" s="168">
        <f>ROUND(E57*N57,2)</f>
        <v>15.34</v>
      </c>
      <c r="P57" s="168">
        <v>0</v>
      </c>
      <c r="Q57" s="168">
        <f>ROUND(E57*P57,2)</f>
        <v>0</v>
      </c>
      <c r="R57" s="170" t="s">
        <v>163</v>
      </c>
      <c r="S57" s="170" t="s">
        <v>111</v>
      </c>
      <c r="T57" s="171" t="s">
        <v>112</v>
      </c>
      <c r="U57" s="157">
        <v>0</v>
      </c>
      <c r="V57" s="157">
        <f>ROUND(E57*U57,2)</f>
        <v>0</v>
      </c>
      <c r="W57" s="157"/>
      <c r="X57" s="157" t="s">
        <v>164</v>
      </c>
      <c r="Y57" s="157" t="s">
        <v>114</v>
      </c>
      <c r="Z57" s="147"/>
      <c r="AA57" s="147"/>
      <c r="AB57" s="147"/>
      <c r="AC57" s="147"/>
      <c r="AD57" s="147"/>
      <c r="AE57" s="147"/>
      <c r="AF57" s="147"/>
      <c r="AG57" s="147" t="s">
        <v>165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>
      <c r="A58" s="154"/>
      <c r="B58" s="155"/>
      <c r="C58" s="175" t="s">
        <v>201</v>
      </c>
      <c r="D58" s="158"/>
      <c r="E58" s="159">
        <v>87.15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121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>
      <c r="A59" s="165">
        <v>26</v>
      </c>
      <c r="B59" s="166" t="s">
        <v>202</v>
      </c>
      <c r="C59" s="174" t="s">
        <v>203</v>
      </c>
      <c r="D59" s="167" t="s">
        <v>109</v>
      </c>
      <c r="E59" s="168">
        <v>21</v>
      </c>
      <c r="F59" s="169"/>
      <c r="G59" s="170">
        <f>ROUND(E59*F59,2)</f>
        <v>0</v>
      </c>
      <c r="H59" s="169"/>
      <c r="I59" s="170">
        <f>ROUND(E59*H59,2)</f>
        <v>0</v>
      </c>
      <c r="J59" s="169"/>
      <c r="K59" s="170">
        <f>ROUND(E59*J59,2)</f>
        <v>0</v>
      </c>
      <c r="L59" s="170">
        <v>21</v>
      </c>
      <c r="M59" s="170">
        <f>G59*(1+L59/100)</f>
        <v>0</v>
      </c>
      <c r="N59" s="168">
        <v>0.17599999999999999</v>
      </c>
      <c r="O59" s="168">
        <f>ROUND(E59*N59,2)</f>
        <v>3.7</v>
      </c>
      <c r="P59" s="168">
        <v>0</v>
      </c>
      <c r="Q59" s="168">
        <f>ROUND(E59*P59,2)</f>
        <v>0</v>
      </c>
      <c r="R59" s="170" t="s">
        <v>163</v>
      </c>
      <c r="S59" s="170" t="s">
        <v>111</v>
      </c>
      <c r="T59" s="171" t="s">
        <v>112</v>
      </c>
      <c r="U59" s="157">
        <v>0</v>
      </c>
      <c r="V59" s="157">
        <f>ROUND(E59*U59,2)</f>
        <v>0</v>
      </c>
      <c r="W59" s="157"/>
      <c r="X59" s="157" t="s">
        <v>164</v>
      </c>
      <c r="Y59" s="157" t="s">
        <v>114</v>
      </c>
      <c r="Z59" s="147"/>
      <c r="AA59" s="147"/>
      <c r="AB59" s="147"/>
      <c r="AC59" s="147"/>
      <c r="AD59" s="147"/>
      <c r="AE59" s="147"/>
      <c r="AF59" s="147"/>
      <c r="AG59" s="147" t="s">
        <v>197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>
      <c r="A60" s="154"/>
      <c r="B60" s="155"/>
      <c r="C60" s="175" t="s">
        <v>204</v>
      </c>
      <c r="D60" s="158"/>
      <c r="E60" s="159">
        <v>21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121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>
      <c r="A61" s="165">
        <v>27</v>
      </c>
      <c r="B61" s="166" t="s">
        <v>205</v>
      </c>
      <c r="C61" s="174" t="s">
        <v>206</v>
      </c>
      <c r="D61" s="167" t="s">
        <v>109</v>
      </c>
      <c r="E61" s="168">
        <v>1.05</v>
      </c>
      <c r="F61" s="169"/>
      <c r="G61" s="170">
        <f>ROUND(E61*F61,2)</f>
        <v>0</v>
      </c>
      <c r="H61" s="169"/>
      <c r="I61" s="170">
        <f>ROUND(E61*H61,2)</f>
        <v>0</v>
      </c>
      <c r="J61" s="169"/>
      <c r="K61" s="170">
        <f>ROUND(E61*J61,2)</f>
        <v>0</v>
      </c>
      <c r="L61" s="170">
        <v>21</v>
      </c>
      <c r="M61" s="170">
        <f>G61*(1+L61/100)</f>
        <v>0</v>
      </c>
      <c r="N61" s="168">
        <v>0.17599999999999999</v>
      </c>
      <c r="O61" s="168">
        <f>ROUND(E61*N61,2)</f>
        <v>0.18</v>
      </c>
      <c r="P61" s="168">
        <v>0</v>
      </c>
      <c r="Q61" s="168">
        <f>ROUND(E61*P61,2)</f>
        <v>0</v>
      </c>
      <c r="R61" s="170" t="s">
        <v>163</v>
      </c>
      <c r="S61" s="170" t="s">
        <v>111</v>
      </c>
      <c r="T61" s="171" t="s">
        <v>112</v>
      </c>
      <c r="U61" s="157">
        <v>0</v>
      </c>
      <c r="V61" s="157">
        <f>ROUND(E61*U61,2)</f>
        <v>0</v>
      </c>
      <c r="W61" s="157"/>
      <c r="X61" s="157" t="s">
        <v>164</v>
      </c>
      <c r="Y61" s="157" t="s">
        <v>114</v>
      </c>
      <c r="Z61" s="147"/>
      <c r="AA61" s="147"/>
      <c r="AB61" s="147"/>
      <c r="AC61" s="147"/>
      <c r="AD61" s="147"/>
      <c r="AE61" s="147"/>
      <c r="AF61" s="147"/>
      <c r="AG61" s="147" t="s">
        <v>197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>
      <c r="A62" s="154"/>
      <c r="B62" s="155"/>
      <c r="C62" s="175" t="s">
        <v>207</v>
      </c>
      <c r="D62" s="158"/>
      <c r="E62" s="159">
        <v>1.05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121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>
      <c r="A63" s="150" t="s">
        <v>105</v>
      </c>
      <c r="B63" s="151" t="s">
        <v>67</v>
      </c>
      <c r="C63" s="173" t="s">
        <v>68</v>
      </c>
      <c r="D63" s="161"/>
      <c r="E63" s="162"/>
      <c r="F63" s="163"/>
      <c r="G63" s="163">
        <f>SUMIF(AG64:AG70,"&lt;&gt;NOR",G64:G70)</f>
        <v>0</v>
      </c>
      <c r="H63" s="163"/>
      <c r="I63" s="163">
        <f>SUM(I64:I70)</f>
        <v>0</v>
      </c>
      <c r="J63" s="163"/>
      <c r="K63" s="163">
        <f>SUM(K64:K70)</f>
        <v>0</v>
      </c>
      <c r="L63" s="163"/>
      <c r="M63" s="163">
        <f>SUM(M64:M70)</f>
        <v>0</v>
      </c>
      <c r="N63" s="162"/>
      <c r="O63" s="162">
        <f>SUM(O64:O70)</f>
        <v>29.28</v>
      </c>
      <c r="P63" s="162"/>
      <c r="Q63" s="162">
        <f>SUM(Q64:Q70)</f>
        <v>0</v>
      </c>
      <c r="R63" s="163"/>
      <c r="S63" s="163"/>
      <c r="T63" s="164"/>
      <c r="U63" s="160"/>
      <c r="V63" s="160">
        <f>SUM(V64:V70)</f>
        <v>0</v>
      </c>
      <c r="W63" s="160"/>
      <c r="X63" s="160"/>
      <c r="Y63" s="160"/>
      <c r="AG63" t="s">
        <v>106</v>
      </c>
    </row>
    <row r="64" spans="1:60" ht="22.5" outlineLevel="1">
      <c r="A64" s="165">
        <v>28</v>
      </c>
      <c r="B64" s="166" t="s">
        <v>208</v>
      </c>
      <c r="C64" s="174" t="s">
        <v>209</v>
      </c>
      <c r="D64" s="167" t="s">
        <v>210</v>
      </c>
      <c r="E64" s="168">
        <v>5</v>
      </c>
      <c r="F64" s="169"/>
      <c r="G64" s="170">
        <f>ROUND(E64*F64,2)</f>
        <v>0</v>
      </c>
      <c r="H64" s="169"/>
      <c r="I64" s="170">
        <f>ROUND(E64*H64,2)</f>
        <v>0</v>
      </c>
      <c r="J64" s="169"/>
      <c r="K64" s="170">
        <f>ROUND(E64*J64,2)</f>
        <v>0</v>
      </c>
      <c r="L64" s="170">
        <v>21</v>
      </c>
      <c r="M64" s="170">
        <f>G64*(1+L64/100)</f>
        <v>0</v>
      </c>
      <c r="N64" s="168">
        <v>0.24590000000000001</v>
      </c>
      <c r="O64" s="168">
        <f>ROUND(E64*N64,2)</f>
        <v>1.23</v>
      </c>
      <c r="P64" s="168">
        <v>0</v>
      </c>
      <c r="Q64" s="168">
        <f>ROUND(E64*P64,2)</f>
        <v>0</v>
      </c>
      <c r="R64" s="170"/>
      <c r="S64" s="170" t="s">
        <v>158</v>
      </c>
      <c r="T64" s="171" t="s">
        <v>159</v>
      </c>
      <c r="U64" s="157">
        <v>0</v>
      </c>
      <c r="V64" s="157">
        <f>ROUND(E64*U64,2)</f>
        <v>0</v>
      </c>
      <c r="W64" s="157"/>
      <c r="X64" s="157" t="s">
        <v>113</v>
      </c>
      <c r="Y64" s="157" t="s">
        <v>114</v>
      </c>
      <c r="Z64" s="147"/>
      <c r="AA64" s="147"/>
      <c r="AB64" s="147"/>
      <c r="AC64" s="147"/>
      <c r="AD64" s="147"/>
      <c r="AE64" s="147"/>
      <c r="AF64" s="147"/>
      <c r="AG64" s="147" t="s">
        <v>138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>
      <c r="A65" s="165">
        <v>29</v>
      </c>
      <c r="B65" s="166" t="s">
        <v>211</v>
      </c>
      <c r="C65" s="174" t="s">
        <v>212</v>
      </c>
      <c r="D65" s="167" t="s">
        <v>210</v>
      </c>
      <c r="E65" s="168">
        <v>6</v>
      </c>
      <c r="F65" s="169"/>
      <c r="G65" s="170">
        <f>ROUND(E65*F65,2)</f>
        <v>0</v>
      </c>
      <c r="H65" s="169"/>
      <c r="I65" s="170">
        <f>ROUND(E65*H65,2)</f>
        <v>0</v>
      </c>
      <c r="J65" s="169"/>
      <c r="K65" s="170">
        <f>ROUND(E65*J65,2)</f>
        <v>0</v>
      </c>
      <c r="L65" s="170">
        <v>21</v>
      </c>
      <c r="M65" s="170">
        <f>G65*(1+L65/100)</f>
        <v>0</v>
      </c>
      <c r="N65" s="168">
        <v>0</v>
      </c>
      <c r="O65" s="168">
        <f>ROUND(E65*N65,2)</f>
        <v>0</v>
      </c>
      <c r="P65" s="168">
        <v>0</v>
      </c>
      <c r="Q65" s="168">
        <f>ROUND(E65*P65,2)</f>
        <v>0</v>
      </c>
      <c r="R65" s="170"/>
      <c r="S65" s="170" t="s">
        <v>158</v>
      </c>
      <c r="T65" s="171" t="s">
        <v>159</v>
      </c>
      <c r="U65" s="157">
        <v>0</v>
      </c>
      <c r="V65" s="157">
        <f>ROUND(E65*U65,2)</f>
        <v>0</v>
      </c>
      <c r="W65" s="157"/>
      <c r="X65" s="157" t="s">
        <v>113</v>
      </c>
      <c r="Y65" s="157" t="s">
        <v>114</v>
      </c>
      <c r="Z65" s="147"/>
      <c r="AA65" s="147"/>
      <c r="AB65" s="147"/>
      <c r="AC65" s="147"/>
      <c r="AD65" s="147"/>
      <c r="AE65" s="147"/>
      <c r="AF65" s="147"/>
      <c r="AG65" s="147" t="s">
        <v>115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>
      <c r="A66" s="165">
        <v>30</v>
      </c>
      <c r="B66" s="166" t="s">
        <v>213</v>
      </c>
      <c r="C66" s="174" t="s">
        <v>214</v>
      </c>
      <c r="D66" s="167" t="s">
        <v>210</v>
      </c>
      <c r="E66" s="168">
        <v>1</v>
      </c>
      <c r="F66" s="169"/>
      <c r="G66" s="170">
        <f>ROUND(E66*F66,2)</f>
        <v>0</v>
      </c>
      <c r="H66" s="169"/>
      <c r="I66" s="170">
        <f>ROUND(E66*H66,2)</f>
        <v>0</v>
      </c>
      <c r="J66" s="169"/>
      <c r="K66" s="170">
        <f>ROUND(E66*J66,2)</f>
        <v>0</v>
      </c>
      <c r="L66" s="170">
        <v>21</v>
      </c>
      <c r="M66" s="170">
        <f>G66*(1+L66/100)</f>
        <v>0</v>
      </c>
      <c r="N66" s="168">
        <v>0</v>
      </c>
      <c r="O66" s="168">
        <f>ROUND(E66*N66,2)</f>
        <v>0</v>
      </c>
      <c r="P66" s="168">
        <v>0</v>
      </c>
      <c r="Q66" s="168">
        <f>ROUND(E66*P66,2)</f>
        <v>0</v>
      </c>
      <c r="R66" s="170"/>
      <c r="S66" s="170" t="s">
        <v>158</v>
      </c>
      <c r="T66" s="171" t="s">
        <v>159</v>
      </c>
      <c r="U66" s="157">
        <v>0</v>
      </c>
      <c r="V66" s="157">
        <f>ROUND(E66*U66,2)</f>
        <v>0</v>
      </c>
      <c r="W66" s="157"/>
      <c r="X66" s="157" t="s">
        <v>113</v>
      </c>
      <c r="Y66" s="157" t="s">
        <v>114</v>
      </c>
      <c r="Z66" s="147"/>
      <c r="AA66" s="147"/>
      <c r="AB66" s="147"/>
      <c r="AC66" s="147"/>
      <c r="AD66" s="147"/>
      <c r="AE66" s="147"/>
      <c r="AF66" s="147"/>
      <c r="AG66" s="147" t="s">
        <v>115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>
      <c r="A67" s="165">
        <v>31</v>
      </c>
      <c r="B67" s="166" t="s">
        <v>215</v>
      </c>
      <c r="C67" s="174" t="s">
        <v>216</v>
      </c>
      <c r="D67" s="167" t="s">
        <v>133</v>
      </c>
      <c r="E67" s="168">
        <v>23</v>
      </c>
      <c r="F67" s="169"/>
      <c r="G67" s="170">
        <f>ROUND(E67*F67,2)</f>
        <v>0</v>
      </c>
      <c r="H67" s="169"/>
      <c r="I67" s="170">
        <f>ROUND(E67*H67,2)</f>
        <v>0</v>
      </c>
      <c r="J67" s="169"/>
      <c r="K67" s="170">
        <f>ROUND(E67*J67,2)</f>
        <v>0</v>
      </c>
      <c r="L67" s="170">
        <v>21</v>
      </c>
      <c r="M67" s="170">
        <f>G67*(1+L67/100)</f>
        <v>0</v>
      </c>
      <c r="N67" s="168">
        <v>0.90803</v>
      </c>
      <c r="O67" s="168">
        <f>ROUND(E67*N67,2)</f>
        <v>20.88</v>
      </c>
      <c r="P67" s="168">
        <v>0</v>
      </c>
      <c r="Q67" s="168">
        <f>ROUND(E67*P67,2)</f>
        <v>0</v>
      </c>
      <c r="R67" s="170" t="s">
        <v>217</v>
      </c>
      <c r="S67" s="170" t="s">
        <v>111</v>
      </c>
      <c r="T67" s="171" t="s">
        <v>112</v>
      </c>
      <c r="U67" s="157">
        <v>0</v>
      </c>
      <c r="V67" s="157">
        <f>ROUND(E67*U67,2)</f>
        <v>0</v>
      </c>
      <c r="W67" s="157"/>
      <c r="X67" s="157" t="s">
        <v>218</v>
      </c>
      <c r="Y67" s="157" t="s">
        <v>114</v>
      </c>
      <c r="Z67" s="147"/>
      <c r="AA67" s="147"/>
      <c r="AB67" s="147"/>
      <c r="AC67" s="147"/>
      <c r="AD67" s="147"/>
      <c r="AE67" s="147"/>
      <c r="AF67" s="147"/>
      <c r="AG67" s="147" t="s">
        <v>219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56.25" outlineLevel="2">
      <c r="A68" s="154"/>
      <c r="B68" s="155"/>
      <c r="C68" s="239" t="s">
        <v>220</v>
      </c>
      <c r="D68" s="240"/>
      <c r="E68" s="240"/>
      <c r="F68" s="240"/>
      <c r="G68" s="240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117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72" t="str">
        <f>C68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68" s="147"/>
      <c r="BC68" s="147"/>
      <c r="BD68" s="147"/>
      <c r="BE68" s="147"/>
      <c r="BF68" s="147"/>
      <c r="BG68" s="147"/>
      <c r="BH68" s="147"/>
    </row>
    <row r="69" spans="1:60" ht="33.75" outlineLevel="1">
      <c r="A69" s="165">
        <v>32</v>
      </c>
      <c r="B69" s="166" t="s">
        <v>221</v>
      </c>
      <c r="C69" s="174" t="s">
        <v>222</v>
      </c>
      <c r="D69" s="167" t="s">
        <v>223</v>
      </c>
      <c r="E69" s="168">
        <v>9</v>
      </c>
      <c r="F69" s="169"/>
      <c r="G69" s="170">
        <f>ROUND(E69*F69,2)</f>
        <v>0</v>
      </c>
      <c r="H69" s="169"/>
      <c r="I69" s="170">
        <f>ROUND(E69*H69,2)</f>
        <v>0</v>
      </c>
      <c r="J69" s="169"/>
      <c r="K69" s="170">
        <f>ROUND(E69*J69,2)</f>
        <v>0</v>
      </c>
      <c r="L69" s="170">
        <v>21</v>
      </c>
      <c r="M69" s="170">
        <f>G69*(1+L69/100)</f>
        <v>0</v>
      </c>
      <c r="N69" s="168">
        <v>0.79652000000000001</v>
      </c>
      <c r="O69" s="168">
        <f>ROUND(E69*N69,2)</f>
        <v>7.17</v>
      </c>
      <c r="P69" s="168">
        <v>0</v>
      </c>
      <c r="Q69" s="168">
        <f>ROUND(E69*P69,2)</f>
        <v>0</v>
      </c>
      <c r="R69" s="170" t="s">
        <v>217</v>
      </c>
      <c r="S69" s="170" t="s">
        <v>111</v>
      </c>
      <c r="T69" s="171" t="s">
        <v>112</v>
      </c>
      <c r="U69" s="157">
        <v>0</v>
      </c>
      <c r="V69" s="157">
        <f>ROUND(E69*U69,2)</f>
        <v>0</v>
      </c>
      <c r="W69" s="157"/>
      <c r="X69" s="157" t="s">
        <v>218</v>
      </c>
      <c r="Y69" s="157" t="s">
        <v>114</v>
      </c>
      <c r="Z69" s="147"/>
      <c r="AA69" s="147"/>
      <c r="AB69" s="147"/>
      <c r="AC69" s="147"/>
      <c r="AD69" s="147"/>
      <c r="AE69" s="147"/>
      <c r="AF69" s="147"/>
      <c r="AG69" s="147" t="s">
        <v>219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2">
      <c r="A70" s="154"/>
      <c r="B70" s="155"/>
      <c r="C70" s="239" t="s">
        <v>224</v>
      </c>
      <c r="D70" s="240"/>
      <c r="E70" s="240"/>
      <c r="F70" s="240"/>
      <c r="G70" s="240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117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72" t="str">
        <f>C70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70" s="147"/>
      <c r="BC70" s="147"/>
      <c r="BD70" s="147"/>
      <c r="BE70" s="147"/>
      <c r="BF70" s="147"/>
      <c r="BG70" s="147"/>
      <c r="BH70" s="147"/>
    </row>
    <row r="71" spans="1:60">
      <c r="A71" s="150" t="s">
        <v>105</v>
      </c>
      <c r="B71" s="151" t="s">
        <v>69</v>
      </c>
      <c r="C71" s="173" t="s">
        <v>70</v>
      </c>
      <c r="D71" s="161"/>
      <c r="E71" s="162"/>
      <c r="F71" s="163"/>
      <c r="G71" s="163">
        <f>SUMIF(AG72:AG83,"&lt;&gt;NOR",G72:G83)</f>
        <v>0</v>
      </c>
      <c r="H71" s="163"/>
      <c r="I71" s="163">
        <f>SUM(I72:I83)</f>
        <v>0</v>
      </c>
      <c r="J71" s="163"/>
      <c r="K71" s="163">
        <f>SUM(K72:K83)</f>
        <v>0</v>
      </c>
      <c r="L71" s="163"/>
      <c r="M71" s="163">
        <f>SUM(M72:M83)</f>
        <v>0</v>
      </c>
      <c r="N71" s="162"/>
      <c r="O71" s="162">
        <f>SUM(O72:O83)</f>
        <v>30.259999999999998</v>
      </c>
      <c r="P71" s="162"/>
      <c r="Q71" s="162">
        <f>SUM(Q72:Q83)</f>
        <v>0</v>
      </c>
      <c r="R71" s="163"/>
      <c r="S71" s="163"/>
      <c r="T71" s="164"/>
      <c r="U71" s="160"/>
      <c r="V71" s="160">
        <f>SUM(V72:V83)</f>
        <v>42.22</v>
      </c>
      <c r="W71" s="160"/>
      <c r="X71" s="160"/>
      <c r="Y71" s="160"/>
      <c r="AG71" t="s">
        <v>106</v>
      </c>
    </row>
    <row r="72" spans="1:60" ht="22.5" outlineLevel="1">
      <c r="A72" s="165">
        <v>33</v>
      </c>
      <c r="B72" s="166" t="s">
        <v>225</v>
      </c>
      <c r="C72" s="174" t="s">
        <v>226</v>
      </c>
      <c r="D72" s="167" t="s">
        <v>133</v>
      </c>
      <c r="E72" s="168">
        <v>153</v>
      </c>
      <c r="F72" s="169"/>
      <c r="G72" s="170">
        <f>ROUND(E72*F72,2)</f>
        <v>0</v>
      </c>
      <c r="H72" s="169"/>
      <c r="I72" s="170">
        <f>ROUND(E72*H72,2)</f>
        <v>0</v>
      </c>
      <c r="J72" s="169"/>
      <c r="K72" s="170">
        <f>ROUND(E72*J72,2)</f>
        <v>0</v>
      </c>
      <c r="L72" s="170">
        <v>21</v>
      </c>
      <c r="M72" s="170">
        <f>G72*(1+L72/100)</f>
        <v>0</v>
      </c>
      <c r="N72" s="168">
        <v>0.14424000000000001</v>
      </c>
      <c r="O72" s="168">
        <f>ROUND(E72*N72,2)</f>
        <v>22.07</v>
      </c>
      <c r="P72" s="168">
        <v>0</v>
      </c>
      <c r="Q72" s="168">
        <f>ROUND(E72*P72,2)</f>
        <v>0</v>
      </c>
      <c r="R72" s="170" t="s">
        <v>110</v>
      </c>
      <c r="S72" s="170" t="s">
        <v>111</v>
      </c>
      <c r="T72" s="171" t="s">
        <v>112</v>
      </c>
      <c r="U72" s="157">
        <v>0.27200000000000002</v>
      </c>
      <c r="V72" s="157">
        <f>ROUND(E72*U72,2)</f>
        <v>41.62</v>
      </c>
      <c r="W72" s="157"/>
      <c r="X72" s="157" t="s">
        <v>113</v>
      </c>
      <c r="Y72" s="157" t="s">
        <v>114</v>
      </c>
      <c r="Z72" s="147"/>
      <c r="AA72" s="147"/>
      <c r="AB72" s="147"/>
      <c r="AC72" s="147"/>
      <c r="AD72" s="147"/>
      <c r="AE72" s="147"/>
      <c r="AF72" s="147"/>
      <c r="AG72" s="147" t="s">
        <v>138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>
      <c r="A73" s="154"/>
      <c r="B73" s="155"/>
      <c r="C73" s="239" t="s">
        <v>227</v>
      </c>
      <c r="D73" s="240"/>
      <c r="E73" s="240"/>
      <c r="F73" s="240"/>
      <c r="G73" s="240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117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>
      <c r="A74" s="154"/>
      <c r="B74" s="155"/>
      <c r="C74" s="175" t="s">
        <v>228</v>
      </c>
      <c r="D74" s="158"/>
      <c r="E74" s="159">
        <v>134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121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>
      <c r="A75" s="154"/>
      <c r="B75" s="155"/>
      <c r="C75" s="175" t="s">
        <v>229</v>
      </c>
      <c r="D75" s="158"/>
      <c r="E75" s="159">
        <v>19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121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65">
        <v>34</v>
      </c>
      <c r="B76" s="166" t="s">
        <v>230</v>
      </c>
      <c r="C76" s="174" t="s">
        <v>231</v>
      </c>
      <c r="D76" s="167" t="s">
        <v>133</v>
      </c>
      <c r="E76" s="168">
        <v>10</v>
      </c>
      <c r="F76" s="169"/>
      <c r="G76" s="170">
        <f>ROUND(E76*F76,2)</f>
        <v>0</v>
      </c>
      <c r="H76" s="169"/>
      <c r="I76" s="170">
        <f>ROUND(E76*H76,2)</f>
        <v>0</v>
      </c>
      <c r="J76" s="169"/>
      <c r="K76" s="170">
        <f>ROUND(E76*J76,2)</f>
        <v>0</v>
      </c>
      <c r="L76" s="170">
        <v>21</v>
      </c>
      <c r="M76" s="170">
        <f>G76*(1+L76/100)</f>
        <v>0</v>
      </c>
      <c r="N76" s="168">
        <v>0</v>
      </c>
      <c r="O76" s="168">
        <f>ROUND(E76*N76,2)</f>
        <v>0</v>
      </c>
      <c r="P76" s="168">
        <v>0</v>
      </c>
      <c r="Q76" s="168">
        <f>ROUND(E76*P76,2)</f>
        <v>0</v>
      </c>
      <c r="R76" s="170" t="s">
        <v>110</v>
      </c>
      <c r="S76" s="170" t="s">
        <v>111</v>
      </c>
      <c r="T76" s="171" t="s">
        <v>112</v>
      </c>
      <c r="U76" s="157">
        <v>0.06</v>
      </c>
      <c r="V76" s="157">
        <f>ROUND(E76*U76,2)</f>
        <v>0.6</v>
      </c>
      <c r="W76" s="157"/>
      <c r="X76" s="157" t="s">
        <v>113</v>
      </c>
      <c r="Y76" s="157" t="s">
        <v>114</v>
      </c>
      <c r="Z76" s="147"/>
      <c r="AA76" s="147"/>
      <c r="AB76" s="147"/>
      <c r="AC76" s="147"/>
      <c r="AD76" s="147"/>
      <c r="AE76" s="147"/>
      <c r="AF76" s="147"/>
      <c r="AG76" s="147" t="s">
        <v>115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>
      <c r="A77" s="154"/>
      <c r="B77" s="155"/>
      <c r="C77" s="239" t="s">
        <v>232</v>
      </c>
      <c r="D77" s="240"/>
      <c r="E77" s="240"/>
      <c r="F77" s="240"/>
      <c r="G77" s="240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117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65">
        <v>35</v>
      </c>
      <c r="B78" s="166" t="s">
        <v>233</v>
      </c>
      <c r="C78" s="174" t="s">
        <v>234</v>
      </c>
      <c r="D78" s="167" t="s">
        <v>210</v>
      </c>
      <c r="E78" s="168">
        <v>1</v>
      </c>
      <c r="F78" s="169"/>
      <c r="G78" s="170">
        <f>ROUND(E78*F78,2)</f>
        <v>0</v>
      </c>
      <c r="H78" s="169"/>
      <c r="I78" s="170">
        <f>ROUND(E78*H78,2)</f>
        <v>0</v>
      </c>
      <c r="J78" s="169"/>
      <c r="K78" s="170">
        <f>ROUND(E78*J78,2)</f>
        <v>0</v>
      </c>
      <c r="L78" s="170">
        <v>21</v>
      </c>
      <c r="M78" s="170">
        <f>G78*(1+L78/100)</f>
        <v>0</v>
      </c>
      <c r="N78" s="168">
        <v>0</v>
      </c>
      <c r="O78" s="168">
        <f>ROUND(E78*N78,2)</f>
        <v>0</v>
      </c>
      <c r="P78" s="168">
        <v>0</v>
      </c>
      <c r="Q78" s="168">
        <f>ROUND(E78*P78,2)</f>
        <v>0</v>
      </c>
      <c r="R78" s="170"/>
      <c r="S78" s="170" t="s">
        <v>158</v>
      </c>
      <c r="T78" s="171" t="s">
        <v>159</v>
      </c>
      <c r="U78" s="157">
        <v>0</v>
      </c>
      <c r="V78" s="157">
        <f>ROUND(E78*U78,2)</f>
        <v>0</v>
      </c>
      <c r="W78" s="157"/>
      <c r="X78" s="157" t="s">
        <v>113</v>
      </c>
      <c r="Y78" s="157" t="s">
        <v>114</v>
      </c>
      <c r="Z78" s="147"/>
      <c r="AA78" s="147"/>
      <c r="AB78" s="147"/>
      <c r="AC78" s="147"/>
      <c r="AD78" s="147"/>
      <c r="AE78" s="147"/>
      <c r="AF78" s="147"/>
      <c r="AG78" s="147" t="s">
        <v>115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65">
        <v>36</v>
      </c>
      <c r="B79" s="166" t="s">
        <v>235</v>
      </c>
      <c r="C79" s="174" t="s">
        <v>236</v>
      </c>
      <c r="D79" s="167" t="s">
        <v>237</v>
      </c>
      <c r="E79" s="168">
        <v>3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68">
        <v>7.6000000000000004E-4</v>
      </c>
      <c r="O79" s="168">
        <f>ROUND(E79*N79,2)</f>
        <v>0</v>
      </c>
      <c r="P79" s="168">
        <v>0</v>
      </c>
      <c r="Q79" s="168">
        <f>ROUND(E79*P79,2)</f>
        <v>0</v>
      </c>
      <c r="R79" s="170"/>
      <c r="S79" s="170" t="s">
        <v>158</v>
      </c>
      <c r="T79" s="171" t="s">
        <v>159</v>
      </c>
      <c r="U79" s="157">
        <v>0</v>
      </c>
      <c r="V79" s="157">
        <f>ROUND(E79*U79,2)</f>
        <v>0</v>
      </c>
      <c r="W79" s="157"/>
      <c r="X79" s="157" t="s">
        <v>113</v>
      </c>
      <c r="Y79" s="157" t="s">
        <v>114</v>
      </c>
      <c r="Z79" s="147"/>
      <c r="AA79" s="147"/>
      <c r="AB79" s="147"/>
      <c r="AC79" s="147"/>
      <c r="AD79" s="147"/>
      <c r="AE79" s="147"/>
      <c r="AF79" s="147"/>
      <c r="AG79" s="147" t="s">
        <v>115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>
      <c r="A80" s="165">
        <v>37</v>
      </c>
      <c r="B80" s="166" t="s">
        <v>238</v>
      </c>
      <c r="C80" s="174" t="s">
        <v>239</v>
      </c>
      <c r="D80" s="167" t="s">
        <v>223</v>
      </c>
      <c r="E80" s="168">
        <v>19.190000000000001</v>
      </c>
      <c r="F80" s="169"/>
      <c r="G80" s="170">
        <f>ROUND(E80*F80,2)</f>
        <v>0</v>
      </c>
      <c r="H80" s="169"/>
      <c r="I80" s="170">
        <f>ROUND(E80*H80,2)</f>
        <v>0</v>
      </c>
      <c r="J80" s="169"/>
      <c r="K80" s="170">
        <f>ROUND(E80*J80,2)</f>
        <v>0</v>
      </c>
      <c r="L80" s="170">
        <v>21</v>
      </c>
      <c r="M80" s="170">
        <f>G80*(1+L80/100)</f>
        <v>0</v>
      </c>
      <c r="N80" s="168">
        <v>0.06</v>
      </c>
      <c r="O80" s="168">
        <f>ROUND(E80*N80,2)</f>
        <v>1.1499999999999999</v>
      </c>
      <c r="P80" s="168">
        <v>0</v>
      </c>
      <c r="Q80" s="168">
        <f>ROUND(E80*P80,2)</f>
        <v>0</v>
      </c>
      <c r="R80" s="170" t="s">
        <v>163</v>
      </c>
      <c r="S80" s="170" t="s">
        <v>111</v>
      </c>
      <c r="T80" s="171" t="s">
        <v>112</v>
      </c>
      <c r="U80" s="157">
        <v>0</v>
      </c>
      <c r="V80" s="157">
        <f>ROUND(E80*U80,2)</f>
        <v>0</v>
      </c>
      <c r="W80" s="157"/>
      <c r="X80" s="157" t="s">
        <v>164</v>
      </c>
      <c r="Y80" s="157" t="s">
        <v>114</v>
      </c>
      <c r="Z80" s="147"/>
      <c r="AA80" s="147"/>
      <c r="AB80" s="147"/>
      <c r="AC80" s="147"/>
      <c r="AD80" s="147"/>
      <c r="AE80" s="147"/>
      <c r="AF80" s="147"/>
      <c r="AG80" s="147" t="s">
        <v>240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>
      <c r="A81" s="154"/>
      <c r="B81" s="155"/>
      <c r="C81" s="175" t="s">
        <v>241</v>
      </c>
      <c r="D81" s="158"/>
      <c r="E81" s="159">
        <v>19.190000000000001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121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>
      <c r="A82" s="165">
        <v>38</v>
      </c>
      <c r="B82" s="166" t="s">
        <v>242</v>
      </c>
      <c r="C82" s="174" t="s">
        <v>243</v>
      </c>
      <c r="D82" s="167" t="s">
        <v>223</v>
      </c>
      <c r="E82" s="168">
        <v>135.34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68">
        <v>5.1999999999999998E-2</v>
      </c>
      <c r="O82" s="168">
        <f>ROUND(E82*N82,2)</f>
        <v>7.04</v>
      </c>
      <c r="P82" s="168">
        <v>0</v>
      </c>
      <c r="Q82" s="168">
        <f>ROUND(E82*P82,2)</f>
        <v>0</v>
      </c>
      <c r="R82" s="170" t="s">
        <v>163</v>
      </c>
      <c r="S82" s="170" t="s">
        <v>111</v>
      </c>
      <c r="T82" s="171" t="s">
        <v>112</v>
      </c>
      <c r="U82" s="157">
        <v>0</v>
      </c>
      <c r="V82" s="157">
        <f>ROUND(E82*U82,2)</f>
        <v>0</v>
      </c>
      <c r="W82" s="157"/>
      <c r="X82" s="157" t="s">
        <v>164</v>
      </c>
      <c r="Y82" s="157" t="s">
        <v>114</v>
      </c>
      <c r="Z82" s="147"/>
      <c r="AA82" s="147"/>
      <c r="AB82" s="147"/>
      <c r="AC82" s="147"/>
      <c r="AD82" s="147"/>
      <c r="AE82" s="147"/>
      <c r="AF82" s="147"/>
      <c r="AG82" s="147" t="s">
        <v>165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>
      <c r="A83" s="154"/>
      <c r="B83" s="155"/>
      <c r="C83" s="175" t="s">
        <v>244</v>
      </c>
      <c r="D83" s="158"/>
      <c r="E83" s="159">
        <v>135.34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121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>
      <c r="A84" s="150" t="s">
        <v>105</v>
      </c>
      <c r="B84" s="151" t="s">
        <v>71</v>
      </c>
      <c r="C84" s="173" t="s">
        <v>72</v>
      </c>
      <c r="D84" s="161"/>
      <c r="E84" s="162"/>
      <c r="F84" s="163"/>
      <c r="G84" s="163">
        <f>SUMIF(AG85:AG86,"&lt;&gt;NOR",G85:G86)</f>
        <v>0</v>
      </c>
      <c r="H84" s="163"/>
      <c r="I84" s="163">
        <f>SUM(I85:I86)</f>
        <v>0</v>
      </c>
      <c r="J84" s="163"/>
      <c r="K84" s="163">
        <f>SUM(K85:K86)</f>
        <v>0</v>
      </c>
      <c r="L84" s="163"/>
      <c r="M84" s="163">
        <f>SUM(M85:M86)</f>
        <v>0</v>
      </c>
      <c r="N84" s="162"/>
      <c r="O84" s="162">
        <f>SUM(O85:O86)</f>
        <v>0</v>
      </c>
      <c r="P84" s="162"/>
      <c r="Q84" s="162">
        <f>SUM(Q85:Q86)</f>
        <v>0</v>
      </c>
      <c r="R84" s="163"/>
      <c r="S84" s="163"/>
      <c r="T84" s="164"/>
      <c r="U84" s="160"/>
      <c r="V84" s="160">
        <f>SUM(V85:V86)</f>
        <v>1.9</v>
      </c>
      <c r="W84" s="160"/>
      <c r="X84" s="160"/>
      <c r="Y84" s="160"/>
      <c r="AG84" t="s">
        <v>106</v>
      </c>
    </row>
    <row r="85" spans="1:60" outlineLevel="1">
      <c r="A85" s="165">
        <v>39</v>
      </c>
      <c r="B85" s="166" t="s">
        <v>245</v>
      </c>
      <c r="C85" s="174" t="s">
        <v>246</v>
      </c>
      <c r="D85" s="167" t="s">
        <v>247</v>
      </c>
      <c r="E85" s="168">
        <v>118.9365</v>
      </c>
      <c r="F85" s="169"/>
      <c r="G85" s="170">
        <f>ROUND(E85*F85,2)</f>
        <v>0</v>
      </c>
      <c r="H85" s="169"/>
      <c r="I85" s="170">
        <f>ROUND(E85*H85,2)</f>
        <v>0</v>
      </c>
      <c r="J85" s="169"/>
      <c r="K85" s="170">
        <f>ROUND(E85*J85,2)</f>
        <v>0</v>
      </c>
      <c r="L85" s="170">
        <v>21</v>
      </c>
      <c r="M85" s="170">
        <f>G85*(1+L85/100)</f>
        <v>0</v>
      </c>
      <c r="N85" s="168">
        <v>0</v>
      </c>
      <c r="O85" s="168">
        <f>ROUND(E85*N85,2)</f>
        <v>0</v>
      </c>
      <c r="P85" s="168">
        <v>0</v>
      </c>
      <c r="Q85" s="168">
        <f>ROUND(E85*P85,2)</f>
        <v>0</v>
      </c>
      <c r="R85" s="170" t="s">
        <v>110</v>
      </c>
      <c r="S85" s="170" t="s">
        <v>111</v>
      </c>
      <c r="T85" s="171" t="s">
        <v>112</v>
      </c>
      <c r="U85" s="157">
        <v>1.6E-2</v>
      </c>
      <c r="V85" s="157">
        <f>ROUND(E85*U85,2)</f>
        <v>1.9</v>
      </c>
      <c r="W85" s="157"/>
      <c r="X85" s="157" t="s">
        <v>113</v>
      </c>
      <c r="Y85" s="157" t="s">
        <v>114</v>
      </c>
      <c r="Z85" s="147"/>
      <c r="AA85" s="147"/>
      <c r="AB85" s="147"/>
      <c r="AC85" s="147"/>
      <c r="AD85" s="147"/>
      <c r="AE85" s="147"/>
      <c r="AF85" s="147"/>
      <c r="AG85" s="147" t="s">
        <v>115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>
      <c r="A86" s="154"/>
      <c r="B86" s="155"/>
      <c r="C86" s="239" t="s">
        <v>248</v>
      </c>
      <c r="D86" s="240"/>
      <c r="E86" s="240"/>
      <c r="F86" s="240"/>
      <c r="G86" s="240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117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>
      <c r="A87" s="150" t="s">
        <v>105</v>
      </c>
      <c r="B87" s="151" t="s">
        <v>73</v>
      </c>
      <c r="C87" s="173" t="s">
        <v>74</v>
      </c>
      <c r="D87" s="161"/>
      <c r="E87" s="162"/>
      <c r="F87" s="163"/>
      <c r="G87" s="163">
        <f>SUMIF(AG88:AG92,"&lt;&gt;NOR",G88:G92)</f>
        <v>0</v>
      </c>
      <c r="H87" s="163"/>
      <c r="I87" s="163">
        <f>SUM(I88:I92)</f>
        <v>0</v>
      </c>
      <c r="J87" s="163"/>
      <c r="K87" s="163">
        <f>SUM(K88:K92)</f>
        <v>0</v>
      </c>
      <c r="L87" s="163"/>
      <c r="M87" s="163">
        <f>SUM(M88:M92)</f>
        <v>0</v>
      </c>
      <c r="N87" s="162"/>
      <c r="O87" s="162">
        <f>SUM(O88:O92)</f>
        <v>0</v>
      </c>
      <c r="P87" s="162"/>
      <c r="Q87" s="162">
        <f>SUM(Q88:Q92)</f>
        <v>0</v>
      </c>
      <c r="R87" s="163"/>
      <c r="S87" s="163"/>
      <c r="T87" s="164"/>
      <c r="U87" s="160"/>
      <c r="V87" s="160">
        <f>SUM(V88:V92)</f>
        <v>0</v>
      </c>
      <c r="W87" s="160"/>
      <c r="X87" s="160"/>
      <c r="Y87" s="160"/>
      <c r="AG87" t="s">
        <v>106</v>
      </c>
    </row>
    <row r="88" spans="1:60" ht="22.5" outlineLevel="1">
      <c r="A88" s="165">
        <v>40</v>
      </c>
      <c r="B88" s="166" t="s">
        <v>249</v>
      </c>
      <c r="C88" s="174" t="s">
        <v>250</v>
      </c>
      <c r="D88" s="167" t="s">
        <v>247</v>
      </c>
      <c r="E88" s="168">
        <v>116.82</v>
      </c>
      <c r="F88" s="169"/>
      <c r="G88" s="170">
        <f>ROUND(E88*F88,2)</f>
        <v>0</v>
      </c>
      <c r="H88" s="169"/>
      <c r="I88" s="170">
        <f>ROUND(E88*H88,2)</f>
        <v>0</v>
      </c>
      <c r="J88" s="169"/>
      <c r="K88" s="170">
        <f>ROUND(E88*J88,2)</f>
        <v>0</v>
      </c>
      <c r="L88" s="170">
        <v>21</v>
      </c>
      <c r="M88" s="170">
        <f>G88*(1+L88/100)</f>
        <v>0</v>
      </c>
      <c r="N88" s="168">
        <v>0</v>
      </c>
      <c r="O88" s="168">
        <f>ROUND(E88*N88,2)</f>
        <v>0</v>
      </c>
      <c r="P88" s="168">
        <v>0</v>
      </c>
      <c r="Q88" s="168">
        <f>ROUND(E88*P88,2)</f>
        <v>0</v>
      </c>
      <c r="R88" s="170"/>
      <c r="S88" s="170" t="s">
        <v>158</v>
      </c>
      <c r="T88" s="171" t="s">
        <v>159</v>
      </c>
      <c r="U88" s="157">
        <v>0</v>
      </c>
      <c r="V88" s="157">
        <f>ROUND(E88*U88,2)</f>
        <v>0</v>
      </c>
      <c r="W88" s="157"/>
      <c r="X88" s="157" t="s">
        <v>113</v>
      </c>
      <c r="Y88" s="157" t="s">
        <v>114</v>
      </c>
      <c r="Z88" s="147"/>
      <c r="AA88" s="147"/>
      <c r="AB88" s="147"/>
      <c r="AC88" s="147"/>
      <c r="AD88" s="147"/>
      <c r="AE88" s="147"/>
      <c r="AF88" s="147"/>
      <c r="AG88" s="147" t="s">
        <v>115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>
      <c r="A89" s="165">
        <v>41</v>
      </c>
      <c r="B89" s="166" t="s">
        <v>251</v>
      </c>
      <c r="C89" s="174" t="s">
        <v>252</v>
      </c>
      <c r="D89" s="167" t="s">
        <v>247</v>
      </c>
      <c r="E89" s="168">
        <v>778.8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68">
        <v>0</v>
      </c>
      <c r="O89" s="168">
        <f>ROUND(E89*N89,2)</f>
        <v>0</v>
      </c>
      <c r="P89" s="168">
        <v>0</v>
      </c>
      <c r="Q89" s="168">
        <f>ROUND(E89*P89,2)</f>
        <v>0</v>
      </c>
      <c r="R89" s="170"/>
      <c r="S89" s="170" t="s">
        <v>158</v>
      </c>
      <c r="T89" s="171" t="s">
        <v>159</v>
      </c>
      <c r="U89" s="157">
        <v>0</v>
      </c>
      <c r="V89" s="157">
        <f>ROUND(E89*U89,2)</f>
        <v>0</v>
      </c>
      <c r="W89" s="157"/>
      <c r="X89" s="157" t="s">
        <v>113</v>
      </c>
      <c r="Y89" s="157" t="s">
        <v>114</v>
      </c>
      <c r="Z89" s="147"/>
      <c r="AA89" s="147"/>
      <c r="AB89" s="147"/>
      <c r="AC89" s="147"/>
      <c r="AD89" s="147"/>
      <c r="AE89" s="147"/>
      <c r="AF89" s="147"/>
      <c r="AG89" s="147" t="s">
        <v>115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>
      <c r="A90" s="165">
        <v>42</v>
      </c>
      <c r="B90" s="166" t="s">
        <v>253</v>
      </c>
      <c r="C90" s="174" t="s">
        <v>254</v>
      </c>
      <c r="D90" s="167" t="s">
        <v>247</v>
      </c>
      <c r="E90" s="168">
        <v>25.515000000000001</v>
      </c>
      <c r="F90" s="169"/>
      <c r="G90" s="170">
        <f>ROUND(E90*F90,2)</f>
        <v>0</v>
      </c>
      <c r="H90" s="169"/>
      <c r="I90" s="170">
        <f>ROUND(E90*H90,2)</f>
        <v>0</v>
      </c>
      <c r="J90" s="169"/>
      <c r="K90" s="170">
        <f>ROUND(E90*J90,2)</f>
        <v>0</v>
      </c>
      <c r="L90" s="170">
        <v>21</v>
      </c>
      <c r="M90" s="170">
        <f>G90*(1+L90/100)</f>
        <v>0</v>
      </c>
      <c r="N90" s="168">
        <v>0</v>
      </c>
      <c r="O90" s="168">
        <f>ROUND(E90*N90,2)</f>
        <v>0</v>
      </c>
      <c r="P90" s="168">
        <v>0</v>
      </c>
      <c r="Q90" s="168">
        <f>ROUND(E90*P90,2)</f>
        <v>0</v>
      </c>
      <c r="R90" s="170"/>
      <c r="S90" s="170" t="s">
        <v>158</v>
      </c>
      <c r="T90" s="171" t="s">
        <v>159</v>
      </c>
      <c r="U90" s="157">
        <v>0</v>
      </c>
      <c r="V90" s="157">
        <f>ROUND(E90*U90,2)</f>
        <v>0</v>
      </c>
      <c r="W90" s="157"/>
      <c r="X90" s="157" t="s">
        <v>113</v>
      </c>
      <c r="Y90" s="157" t="s">
        <v>114</v>
      </c>
      <c r="Z90" s="147"/>
      <c r="AA90" s="147"/>
      <c r="AB90" s="147"/>
      <c r="AC90" s="147"/>
      <c r="AD90" s="147"/>
      <c r="AE90" s="147"/>
      <c r="AF90" s="147"/>
      <c r="AG90" s="147" t="s">
        <v>115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>
      <c r="A91" s="154"/>
      <c r="B91" s="155"/>
      <c r="C91" s="175" t="s">
        <v>255</v>
      </c>
      <c r="D91" s="158"/>
      <c r="E91" s="159">
        <v>11.475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121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>
      <c r="A92" s="154"/>
      <c r="B92" s="155"/>
      <c r="C92" s="175" t="s">
        <v>256</v>
      </c>
      <c r="D92" s="158"/>
      <c r="E92" s="159">
        <v>14.04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121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>
      <c r="A93" s="150" t="s">
        <v>105</v>
      </c>
      <c r="B93" s="151" t="s">
        <v>76</v>
      </c>
      <c r="C93" s="173" t="s">
        <v>27</v>
      </c>
      <c r="D93" s="161"/>
      <c r="E93" s="162"/>
      <c r="F93" s="163"/>
      <c r="G93" s="163">
        <f>SUMIF(AG94:AG103,"&lt;&gt;NOR",G94:G103)</f>
        <v>0</v>
      </c>
      <c r="H93" s="163"/>
      <c r="I93" s="163">
        <f>SUM(I94:I103)</f>
        <v>0</v>
      </c>
      <c r="J93" s="163"/>
      <c r="K93" s="163">
        <f>SUM(K94:K103)</f>
        <v>0</v>
      </c>
      <c r="L93" s="163"/>
      <c r="M93" s="163">
        <f>SUM(M94:M103)</f>
        <v>0</v>
      </c>
      <c r="N93" s="162"/>
      <c r="O93" s="162">
        <f>SUM(O94:O103)</f>
        <v>0</v>
      </c>
      <c r="P93" s="162"/>
      <c r="Q93" s="162">
        <f>SUM(Q94:Q103)</f>
        <v>0</v>
      </c>
      <c r="R93" s="163"/>
      <c r="S93" s="163"/>
      <c r="T93" s="164"/>
      <c r="U93" s="160"/>
      <c r="V93" s="160">
        <f>SUM(V94:V103)</f>
        <v>0</v>
      </c>
      <c r="W93" s="160"/>
      <c r="X93" s="160"/>
      <c r="Y93" s="160"/>
      <c r="AG93" t="s">
        <v>106</v>
      </c>
    </row>
    <row r="94" spans="1:60" outlineLevel="1">
      <c r="A94" s="165">
        <v>43</v>
      </c>
      <c r="B94" s="166" t="s">
        <v>257</v>
      </c>
      <c r="C94" s="174" t="s">
        <v>258</v>
      </c>
      <c r="D94" s="167" t="s">
        <v>259</v>
      </c>
      <c r="E94" s="168">
        <v>1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68">
        <v>0</v>
      </c>
      <c r="O94" s="168">
        <f>ROUND(E94*N94,2)</f>
        <v>0</v>
      </c>
      <c r="P94" s="168">
        <v>0</v>
      </c>
      <c r="Q94" s="168">
        <f>ROUND(E94*P94,2)</f>
        <v>0</v>
      </c>
      <c r="R94" s="170"/>
      <c r="S94" s="170" t="s">
        <v>111</v>
      </c>
      <c r="T94" s="171" t="s">
        <v>159</v>
      </c>
      <c r="U94" s="157">
        <v>0</v>
      </c>
      <c r="V94" s="157">
        <f>ROUND(E94*U94,2)</f>
        <v>0</v>
      </c>
      <c r="W94" s="157"/>
      <c r="X94" s="157" t="s">
        <v>260</v>
      </c>
      <c r="Y94" s="157" t="s">
        <v>114</v>
      </c>
      <c r="Z94" s="147"/>
      <c r="AA94" s="147"/>
      <c r="AB94" s="147"/>
      <c r="AC94" s="147"/>
      <c r="AD94" s="147"/>
      <c r="AE94" s="147"/>
      <c r="AF94" s="147"/>
      <c r="AG94" s="147" t="s">
        <v>261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>
      <c r="A95" s="154"/>
      <c r="B95" s="155"/>
      <c r="C95" s="237" t="s">
        <v>289</v>
      </c>
      <c r="D95" s="238"/>
      <c r="E95" s="238"/>
      <c r="F95" s="238"/>
      <c r="G95" s="238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262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3">
      <c r="A96" s="154"/>
      <c r="B96" s="155"/>
      <c r="C96" s="235" t="s">
        <v>263</v>
      </c>
      <c r="D96" s="236"/>
      <c r="E96" s="236"/>
      <c r="F96" s="236"/>
      <c r="G96" s="236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262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72" t="str">
        <f>C96</f>
        <v>Vyhotovení protokolu o vytyčení stavby se seznamem souřadnic vytyčených bodů a jejich polohopisnými (S-JTSK) a výškopisnými (Bpv) hodnotami.</v>
      </c>
      <c r="BB96" s="147"/>
      <c r="BC96" s="147"/>
      <c r="BD96" s="147"/>
      <c r="BE96" s="147"/>
      <c r="BF96" s="147"/>
      <c r="BG96" s="147"/>
      <c r="BH96" s="147"/>
    </row>
    <row r="97" spans="1:60" outlineLevel="1">
      <c r="A97" s="165">
        <v>44</v>
      </c>
      <c r="B97" s="166" t="s">
        <v>264</v>
      </c>
      <c r="C97" s="174" t="s">
        <v>265</v>
      </c>
      <c r="D97" s="167" t="s">
        <v>259</v>
      </c>
      <c r="E97" s="168">
        <v>1</v>
      </c>
      <c r="F97" s="169"/>
      <c r="G97" s="170">
        <f>ROUND(E97*F97,2)</f>
        <v>0</v>
      </c>
      <c r="H97" s="169"/>
      <c r="I97" s="170">
        <f>ROUND(E97*H97,2)</f>
        <v>0</v>
      </c>
      <c r="J97" s="169"/>
      <c r="K97" s="170">
        <f>ROUND(E97*J97,2)</f>
        <v>0</v>
      </c>
      <c r="L97" s="170">
        <v>21</v>
      </c>
      <c r="M97" s="170">
        <f>G97*(1+L97/100)</f>
        <v>0</v>
      </c>
      <c r="N97" s="168">
        <v>0</v>
      </c>
      <c r="O97" s="168">
        <f>ROUND(E97*N97,2)</f>
        <v>0</v>
      </c>
      <c r="P97" s="168">
        <v>0</v>
      </c>
      <c r="Q97" s="168">
        <f>ROUND(E97*P97,2)</f>
        <v>0</v>
      </c>
      <c r="R97" s="170"/>
      <c r="S97" s="170" t="s">
        <v>111</v>
      </c>
      <c r="T97" s="171" t="s">
        <v>159</v>
      </c>
      <c r="U97" s="157">
        <v>0</v>
      </c>
      <c r="V97" s="157">
        <f>ROUND(E97*U97,2)</f>
        <v>0</v>
      </c>
      <c r="W97" s="157"/>
      <c r="X97" s="157" t="s">
        <v>260</v>
      </c>
      <c r="Y97" s="157" t="s">
        <v>114</v>
      </c>
      <c r="Z97" s="147"/>
      <c r="AA97" s="147"/>
      <c r="AB97" s="147"/>
      <c r="AC97" s="147"/>
      <c r="AD97" s="147"/>
      <c r="AE97" s="147"/>
      <c r="AF97" s="147"/>
      <c r="AG97" s="147" t="s">
        <v>261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>
      <c r="A98" s="154"/>
      <c r="B98" s="155"/>
      <c r="C98" s="237" t="s">
        <v>266</v>
      </c>
      <c r="D98" s="238"/>
      <c r="E98" s="238"/>
      <c r="F98" s="238"/>
      <c r="G98" s="238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262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72" t="str">
        <f>C98</f>
        <v>Zaměření a vytýčení stávajících inženýrských sítí v místě stavby z hlediska jejich ochrany při provádění stavby.</v>
      </c>
      <c r="BB98" s="147"/>
      <c r="BC98" s="147"/>
      <c r="BD98" s="147"/>
      <c r="BE98" s="147"/>
      <c r="BF98" s="147"/>
      <c r="BG98" s="147"/>
      <c r="BH98" s="147"/>
    </row>
    <row r="99" spans="1:60" outlineLevel="1">
      <c r="A99" s="165">
        <v>45</v>
      </c>
      <c r="B99" s="166" t="s">
        <v>267</v>
      </c>
      <c r="C99" s="174" t="s">
        <v>268</v>
      </c>
      <c r="D99" s="167" t="s">
        <v>259</v>
      </c>
      <c r="E99" s="168">
        <v>1</v>
      </c>
      <c r="F99" s="169"/>
      <c r="G99" s="170">
        <f>ROUND(E99*F99,2)</f>
        <v>0</v>
      </c>
      <c r="H99" s="169"/>
      <c r="I99" s="170">
        <f>ROUND(E99*H99,2)</f>
        <v>0</v>
      </c>
      <c r="J99" s="169"/>
      <c r="K99" s="170">
        <f>ROUND(E99*J99,2)</f>
        <v>0</v>
      </c>
      <c r="L99" s="170">
        <v>21</v>
      </c>
      <c r="M99" s="170">
        <f>G99*(1+L99/100)</f>
        <v>0</v>
      </c>
      <c r="N99" s="168">
        <v>0</v>
      </c>
      <c r="O99" s="168">
        <f>ROUND(E99*N99,2)</f>
        <v>0</v>
      </c>
      <c r="P99" s="168">
        <v>0</v>
      </c>
      <c r="Q99" s="168">
        <f>ROUND(E99*P99,2)</f>
        <v>0</v>
      </c>
      <c r="R99" s="170"/>
      <c r="S99" s="170" t="s">
        <v>111</v>
      </c>
      <c r="T99" s="171" t="s">
        <v>159</v>
      </c>
      <c r="U99" s="157">
        <v>0</v>
      </c>
      <c r="V99" s="157">
        <f>ROUND(E99*U99,2)</f>
        <v>0</v>
      </c>
      <c r="W99" s="157"/>
      <c r="X99" s="157" t="s">
        <v>260</v>
      </c>
      <c r="Y99" s="157" t="s">
        <v>114</v>
      </c>
      <c r="Z99" s="147"/>
      <c r="AA99" s="147"/>
      <c r="AB99" s="147"/>
      <c r="AC99" s="147"/>
      <c r="AD99" s="147"/>
      <c r="AE99" s="147"/>
      <c r="AF99" s="147"/>
      <c r="AG99" s="147" t="s">
        <v>261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65">
        <v>46</v>
      </c>
      <c r="B100" s="166" t="s">
        <v>269</v>
      </c>
      <c r="C100" s="174" t="s">
        <v>270</v>
      </c>
      <c r="D100" s="167" t="s">
        <v>259</v>
      </c>
      <c r="E100" s="168">
        <v>1</v>
      </c>
      <c r="F100" s="169"/>
      <c r="G100" s="170">
        <f>ROUND(E100*F100,2)</f>
        <v>0</v>
      </c>
      <c r="H100" s="169"/>
      <c r="I100" s="170">
        <f>ROUND(E100*H100,2)</f>
        <v>0</v>
      </c>
      <c r="J100" s="169"/>
      <c r="K100" s="170">
        <f>ROUND(E100*J100,2)</f>
        <v>0</v>
      </c>
      <c r="L100" s="170">
        <v>21</v>
      </c>
      <c r="M100" s="170">
        <f>G100*(1+L100/100)</f>
        <v>0</v>
      </c>
      <c r="N100" s="168">
        <v>0</v>
      </c>
      <c r="O100" s="168">
        <f>ROUND(E100*N100,2)</f>
        <v>0</v>
      </c>
      <c r="P100" s="168">
        <v>0</v>
      </c>
      <c r="Q100" s="168">
        <f>ROUND(E100*P100,2)</f>
        <v>0</v>
      </c>
      <c r="R100" s="170"/>
      <c r="S100" s="170" t="s">
        <v>111</v>
      </c>
      <c r="T100" s="171" t="s">
        <v>159</v>
      </c>
      <c r="U100" s="157">
        <v>0</v>
      </c>
      <c r="V100" s="157">
        <f>ROUND(E100*U100,2)</f>
        <v>0</v>
      </c>
      <c r="W100" s="157"/>
      <c r="X100" s="157" t="s">
        <v>260</v>
      </c>
      <c r="Y100" s="157" t="s">
        <v>114</v>
      </c>
      <c r="Z100" s="147"/>
      <c r="AA100" s="147"/>
      <c r="AB100" s="147"/>
      <c r="AC100" s="147"/>
      <c r="AD100" s="147"/>
      <c r="AE100" s="147"/>
      <c r="AF100" s="147"/>
      <c r="AG100" s="147" t="s">
        <v>261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33.75" outlineLevel="2">
      <c r="A101" s="154"/>
      <c r="B101" s="155"/>
      <c r="C101" s="237" t="s">
        <v>271</v>
      </c>
      <c r="D101" s="238"/>
      <c r="E101" s="238"/>
      <c r="F101" s="238"/>
      <c r="G101" s="238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262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72" t="str">
        <f>C101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65">
        <v>47</v>
      </c>
      <c r="B102" s="166" t="s">
        <v>272</v>
      </c>
      <c r="C102" s="174" t="s">
        <v>273</v>
      </c>
      <c r="D102" s="167" t="s">
        <v>259</v>
      </c>
      <c r="E102" s="168">
        <v>1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68">
        <v>0</v>
      </c>
      <c r="O102" s="168">
        <f>ROUND(E102*N102,2)</f>
        <v>0</v>
      </c>
      <c r="P102" s="168">
        <v>0</v>
      </c>
      <c r="Q102" s="168">
        <f>ROUND(E102*P102,2)</f>
        <v>0</v>
      </c>
      <c r="R102" s="170"/>
      <c r="S102" s="170" t="s">
        <v>111</v>
      </c>
      <c r="T102" s="171" t="s">
        <v>159</v>
      </c>
      <c r="U102" s="157">
        <v>0</v>
      </c>
      <c r="V102" s="157">
        <f>ROUND(E102*U102,2)</f>
        <v>0</v>
      </c>
      <c r="W102" s="157"/>
      <c r="X102" s="157" t="s">
        <v>260</v>
      </c>
      <c r="Y102" s="157" t="s">
        <v>114</v>
      </c>
      <c r="Z102" s="147"/>
      <c r="AA102" s="147"/>
      <c r="AB102" s="147"/>
      <c r="AC102" s="147"/>
      <c r="AD102" s="147"/>
      <c r="AE102" s="147"/>
      <c r="AF102" s="147"/>
      <c r="AG102" s="147" t="s">
        <v>261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2">
      <c r="A103" s="154"/>
      <c r="B103" s="155"/>
      <c r="C103" s="237" t="s">
        <v>274</v>
      </c>
      <c r="D103" s="238"/>
      <c r="E103" s="238"/>
      <c r="F103" s="238"/>
      <c r="G103" s="238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262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72" t="str">
        <f>C103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3" s="147"/>
      <c r="BC103" s="147"/>
      <c r="BD103" s="147"/>
      <c r="BE103" s="147"/>
      <c r="BF103" s="147"/>
      <c r="BG103" s="147"/>
      <c r="BH103" s="147"/>
    </row>
    <row r="104" spans="1:60">
      <c r="A104" s="150" t="s">
        <v>105</v>
      </c>
      <c r="B104" s="151" t="s">
        <v>77</v>
      </c>
      <c r="C104" s="173" t="s">
        <v>28</v>
      </c>
      <c r="D104" s="161"/>
      <c r="E104" s="162"/>
      <c r="F104" s="163"/>
      <c r="G104" s="163">
        <f>SUMIF(AG105:AG111,"&lt;&gt;NOR",G105:G111)</f>
        <v>0</v>
      </c>
      <c r="H104" s="163"/>
      <c r="I104" s="163">
        <f>SUM(I105:I111)</f>
        <v>0</v>
      </c>
      <c r="J104" s="163"/>
      <c r="K104" s="163">
        <f>SUM(K105:K111)</f>
        <v>0</v>
      </c>
      <c r="L104" s="163"/>
      <c r="M104" s="163">
        <f>SUM(M105:M111)</f>
        <v>0</v>
      </c>
      <c r="N104" s="162"/>
      <c r="O104" s="162">
        <f>SUM(O105:O111)</f>
        <v>0</v>
      </c>
      <c r="P104" s="162"/>
      <c r="Q104" s="162">
        <f>SUM(Q105:Q111)</f>
        <v>0</v>
      </c>
      <c r="R104" s="163"/>
      <c r="S104" s="163"/>
      <c r="T104" s="164"/>
      <c r="U104" s="160"/>
      <c r="V104" s="160">
        <f>SUM(V105:V111)</f>
        <v>0</v>
      </c>
      <c r="W104" s="160"/>
      <c r="X104" s="160"/>
      <c r="Y104" s="160"/>
      <c r="AG104" t="s">
        <v>106</v>
      </c>
    </row>
    <row r="105" spans="1:60" outlineLevel="1">
      <c r="A105" s="165">
        <v>48</v>
      </c>
      <c r="B105" s="166" t="s">
        <v>275</v>
      </c>
      <c r="C105" s="174" t="s">
        <v>276</v>
      </c>
      <c r="D105" s="167" t="s">
        <v>210</v>
      </c>
      <c r="E105" s="168">
        <v>1</v>
      </c>
      <c r="F105" s="169"/>
      <c r="G105" s="170">
        <f t="shared" ref="G105:G110" si="0">ROUND(E105*F105,2)</f>
        <v>0</v>
      </c>
      <c r="H105" s="169"/>
      <c r="I105" s="170">
        <f t="shared" ref="I105:I110" si="1">ROUND(E105*H105,2)</f>
        <v>0</v>
      </c>
      <c r="J105" s="169"/>
      <c r="K105" s="170">
        <f t="shared" ref="K105:K110" si="2">ROUND(E105*J105,2)</f>
        <v>0</v>
      </c>
      <c r="L105" s="170">
        <v>21</v>
      </c>
      <c r="M105" s="170">
        <f t="shared" ref="M105:M110" si="3">G105*(1+L105/100)</f>
        <v>0</v>
      </c>
      <c r="N105" s="168">
        <v>0</v>
      </c>
      <c r="O105" s="168">
        <f t="shared" ref="O105:O110" si="4">ROUND(E105*N105,2)</f>
        <v>0</v>
      </c>
      <c r="P105" s="168">
        <v>0</v>
      </c>
      <c r="Q105" s="168">
        <f t="shared" ref="Q105:Q110" si="5">ROUND(E105*P105,2)</f>
        <v>0</v>
      </c>
      <c r="R105" s="170"/>
      <c r="S105" s="170" t="s">
        <v>158</v>
      </c>
      <c r="T105" s="171" t="s">
        <v>159</v>
      </c>
      <c r="U105" s="157">
        <v>0</v>
      </c>
      <c r="V105" s="157">
        <f t="shared" ref="V105:V110" si="6">ROUND(E105*U105,2)</f>
        <v>0</v>
      </c>
      <c r="W105" s="157"/>
      <c r="X105" s="157" t="s">
        <v>113</v>
      </c>
      <c r="Y105" s="157" t="s">
        <v>114</v>
      </c>
      <c r="Z105" s="147"/>
      <c r="AA105" s="147"/>
      <c r="AB105" s="147"/>
      <c r="AC105" s="147"/>
      <c r="AD105" s="147"/>
      <c r="AE105" s="147"/>
      <c r="AF105" s="147"/>
      <c r="AG105" s="147" t="s">
        <v>115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>
      <c r="A106" s="165">
        <v>49</v>
      </c>
      <c r="B106" s="166" t="s">
        <v>277</v>
      </c>
      <c r="C106" s="174" t="s">
        <v>278</v>
      </c>
      <c r="D106" s="167" t="s">
        <v>210</v>
      </c>
      <c r="E106" s="168">
        <v>1</v>
      </c>
      <c r="F106" s="169"/>
      <c r="G106" s="170">
        <f t="shared" si="0"/>
        <v>0</v>
      </c>
      <c r="H106" s="169"/>
      <c r="I106" s="170">
        <f t="shared" si="1"/>
        <v>0</v>
      </c>
      <c r="J106" s="169"/>
      <c r="K106" s="170">
        <f t="shared" si="2"/>
        <v>0</v>
      </c>
      <c r="L106" s="170">
        <v>21</v>
      </c>
      <c r="M106" s="170">
        <f t="shared" si="3"/>
        <v>0</v>
      </c>
      <c r="N106" s="168">
        <v>0</v>
      </c>
      <c r="O106" s="168">
        <f t="shared" si="4"/>
        <v>0</v>
      </c>
      <c r="P106" s="168">
        <v>0</v>
      </c>
      <c r="Q106" s="168">
        <f t="shared" si="5"/>
        <v>0</v>
      </c>
      <c r="R106" s="170"/>
      <c r="S106" s="170" t="s">
        <v>158</v>
      </c>
      <c r="T106" s="171" t="s">
        <v>159</v>
      </c>
      <c r="U106" s="157">
        <v>0</v>
      </c>
      <c r="V106" s="157">
        <f t="shared" si="6"/>
        <v>0</v>
      </c>
      <c r="W106" s="157"/>
      <c r="X106" s="157" t="s">
        <v>113</v>
      </c>
      <c r="Y106" s="157" t="s">
        <v>114</v>
      </c>
      <c r="Z106" s="147"/>
      <c r="AA106" s="147"/>
      <c r="AB106" s="147"/>
      <c r="AC106" s="147"/>
      <c r="AD106" s="147"/>
      <c r="AE106" s="147"/>
      <c r="AF106" s="147"/>
      <c r="AG106" s="147" t="s">
        <v>115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>
      <c r="A107" s="165">
        <v>50</v>
      </c>
      <c r="B107" s="166" t="s">
        <v>279</v>
      </c>
      <c r="C107" s="174" t="s">
        <v>280</v>
      </c>
      <c r="D107" s="167" t="s">
        <v>210</v>
      </c>
      <c r="E107" s="168">
        <v>1</v>
      </c>
      <c r="F107" s="169"/>
      <c r="G107" s="170">
        <f t="shared" si="0"/>
        <v>0</v>
      </c>
      <c r="H107" s="169"/>
      <c r="I107" s="170">
        <f t="shared" si="1"/>
        <v>0</v>
      </c>
      <c r="J107" s="169"/>
      <c r="K107" s="170">
        <f t="shared" si="2"/>
        <v>0</v>
      </c>
      <c r="L107" s="170">
        <v>21</v>
      </c>
      <c r="M107" s="170">
        <f t="shared" si="3"/>
        <v>0</v>
      </c>
      <c r="N107" s="168">
        <v>0</v>
      </c>
      <c r="O107" s="168">
        <f t="shared" si="4"/>
        <v>0</v>
      </c>
      <c r="P107" s="168">
        <v>0</v>
      </c>
      <c r="Q107" s="168">
        <f t="shared" si="5"/>
        <v>0</v>
      </c>
      <c r="R107" s="170"/>
      <c r="S107" s="170" t="s">
        <v>158</v>
      </c>
      <c r="T107" s="171" t="s">
        <v>159</v>
      </c>
      <c r="U107" s="157">
        <v>0</v>
      </c>
      <c r="V107" s="157">
        <f t="shared" si="6"/>
        <v>0</v>
      </c>
      <c r="W107" s="157"/>
      <c r="X107" s="157" t="s">
        <v>113</v>
      </c>
      <c r="Y107" s="157" t="s">
        <v>114</v>
      </c>
      <c r="Z107" s="147"/>
      <c r="AA107" s="147"/>
      <c r="AB107" s="147"/>
      <c r="AC107" s="147"/>
      <c r="AD107" s="147"/>
      <c r="AE107" s="147"/>
      <c r="AF107" s="147"/>
      <c r="AG107" s="147" t="s">
        <v>115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65">
        <v>51</v>
      </c>
      <c r="B108" s="166" t="s">
        <v>281</v>
      </c>
      <c r="C108" s="174" t="s">
        <v>282</v>
      </c>
      <c r="D108" s="167" t="s">
        <v>210</v>
      </c>
      <c r="E108" s="168">
        <v>1</v>
      </c>
      <c r="F108" s="169"/>
      <c r="G108" s="170">
        <f t="shared" si="0"/>
        <v>0</v>
      </c>
      <c r="H108" s="169"/>
      <c r="I108" s="170">
        <f t="shared" si="1"/>
        <v>0</v>
      </c>
      <c r="J108" s="169"/>
      <c r="K108" s="170">
        <f t="shared" si="2"/>
        <v>0</v>
      </c>
      <c r="L108" s="170">
        <v>21</v>
      </c>
      <c r="M108" s="170">
        <f t="shared" si="3"/>
        <v>0</v>
      </c>
      <c r="N108" s="168">
        <v>0</v>
      </c>
      <c r="O108" s="168">
        <f t="shared" si="4"/>
        <v>0</v>
      </c>
      <c r="P108" s="168">
        <v>0</v>
      </c>
      <c r="Q108" s="168">
        <f t="shared" si="5"/>
        <v>0</v>
      </c>
      <c r="R108" s="170"/>
      <c r="S108" s="170" t="s">
        <v>158</v>
      </c>
      <c r="T108" s="171" t="s">
        <v>159</v>
      </c>
      <c r="U108" s="157">
        <v>0</v>
      </c>
      <c r="V108" s="157">
        <f t="shared" si="6"/>
        <v>0</v>
      </c>
      <c r="W108" s="157"/>
      <c r="X108" s="157" t="s">
        <v>113</v>
      </c>
      <c r="Y108" s="157" t="s">
        <v>114</v>
      </c>
      <c r="Z108" s="147"/>
      <c r="AA108" s="147"/>
      <c r="AB108" s="147"/>
      <c r="AC108" s="147"/>
      <c r="AD108" s="147"/>
      <c r="AE108" s="147"/>
      <c r="AF108" s="147"/>
      <c r="AG108" s="147" t="s">
        <v>115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65">
        <v>52</v>
      </c>
      <c r="B109" s="166" t="s">
        <v>283</v>
      </c>
      <c r="C109" s="174" t="s">
        <v>284</v>
      </c>
      <c r="D109" s="167" t="s">
        <v>210</v>
      </c>
      <c r="E109" s="168">
        <v>1</v>
      </c>
      <c r="F109" s="169"/>
      <c r="G109" s="170">
        <f t="shared" si="0"/>
        <v>0</v>
      </c>
      <c r="H109" s="169"/>
      <c r="I109" s="170">
        <f t="shared" si="1"/>
        <v>0</v>
      </c>
      <c r="J109" s="169"/>
      <c r="K109" s="170">
        <f t="shared" si="2"/>
        <v>0</v>
      </c>
      <c r="L109" s="170">
        <v>21</v>
      </c>
      <c r="M109" s="170">
        <f t="shared" si="3"/>
        <v>0</v>
      </c>
      <c r="N109" s="168">
        <v>0</v>
      </c>
      <c r="O109" s="168">
        <f t="shared" si="4"/>
        <v>0</v>
      </c>
      <c r="P109" s="168">
        <v>0</v>
      </c>
      <c r="Q109" s="168">
        <f t="shared" si="5"/>
        <v>0</v>
      </c>
      <c r="R109" s="170"/>
      <c r="S109" s="170" t="s">
        <v>158</v>
      </c>
      <c r="T109" s="171" t="s">
        <v>159</v>
      </c>
      <c r="U109" s="157">
        <v>0</v>
      </c>
      <c r="V109" s="157">
        <f t="shared" si="6"/>
        <v>0</v>
      </c>
      <c r="W109" s="157"/>
      <c r="X109" s="157" t="s">
        <v>113</v>
      </c>
      <c r="Y109" s="157" t="s">
        <v>114</v>
      </c>
      <c r="Z109" s="147"/>
      <c r="AA109" s="147"/>
      <c r="AB109" s="147"/>
      <c r="AC109" s="147"/>
      <c r="AD109" s="147"/>
      <c r="AE109" s="147"/>
      <c r="AF109" s="147"/>
      <c r="AG109" s="147" t="s">
        <v>115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65">
        <v>53</v>
      </c>
      <c r="B110" s="166" t="s">
        <v>285</v>
      </c>
      <c r="C110" s="174" t="s">
        <v>286</v>
      </c>
      <c r="D110" s="167" t="s">
        <v>259</v>
      </c>
      <c r="E110" s="168">
        <v>1</v>
      </c>
      <c r="F110" s="169"/>
      <c r="G110" s="170">
        <f t="shared" si="0"/>
        <v>0</v>
      </c>
      <c r="H110" s="169"/>
      <c r="I110" s="170">
        <f t="shared" si="1"/>
        <v>0</v>
      </c>
      <c r="J110" s="169"/>
      <c r="K110" s="170">
        <f t="shared" si="2"/>
        <v>0</v>
      </c>
      <c r="L110" s="170">
        <v>21</v>
      </c>
      <c r="M110" s="170">
        <f t="shared" si="3"/>
        <v>0</v>
      </c>
      <c r="N110" s="168">
        <v>0</v>
      </c>
      <c r="O110" s="168">
        <f t="shared" si="4"/>
        <v>0</v>
      </c>
      <c r="P110" s="168">
        <v>0</v>
      </c>
      <c r="Q110" s="168">
        <f t="shared" si="5"/>
        <v>0</v>
      </c>
      <c r="R110" s="170"/>
      <c r="S110" s="170" t="s">
        <v>111</v>
      </c>
      <c r="T110" s="171" t="s">
        <v>159</v>
      </c>
      <c r="U110" s="157">
        <v>0</v>
      </c>
      <c r="V110" s="157">
        <f t="shared" si="6"/>
        <v>0</v>
      </c>
      <c r="W110" s="157"/>
      <c r="X110" s="157" t="s">
        <v>260</v>
      </c>
      <c r="Y110" s="157" t="s">
        <v>114</v>
      </c>
      <c r="Z110" s="147"/>
      <c r="AA110" s="147"/>
      <c r="AB110" s="147"/>
      <c r="AC110" s="147"/>
      <c r="AD110" s="147"/>
      <c r="AE110" s="147"/>
      <c r="AF110" s="147"/>
      <c r="AG110" s="147" t="s">
        <v>261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2">
      <c r="A111" s="154"/>
      <c r="B111" s="155"/>
      <c r="C111" s="175" t="s">
        <v>287</v>
      </c>
      <c r="D111" s="158"/>
      <c r="E111" s="159">
        <v>1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121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>
      <c r="A112" s="3"/>
      <c r="B112" s="4"/>
      <c r="C112" s="176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v>15</v>
      </c>
      <c r="AF112">
        <v>21</v>
      </c>
      <c r="AG112" t="s">
        <v>91</v>
      </c>
    </row>
    <row r="113" spans="1:33">
      <c r="A113" s="150"/>
      <c r="B113" s="151" t="s">
        <v>29</v>
      </c>
      <c r="C113" s="173"/>
      <c r="D113" s="152"/>
      <c r="E113" s="153"/>
      <c r="F113" s="153"/>
      <c r="G113" s="164">
        <f>G8+G36+G39+G63+G71+G84+G87+G93+G104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f>SUMIF(L7:L111,AE112,G7:G111)</f>
        <v>0</v>
      </c>
      <c r="AF113">
        <f>SUMIF(L7:L111,AF112,G7:G111)</f>
        <v>0</v>
      </c>
      <c r="AG113" t="s">
        <v>288</v>
      </c>
    </row>
    <row r="114" spans="1:33">
      <c r="C114" s="177"/>
      <c r="D114" s="10"/>
      <c r="AG114" t="s">
        <v>290</v>
      </c>
    </row>
    <row r="115" spans="1:33">
      <c r="D115" s="10"/>
    </row>
    <row r="116" spans="1:33">
      <c r="D116" s="10"/>
    </row>
    <row r="117" spans="1:33">
      <c r="D117" s="10"/>
    </row>
    <row r="118" spans="1:33">
      <c r="D118" s="10"/>
    </row>
    <row r="119" spans="1:33">
      <c r="D119" s="10"/>
    </row>
    <row r="120" spans="1:33">
      <c r="D120" s="10"/>
    </row>
    <row r="121" spans="1:33">
      <c r="D121" s="10"/>
    </row>
    <row r="122" spans="1:33">
      <c r="D122" s="10"/>
    </row>
    <row r="123" spans="1:33">
      <c r="D123" s="10"/>
    </row>
    <row r="124" spans="1:33">
      <c r="D124" s="10"/>
    </row>
    <row r="125" spans="1:33">
      <c r="D125" s="10"/>
    </row>
    <row r="126" spans="1:33">
      <c r="D126" s="10"/>
    </row>
    <row r="127" spans="1:33">
      <c r="D127" s="10"/>
    </row>
    <row r="128" spans="1:33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 formatRows="0"/>
  <mergeCells count="28">
    <mergeCell ref="A1:G1"/>
    <mergeCell ref="C2:G2"/>
    <mergeCell ref="C3:G3"/>
    <mergeCell ref="C4:G4"/>
    <mergeCell ref="C21:G21"/>
    <mergeCell ref="C24:G24"/>
    <mergeCell ref="C27:G27"/>
    <mergeCell ref="C29:G29"/>
    <mergeCell ref="C10:G10"/>
    <mergeCell ref="C14:G14"/>
    <mergeCell ref="C16:G16"/>
    <mergeCell ref="C19:G19"/>
    <mergeCell ref="C50:G50"/>
    <mergeCell ref="C53:G53"/>
    <mergeCell ref="C68:G68"/>
    <mergeCell ref="C70:G70"/>
    <mergeCell ref="C31:G31"/>
    <mergeCell ref="C38:G38"/>
    <mergeCell ref="C44:G44"/>
    <mergeCell ref="C46:G46"/>
    <mergeCell ref="C96:G96"/>
    <mergeCell ref="C98:G98"/>
    <mergeCell ref="C101:G101"/>
    <mergeCell ref="C103:G103"/>
    <mergeCell ref="C73:G73"/>
    <mergeCell ref="C77:G77"/>
    <mergeCell ref="C86:G86"/>
    <mergeCell ref="C95:G95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300" verticalDpi="30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oadresa</vt:lpstr>
      <vt:lpstr>Stavba!Objednatel</vt:lpstr>
      <vt:lpstr>Stavba!Objekt</vt:lpstr>
      <vt:lpstr>'1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2025-02-20T12:25:18Z</dcterms:modified>
</cp:coreProperties>
</file>