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Pol'!$A$1:$Y$142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/>
  <c r="I61"/>
  <c r="I60"/>
  <c r="I59"/>
  <c r="I58"/>
  <c r="I57"/>
  <c r="I56"/>
  <c r="I55"/>
  <c r="I54"/>
  <c r="I53"/>
  <c r="G42"/>
  <c r="F42"/>
  <c r="G41"/>
  <c r="F41"/>
  <c r="G39"/>
  <c r="F39"/>
  <c r="G141" i="12"/>
  <c r="BA131"/>
  <c r="BA129"/>
  <c r="BA126"/>
  <c r="BA124"/>
  <c r="BA109"/>
  <c r="BA107"/>
  <c r="BA89"/>
  <c r="BA87"/>
  <c r="BA80"/>
  <c r="BA78"/>
  <c r="BA64"/>
  <c r="BA62"/>
  <c r="BA48"/>
  <c r="BA39"/>
  <c r="BA32"/>
  <c r="BA29"/>
  <c r="BA23"/>
  <c r="G9"/>
  <c r="G12"/>
  <c r="G15"/>
  <c r="G17"/>
  <c r="G19"/>
  <c r="G22"/>
  <c r="G25"/>
  <c r="G28"/>
  <c r="G31"/>
  <c r="G34"/>
  <c r="G36"/>
  <c r="G38"/>
  <c r="G40"/>
  <c r="G43"/>
  <c r="G44"/>
  <c r="G8"/>
  <c r="I9"/>
  <c r="I12"/>
  <c r="I15"/>
  <c r="I17"/>
  <c r="I19"/>
  <c r="I22"/>
  <c r="I25"/>
  <c r="I28"/>
  <c r="I31"/>
  <c r="I34"/>
  <c r="I36"/>
  <c r="I38"/>
  <c r="I40"/>
  <c r="I43"/>
  <c r="I44"/>
  <c r="I8"/>
  <c r="K9"/>
  <c r="K12"/>
  <c r="K15"/>
  <c r="K17"/>
  <c r="K19"/>
  <c r="K22"/>
  <c r="K25"/>
  <c r="K28"/>
  <c r="K31"/>
  <c r="K34"/>
  <c r="K36"/>
  <c r="K38"/>
  <c r="K40"/>
  <c r="K43"/>
  <c r="K44"/>
  <c r="K8"/>
  <c r="M9"/>
  <c r="M12"/>
  <c r="M15"/>
  <c r="M17"/>
  <c r="M19"/>
  <c r="M22"/>
  <c r="M25"/>
  <c r="M28"/>
  <c r="M31"/>
  <c r="M34"/>
  <c r="M36"/>
  <c r="M38"/>
  <c r="M40"/>
  <c r="M43"/>
  <c r="M44"/>
  <c r="M8"/>
  <c r="O9"/>
  <c r="O12"/>
  <c r="O15"/>
  <c r="O17"/>
  <c r="O19"/>
  <c r="O22"/>
  <c r="O25"/>
  <c r="O28"/>
  <c r="O31"/>
  <c r="O34"/>
  <c r="O36"/>
  <c r="O38"/>
  <c r="O40"/>
  <c r="O43"/>
  <c r="O44"/>
  <c r="O8"/>
  <c r="Q9"/>
  <c r="Q12"/>
  <c r="Q15"/>
  <c r="Q17"/>
  <c r="Q19"/>
  <c r="Q22"/>
  <c r="Q25"/>
  <c r="Q28"/>
  <c r="Q31"/>
  <c r="Q34"/>
  <c r="Q36"/>
  <c r="Q38"/>
  <c r="Q40"/>
  <c r="Q43"/>
  <c r="Q44"/>
  <c r="Q8"/>
  <c r="V9"/>
  <c r="V12"/>
  <c r="V15"/>
  <c r="V17"/>
  <c r="V19"/>
  <c r="V22"/>
  <c r="V25"/>
  <c r="V28"/>
  <c r="V31"/>
  <c r="V34"/>
  <c r="V36"/>
  <c r="V38"/>
  <c r="V40"/>
  <c r="V43"/>
  <c r="V44"/>
  <c r="V8"/>
  <c r="G47"/>
  <c r="G46"/>
  <c r="I47"/>
  <c r="I46"/>
  <c r="K47"/>
  <c r="K46"/>
  <c r="M47"/>
  <c r="M46"/>
  <c r="O47"/>
  <c r="O46"/>
  <c r="Q47"/>
  <c r="Q46"/>
  <c r="V47"/>
  <c r="V46"/>
  <c r="G51"/>
  <c r="G53"/>
  <c r="G54"/>
  <c r="G56"/>
  <c r="G58"/>
  <c r="G60"/>
  <c r="G61"/>
  <c r="G63"/>
  <c r="G67"/>
  <c r="G68"/>
  <c r="G70"/>
  <c r="G72"/>
  <c r="G74"/>
  <c r="G50"/>
  <c r="I51"/>
  <c r="I53"/>
  <c r="I54"/>
  <c r="I56"/>
  <c r="I58"/>
  <c r="I60"/>
  <c r="I61"/>
  <c r="I63"/>
  <c r="I67"/>
  <c r="I68"/>
  <c r="I70"/>
  <c r="I72"/>
  <c r="I74"/>
  <c r="I50"/>
  <c r="K51"/>
  <c r="K53"/>
  <c r="K54"/>
  <c r="K56"/>
  <c r="K58"/>
  <c r="K60"/>
  <c r="K61"/>
  <c r="K63"/>
  <c r="K67"/>
  <c r="K68"/>
  <c r="K70"/>
  <c r="K72"/>
  <c r="K74"/>
  <c r="K50"/>
  <c r="M51"/>
  <c r="M53"/>
  <c r="M54"/>
  <c r="M56"/>
  <c r="M58"/>
  <c r="M60"/>
  <c r="M61"/>
  <c r="M63"/>
  <c r="M67"/>
  <c r="M68"/>
  <c r="M70"/>
  <c r="M72"/>
  <c r="M74"/>
  <c r="M50"/>
  <c r="O51"/>
  <c r="O53"/>
  <c r="O54"/>
  <c r="O56"/>
  <c r="O58"/>
  <c r="O60"/>
  <c r="O61"/>
  <c r="O63"/>
  <c r="O67"/>
  <c r="O68"/>
  <c r="O70"/>
  <c r="O72"/>
  <c r="O74"/>
  <c r="O50"/>
  <c r="Q51"/>
  <c r="Q53"/>
  <c r="Q54"/>
  <c r="Q56"/>
  <c r="Q58"/>
  <c r="Q60"/>
  <c r="Q61"/>
  <c r="Q63"/>
  <c r="Q67"/>
  <c r="Q68"/>
  <c r="Q70"/>
  <c r="Q72"/>
  <c r="Q74"/>
  <c r="Q50"/>
  <c r="V51"/>
  <c r="V53"/>
  <c r="V54"/>
  <c r="V56"/>
  <c r="V58"/>
  <c r="V60"/>
  <c r="V61"/>
  <c r="V63"/>
  <c r="V67"/>
  <c r="V68"/>
  <c r="V70"/>
  <c r="V72"/>
  <c r="V74"/>
  <c r="V50"/>
  <c r="G77"/>
  <c r="G79"/>
  <c r="G81"/>
  <c r="G82"/>
  <c r="G83"/>
  <c r="G84"/>
  <c r="G85"/>
  <c r="G86"/>
  <c r="G88"/>
  <c r="G76"/>
  <c r="I77"/>
  <c r="I79"/>
  <c r="I81"/>
  <c r="I82"/>
  <c r="I83"/>
  <c r="I84"/>
  <c r="I85"/>
  <c r="I86"/>
  <c r="I88"/>
  <c r="I76"/>
  <c r="K77"/>
  <c r="K79"/>
  <c r="K81"/>
  <c r="K82"/>
  <c r="K83"/>
  <c r="K84"/>
  <c r="K85"/>
  <c r="K86"/>
  <c r="K88"/>
  <c r="K76"/>
  <c r="M77"/>
  <c r="M79"/>
  <c r="M81"/>
  <c r="M82"/>
  <c r="M83"/>
  <c r="M84"/>
  <c r="M85"/>
  <c r="M86"/>
  <c r="M88"/>
  <c r="M76"/>
  <c r="O77"/>
  <c r="O79"/>
  <c r="O81"/>
  <c r="O82"/>
  <c r="O83"/>
  <c r="O84"/>
  <c r="O85"/>
  <c r="O86"/>
  <c r="O88"/>
  <c r="O76"/>
  <c r="Q77"/>
  <c r="Q79"/>
  <c r="Q81"/>
  <c r="Q82"/>
  <c r="Q83"/>
  <c r="Q84"/>
  <c r="Q85"/>
  <c r="Q86"/>
  <c r="Q88"/>
  <c r="Q76"/>
  <c r="V77"/>
  <c r="V79"/>
  <c r="V81"/>
  <c r="V82"/>
  <c r="V83"/>
  <c r="V84"/>
  <c r="V85"/>
  <c r="V86"/>
  <c r="V88"/>
  <c r="V76"/>
  <c r="G91"/>
  <c r="G95"/>
  <c r="G98"/>
  <c r="G100"/>
  <c r="G101"/>
  <c r="G103"/>
  <c r="G90"/>
  <c r="I91"/>
  <c r="I95"/>
  <c r="I98"/>
  <c r="I100"/>
  <c r="I101"/>
  <c r="I103"/>
  <c r="I90"/>
  <c r="K91"/>
  <c r="K95"/>
  <c r="K98"/>
  <c r="K100"/>
  <c r="K101"/>
  <c r="K103"/>
  <c r="K90"/>
  <c r="M91"/>
  <c r="M95"/>
  <c r="M98"/>
  <c r="M100"/>
  <c r="M101"/>
  <c r="M103"/>
  <c r="M90"/>
  <c r="O91"/>
  <c r="O95"/>
  <c r="O98"/>
  <c r="O100"/>
  <c r="O101"/>
  <c r="O103"/>
  <c r="O90"/>
  <c r="Q91"/>
  <c r="Q95"/>
  <c r="Q98"/>
  <c r="Q100"/>
  <c r="Q101"/>
  <c r="Q103"/>
  <c r="Q90"/>
  <c r="V91"/>
  <c r="V95"/>
  <c r="V98"/>
  <c r="V100"/>
  <c r="V101"/>
  <c r="V103"/>
  <c r="V90"/>
  <c r="G106"/>
  <c r="G108"/>
  <c r="G105"/>
  <c r="I106"/>
  <c r="I108"/>
  <c r="I105"/>
  <c r="K106"/>
  <c r="K108"/>
  <c r="K105"/>
  <c r="M106"/>
  <c r="M108"/>
  <c r="M105"/>
  <c r="O106"/>
  <c r="O108"/>
  <c r="O105"/>
  <c r="Q106"/>
  <c r="Q108"/>
  <c r="Q105"/>
  <c r="V106"/>
  <c r="V108"/>
  <c r="V105"/>
  <c r="G111"/>
  <c r="G110"/>
  <c r="I111"/>
  <c r="I110"/>
  <c r="K111"/>
  <c r="K110"/>
  <c r="M111"/>
  <c r="M110"/>
  <c r="O111"/>
  <c r="O110"/>
  <c r="Q111"/>
  <c r="Q110"/>
  <c r="V111"/>
  <c r="V110"/>
  <c r="G114"/>
  <c r="G115"/>
  <c r="G120"/>
  <c r="G113"/>
  <c r="I114"/>
  <c r="I115"/>
  <c r="I120"/>
  <c r="I113"/>
  <c r="K114"/>
  <c r="K115"/>
  <c r="K120"/>
  <c r="K113"/>
  <c r="M114"/>
  <c r="M115"/>
  <c r="M120"/>
  <c r="M113"/>
  <c r="O114"/>
  <c r="O115"/>
  <c r="O120"/>
  <c r="O113"/>
  <c r="Q114"/>
  <c r="Q115"/>
  <c r="Q120"/>
  <c r="Q113"/>
  <c r="V114"/>
  <c r="V115"/>
  <c r="V120"/>
  <c r="V113"/>
  <c r="G122"/>
  <c r="G125"/>
  <c r="G127"/>
  <c r="G128"/>
  <c r="G130"/>
  <c r="G121"/>
  <c r="I122"/>
  <c r="I125"/>
  <c r="I127"/>
  <c r="I128"/>
  <c r="I130"/>
  <c r="I121"/>
  <c r="K122"/>
  <c r="K125"/>
  <c r="K127"/>
  <c r="K128"/>
  <c r="K130"/>
  <c r="K121"/>
  <c r="M122"/>
  <c r="M125"/>
  <c r="M127"/>
  <c r="M128"/>
  <c r="M130"/>
  <c r="M121"/>
  <c r="O122"/>
  <c r="O125"/>
  <c r="O127"/>
  <c r="O128"/>
  <c r="O130"/>
  <c r="O121"/>
  <c r="Q122"/>
  <c r="Q125"/>
  <c r="Q127"/>
  <c r="Q128"/>
  <c r="Q130"/>
  <c r="Q121"/>
  <c r="V122"/>
  <c r="V125"/>
  <c r="V127"/>
  <c r="V128"/>
  <c r="V130"/>
  <c r="V121"/>
  <c r="G133"/>
  <c r="G134"/>
  <c r="G135"/>
  <c r="G136"/>
  <c r="G137"/>
  <c r="G138"/>
  <c r="G132"/>
  <c r="I133"/>
  <c r="I134"/>
  <c r="I135"/>
  <c r="I136"/>
  <c r="I137"/>
  <c r="I138"/>
  <c r="I132"/>
  <c r="K133"/>
  <c r="K134"/>
  <c r="K135"/>
  <c r="K136"/>
  <c r="K137"/>
  <c r="K138"/>
  <c r="K132"/>
  <c r="M133"/>
  <c r="M134"/>
  <c r="M135"/>
  <c r="M136"/>
  <c r="M137"/>
  <c r="M138"/>
  <c r="M132"/>
  <c r="O133"/>
  <c r="O134"/>
  <c r="O135"/>
  <c r="O136"/>
  <c r="O137"/>
  <c r="O138"/>
  <c r="O132"/>
  <c r="Q133"/>
  <c r="Q134"/>
  <c r="Q135"/>
  <c r="Q136"/>
  <c r="Q137"/>
  <c r="Q138"/>
  <c r="Q132"/>
  <c r="V133"/>
  <c r="V134"/>
  <c r="V135"/>
  <c r="V136"/>
  <c r="V137"/>
  <c r="V138"/>
  <c r="V132"/>
  <c r="AE141"/>
  <c r="AF141"/>
  <c r="I20" i="1"/>
  <c r="I19"/>
  <c r="I18"/>
  <c r="I17"/>
  <c r="I16"/>
  <c r="I63"/>
  <c r="J53"/>
  <c r="J54"/>
  <c r="J55"/>
  <c r="J56"/>
  <c r="J57"/>
  <c r="J58"/>
  <c r="J59"/>
  <c r="J60"/>
  <c r="J61"/>
  <c r="J62"/>
  <c r="J63"/>
  <c r="F43"/>
  <c r="G23"/>
  <c r="A23"/>
  <c r="G24"/>
  <c r="G43"/>
  <c r="G25"/>
  <c r="A25"/>
  <c r="G26"/>
  <c r="A27"/>
  <c r="G29"/>
  <c r="A29"/>
  <c r="G28"/>
  <c r="G27"/>
  <c r="A26"/>
  <c r="A24"/>
  <c r="H39"/>
  <c r="H43"/>
  <c r="I39"/>
  <c r="I43"/>
  <c r="J39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<sst xmlns="http://schemas.openxmlformats.org/spreadsheetml/2006/main" count="847" uniqueCount="326">
  <si>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</si>
  <si>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</si>
  <si>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</si>
  <si>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</si>
  <si>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</si>
  <si>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</si>
  <si>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</si>
  <si>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</si>
  <si>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</si>
  <si>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</si>
  <si>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</si>
  <si>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</si>
  <si>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</si>
  <si>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</si>
  <si>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</si>
  <si>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</si>
  <si>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</si>
  <si>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</si>
  <si>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</si>
  <si>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</si>
  <si>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</si>
  <si>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</si>
  <si>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</si>
  <si>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</si>
  <si>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</si>
  <si>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</si>
  <si>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</si>
  <si>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</si>
  <si>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</si>
  <si>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</si>
  <si>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</si>
  <si>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</si>
  <si>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</si>
  <si>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</si>
  <si>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</si>
  <si>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</si>
  <si>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</si>
  <si>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</si>
  <si>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</si>
  <si>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</si>
  <si>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</si>
  <si>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</si>
  <si>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</si>
  <si>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</si>
  <si>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Rozpočet</t>
  </si>
  <si>
    <t>1</t>
  </si>
  <si>
    <t>ZR - Rekonstrukce ulice Nová</t>
  </si>
  <si>
    <t>Objekt:</t>
  </si>
  <si>
    <t>Rozpočet:</t>
  </si>
  <si>
    <t xml:space="preserve">2025-1 </t>
  </si>
  <si>
    <t>Stavba</t>
  </si>
  <si>
    <t>Stavební objekt</t>
  </si>
  <si>
    <t>Celkem za stavbu</t>
  </si>
  <si>
    <t>CZK</t>
  </si>
  <si>
    <t>#POPS</t>
  </si>
  <si>
    <t>Popis stavby: 2025-1  - ZR - Rekonstrukce ulice Nová</t>
  </si>
  <si>
    <t>#POPO</t>
  </si>
  <si>
    <t>Popis objektu: 1 - ZR - Rekonstrukce ulice Nová</t>
  </si>
  <si>
    <t>#POPR</t>
  </si>
  <si>
    <t>Popis rozpočtu: 01 - Rozpočet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</si>
  <si>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</si>
  <si>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</si>
  <si>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</si>
  <si>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</si>
  <si>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</si>
  <si>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</si>
  <si>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</si>
  <si>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</si>
  <si>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</si>
  <si>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</si>
  <si>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</si>
  <si>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</si>
  <si>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</si>
  <si>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</si>
  <si>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</si>
  <si>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</si>
  <si>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</si>
  <si>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</si>
  <si>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</si>
  <si>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</si>
  <si>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</si>
  <si>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</si>
  <si>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</si>
  <si>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</si>
  <si>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</si>
  <si>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</si>
  <si>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</si>
  <si>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</si>
  <si>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</si>
  <si>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</si>
  <si>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</si>
  <si>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</si>
  <si>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</si>
  <si>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</si>
  <si>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</si>
  <si>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</si>
  <si>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</si>
  <si>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</si>
  <si>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</si>
  <si>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</si>
  <si>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</si>
  <si>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</si>
  <si>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</si>
  <si>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</si>
  <si>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</si>
  <si>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</si>
  <si>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</si>
  <si>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</si>
  <si>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</si>
  <si>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</si>
  <si>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</si>
  <si>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</si>
  <si>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</si>
  <si>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25/ I</t>
  </si>
  <si>
    <t>RTS 24/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</si>
  <si>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</si>
  <si>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</si>
  <si>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</si>
  <si>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</si>
  <si>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</si>
  <si>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69+25</t>
  </si>
  <si>
    <t>VV</t>
  </si>
  <si>
    <t>113106521R00</t>
  </si>
  <si>
    <t>Rozebrání vozovek a ploch s jakoukoliv výplní spár   v ploše jednotlivě přes 200 m2, z drobných kostek nebo odseků, kladených do lože z kameniva těženého, škváry nebo strusky</t>
  </si>
  <si>
    <t>50+230</t>
  </si>
  <si>
    <t>113107615R00</t>
  </si>
  <si>
    <t>Odstranění podkladů nebo krytů z kameniva hrubého drceného, v ploše jednotlivě nad 50 m2, tloušťka vrstvy 150 mm</t>
  </si>
  <si>
    <t>2345+920+50+238</t>
  </si>
  <si>
    <t>113108411R00</t>
  </si>
  <si>
    <t>Odstranění podkladů nebo krytů živičných, v ploše jednotlivě nad 50 m2, tloušťka vrstvy 110 mm</t>
  </si>
  <si>
    <t>2345+920+22+20</t>
  </si>
  <si>
    <t>113152112R00</t>
  </si>
  <si>
    <t>Odstranění podkladů zpevněných ploch kamenivo drcené</t>
  </si>
  <si>
    <t>m3</t>
  </si>
  <si>
    <t>800-2</t>
  </si>
  <si>
    <t>s přemístěním na skládku na vzdálenost do 20 m nebo s naložením na dopravní prostředek,</t>
  </si>
  <si>
    <t>kladecí vrstvy dlažeb : (69+25)*0,05+(50+230)*0,03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</si>
  <si>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</si>
  <si>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</si>
  <si>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</si>
  <si>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</si>
  <si>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108+32</t>
  </si>
  <si>
    <t>113231436R00</t>
  </si>
  <si>
    <t>Bourání liniových odvodňovacích žabů zatížení D400, šířka žlabu 360 mm</t>
  </si>
  <si>
    <t>včetně betonového lože</t>
  </si>
  <si>
    <t>betonový žlab šířky 0,5 m : 29</t>
  </si>
  <si>
    <t>121101101R00</t>
  </si>
  <si>
    <t>Sejmutí ornice s přemístěním na vzdálenost do 50 m</t>
  </si>
  <si>
    <t>800-1</t>
  </si>
  <si>
    <t>POL1_1</t>
  </si>
  <si>
    <t>nebo lesní půdy, s vodorovným přemístěním na hromady v místě upotřebení nebo na dočasné či trvalé skládky se složením</t>
  </si>
  <si>
    <t>32*0,05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</si>
  <si>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</si>
  <si>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</si>
  <si>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</si>
  <si>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(32+8)*0,27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</si>
  <si>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</si>
  <si>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</si>
  <si>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</si>
  <si>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</si>
  <si>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</si>
  <si>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</si>
  <si>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</si>
  <si>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182301122R00</t>
  </si>
  <si>
    <t>Rozprostření a urovnání ornice ve svahu v souvislé ploše do 500 m2, tloušťka vrstvy přes 100 do 150 mm</t>
  </si>
  <si>
    <t>s případným nutným přemístěním hromad nebo dočasných skládek na místo potřeby ze vzdálenosti do 30 m, ve svahu sklonu přes 1 : 5,</t>
  </si>
  <si>
    <t>199000002R00</t>
  </si>
  <si>
    <t>Poplatky za skládku horniny 1- 4, skupina 17 05 04 z Katalogu odpadů</t>
  </si>
  <si>
    <t>zemina : 10,8</t>
  </si>
  <si>
    <t>podkladní kamenivo : 3553*0,15+13,1</t>
  </si>
  <si>
    <t>Vodorovné přemístění výkopku z hor.1-4 na skládku ve vzdálenosti dle možností dodavatele</t>
  </si>
  <si>
    <t>Vlastní</t>
  </si>
  <si>
    <t>Indiv</t>
  </si>
  <si>
    <t>00572472R</t>
  </si>
  <si>
    <t>směs travní luční, dlouhodobá</t>
  </si>
  <si>
    <t>kg</t>
  </si>
  <si>
    <t>SPCM</t>
  </si>
  <si>
    <t>Specifikace</t>
  </si>
  <si>
    <t>POL3_1</t>
  </si>
  <si>
    <t>16*0,04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</si>
  <si>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</si>
  <si>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</si>
  <si>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</si>
  <si>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93+7+10+237+2042+37+5+4+98+1054+2</t>
  </si>
  <si>
    <t>564851111RT2</t>
  </si>
  <si>
    <t>Podklad ze štěrkodrti s rozprostřením a zhutněním frakce 0-32 mm, tloušťka po zhutnění 150 mm</t>
  </si>
  <si>
    <t>237+10</t>
  </si>
  <si>
    <t>564861111RT4</t>
  </si>
  <si>
    <t>Podklad ze štěrkodrti s rozprostřením a zhutněním frakce 0-63 mm, tloušťka po zhutnění 200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</si>
  <si>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</si>
  <si>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</si>
  <si>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</si>
  <si>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573231122R00</t>
  </si>
  <si>
    <t>Postřik spojovací kationaktivní emulzí KAE , množství zbytkového asfaltu 0,20 kg/m2</t>
  </si>
  <si>
    <t>bez posypu kamenivem</t>
  </si>
  <si>
    <t>577132111R00</t>
  </si>
  <si>
    <t>Beton asfaltový s rozprostřením a zhutněním v pruhu šířky přes 3 m, ACO 11+, tloušťky 40 mm, plochy přes 1000 m2</t>
  </si>
  <si>
    <t>2057+1054+22+20</t>
  </si>
  <si>
    <t>577162124R00</t>
  </si>
  <si>
    <t>Beton asfaltový s rozprostřením a zhutněním v pruhu šířky přes 3 m, ACL 16+, tloušťky 70 mm, plochy přes 1000 m2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</si>
  <si>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</si>
  <si>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</si>
  <si>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</si>
  <si>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</si>
  <si>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</si>
  <si>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</si>
  <si>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93+7+10+237+5+4</t>
  </si>
  <si>
    <t>předláždění sjezdů : 37+2</t>
  </si>
  <si>
    <t>02</t>
  </si>
  <si>
    <t>Asfaltová zálivka mezi starým a novým asfaltem</t>
  </si>
  <si>
    <t xml:space="preserve">m     </t>
  </si>
  <si>
    <t>592452561R</t>
  </si>
  <si>
    <t>Dlažba betonová typ: vegetační, čtvercový; dl = 170 mm; š = 170 mm; tl = 80,0 mm; vsakovací s distančníky; povrchová úprava: impregnace; barva: šedá</t>
  </si>
  <si>
    <t>POL3_</t>
  </si>
  <si>
    <t>zatravňovací distanční betonová dlažba 200x200x80 : 237*1,05</t>
  </si>
  <si>
    <t>592452620R</t>
  </si>
  <si>
    <t>Dlažba betonová typ: čtvercový; dl = 200 mm; š = 200 mm; tl = 80,0 mm; povrchová úprava: impregnace; barva: šedá</t>
  </si>
  <si>
    <t>(93+5)*1,05</t>
  </si>
  <si>
    <t>59245264R</t>
  </si>
  <si>
    <t>Dlažba betonová typ: obdélníkový; dl = 200 mm; š = 100 mm; tl = 80,0 mm; povrchová úprava: reliéfní s bodovými výstupky; impregnace; barva: dle vzorníku</t>
  </si>
  <si>
    <t>červená slepecká dlažba 200x100x80 : (7+4)*1,05</t>
  </si>
  <si>
    <t>59245266R</t>
  </si>
  <si>
    <t>Dlažba betonová typ: obdélníkový; dl = 200 mm; š = 100 mm; tl = 80,0 mm; povrchová úprava: impregnace; barva: dle vzorníku</t>
  </si>
  <si>
    <t>černá zámková dlažba 200x100x80 : 10*1,05</t>
  </si>
  <si>
    <t>899231111R00</t>
  </si>
  <si>
    <t>Výšková úprava uličního vstupu nebo vpustě do 20 cm zvýšením mříže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</si>
  <si>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</si>
  <si>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</si>
  <si>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899331111R00</t>
  </si>
  <si>
    <t>Výšková úprava uličního vstupu nebo vpustě do 20 cm zvýšením poklopu</t>
  </si>
  <si>
    <t>03</t>
  </si>
  <si>
    <t>Kompletní odstranění, odvoz a likvidace stávající betonové uliční vpusti, vč. zemních prací</t>
  </si>
  <si>
    <t>soubor</t>
  </si>
  <si>
    <t>04</t>
  </si>
  <si>
    <t>Osazení plovoucího poklopu kanalizační šachty dle požadavků VAS, bez dodávky poklopu</t>
  </si>
  <si>
    <t>05</t>
  </si>
  <si>
    <t>D+M kabelových chrániček PVC 2xd110, včetně zemních prací, obsypu, výstražné fólie, utěsnění na volných koncích</t>
  </si>
  <si>
    <t>06</t>
  </si>
  <si>
    <t>Rozebrání a zpětné zadláždění chodníkové dlažby v místě pokládky kabelových chrániček</t>
  </si>
  <si>
    <t xml:space="preserve">m2    </t>
  </si>
  <si>
    <t>07</t>
  </si>
  <si>
    <t>Vytrhání a zpětné osazení obrubníku v místě pokládky kabelových chrániček</t>
  </si>
  <si>
    <t>831350012RAB</t>
  </si>
  <si>
    <t>Kanalizace z trub plastových D 160 mm, hloubka 1,5 m, Odbočka plastová pro venkovní kanalizaci typ: jednoduchá, redukovaná; spoj: hrdlový; potrubí: jednovrstvé; materiál: PVC-U; povrch: hladký; úhel = ...</t>
  </si>
  <si>
    <t>AP-HSV</t>
  </si>
  <si>
    <t>Agregovaná položka</t>
  </si>
  <si>
    <t>POL2_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</si>
  <si>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</si>
  <si>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894411010RAG</t>
  </si>
  <si>
    <t>Šachty z betonových dílců vpusť uliční z dílců DN 450  s odkalištěm, hloubka 1,67 m, napojení DN 150, litinová mříž 500 x 500 mm 40 t, Mříž vtoková materiál: litina; pro uliční vpusť; zatížení: D 400; l = 500 mm; b = 500 mm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</si>
  <si>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</si>
  <si>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</si>
  <si>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</si>
  <si>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</si>
  <si>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silniční : 145+202</t>
  </si>
  <si>
    <t>chodníkový : 38</t>
  </si>
  <si>
    <t>917862111RT5</t>
  </si>
  <si>
    <t>Osazení silničního nebo chodníkového obrubníku včetně dodávky betonovéího obrubníku  1000/100/250 mm, stojatého, s boční opěrou z betonu prostého, do lože z betonu prostého C 12/15</t>
  </si>
  <si>
    <t>78+24</t>
  </si>
  <si>
    <t>919735113R00</t>
  </si>
  <si>
    <t>Řezání stávajících krytů nebo podkladů živičných, hloubky přes 100 do 150 mm</t>
  </si>
  <si>
    <t>včetně spotřeby vody</t>
  </si>
  <si>
    <t>08</t>
  </si>
  <si>
    <t>Přesun zastávkového označníku včetně základu a zemních prací</t>
  </si>
  <si>
    <t>59217421R</t>
  </si>
  <si>
    <t>obrubník chodníkový materiál beton; l = 1000,0 mm; š = 100,0 mm; h = 250,0 mm; barva šedá</t>
  </si>
  <si>
    <t>POL3_0</t>
  </si>
  <si>
    <t>38*1,01</t>
  </si>
  <si>
    <t>59217490R</t>
  </si>
  <si>
    <t>obrubník silniční nájezdový; materiál beton; l = 1000,0 mm; š = 150,0 mm; h = 150,0 mm; barva šedá</t>
  </si>
  <si>
    <t>(145+202)*1,01</t>
  </si>
  <si>
    <t>962052211R00</t>
  </si>
  <si>
    <t>Bourání zdiva železobetonového nadzákladového</t>
  </si>
  <si>
    <t>801-3</t>
  </si>
  <si>
    <t>nebo vybourání otvorů průřezové plochy přes 4 m2 ve zdivu železobetonovém, včetně pomocného lešení o výšce podlahy do 1900 mm a pro zatížení do 1,5 kPa  (150 kg/m2),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</si>
  <si>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</si>
  <si>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</si>
  <si>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</si>
  <si>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998225111R00</t>
  </si>
  <si>
    <t>Přesun hmot komunikací a letišť, kryt živičný jakékoliv délky objektu</t>
  </si>
  <si>
    <t>t</t>
  </si>
  <si>
    <t>vodorovně do 200 m</t>
  </si>
  <si>
    <t>09</t>
  </si>
  <si>
    <t>Odvoz a likvidace vybouraných asfaltových vrstev dle platné legislativy, do vzdálenosti dle možností dodavatele, včetně všech poplatků</t>
  </si>
  <si>
    <t>10</t>
  </si>
  <si>
    <t>Odvoz a likvidace vybouraných betonových a ŽB prvků, do vzdálenosti dle možností dodavatele, včetně všech poplatků</t>
  </si>
  <si>
    <t>zámková dlažba : 21,15</t>
  </si>
  <si>
    <t>obrubníky : 37,8</t>
  </si>
  <si>
    <t>odvodňovací žlab : 15,95</t>
  </si>
  <si>
    <t>prostor pro popelnice : 8,64</t>
  </si>
  <si>
    <t>11</t>
  </si>
  <si>
    <t>Naložení, odvoz a složení přebytečných žulových kostek do 10 km dle požadavků investora</t>
  </si>
  <si>
    <t>005111020R</t>
  </si>
  <si>
    <t>Vytyčení stavby</t>
  </si>
  <si>
    <t>Soubor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</si>
  <si>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</si>
  <si>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</si>
  <si>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</si>
  <si>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</si>
  <si>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</si>
  <si>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</si>
  <si>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</si>
  <si>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</si>
  <si>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</si>
  <si>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</si>
  <si>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</si>
  <si>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</si>
  <si>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</si>
  <si>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</si>
  <si>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</si>
  <si>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12</t>
  </si>
  <si>
    <t>Vytyčení a ochrana stávajících sítí technické infrastruktury</t>
  </si>
  <si>
    <t>13</t>
  </si>
  <si>
    <t>Kompletní zajištění DIO i s MHD, zajištění přechodného dopravního značení, potřebných vyjádření, rozhodnutí...</t>
  </si>
  <si>
    <t>14</t>
  </si>
  <si>
    <t>Kompletní zajištění informační reklamní tabule velikosti 1,8x3,5 m, dle grafického návrhu investora, po celou dobu stavby, vč. nosné konstrukce</t>
  </si>
  <si>
    <t>15</t>
  </si>
  <si>
    <t>Pasportizace prostoru stavby před započetím a po provedení prací</t>
  </si>
  <si>
    <t>16</t>
  </si>
  <si>
    <t>Koordinace prací s pokládkou kabelů SATT</t>
  </si>
  <si>
    <t>005241020R</t>
  </si>
  <si>
    <t xml:space="preserve">Geodetické zaměření skutečného provedení  </t>
  </si>
  <si>
    <t>předání ve formátech dgn, pdf a 4x v papírové podobě, nahrání do DTM Kraje Vysočina dle platných předpisů : 1</t>
  </si>
  <si>
    <t>SUM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</si>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</sst>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164" fontId="7" fillId="0" borderId="16" xfId="0" applyNumberFormat="1" applyFont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5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5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9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vertical="top" wrapTex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78" t="s">
        <v>39</v>
      </c>
      <c r="B2" s="178"/>
      <c r="C2" s="178"/>
      <c r="D2" s="178"/>
      <c r="E2" s="178"/>
      <c r="F2" s="178"/>
      <c r="G2" s="178"/>
    </row>
  </sheetData>
  <sheetProtection password="9231" sheet="1" formatRows="0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191" t="s">
        <v>41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>
      <c r="A2" s="2"/>
      <c r="B2" s="77" t="s">
        <v>22</v>
      </c>
      <c r="C2" s="78"/>
      <c r="D2" s="79" t="s">
        <v>49</v>
      </c>
      <c r="E2" s="198" t="s">
        <v>46</v>
      </c>
      <c r="F2" s="199"/>
      <c r="G2" s="199"/>
      <c r="H2" s="199"/>
      <c r="I2" s="199"/>
      <c r="J2" s="200"/>
      <c r="O2" s="1"/>
    </row>
    <row r="3" spans="1:15" ht="27" customHeight="1">
      <c r="A3" s="2"/>
      <c r="B3" s="80" t="s">
        <v>47</v>
      </c>
      <c r="C3" s="78"/>
      <c r="D3" s="81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>
      <c r="A4" s="76">
        <v>1024</v>
      </c>
      <c r="B4" s="82" t="s">
        <v>48</v>
      </c>
      <c r="C4" s="83"/>
      <c r="D4" s="84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>
      <c r="A5" s="2"/>
      <c r="B5" s="31" t="s">
        <v>42</v>
      </c>
      <c r="D5" s="211"/>
      <c r="E5" s="212"/>
      <c r="F5" s="212"/>
      <c r="G5" s="212"/>
      <c r="H5" s="18" t="s">
        <v>40</v>
      </c>
      <c r="I5" s="22"/>
      <c r="J5" s="8"/>
    </row>
    <row r="6" spans="1:15" ht="15.75" customHeight="1">
      <c r="A6" s="2"/>
      <c r="B6" s="28"/>
      <c r="C6" s="55"/>
      <c r="D6" s="213"/>
      <c r="E6" s="214"/>
      <c r="F6" s="214"/>
      <c r="G6" s="21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6"/>
      <c r="E11" s="186"/>
      <c r="F11" s="186"/>
      <c r="G11" s="186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05"/>
      <c r="E12" s="205"/>
      <c r="F12" s="205"/>
      <c r="G12" s="205"/>
      <c r="H12" s="18" t="s">
        <v>34</v>
      </c>
      <c r="I12" s="85"/>
      <c r="J12" s="8"/>
    </row>
    <row r="13" spans="1:15" ht="15.75" customHeight="1">
      <c r="A13" s="2"/>
      <c r="B13" s="29"/>
      <c r="C13" s="56"/>
      <c r="D13" s="86"/>
      <c r="E13" s="209"/>
      <c r="F13" s="210"/>
      <c r="G13" s="21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4"/>
      <c r="F15" s="204"/>
      <c r="G15" s="187"/>
      <c r="H15" s="187"/>
      <c r="I15" s="187" t="s">
        <v>29</v>
      </c>
      <c r="J15" s="188"/>
    </row>
    <row r="16" spans="1:15" ht="23.25" customHeight="1">
      <c r="A16" s="139" t="s">
        <v>24</v>
      </c>
      <c r="B16" s="38" t="s">
        <v>24</v>
      </c>
      <c r="C16" s="62"/>
      <c r="D16" s="63"/>
      <c r="E16" s="189"/>
      <c r="F16" s="197"/>
      <c r="G16" s="189"/>
      <c r="H16" s="197"/>
      <c r="I16" s="189">
        <f>SUMIF(F53:F62,A16,I53:I62)+SUMIF(F53:F62,"PSU",I53:I62)</f>
        <v>0</v>
      </c>
      <c r="J16" s="190"/>
    </row>
    <row r="17" spans="1:10" ht="23.25" customHeight="1">
      <c r="A17" s="139" t="s">
        <v>25</v>
      </c>
      <c r="B17" s="38" t="s">
        <v>25</v>
      </c>
      <c r="C17" s="62"/>
      <c r="D17" s="63"/>
      <c r="E17" s="189"/>
      <c r="F17" s="197"/>
      <c r="G17" s="189"/>
      <c r="H17" s="197"/>
      <c r="I17" s="189">
        <f>SUMIF(F53:F62,A17,I53:I62)</f>
        <v>0</v>
      </c>
      <c r="J17" s="190"/>
    </row>
    <row r="18" spans="1:10" ht="23.25" customHeight="1">
      <c r="A18" s="139" t="s">
        <v>26</v>
      </c>
      <c r="B18" s="38" t="s">
        <v>26</v>
      </c>
      <c r="C18" s="62"/>
      <c r="D18" s="63"/>
      <c r="E18" s="189"/>
      <c r="F18" s="197"/>
      <c r="G18" s="189"/>
      <c r="H18" s="197"/>
      <c r="I18" s="189">
        <f>SUMIF(F53:F62,A18,I53:I62)</f>
        <v>0</v>
      </c>
      <c r="J18" s="190"/>
    </row>
    <row r="19" spans="1:10" ht="23.25" customHeight="1">
      <c r="A19" s="139" t="s">
        <v>78</v>
      </c>
      <c r="B19" s="38" t="s">
        <v>27</v>
      </c>
      <c r="C19" s="62"/>
      <c r="D19" s="63"/>
      <c r="E19" s="189"/>
      <c r="F19" s="197"/>
      <c r="G19" s="189"/>
      <c r="H19" s="197"/>
      <c r="I19" s="189">
        <f>SUMIF(F53:F62,A19,I53:I62)</f>
        <v>0</v>
      </c>
      <c r="J19" s="190"/>
    </row>
    <row r="20" spans="1:10" ht="23.25" customHeight="1">
      <c r="A20" s="139" t="s">
        <v>79</v>
      </c>
      <c r="B20" s="38" t="s">
        <v>28</v>
      </c>
      <c r="C20" s="62"/>
      <c r="D20" s="63"/>
      <c r="E20" s="189"/>
      <c r="F20" s="197"/>
      <c r="G20" s="189"/>
      <c r="H20" s="197"/>
      <c r="I20" s="189">
        <f>SUMIF(F53:F62,A20,I53:I62)</f>
        <v>0</v>
      </c>
      <c r="J20" s="190"/>
    </row>
    <row r="21" spans="1:10" ht="23.25" customHeight="1">
      <c r="A21" s="2"/>
      <c r="B21" s="48" t="s">
        <v>29</v>
      </c>
      <c r="C21" s="64"/>
      <c r="D21" s="65"/>
      <c r="E21" s="224"/>
      <c r="F21" s="225"/>
      <c r="G21" s="224"/>
      <c r="H21" s="225"/>
      <c r="I21" s="224">
        <f>SUM(I16:J20)</f>
        <v>0</v>
      </c>
      <c r="J21" s="22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7">
        <f ca="1">ZakladDPHSniVypocet</f>
        <v>0</v>
      </c>
      <c r="H23" s="218"/>
      <c r="I23" s="218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7">
        <f ca="1">ZakladDPHZaklVypocet</f>
        <v>0</v>
      </c>
      <c r="H25" s="218"/>
      <c r="I25" s="218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4">
        <f ca="1">A25</f>
        <v>0</v>
      </c>
      <c r="H26" s="195"/>
      <c r="I26" s="195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6">
        <f ca="1">CenaCelkem-(ZakladDPHSni+DPHSni+ZakladDPHZakl+DPHZakl)</f>
        <v>0</v>
      </c>
      <c r="H27" s="196"/>
      <c r="I27" s="196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9">
        <f ca="1">ZakladDPHSniVypocet+ZakladDPHZaklVypocet</f>
        <v>0</v>
      </c>
      <c r="H28" s="219"/>
      <c r="I28" s="219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0">
        <f>A27</f>
        <v>0</v>
      </c>
      <c r="H29" s="230"/>
      <c r="I29" s="230"/>
      <c r="J29" s="119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50</v>
      </c>
      <c r="C39" s="184"/>
      <c r="D39" s="184"/>
      <c r="E39" s="184"/>
      <c r="F39" s="99">
        <f ca="1">'1 01 Pol'!AE141</f>
        <v>0</v>
      </c>
      <c r="G39" s="100">
        <f ca="1">'1 01 Pol'!AF141</f>
        <v>0</v>
      </c>
      <c r="H39" s="101">
        <f ca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hidden="1" customHeight="1">
      <c r="A40" s="88">
        <v>2</v>
      </c>
      <c r="B40" s="103"/>
      <c r="C40" s="185" t="s">
        <v>51</v>
      </c>
      <c r="D40" s="185"/>
      <c r="E40" s="185"/>
      <c r="F40" s="104"/>
      <c r="G40" s="105"/>
      <c r="H40" s="105">
        <f ca="1">(F40*SazbaDPH1/100)+(G40*SazbaDPH2/100)</f>
        <v>0</v>
      </c>
      <c r="I40" s="105"/>
      <c r="J40" s="106"/>
    </row>
    <row r="41" spans="1:10" ht="25.5" hidden="1" customHeight="1">
      <c r="A41" s="88">
        <v>2</v>
      </c>
      <c r="B41" s="103" t="s">
        <v>45</v>
      </c>
      <c r="C41" s="185" t="s">
        <v>46</v>
      </c>
      <c r="D41" s="185"/>
      <c r="E41" s="185"/>
      <c r="F41" s="104">
        <f ca="1">'1 01 Pol'!AE141</f>
        <v>0</v>
      </c>
      <c r="G41" s="105">
        <f ca="1">'1 01 Pol'!AF141</f>
        <v>0</v>
      </c>
      <c r="H41" s="105">
        <f ca="1">(F41*SazbaDPH1/100)+(G41*SazbaDPH2/100)</f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hidden="1" customHeight="1">
      <c r="A42" s="88">
        <v>3</v>
      </c>
      <c r="B42" s="107" t="s">
        <v>43</v>
      </c>
      <c r="C42" s="184" t="s">
        <v>44</v>
      </c>
      <c r="D42" s="184"/>
      <c r="E42" s="184"/>
      <c r="F42" s="108">
        <f ca="1">'1 01 Pol'!AE141</f>
        <v>0</v>
      </c>
      <c r="G42" s="101">
        <f ca="1">'1 01 Pol'!AF141</f>
        <v>0</v>
      </c>
      <c r="H42" s="101">
        <f ca="1">(F42*SazbaDPH1/100)+(G42*SazbaDPH2/100)</f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hidden="1" customHeight="1">
      <c r="A43" s="88"/>
      <c r="B43" s="181" t="s">
        <v>52</v>
      </c>
      <c r="C43" s="182"/>
      <c r="D43" s="182"/>
      <c r="E43" s="183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>
      <c r="A45" t="s">
        <v>54</v>
      </c>
      <c r="B45" t="s">
        <v>55</v>
      </c>
    </row>
    <row r="46" spans="1:10">
      <c r="A46" t="s">
        <v>56</v>
      </c>
      <c r="B46" t="s">
        <v>57</v>
      </c>
    </row>
    <row r="47" spans="1:10">
      <c r="A47" t="s">
        <v>58</v>
      </c>
      <c r="B47" t="s">
        <v>59</v>
      </c>
    </row>
    <row r="50" spans="1:10" ht="15.75">
      <c r="B50" s="120" t="s">
        <v>60</v>
      </c>
    </row>
    <row r="52" spans="1:10" ht="25.5" customHeight="1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>
      <c r="A53" s="123"/>
      <c r="B53" s="128" t="s">
        <v>45</v>
      </c>
      <c r="C53" s="179" t="s">
        <v>62</v>
      </c>
      <c r="D53" s="180"/>
      <c r="E53" s="180"/>
      <c r="F53" s="135" t="s">
        <v>24</v>
      </c>
      <c r="G53" s="136"/>
      <c r="H53" s="136"/>
      <c r="I53" s="136">
        <f ca="1">'1 01 Pol'!G8</f>
        <v>0</v>
      </c>
      <c r="J53" s="132" t="str">
        <f>IF(I63=0,"",I53/I63*100)</f>
        <v/>
      </c>
    </row>
    <row r="54" spans="1:10" ht="36.75" customHeight="1">
      <c r="A54" s="123"/>
      <c r="B54" s="128" t="s">
        <v>63</v>
      </c>
      <c r="C54" s="179" t="s">
        <v>64</v>
      </c>
      <c r="D54" s="180"/>
      <c r="E54" s="180"/>
      <c r="F54" s="135" t="s">
        <v>24</v>
      </c>
      <c r="G54" s="136"/>
      <c r="H54" s="136"/>
      <c r="I54" s="136">
        <f ca="1">'1 01 Pol'!G46</f>
        <v>0</v>
      </c>
      <c r="J54" s="132" t="str">
        <f>IF(I63=0,"",I54/I63*100)</f>
        <v/>
      </c>
    </row>
    <row r="55" spans="1:10" ht="36.75" customHeight="1">
      <c r="A55" s="123"/>
      <c r="B55" s="128" t="s">
        <v>65</v>
      </c>
      <c r="C55" s="179" t="s">
        <v>66</v>
      </c>
      <c r="D55" s="180"/>
      <c r="E55" s="180"/>
      <c r="F55" s="135" t="s">
        <v>24</v>
      </c>
      <c r="G55" s="136"/>
      <c r="H55" s="136"/>
      <c r="I55" s="136">
        <f ca="1">'1 01 Pol'!G50</f>
        <v>0</v>
      </c>
      <c r="J55" s="132" t="str">
        <f>IF(I63=0,"",I55/I63*100)</f>
        <v/>
      </c>
    </row>
    <row r="56" spans="1:10" ht="36.75" customHeight="1">
      <c r="A56" s="123"/>
      <c r="B56" s="128" t="s">
        <v>67</v>
      </c>
      <c r="C56" s="179" t="s">
        <v>68</v>
      </c>
      <c r="D56" s="180"/>
      <c r="E56" s="180"/>
      <c r="F56" s="135" t="s">
        <v>24</v>
      </c>
      <c r="G56" s="136"/>
      <c r="H56" s="136"/>
      <c r="I56" s="136">
        <f ca="1">'1 01 Pol'!G76</f>
        <v>0</v>
      </c>
      <c r="J56" s="132" t="str">
        <f>IF(I63=0,"",I56/I63*100)</f>
        <v/>
      </c>
    </row>
    <row r="57" spans="1:10" ht="36.75" customHeight="1">
      <c r="A57" s="123"/>
      <c r="B57" s="128" t="s">
        <v>69</v>
      </c>
      <c r="C57" s="179" t="s">
        <v>70</v>
      </c>
      <c r="D57" s="180"/>
      <c r="E57" s="180"/>
      <c r="F57" s="135" t="s">
        <v>24</v>
      </c>
      <c r="G57" s="136"/>
      <c r="H57" s="136"/>
      <c r="I57" s="136">
        <f ca="1">'1 01 Pol'!G90</f>
        <v>0</v>
      </c>
      <c r="J57" s="132" t="str">
        <f>IF(I63=0,"",I57/I63*100)</f>
        <v/>
      </c>
    </row>
    <row r="58" spans="1:10" ht="36.75" customHeight="1">
      <c r="A58" s="123"/>
      <c r="B58" s="128" t="s">
        <v>71</v>
      </c>
      <c r="C58" s="179" t="s">
        <v>72</v>
      </c>
      <c r="D58" s="180"/>
      <c r="E58" s="180"/>
      <c r="F58" s="135" t="s">
        <v>24</v>
      </c>
      <c r="G58" s="136"/>
      <c r="H58" s="136"/>
      <c r="I58" s="136">
        <f ca="1">'1 01 Pol'!G105</f>
        <v>0</v>
      </c>
      <c r="J58" s="132" t="str">
        <f>IF(I63=0,"",I58/I63*100)</f>
        <v/>
      </c>
    </row>
    <row r="59" spans="1:10" ht="36.75" customHeight="1">
      <c r="A59" s="123"/>
      <c r="B59" s="128" t="s">
        <v>73</v>
      </c>
      <c r="C59" s="179" t="s">
        <v>74</v>
      </c>
      <c r="D59" s="180"/>
      <c r="E59" s="180"/>
      <c r="F59" s="135" t="s">
        <v>24</v>
      </c>
      <c r="G59" s="136"/>
      <c r="H59" s="136"/>
      <c r="I59" s="136">
        <f ca="1">'1 01 Pol'!G110</f>
        <v>0</v>
      </c>
      <c r="J59" s="132" t="str">
        <f>IF(I63=0,"",I59/I63*100)</f>
        <v/>
      </c>
    </row>
    <row r="60" spans="1:10" ht="36.75" customHeight="1">
      <c r="A60" s="123"/>
      <c r="B60" s="128" t="s">
        <v>75</v>
      </c>
      <c r="C60" s="179" t="s">
        <v>76</v>
      </c>
      <c r="D60" s="180"/>
      <c r="E60" s="180"/>
      <c r="F60" s="135" t="s">
        <v>77</v>
      </c>
      <c r="G60" s="136"/>
      <c r="H60" s="136"/>
      <c r="I60" s="136">
        <f ca="1">'1 01 Pol'!G113</f>
        <v>0</v>
      </c>
      <c r="J60" s="132" t="str">
        <f>IF(I63=0,"",I60/I63*100)</f>
        <v/>
      </c>
    </row>
    <row r="61" spans="1:10" ht="36.75" customHeight="1">
      <c r="A61" s="123"/>
      <c r="B61" s="128" t="s">
        <v>78</v>
      </c>
      <c r="C61" s="179" t="s">
        <v>27</v>
      </c>
      <c r="D61" s="180"/>
      <c r="E61" s="180"/>
      <c r="F61" s="135" t="s">
        <v>78</v>
      </c>
      <c r="G61" s="136"/>
      <c r="H61" s="136"/>
      <c r="I61" s="136">
        <f ca="1">'1 01 Pol'!G121</f>
        <v>0</v>
      </c>
      <c r="J61" s="132" t="str">
        <f>IF(I63=0,"",I61/I63*100)</f>
        <v/>
      </c>
    </row>
    <row r="62" spans="1:10" ht="36.75" customHeight="1">
      <c r="A62" s="123"/>
      <c r="B62" s="128" t="s">
        <v>79</v>
      </c>
      <c r="C62" s="179" t="s">
        <v>28</v>
      </c>
      <c r="D62" s="180"/>
      <c r="E62" s="180"/>
      <c r="F62" s="135" t="s">
        <v>79</v>
      </c>
      <c r="G62" s="136"/>
      <c r="H62" s="136"/>
      <c r="I62" s="136">
        <f ca="1">'1 01 Pol'!G132</f>
        <v>0</v>
      </c>
      <c r="J62" s="132" t="str">
        <f>IF(I63=0,"",I62/I63*100)</f>
        <v/>
      </c>
    </row>
    <row r="63" spans="1:10" ht="25.5" customHeight="1">
      <c r="A63" s="124"/>
      <c r="B63" s="129" t="s">
        <v>1</v>
      </c>
      <c r="C63" s="130"/>
      <c r="D63" s="131"/>
      <c r="E63" s="131"/>
      <c r="F63" s="137"/>
      <c r="G63" s="138"/>
      <c r="H63" s="138"/>
      <c r="I63" s="138">
        <f>SUM(I53:I62)</f>
        <v>0</v>
      </c>
      <c r="J63" s="133">
        <f>SUM(J53:J62)</f>
        <v>0</v>
      </c>
    </row>
    <row r="64" spans="1:10">
      <c r="F64" s="87"/>
      <c r="G64" s="87"/>
      <c r="H64" s="87"/>
      <c r="I64" s="87"/>
      <c r="J64" s="134"/>
    </row>
    <row r="65" spans="6:10">
      <c r="F65" s="87"/>
      <c r="G65" s="87"/>
      <c r="H65" s="87"/>
      <c r="I65" s="87"/>
      <c r="J65" s="134"/>
    </row>
    <row r="66" spans="6:10">
      <c r="F66" s="87"/>
      <c r="G66" s="87"/>
      <c r="H66" s="87"/>
      <c r="I66" s="87"/>
      <c r="J66" s="134"/>
    </row>
  </sheetData>
  <sheetProtection password="9231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G20:H20"/>
    <mergeCell ref="G29:I29"/>
    <mergeCell ref="G28:I28"/>
    <mergeCell ref="D34:E34"/>
    <mergeCell ref="G34:I34"/>
    <mergeCell ref="E21:F21"/>
    <mergeCell ref="G21:H21"/>
    <mergeCell ref="D35:E35"/>
    <mergeCell ref="G24:I24"/>
    <mergeCell ref="G23:I23"/>
    <mergeCell ref="I21:J21"/>
    <mergeCell ref="E13:G13"/>
    <mergeCell ref="D5:G5"/>
    <mergeCell ref="D6:G6"/>
    <mergeCell ref="E7:G7"/>
    <mergeCell ref="G25:I25"/>
    <mergeCell ref="I19:J19"/>
    <mergeCell ref="E19:F19"/>
    <mergeCell ref="E20:F20"/>
    <mergeCell ref="I20:J20"/>
    <mergeCell ref="G19:H19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D11:G11"/>
    <mergeCell ref="G15:H15"/>
    <mergeCell ref="I15:J15"/>
    <mergeCell ref="I16:J16"/>
    <mergeCell ref="B1:J1"/>
    <mergeCell ref="G26:I26"/>
    <mergeCell ref="E4:J4"/>
    <mergeCell ref="G16:H16"/>
    <mergeCell ref="G17:H17"/>
    <mergeCell ref="E16:F16"/>
    <mergeCell ref="B43:E43"/>
    <mergeCell ref="C53:E53"/>
    <mergeCell ref="C54:E54"/>
    <mergeCell ref="C55:E55"/>
    <mergeCell ref="C39:E39"/>
    <mergeCell ref="C40:E40"/>
    <mergeCell ref="C41:E41"/>
    <mergeCell ref="C42:E42"/>
    <mergeCell ref="C60:E60"/>
    <mergeCell ref="C61:E61"/>
    <mergeCell ref="C62:E62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>
      <c r="A2" s="50" t="s">
        <v>7</v>
      </c>
      <c r="B2" s="49"/>
      <c r="C2" s="233"/>
      <c r="D2" s="233"/>
      <c r="E2" s="233"/>
      <c r="F2" s="233"/>
      <c r="G2" s="234"/>
    </row>
    <row r="3" spans="1:7" ht="24.95" customHeight="1">
      <c r="A3" s="50" t="s">
        <v>8</v>
      </c>
      <c r="B3" s="49"/>
      <c r="C3" s="233"/>
      <c r="D3" s="233"/>
      <c r="E3" s="233"/>
      <c r="F3" s="233"/>
      <c r="G3" s="234"/>
    </row>
    <row r="4" spans="1:7" ht="24.95" customHeight="1">
      <c r="A4" s="50" t="s">
        <v>9</v>
      </c>
      <c r="B4" s="49"/>
      <c r="C4" s="233"/>
      <c r="D4" s="233"/>
      <c r="E4" s="233"/>
      <c r="F4" s="233"/>
      <c r="G4" s="234"/>
    </row>
    <row r="5" spans="1:7">
      <c r="B5" s="4"/>
      <c r="C5" s="5"/>
      <c r="D5" s="6"/>
    </row>
  </sheetData>
  <sheetProtection password="923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1" t="s">
        <v>80</v>
      </c>
      <c r="B1" s="241"/>
      <c r="C1" s="241"/>
      <c r="D1" s="241"/>
      <c r="E1" s="241"/>
      <c r="F1" s="241"/>
      <c r="G1" s="241"/>
      <c r="AG1" t="s">
        <v>81</v>
      </c>
    </row>
    <row r="2" spans="1:60" ht="24.95" customHeight="1">
      <c r="A2" s="140" t="s">
        <v>7</v>
      </c>
      <c r="B2" s="49" t="s">
        <v>49</v>
      </c>
      <c r="C2" s="242" t="s">
        <v>46</v>
      </c>
      <c r="D2" s="243"/>
      <c r="E2" s="243"/>
      <c r="F2" s="243"/>
      <c r="G2" s="244"/>
      <c r="AG2" t="s">
        <v>82</v>
      </c>
    </row>
    <row r="3" spans="1:60" ht="24.95" customHeight="1">
      <c r="A3" s="140" t="s">
        <v>8</v>
      </c>
      <c r="B3" s="49" t="s">
        <v>45</v>
      </c>
      <c r="C3" s="242" t="s">
        <v>46</v>
      </c>
      <c r="D3" s="243"/>
      <c r="E3" s="243"/>
      <c r="F3" s="243"/>
      <c r="G3" s="244"/>
      <c r="AC3" s="121" t="s">
        <v>82</v>
      </c>
      <c r="AG3" t="s">
        <v>83</v>
      </c>
    </row>
    <row r="4" spans="1:60" ht="24.95" customHeight="1">
      <c r="A4" s="141" t="s">
        <v>9</v>
      </c>
      <c r="B4" s="142" t="s">
        <v>43</v>
      </c>
      <c r="C4" s="245" t="s">
        <v>44</v>
      </c>
      <c r="D4" s="246"/>
      <c r="E4" s="246"/>
      <c r="F4" s="246"/>
      <c r="G4" s="247"/>
      <c r="AG4" t="s">
        <v>84</v>
      </c>
    </row>
    <row r="5" spans="1:60">
      <c r="D5" s="10"/>
    </row>
    <row r="6" spans="1:60" ht="38.25">
      <c r="A6" s="143" t="s">
        <v>85</v>
      </c>
      <c r="B6" s="145" t="s">
        <v>86</v>
      </c>
      <c r="C6" s="145" t="s">
        <v>87</v>
      </c>
      <c r="D6" s="144" t="s">
        <v>88</v>
      </c>
      <c r="E6" s="143" t="s">
        <v>89</v>
      </c>
      <c r="F6" s="143" t="s">
        <v>90</v>
      </c>
      <c r="G6" s="143" t="s">
        <v>29</v>
      </c>
      <c r="H6" s="146" t="s">
        <v>30</v>
      </c>
      <c r="I6" s="146" t="s">
        <v>91</v>
      </c>
      <c r="J6" s="146" t="s">
        <v>31</v>
      </c>
      <c r="K6" s="146" t="s">
        <v>92</v>
      </c>
      <c r="L6" s="146" t="s">
        <v>93</v>
      </c>
      <c r="M6" s="146" t="s">
        <v>94</v>
      </c>
      <c r="N6" s="146" t="s">
        <v>95</v>
      </c>
      <c r="O6" s="146" t="s">
        <v>96</v>
      </c>
      <c r="P6" s="146" t="s">
        <v>97</v>
      </c>
      <c r="Q6" s="146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  <c r="W6" s="146" t="s">
        <v>104</v>
      </c>
      <c r="X6" s="146" t="s">
        <v>105</v>
      </c>
      <c r="Y6" s="146" t="s">
        <v>106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50" t="s">
        <v>107</v>
      </c>
      <c r="B8" s="151" t="s">
        <v>45</v>
      </c>
      <c r="C8" s="173" t="s">
        <v>62</v>
      </c>
      <c r="D8" s="161"/>
      <c r="E8" s="162"/>
      <c r="F8" s="163"/>
      <c r="G8" s="163">
        <f>SUMIF(AG9:AG45,"&lt;&gt;NOR",G9:G45)</f>
        <v>0</v>
      </c>
      <c r="H8" s="163"/>
      <c r="I8" s="163">
        <f>SUM(I9:I45)</f>
        <v>0</v>
      </c>
      <c r="J8" s="163"/>
      <c r="K8" s="163">
        <f>SUM(K9:K45)</f>
        <v>0</v>
      </c>
      <c r="L8" s="163"/>
      <c r="M8" s="163">
        <f>SUM(M9:M45)</f>
        <v>0</v>
      </c>
      <c r="N8" s="162"/>
      <c r="O8" s="162">
        <f>SUM(O9:O45)</f>
        <v>0</v>
      </c>
      <c r="P8" s="162"/>
      <c r="Q8" s="162">
        <f>SUM(Q9:Q45)</f>
        <v>2120.7100000000005</v>
      </c>
      <c r="R8" s="163"/>
      <c r="S8" s="163"/>
      <c r="T8" s="164"/>
      <c r="U8" s="160"/>
      <c r="V8" s="160">
        <f>SUM(V9:V45)</f>
        <v>542.06000000000006</v>
      </c>
      <c r="W8" s="160"/>
      <c r="X8" s="160"/>
      <c r="Y8" s="160"/>
      <c r="AG8" t="s">
        <v>108</v>
      </c>
    </row>
    <row r="9" spans="1:60" ht="22.5" outlineLevel="1">
      <c r="A9" s="165">
        <v>1</v>
      </c>
      <c r="B9" s="166" t="s">
        <v>109</v>
      </c>
      <c r="C9" s="174" t="s">
        <v>110</v>
      </c>
      <c r="D9" s="167" t="s">
        <v>111</v>
      </c>
      <c r="E9" s="168">
        <v>94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0.22500000000000001</v>
      </c>
      <c r="Q9" s="168">
        <f>ROUND(E9*P9,2)</f>
        <v>21.15</v>
      </c>
      <c r="R9" s="170" t="s">
        <v>112</v>
      </c>
      <c r="S9" s="170" t="s">
        <v>113</v>
      </c>
      <c r="T9" s="171" t="s">
        <v>114</v>
      </c>
      <c r="U9" s="157">
        <v>0.14000000000000001</v>
      </c>
      <c r="V9" s="157">
        <f>ROUND(E9*U9,2)</f>
        <v>13.16</v>
      </c>
      <c r="W9" s="157"/>
      <c r="X9" s="157" t="s">
        <v>115</v>
      </c>
      <c r="Y9" s="157" t="s">
        <v>116</v>
      </c>
      <c r="Z9" s="147"/>
      <c r="AA9" s="147"/>
      <c r="AB9" s="147"/>
      <c r="AC9" s="147"/>
      <c r="AD9" s="147"/>
      <c r="AE9" s="147"/>
      <c r="AF9" s="147"/>
      <c r="AG9" s="147" t="s">
        <v>117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37" t="s">
        <v>118</v>
      </c>
      <c r="D10" s="238"/>
      <c r="E10" s="238"/>
      <c r="F10" s="238"/>
      <c r="G10" s="23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>
      <c r="A11" s="154"/>
      <c r="B11" s="155"/>
      <c r="C11" s="175" t="s">
        <v>120</v>
      </c>
      <c r="D11" s="158"/>
      <c r="E11" s="159">
        <v>94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121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>
      <c r="A12" s="165">
        <v>2</v>
      </c>
      <c r="B12" s="166" t="s">
        <v>122</v>
      </c>
      <c r="C12" s="174" t="s">
        <v>123</v>
      </c>
      <c r="D12" s="167" t="s">
        <v>111</v>
      </c>
      <c r="E12" s="168">
        <v>280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68">
        <v>0</v>
      </c>
      <c r="O12" s="168">
        <f>ROUND(E12*N12,2)</f>
        <v>0</v>
      </c>
      <c r="P12" s="168">
        <v>0.2</v>
      </c>
      <c r="Q12" s="168">
        <f>ROUND(E12*P12,2)</f>
        <v>56</v>
      </c>
      <c r="R12" s="170" t="s">
        <v>112</v>
      </c>
      <c r="S12" s="170" t="s">
        <v>113</v>
      </c>
      <c r="T12" s="171" t="s">
        <v>114</v>
      </c>
      <c r="U12" s="157">
        <v>1.4999999999999999E-2</v>
      </c>
      <c r="V12" s="157">
        <f>ROUND(E12*U12,2)</f>
        <v>4.2</v>
      </c>
      <c r="W12" s="157"/>
      <c r="X12" s="157" t="s">
        <v>115</v>
      </c>
      <c r="Y12" s="157" t="s">
        <v>116</v>
      </c>
      <c r="Z12" s="147"/>
      <c r="AA12" s="147"/>
      <c r="AB12" s="147"/>
      <c r="AC12" s="147"/>
      <c r="AD12" s="147"/>
      <c r="AE12" s="147"/>
      <c r="AF12" s="147"/>
      <c r="AG12" s="147" t="s">
        <v>117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>
      <c r="A13" s="154"/>
      <c r="B13" s="155"/>
      <c r="C13" s="237" t="s">
        <v>118</v>
      </c>
      <c r="D13" s="238"/>
      <c r="E13" s="238"/>
      <c r="F13" s="238"/>
      <c r="G13" s="238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>
      <c r="A14" s="154"/>
      <c r="B14" s="155"/>
      <c r="C14" s="175" t="s">
        <v>124</v>
      </c>
      <c r="D14" s="158"/>
      <c r="E14" s="159">
        <v>280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121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>
      <c r="A15" s="165">
        <v>3</v>
      </c>
      <c r="B15" s="166" t="s">
        <v>125</v>
      </c>
      <c r="C15" s="174" t="s">
        <v>126</v>
      </c>
      <c r="D15" s="167" t="s">
        <v>111</v>
      </c>
      <c r="E15" s="168">
        <v>3553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0.33</v>
      </c>
      <c r="Q15" s="168">
        <f>ROUND(E15*P15,2)</f>
        <v>1172.49</v>
      </c>
      <c r="R15" s="170" t="s">
        <v>112</v>
      </c>
      <c r="S15" s="170" t="s">
        <v>113</v>
      </c>
      <c r="T15" s="171" t="s">
        <v>114</v>
      </c>
      <c r="U15" s="157">
        <v>0.06</v>
      </c>
      <c r="V15" s="157">
        <f>ROUND(E15*U15,2)</f>
        <v>213.18</v>
      </c>
      <c r="W15" s="157"/>
      <c r="X15" s="157" t="s">
        <v>115</v>
      </c>
      <c r="Y15" s="157" t="s">
        <v>116</v>
      </c>
      <c r="Z15" s="147"/>
      <c r="AA15" s="147"/>
      <c r="AB15" s="147"/>
      <c r="AC15" s="147"/>
      <c r="AD15" s="147"/>
      <c r="AE15" s="147"/>
      <c r="AF15" s="147"/>
      <c r="AG15" s="147" t="s">
        <v>117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175" t="s">
        <v>127</v>
      </c>
      <c r="D16" s="158"/>
      <c r="E16" s="159">
        <v>3553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121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>
      <c r="A17" s="165">
        <v>4</v>
      </c>
      <c r="B17" s="166" t="s">
        <v>128</v>
      </c>
      <c r="C17" s="174" t="s">
        <v>129</v>
      </c>
      <c r="D17" s="167" t="s">
        <v>111</v>
      </c>
      <c r="E17" s="168">
        <v>3307</v>
      </c>
      <c r="F17" s="169"/>
      <c r="G17" s="170">
        <f>ROUND(E17*F17,2)</f>
        <v>0</v>
      </c>
      <c r="H17" s="169"/>
      <c r="I17" s="170">
        <f>ROUND(E17*H17,2)</f>
        <v>0</v>
      </c>
      <c r="J17" s="169"/>
      <c r="K17" s="170">
        <f>ROUND(E17*J17,2)</f>
        <v>0</v>
      </c>
      <c r="L17" s="170">
        <v>21</v>
      </c>
      <c r="M17" s="170">
        <f>G17*(1+L17/100)</f>
        <v>0</v>
      </c>
      <c r="N17" s="168">
        <v>0</v>
      </c>
      <c r="O17" s="168">
        <f>ROUND(E17*N17,2)</f>
        <v>0</v>
      </c>
      <c r="P17" s="168">
        <v>0.24199999999999999</v>
      </c>
      <c r="Q17" s="168">
        <f>ROUND(E17*P17,2)</f>
        <v>800.29</v>
      </c>
      <c r="R17" s="170" t="s">
        <v>112</v>
      </c>
      <c r="S17" s="170" t="s">
        <v>113</v>
      </c>
      <c r="T17" s="171" t="s">
        <v>114</v>
      </c>
      <c r="U17" s="157">
        <v>0.08</v>
      </c>
      <c r="V17" s="157">
        <f>ROUND(E17*U17,2)</f>
        <v>264.56</v>
      </c>
      <c r="W17" s="157"/>
      <c r="X17" s="157" t="s">
        <v>115</v>
      </c>
      <c r="Y17" s="157" t="s">
        <v>116</v>
      </c>
      <c r="Z17" s="147"/>
      <c r="AA17" s="147"/>
      <c r="AB17" s="147"/>
      <c r="AC17" s="147"/>
      <c r="AD17" s="147"/>
      <c r="AE17" s="147"/>
      <c r="AF17" s="147"/>
      <c r="AG17" s="147" t="s">
        <v>117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>
      <c r="A18" s="154"/>
      <c r="B18" s="155"/>
      <c r="C18" s="175" t="s">
        <v>130</v>
      </c>
      <c r="D18" s="158"/>
      <c r="E18" s="159">
        <v>3307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121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65">
        <v>5</v>
      </c>
      <c r="B19" s="166" t="s">
        <v>131</v>
      </c>
      <c r="C19" s="174" t="s">
        <v>132</v>
      </c>
      <c r="D19" s="167" t="s">
        <v>133</v>
      </c>
      <c r="E19" s="168">
        <v>13.1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68">
        <v>0</v>
      </c>
      <c r="O19" s="168">
        <f>ROUND(E19*N19,2)</f>
        <v>0</v>
      </c>
      <c r="P19" s="168">
        <v>1.3</v>
      </c>
      <c r="Q19" s="168">
        <f>ROUND(E19*P19,2)</f>
        <v>17.03</v>
      </c>
      <c r="R19" s="170" t="s">
        <v>134</v>
      </c>
      <c r="S19" s="170" t="s">
        <v>113</v>
      </c>
      <c r="T19" s="171" t="s">
        <v>114</v>
      </c>
      <c r="U19" s="157">
        <v>0.51</v>
      </c>
      <c r="V19" s="157">
        <f>ROUND(E19*U19,2)</f>
        <v>6.68</v>
      </c>
      <c r="W19" s="157"/>
      <c r="X19" s="157" t="s">
        <v>115</v>
      </c>
      <c r="Y19" s="157" t="s">
        <v>116</v>
      </c>
      <c r="Z19" s="147"/>
      <c r="AA19" s="147"/>
      <c r="AB19" s="147"/>
      <c r="AC19" s="147"/>
      <c r="AD19" s="147"/>
      <c r="AE19" s="147"/>
      <c r="AF19" s="147"/>
      <c r="AG19" s="147" t="s">
        <v>117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>
      <c r="A20" s="154"/>
      <c r="B20" s="155"/>
      <c r="C20" s="237" t="s">
        <v>135</v>
      </c>
      <c r="D20" s="238"/>
      <c r="E20" s="238"/>
      <c r="F20" s="238"/>
      <c r="G20" s="23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175" t="s">
        <v>136</v>
      </c>
      <c r="D21" s="158"/>
      <c r="E21" s="159">
        <v>13.1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121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65">
        <v>6</v>
      </c>
      <c r="B22" s="166" t="s">
        <v>137</v>
      </c>
      <c r="C22" s="174" t="s">
        <v>138</v>
      </c>
      <c r="D22" s="167" t="s">
        <v>139</v>
      </c>
      <c r="E22" s="168">
        <v>140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68">
        <v>0</v>
      </c>
      <c r="O22" s="168">
        <f>ROUND(E22*N22,2)</f>
        <v>0</v>
      </c>
      <c r="P22" s="168">
        <v>0.27</v>
      </c>
      <c r="Q22" s="168">
        <f>ROUND(E22*P22,2)</f>
        <v>37.799999999999997</v>
      </c>
      <c r="R22" s="170" t="s">
        <v>112</v>
      </c>
      <c r="S22" s="170" t="s">
        <v>113</v>
      </c>
      <c r="T22" s="171" t="s">
        <v>114</v>
      </c>
      <c r="U22" s="157">
        <v>0.12</v>
      </c>
      <c r="V22" s="157">
        <f>ROUND(E22*U22,2)</f>
        <v>16.8</v>
      </c>
      <c r="W22" s="157"/>
      <c r="X22" s="157" t="s">
        <v>115</v>
      </c>
      <c r="Y22" s="157" t="s">
        <v>116</v>
      </c>
      <c r="Z22" s="147"/>
      <c r="AA22" s="147"/>
      <c r="AB22" s="147"/>
      <c r="AC22" s="147"/>
      <c r="AD22" s="147"/>
      <c r="AE22" s="147"/>
      <c r="AF22" s="147"/>
      <c r="AG22" s="147" t="s">
        <v>117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>
      <c r="A23" s="154"/>
      <c r="B23" s="155"/>
      <c r="C23" s="237" t="s">
        <v>140</v>
      </c>
      <c r="D23" s="238"/>
      <c r="E23" s="238"/>
      <c r="F23" s="238"/>
      <c r="G23" s="238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2" t="str">
        <f>C23</f>
        <v>s vybouráním lože, s přemístěním hmot na skládku na vzdálenost do 3 m nebo naložením na dopravní prostředek</v>
      </c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175" t="s">
        <v>141</v>
      </c>
      <c r="D24" s="158"/>
      <c r="E24" s="159">
        <v>140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121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65">
        <v>7</v>
      </c>
      <c r="B25" s="166" t="s">
        <v>142</v>
      </c>
      <c r="C25" s="174" t="s">
        <v>143</v>
      </c>
      <c r="D25" s="167" t="s">
        <v>139</v>
      </c>
      <c r="E25" s="168">
        <v>29</v>
      </c>
      <c r="F25" s="169"/>
      <c r="G25" s="170">
        <f>ROUND(E25*F25,2)</f>
        <v>0</v>
      </c>
      <c r="H25" s="169"/>
      <c r="I25" s="170">
        <f>ROUND(E25*H25,2)</f>
        <v>0</v>
      </c>
      <c r="J25" s="169"/>
      <c r="K25" s="170">
        <f>ROUND(E25*J25,2)</f>
        <v>0</v>
      </c>
      <c r="L25" s="170">
        <v>21</v>
      </c>
      <c r="M25" s="170">
        <f>G25*(1+L25/100)</f>
        <v>0</v>
      </c>
      <c r="N25" s="168">
        <v>0</v>
      </c>
      <c r="O25" s="168">
        <f>ROUND(E25*N25,2)</f>
        <v>0</v>
      </c>
      <c r="P25" s="168">
        <v>0.54984999999999995</v>
      </c>
      <c r="Q25" s="168">
        <f>ROUND(E25*P25,2)</f>
        <v>15.95</v>
      </c>
      <c r="R25" s="170" t="s">
        <v>112</v>
      </c>
      <c r="S25" s="170" t="s">
        <v>113</v>
      </c>
      <c r="T25" s="171" t="s">
        <v>114</v>
      </c>
      <c r="U25" s="157">
        <v>0.26500000000000001</v>
      </c>
      <c r="V25" s="157">
        <f>ROUND(E25*U25,2)</f>
        <v>7.69</v>
      </c>
      <c r="W25" s="157"/>
      <c r="X25" s="157" t="s">
        <v>115</v>
      </c>
      <c r="Y25" s="157" t="s">
        <v>116</v>
      </c>
      <c r="Z25" s="147"/>
      <c r="AA25" s="147"/>
      <c r="AB25" s="147"/>
      <c r="AC25" s="147"/>
      <c r="AD25" s="147"/>
      <c r="AE25" s="147"/>
      <c r="AF25" s="147"/>
      <c r="AG25" s="147" t="s">
        <v>117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>
      <c r="A26" s="154"/>
      <c r="B26" s="155"/>
      <c r="C26" s="237" t="s">
        <v>144</v>
      </c>
      <c r="D26" s="238"/>
      <c r="E26" s="238"/>
      <c r="F26" s="238"/>
      <c r="G26" s="23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119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>
      <c r="A27" s="154"/>
      <c r="B27" s="155"/>
      <c r="C27" s="175" t="s">
        <v>145</v>
      </c>
      <c r="D27" s="158"/>
      <c r="E27" s="159">
        <v>29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121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65">
        <v>8</v>
      </c>
      <c r="B28" s="166" t="s">
        <v>146</v>
      </c>
      <c r="C28" s="174" t="s">
        <v>147</v>
      </c>
      <c r="D28" s="167" t="s">
        <v>133</v>
      </c>
      <c r="E28" s="168">
        <v>1.6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 t="s">
        <v>148</v>
      </c>
      <c r="S28" s="170" t="s">
        <v>113</v>
      </c>
      <c r="T28" s="171" t="s">
        <v>114</v>
      </c>
      <c r="U28" s="157">
        <v>0.1</v>
      </c>
      <c r="V28" s="157">
        <f>ROUND(E28*U28,2)</f>
        <v>0.16</v>
      </c>
      <c r="W28" s="157"/>
      <c r="X28" s="157" t="s">
        <v>115</v>
      </c>
      <c r="Y28" s="157" t="s">
        <v>116</v>
      </c>
      <c r="Z28" s="147"/>
      <c r="AA28" s="147"/>
      <c r="AB28" s="147"/>
      <c r="AC28" s="147"/>
      <c r="AD28" s="147"/>
      <c r="AE28" s="147"/>
      <c r="AF28" s="147"/>
      <c r="AG28" s="147" t="s">
        <v>149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>
      <c r="A29" s="154"/>
      <c r="B29" s="155"/>
      <c r="C29" s="237" t="s">
        <v>150</v>
      </c>
      <c r="D29" s="238"/>
      <c r="E29" s="238"/>
      <c r="F29" s="238"/>
      <c r="G29" s="238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72" t="str">
        <f>C29</f>
        <v>nebo lesní půdy, s vodorovným přemístěním na hromady v místě upotřebení nebo na dočasné či trvalé skládky se složením</v>
      </c>
      <c r="BB29" s="147"/>
      <c r="BC29" s="147"/>
      <c r="BD29" s="147"/>
      <c r="BE29" s="147"/>
      <c r="BF29" s="147"/>
      <c r="BG29" s="147"/>
      <c r="BH29" s="147"/>
    </row>
    <row r="30" spans="1:60" outlineLevel="2">
      <c r="A30" s="154"/>
      <c r="B30" s="155"/>
      <c r="C30" s="175" t="s">
        <v>151</v>
      </c>
      <c r="D30" s="158"/>
      <c r="E30" s="159">
        <v>1.6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121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65">
        <v>9</v>
      </c>
      <c r="B31" s="166" t="s">
        <v>152</v>
      </c>
      <c r="C31" s="174" t="s">
        <v>153</v>
      </c>
      <c r="D31" s="167" t="s">
        <v>133</v>
      </c>
      <c r="E31" s="168">
        <v>10.8</v>
      </c>
      <c r="F31" s="169"/>
      <c r="G31" s="170">
        <f>ROUND(E31*F31,2)</f>
        <v>0</v>
      </c>
      <c r="H31" s="169"/>
      <c r="I31" s="170">
        <f>ROUND(E31*H31,2)</f>
        <v>0</v>
      </c>
      <c r="J31" s="169"/>
      <c r="K31" s="170">
        <f>ROUND(E31*J31,2)</f>
        <v>0</v>
      </c>
      <c r="L31" s="170">
        <v>21</v>
      </c>
      <c r="M31" s="170">
        <f>G31*(1+L31/100)</f>
        <v>0</v>
      </c>
      <c r="N31" s="168">
        <v>0</v>
      </c>
      <c r="O31" s="168">
        <f>ROUND(E31*N31,2)</f>
        <v>0</v>
      </c>
      <c r="P31" s="168">
        <v>0</v>
      </c>
      <c r="Q31" s="168">
        <f>ROUND(E31*P31,2)</f>
        <v>0</v>
      </c>
      <c r="R31" s="170" t="s">
        <v>148</v>
      </c>
      <c r="S31" s="170" t="s">
        <v>113</v>
      </c>
      <c r="T31" s="171" t="s">
        <v>114</v>
      </c>
      <c r="U31" s="157">
        <v>0.42</v>
      </c>
      <c r="V31" s="157">
        <f>ROUND(E31*U31,2)</f>
        <v>4.54</v>
      </c>
      <c r="W31" s="157"/>
      <c r="X31" s="157" t="s">
        <v>115</v>
      </c>
      <c r="Y31" s="157" t="s">
        <v>116</v>
      </c>
      <c r="Z31" s="147"/>
      <c r="AA31" s="147"/>
      <c r="AB31" s="147"/>
      <c r="AC31" s="147"/>
      <c r="AD31" s="147"/>
      <c r="AE31" s="147"/>
      <c r="AF31" s="147"/>
      <c r="AG31" s="147" t="s">
        <v>117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>
      <c r="A32" s="154"/>
      <c r="B32" s="155"/>
      <c r="C32" s="237" t="s">
        <v>154</v>
      </c>
      <c r="D32" s="238"/>
      <c r="E32" s="238"/>
      <c r="F32" s="238"/>
      <c r="G32" s="238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72" t="str">
        <f>C32</f>
        <v>s přemístěním výkopku v příčných profilech na vzdálenost do 15 m nebo s naložením na dopravní prostředek.</v>
      </c>
      <c r="BB32" s="147"/>
      <c r="BC32" s="147"/>
      <c r="BD32" s="147"/>
      <c r="BE32" s="147"/>
      <c r="BF32" s="147"/>
      <c r="BG32" s="147"/>
      <c r="BH32" s="147"/>
    </row>
    <row r="33" spans="1:60" outlineLevel="2">
      <c r="A33" s="154"/>
      <c r="B33" s="155"/>
      <c r="C33" s="175" t="s">
        <v>155</v>
      </c>
      <c r="D33" s="158"/>
      <c r="E33" s="159">
        <v>10.8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121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>
      <c r="A34" s="165">
        <v>10</v>
      </c>
      <c r="B34" s="166" t="s">
        <v>156</v>
      </c>
      <c r="C34" s="174" t="s">
        <v>157</v>
      </c>
      <c r="D34" s="167" t="s">
        <v>133</v>
      </c>
      <c r="E34" s="168">
        <v>10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0</v>
      </c>
      <c r="O34" s="168">
        <f>ROUND(E34*N34,2)</f>
        <v>0</v>
      </c>
      <c r="P34" s="168">
        <v>0</v>
      </c>
      <c r="Q34" s="168">
        <f>ROUND(E34*P34,2)</f>
        <v>0</v>
      </c>
      <c r="R34" s="170" t="s">
        <v>148</v>
      </c>
      <c r="S34" s="170" t="s">
        <v>113</v>
      </c>
      <c r="T34" s="171" t="s">
        <v>114</v>
      </c>
      <c r="U34" s="157">
        <v>0.04</v>
      </c>
      <c r="V34" s="157">
        <f>ROUND(E34*U34,2)</f>
        <v>0.4</v>
      </c>
      <c r="W34" s="157"/>
      <c r="X34" s="157" t="s">
        <v>115</v>
      </c>
      <c r="Y34" s="157" t="s">
        <v>116</v>
      </c>
      <c r="Z34" s="147"/>
      <c r="AA34" s="147"/>
      <c r="AB34" s="147"/>
      <c r="AC34" s="147"/>
      <c r="AD34" s="147"/>
      <c r="AE34" s="147"/>
      <c r="AF34" s="147"/>
      <c r="AG34" s="147" t="s">
        <v>117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>
      <c r="A35" s="154"/>
      <c r="B35" s="155"/>
      <c r="C35" s="237" t="s">
        <v>158</v>
      </c>
      <c r="D35" s="238"/>
      <c r="E35" s="238"/>
      <c r="F35" s="238"/>
      <c r="G35" s="238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119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65">
        <v>11</v>
      </c>
      <c r="B36" s="166" t="s">
        <v>159</v>
      </c>
      <c r="C36" s="174" t="s">
        <v>160</v>
      </c>
      <c r="D36" s="167" t="s">
        <v>111</v>
      </c>
      <c r="E36" s="168">
        <v>16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68">
        <v>0</v>
      </c>
      <c r="O36" s="168">
        <f>ROUND(E36*N36,2)</f>
        <v>0</v>
      </c>
      <c r="P36" s="168">
        <v>0</v>
      </c>
      <c r="Q36" s="168">
        <f>ROUND(E36*P36,2)</f>
        <v>0</v>
      </c>
      <c r="R36" s="170" t="s">
        <v>161</v>
      </c>
      <c r="S36" s="170" t="s">
        <v>113</v>
      </c>
      <c r="T36" s="171" t="s">
        <v>114</v>
      </c>
      <c r="U36" s="157">
        <v>0.06</v>
      </c>
      <c r="V36" s="157">
        <f>ROUND(E36*U36,2)</f>
        <v>0.96</v>
      </c>
      <c r="W36" s="157"/>
      <c r="X36" s="157" t="s">
        <v>115</v>
      </c>
      <c r="Y36" s="157" t="s">
        <v>116</v>
      </c>
      <c r="Z36" s="147"/>
      <c r="AA36" s="147"/>
      <c r="AB36" s="147"/>
      <c r="AC36" s="147"/>
      <c r="AD36" s="147"/>
      <c r="AE36" s="147"/>
      <c r="AF36" s="147"/>
      <c r="AG36" s="147" t="s">
        <v>149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>
      <c r="A37" s="154"/>
      <c r="B37" s="155"/>
      <c r="C37" s="237" t="s">
        <v>162</v>
      </c>
      <c r="D37" s="238"/>
      <c r="E37" s="238"/>
      <c r="F37" s="238"/>
      <c r="G37" s="238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>
      <c r="A38" s="165">
        <v>12</v>
      </c>
      <c r="B38" s="166" t="s">
        <v>163</v>
      </c>
      <c r="C38" s="174" t="s">
        <v>164</v>
      </c>
      <c r="D38" s="167" t="s">
        <v>111</v>
      </c>
      <c r="E38" s="168">
        <v>16</v>
      </c>
      <c r="F38" s="169"/>
      <c r="G38" s="170">
        <f>ROUND(E38*F38,2)</f>
        <v>0</v>
      </c>
      <c r="H38" s="169"/>
      <c r="I38" s="170">
        <f>ROUND(E38*H38,2)</f>
        <v>0</v>
      </c>
      <c r="J38" s="169"/>
      <c r="K38" s="170">
        <f>ROUND(E38*J38,2)</f>
        <v>0</v>
      </c>
      <c r="L38" s="170">
        <v>21</v>
      </c>
      <c r="M38" s="170">
        <f>G38*(1+L38/100)</f>
        <v>0</v>
      </c>
      <c r="N38" s="168">
        <v>0</v>
      </c>
      <c r="O38" s="168">
        <f>ROUND(E38*N38,2)</f>
        <v>0</v>
      </c>
      <c r="P38" s="168">
        <v>0</v>
      </c>
      <c r="Q38" s="168">
        <f>ROUND(E38*P38,2)</f>
        <v>0</v>
      </c>
      <c r="R38" s="170" t="s">
        <v>148</v>
      </c>
      <c r="S38" s="170" t="s">
        <v>113</v>
      </c>
      <c r="T38" s="171" t="s">
        <v>114</v>
      </c>
      <c r="U38" s="157">
        <v>0.26</v>
      </c>
      <c r="V38" s="157">
        <f>ROUND(E38*U38,2)</f>
        <v>4.16</v>
      </c>
      <c r="W38" s="157"/>
      <c r="X38" s="157" t="s">
        <v>115</v>
      </c>
      <c r="Y38" s="157" t="s">
        <v>116</v>
      </c>
      <c r="Z38" s="147"/>
      <c r="AA38" s="147"/>
      <c r="AB38" s="147"/>
      <c r="AC38" s="147"/>
      <c r="AD38" s="147"/>
      <c r="AE38" s="147"/>
      <c r="AF38" s="147"/>
      <c r="AG38" s="147" t="s">
        <v>117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>
      <c r="A39" s="154"/>
      <c r="B39" s="155"/>
      <c r="C39" s="237" t="s">
        <v>165</v>
      </c>
      <c r="D39" s="238"/>
      <c r="E39" s="238"/>
      <c r="F39" s="238"/>
      <c r="G39" s="238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72" t="str">
        <f>C39</f>
        <v>s případným nutným přemístěním hromad nebo dočasných skládek na místo potřeby ze vzdálenosti do 30 m, ve svahu sklonu přes 1 : 5,</v>
      </c>
      <c r="BB39" s="147"/>
      <c r="BC39" s="147"/>
      <c r="BD39" s="147"/>
      <c r="BE39" s="147"/>
      <c r="BF39" s="147"/>
      <c r="BG39" s="147"/>
      <c r="BH39" s="147"/>
    </row>
    <row r="40" spans="1:60" outlineLevel="1">
      <c r="A40" s="165">
        <v>13</v>
      </c>
      <c r="B40" s="166" t="s">
        <v>166</v>
      </c>
      <c r="C40" s="174" t="s">
        <v>167</v>
      </c>
      <c r="D40" s="167" t="s">
        <v>133</v>
      </c>
      <c r="E40" s="168">
        <v>556.85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</v>
      </c>
      <c r="O40" s="168">
        <f>ROUND(E40*N40,2)</f>
        <v>0</v>
      </c>
      <c r="P40" s="168">
        <v>0</v>
      </c>
      <c r="Q40" s="168">
        <f>ROUND(E40*P40,2)</f>
        <v>0</v>
      </c>
      <c r="R40" s="170" t="s">
        <v>148</v>
      </c>
      <c r="S40" s="170" t="s">
        <v>113</v>
      </c>
      <c r="T40" s="171" t="s">
        <v>114</v>
      </c>
      <c r="U40" s="157">
        <v>0</v>
      </c>
      <c r="V40" s="157">
        <f>ROUND(E40*U40,2)</f>
        <v>0</v>
      </c>
      <c r="W40" s="157"/>
      <c r="X40" s="157" t="s">
        <v>115</v>
      </c>
      <c r="Y40" s="157" t="s">
        <v>116</v>
      </c>
      <c r="Z40" s="147"/>
      <c r="AA40" s="147"/>
      <c r="AB40" s="147"/>
      <c r="AC40" s="147"/>
      <c r="AD40" s="147"/>
      <c r="AE40" s="147"/>
      <c r="AF40" s="147"/>
      <c r="AG40" s="147" t="s">
        <v>117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75" t="s">
        <v>168</v>
      </c>
      <c r="D41" s="158"/>
      <c r="E41" s="159">
        <v>10.8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121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>
      <c r="A42" s="154"/>
      <c r="B42" s="155"/>
      <c r="C42" s="175" t="s">
        <v>169</v>
      </c>
      <c r="D42" s="158"/>
      <c r="E42" s="159">
        <v>546.04999999999995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121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>
      <c r="A43" s="165">
        <v>14</v>
      </c>
      <c r="B43" s="166" t="s">
        <v>43</v>
      </c>
      <c r="C43" s="174" t="s">
        <v>170</v>
      </c>
      <c r="D43" s="167" t="s">
        <v>133</v>
      </c>
      <c r="E43" s="168">
        <v>556.85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0</v>
      </c>
      <c r="O43" s="168">
        <f>ROUND(E43*N43,2)</f>
        <v>0</v>
      </c>
      <c r="P43" s="168">
        <v>0</v>
      </c>
      <c r="Q43" s="168">
        <f>ROUND(E43*P43,2)</f>
        <v>0</v>
      </c>
      <c r="R43" s="170"/>
      <c r="S43" s="170" t="s">
        <v>171</v>
      </c>
      <c r="T43" s="171" t="s">
        <v>172</v>
      </c>
      <c r="U43" s="157">
        <v>0.01</v>
      </c>
      <c r="V43" s="157">
        <f>ROUND(E43*U43,2)</f>
        <v>5.57</v>
      </c>
      <c r="W43" s="157"/>
      <c r="X43" s="157" t="s">
        <v>115</v>
      </c>
      <c r="Y43" s="157" t="s">
        <v>116</v>
      </c>
      <c r="Z43" s="147"/>
      <c r="AA43" s="147"/>
      <c r="AB43" s="147"/>
      <c r="AC43" s="147"/>
      <c r="AD43" s="147"/>
      <c r="AE43" s="147"/>
      <c r="AF43" s="147"/>
      <c r="AG43" s="147" t="s">
        <v>117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65">
        <v>15</v>
      </c>
      <c r="B44" s="166" t="s">
        <v>173</v>
      </c>
      <c r="C44" s="174" t="s">
        <v>174</v>
      </c>
      <c r="D44" s="167" t="s">
        <v>175</v>
      </c>
      <c r="E44" s="168">
        <v>0.64</v>
      </c>
      <c r="F44" s="169"/>
      <c r="G44" s="170">
        <f>ROUND(E44*F44,2)</f>
        <v>0</v>
      </c>
      <c r="H44" s="169"/>
      <c r="I44" s="170">
        <f>ROUND(E44*H44,2)</f>
        <v>0</v>
      </c>
      <c r="J44" s="169"/>
      <c r="K44" s="170">
        <f>ROUND(E44*J44,2)</f>
        <v>0</v>
      </c>
      <c r="L44" s="170">
        <v>21</v>
      </c>
      <c r="M44" s="170">
        <f>G44*(1+L44/100)</f>
        <v>0</v>
      </c>
      <c r="N44" s="168">
        <v>1E-3</v>
      </c>
      <c r="O44" s="168">
        <f>ROUND(E44*N44,2)</f>
        <v>0</v>
      </c>
      <c r="P44" s="168">
        <v>0</v>
      </c>
      <c r="Q44" s="168">
        <f>ROUND(E44*P44,2)</f>
        <v>0</v>
      </c>
      <c r="R44" s="170" t="s">
        <v>176</v>
      </c>
      <c r="S44" s="170" t="s">
        <v>113</v>
      </c>
      <c r="T44" s="171" t="s">
        <v>114</v>
      </c>
      <c r="U44" s="157">
        <v>0</v>
      </c>
      <c r="V44" s="157">
        <f>ROUND(E44*U44,2)</f>
        <v>0</v>
      </c>
      <c r="W44" s="157"/>
      <c r="X44" s="157" t="s">
        <v>177</v>
      </c>
      <c r="Y44" s="157" t="s">
        <v>116</v>
      </c>
      <c r="Z44" s="147"/>
      <c r="AA44" s="147"/>
      <c r="AB44" s="147"/>
      <c r="AC44" s="147"/>
      <c r="AD44" s="147"/>
      <c r="AE44" s="147"/>
      <c r="AF44" s="147"/>
      <c r="AG44" s="147" t="s">
        <v>178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>
      <c r="A45" s="154"/>
      <c r="B45" s="155"/>
      <c r="C45" s="175" t="s">
        <v>179</v>
      </c>
      <c r="D45" s="158"/>
      <c r="E45" s="159">
        <v>0.64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121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>
      <c r="A46" s="150" t="s">
        <v>107</v>
      </c>
      <c r="B46" s="151" t="s">
        <v>63</v>
      </c>
      <c r="C46" s="173" t="s">
        <v>64</v>
      </c>
      <c r="D46" s="161"/>
      <c r="E46" s="162"/>
      <c r="F46" s="163"/>
      <c r="G46" s="163">
        <f>SUMIF(AG47:AG49,"&lt;&gt;NOR",G47:G49)</f>
        <v>0</v>
      </c>
      <c r="H46" s="163"/>
      <c r="I46" s="163">
        <f>SUM(I47:I49)</f>
        <v>0</v>
      </c>
      <c r="J46" s="163"/>
      <c r="K46" s="163">
        <f>SUM(K47:K49)</f>
        <v>0</v>
      </c>
      <c r="L46" s="163"/>
      <c r="M46" s="163">
        <f>SUM(M47:M49)</f>
        <v>0</v>
      </c>
      <c r="N46" s="162"/>
      <c r="O46" s="162">
        <f>SUM(O47:O49)</f>
        <v>0</v>
      </c>
      <c r="P46" s="162"/>
      <c r="Q46" s="162">
        <f>SUM(Q47:Q49)</f>
        <v>0</v>
      </c>
      <c r="R46" s="163"/>
      <c r="S46" s="163"/>
      <c r="T46" s="164"/>
      <c r="U46" s="160"/>
      <c r="V46" s="160">
        <f>SUM(V47:V49)</f>
        <v>35.89</v>
      </c>
      <c r="W46" s="160"/>
      <c r="X46" s="160"/>
      <c r="Y46" s="160"/>
      <c r="AG46" t="s">
        <v>108</v>
      </c>
    </row>
    <row r="47" spans="1:60" ht="22.5" outlineLevel="1">
      <c r="A47" s="165">
        <v>16</v>
      </c>
      <c r="B47" s="166" t="s">
        <v>180</v>
      </c>
      <c r="C47" s="174" t="s">
        <v>181</v>
      </c>
      <c r="D47" s="167" t="s">
        <v>111</v>
      </c>
      <c r="E47" s="168">
        <v>3589</v>
      </c>
      <c r="F47" s="169"/>
      <c r="G47" s="170">
        <f>ROUND(E47*F47,2)</f>
        <v>0</v>
      </c>
      <c r="H47" s="169"/>
      <c r="I47" s="170">
        <f>ROUND(E47*H47,2)</f>
        <v>0</v>
      </c>
      <c r="J47" s="169"/>
      <c r="K47" s="170">
        <f>ROUND(E47*J47,2)</f>
        <v>0</v>
      </c>
      <c r="L47" s="170">
        <v>21</v>
      </c>
      <c r="M47" s="170">
        <f>G47*(1+L47/100)</f>
        <v>0</v>
      </c>
      <c r="N47" s="168">
        <v>0</v>
      </c>
      <c r="O47" s="168">
        <f>ROUND(E47*N47,2)</f>
        <v>0</v>
      </c>
      <c r="P47" s="168">
        <v>0</v>
      </c>
      <c r="Q47" s="168">
        <f>ROUND(E47*P47,2)</f>
        <v>0</v>
      </c>
      <c r="R47" s="170" t="s">
        <v>148</v>
      </c>
      <c r="S47" s="170" t="s">
        <v>113</v>
      </c>
      <c r="T47" s="171" t="s">
        <v>114</v>
      </c>
      <c r="U47" s="157">
        <v>0.01</v>
      </c>
      <c r="V47" s="157">
        <f>ROUND(E47*U47,2)</f>
        <v>35.89</v>
      </c>
      <c r="W47" s="157"/>
      <c r="X47" s="157" t="s">
        <v>115</v>
      </c>
      <c r="Y47" s="157" t="s">
        <v>116</v>
      </c>
      <c r="Z47" s="147"/>
      <c r="AA47" s="147"/>
      <c r="AB47" s="147"/>
      <c r="AC47" s="147"/>
      <c r="AD47" s="147"/>
      <c r="AE47" s="147"/>
      <c r="AF47" s="147"/>
      <c r="AG47" s="147" t="s">
        <v>117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>
      <c r="A48" s="154"/>
      <c r="B48" s="155"/>
      <c r="C48" s="237" t="s">
        <v>182</v>
      </c>
      <c r="D48" s="238"/>
      <c r="E48" s="238"/>
      <c r="F48" s="238"/>
      <c r="G48" s="238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72" t="str">
        <f>C48</f>
        <v>z rostlé horniny tř.1 - 4 pod násypy z hornin soudržných do 92% PS a hornin nesoudržných sypkých relativní ulehlosti I(d) do 0,8</v>
      </c>
      <c r="BB48" s="147"/>
      <c r="BC48" s="147"/>
      <c r="BD48" s="147"/>
      <c r="BE48" s="147"/>
      <c r="BF48" s="147"/>
      <c r="BG48" s="147"/>
      <c r="BH48" s="147"/>
    </row>
    <row r="49" spans="1:60" outlineLevel="2">
      <c r="A49" s="154"/>
      <c r="B49" s="155"/>
      <c r="C49" s="175" t="s">
        <v>183</v>
      </c>
      <c r="D49" s="158"/>
      <c r="E49" s="159">
        <v>3589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121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>
      <c r="A50" s="150" t="s">
        <v>107</v>
      </c>
      <c r="B50" s="151" t="s">
        <v>65</v>
      </c>
      <c r="C50" s="173" t="s">
        <v>66</v>
      </c>
      <c r="D50" s="161"/>
      <c r="E50" s="162"/>
      <c r="F50" s="163"/>
      <c r="G50" s="163">
        <f>SUMIF(AG51:AG75,"&lt;&gt;NOR",G51:G75)</f>
        <v>0</v>
      </c>
      <c r="H50" s="163"/>
      <c r="I50" s="163">
        <f>SUM(I51:I75)</f>
        <v>0</v>
      </c>
      <c r="J50" s="163"/>
      <c r="K50" s="163">
        <f>SUM(K51:K75)</f>
        <v>0</v>
      </c>
      <c r="L50" s="163"/>
      <c r="M50" s="163">
        <f>SUM(M51:M75)</f>
        <v>0</v>
      </c>
      <c r="N50" s="162"/>
      <c r="O50" s="162">
        <f>SUM(O51:O75)</f>
        <v>2289.130000000001</v>
      </c>
      <c r="P50" s="162"/>
      <c r="Q50" s="162">
        <f>SUM(Q51:Q75)</f>
        <v>0</v>
      </c>
      <c r="R50" s="163"/>
      <c r="S50" s="163"/>
      <c r="T50" s="164"/>
      <c r="U50" s="160"/>
      <c r="V50" s="160">
        <f>SUM(V51:V75)</f>
        <v>570.80000000000007</v>
      </c>
      <c r="W50" s="160"/>
      <c r="X50" s="160"/>
      <c r="Y50" s="160"/>
      <c r="AG50" t="s">
        <v>108</v>
      </c>
    </row>
    <row r="51" spans="1:60" ht="22.5" outlineLevel="1">
      <c r="A51" s="165">
        <v>17</v>
      </c>
      <c r="B51" s="166" t="s">
        <v>184</v>
      </c>
      <c r="C51" s="174" t="s">
        <v>185</v>
      </c>
      <c r="D51" s="167" t="s">
        <v>111</v>
      </c>
      <c r="E51" s="168">
        <v>247</v>
      </c>
      <c r="F51" s="169"/>
      <c r="G51" s="170">
        <f>ROUND(E51*F51,2)</f>
        <v>0</v>
      </c>
      <c r="H51" s="169"/>
      <c r="I51" s="170">
        <f>ROUND(E51*H51,2)</f>
        <v>0</v>
      </c>
      <c r="J51" s="169"/>
      <c r="K51" s="170">
        <f>ROUND(E51*J51,2)</f>
        <v>0</v>
      </c>
      <c r="L51" s="170">
        <v>21</v>
      </c>
      <c r="M51" s="170">
        <f>G51*(1+L51/100)</f>
        <v>0</v>
      </c>
      <c r="N51" s="168">
        <v>0.34499999999999997</v>
      </c>
      <c r="O51" s="168">
        <f>ROUND(E51*N51,2)</f>
        <v>85.22</v>
      </c>
      <c r="P51" s="168">
        <v>0</v>
      </c>
      <c r="Q51" s="168">
        <f>ROUND(E51*P51,2)</f>
        <v>0</v>
      </c>
      <c r="R51" s="170" t="s">
        <v>112</v>
      </c>
      <c r="S51" s="170" t="s">
        <v>113</v>
      </c>
      <c r="T51" s="171" t="s">
        <v>114</v>
      </c>
      <c r="U51" s="157">
        <v>2.5999999999999999E-2</v>
      </c>
      <c r="V51" s="157">
        <f>ROUND(E51*U51,2)</f>
        <v>6.42</v>
      </c>
      <c r="W51" s="157"/>
      <c r="X51" s="157" t="s">
        <v>115</v>
      </c>
      <c r="Y51" s="157" t="s">
        <v>116</v>
      </c>
      <c r="Z51" s="147"/>
      <c r="AA51" s="147"/>
      <c r="AB51" s="147"/>
      <c r="AC51" s="147"/>
      <c r="AD51" s="147"/>
      <c r="AE51" s="147"/>
      <c r="AF51" s="147"/>
      <c r="AG51" s="147" t="s">
        <v>149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>
      <c r="A52" s="154"/>
      <c r="B52" s="155"/>
      <c r="C52" s="175" t="s">
        <v>186</v>
      </c>
      <c r="D52" s="158"/>
      <c r="E52" s="159">
        <v>247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121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>
      <c r="A53" s="165">
        <v>18</v>
      </c>
      <c r="B53" s="166" t="s">
        <v>187</v>
      </c>
      <c r="C53" s="174" t="s">
        <v>188</v>
      </c>
      <c r="D53" s="167" t="s">
        <v>111</v>
      </c>
      <c r="E53" s="168">
        <v>32</v>
      </c>
      <c r="F53" s="169"/>
      <c r="G53" s="170">
        <f>ROUND(E53*F53,2)</f>
        <v>0</v>
      </c>
      <c r="H53" s="169"/>
      <c r="I53" s="170">
        <f>ROUND(E53*H53,2)</f>
        <v>0</v>
      </c>
      <c r="J53" s="169"/>
      <c r="K53" s="170">
        <f>ROUND(E53*J53,2)</f>
        <v>0</v>
      </c>
      <c r="L53" s="170">
        <v>21</v>
      </c>
      <c r="M53" s="170">
        <f>G53*(1+L53/100)</f>
        <v>0</v>
      </c>
      <c r="N53" s="168">
        <v>0.46</v>
      </c>
      <c r="O53" s="168">
        <f>ROUND(E53*N53,2)</f>
        <v>14.72</v>
      </c>
      <c r="P53" s="168">
        <v>0</v>
      </c>
      <c r="Q53" s="168">
        <f>ROUND(E53*P53,2)</f>
        <v>0</v>
      </c>
      <c r="R53" s="170" t="s">
        <v>112</v>
      </c>
      <c r="S53" s="170" t="s">
        <v>113</v>
      </c>
      <c r="T53" s="171" t="s">
        <v>114</v>
      </c>
      <c r="U53" s="157">
        <v>2.9000000000000001E-2</v>
      </c>
      <c r="V53" s="157">
        <f>ROUND(E53*U53,2)</f>
        <v>0.93</v>
      </c>
      <c r="W53" s="157"/>
      <c r="X53" s="157" t="s">
        <v>115</v>
      </c>
      <c r="Y53" s="157" t="s">
        <v>116</v>
      </c>
      <c r="Z53" s="147"/>
      <c r="AA53" s="147"/>
      <c r="AB53" s="147"/>
      <c r="AC53" s="147"/>
      <c r="AD53" s="147"/>
      <c r="AE53" s="147"/>
      <c r="AF53" s="147"/>
      <c r="AG53" s="147" t="s">
        <v>149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65">
        <v>19</v>
      </c>
      <c r="B54" s="166" t="s">
        <v>189</v>
      </c>
      <c r="C54" s="174" t="s">
        <v>190</v>
      </c>
      <c r="D54" s="167" t="s">
        <v>111</v>
      </c>
      <c r="E54" s="168">
        <v>3109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0.38313999999999998</v>
      </c>
      <c r="O54" s="168">
        <f>ROUND(E54*N54,2)</f>
        <v>1191.18</v>
      </c>
      <c r="P54" s="168">
        <v>0</v>
      </c>
      <c r="Q54" s="168">
        <f>ROUND(E54*P54,2)</f>
        <v>0</v>
      </c>
      <c r="R54" s="170" t="s">
        <v>112</v>
      </c>
      <c r="S54" s="170" t="s">
        <v>113</v>
      </c>
      <c r="T54" s="171" t="s">
        <v>114</v>
      </c>
      <c r="U54" s="157">
        <v>0.03</v>
      </c>
      <c r="V54" s="157">
        <f>ROUND(E54*U54,2)</f>
        <v>93.27</v>
      </c>
      <c r="W54" s="157"/>
      <c r="X54" s="157" t="s">
        <v>115</v>
      </c>
      <c r="Y54" s="157" t="s">
        <v>116</v>
      </c>
      <c r="Z54" s="147"/>
      <c r="AA54" s="147"/>
      <c r="AB54" s="147"/>
      <c r="AC54" s="147"/>
      <c r="AD54" s="147"/>
      <c r="AE54" s="147"/>
      <c r="AF54" s="147"/>
      <c r="AG54" s="147" t="s">
        <v>117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>
      <c r="A55" s="154"/>
      <c r="B55" s="155"/>
      <c r="C55" s="237" t="s">
        <v>191</v>
      </c>
      <c r="D55" s="238"/>
      <c r="E55" s="238"/>
      <c r="F55" s="238"/>
      <c r="G55" s="238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119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65">
        <v>20</v>
      </c>
      <c r="B56" s="166" t="s">
        <v>192</v>
      </c>
      <c r="C56" s="174" t="s">
        <v>193</v>
      </c>
      <c r="D56" s="167" t="s">
        <v>111</v>
      </c>
      <c r="E56" s="168">
        <v>3153</v>
      </c>
      <c r="F56" s="169"/>
      <c r="G56" s="170">
        <f>ROUND(E56*F56,2)</f>
        <v>0</v>
      </c>
      <c r="H56" s="169"/>
      <c r="I56" s="170">
        <f>ROUND(E56*H56,2)</f>
        <v>0</v>
      </c>
      <c r="J56" s="169"/>
      <c r="K56" s="170">
        <f>ROUND(E56*J56,2)</f>
        <v>0</v>
      </c>
      <c r="L56" s="170">
        <v>21</v>
      </c>
      <c r="M56" s="170">
        <f>G56*(1+L56/100)</f>
        <v>0</v>
      </c>
      <c r="N56" s="168">
        <v>2.0000000000000001E-4</v>
      </c>
      <c r="O56" s="168">
        <f>ROUND(E56*N56,2)</f>
        <v>0.63</v>
      </c>
      <c r="P56" s="168">
        <v>0</v>
      </c>
      <c r="Q56" s="168">
        <f>ROUND(E56*P56,2)</f>
        <v>0</v>
      </c>
      <c r="R56" s="170" t="s">
        <v>112</v>
      </c>
      <c r="S56" s="170" t="s">
        <v>113</v>
      </c>
      <c r="T56" s="171" t="s">
        <v>114</v>
      </c>
      <c r="U56" s="157">
        <v>2E-3</v>
      </c>
      <c r="V56" s="157">
        <f>ROUND(E56*U56,2)</f>
        <v>6.31</v>
      </c>
      <c r="W56" s="157"/>
      <c r="X56" s="157" t="s">
        <v>115</v>
      </c>
      <c r="Y56" s="157" t="s">
        <v>116</v>
      </c>
      <c r="Z56" s="147"/>
      <c r="AA56" s="147"/>
      <c r="AB56" s="147"/>
      <c r="AC56" s="147"/>
      <c r="AD56" s="147"/>
      <c r="AE56" s="147"/>
      <c r="AF56" s="147"/>
      <c r="AG56" s="147" t="s">
        <v>117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>
      <c r="A57" s="154"/>
      <c r="B57" s="155"/>
      <c r="C57" s="237" t="s">
        <v>194</v>
      </c>
      <c r="D57" s="238"/>
      <c r="E57" s="238"/>
      <c r="F57" s="238"/>
      <c r="G57" s="238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>
      <c r="A58" s="165">
        <v>21</v>
      </c>
      <c r="B58" s="166" t="s">
        <v>195</v>
      </c>
      <c r="C58" s="174" t="s">
        <v>196</v>
      </c>
      <c r="D58" s="167" t="s">
        <v>111</v>
      </c>
      <c r="E58" s="168">
        <v>3153</v>
      </c>
      <c r="F58" s="169"/>
      <c r="G58" s="170">
        <f>ROUND(E58*F58,2)</f>
        <v>0</v>
      </c>
      <c r="H58" s="169"/>
      <c r="I58" s="170">
        <f>ROUND(E58*H58,2)</f>
        <v>0</v>
      </c>
      <c r="J58" s="169"/>
      <c r="K58" s="170">
        <f>ROUND(E58*J58,2)</f>
        <v>0</v>
      </c>
      <c r="L58" s="170">
        <v>21</v>
      </c>
      <c r="M58" s="170">
        <f>G58*(1+L58/100)</f>
        <v>0</v>
      </c>
      <c r="N58" s="168">
        <v>0.10373</v>
      </c>
      <c r="O58" s="168">
        <f>ROUND(E58*N58,2)</f>
        <v>327.06</v>
      </c>
      <c r="P58" s="168">
        <v>0</v>
      </c>
      <c r="Q58" s="168">
        <f>ROUND(E58*P58,2)</f>
        <v>0</v>
      </c>
      <c r="R58" s="170" t="s">
        <v>112</v>
      </c>
      <c r="S58" s="170" t="s">
        <v>113</v>
      </c>
      <c r="T58" s="171" t="s">
        <v>114</v>
      </c>
      <c r="U58" s="157">
        <v>0.02</v>
      </c>
      <c r="V58" s="157">
        <f>ROUND(E58*U58,2)</f>
        <v>63.06</v>
      </c>
      <c r="W58" s="157"/>
      <c r="X58" s="157" t="s">
        <v>115</v>
      </c>
      <c r="Y58" s="157" t="s">
        <v>116</v>
      </c>
      <c r="Z58" s="147"/>
      <c r="AA58" s="147"/>
      <c r="AB58" s="147"/>
      <c r="AC58" s="147"/>
      <c r="AD58" s="147"/>
      <c r="AE58" s="147"/>
      <c r="AF58" s="147"/>
      <c r="AG58" s="147" t="s">
        <v>117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>
      <c r="A59" s="154"/>
      <c r="B59" s="155"/>
      <c r="C59" s="175" t="s">
        <v>197</v>
      </c>
      <c r="D59" s="158"/>
      <c r="E59" s="159">
        <v>3153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121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>
      <c r="A60" s="165">
        <v>22</v>
      </c>
      <c r="B60" s="166" t="s">
        <v>198</v>
      </c>
      <c r="C60" s="174" t="s">
        <v>199</v>
      </c>
      <c r="D60" s="167" t="s">
        <v>111</v>
      </c>
      <c r="E60" s="168">
        <v>3153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21</v>
      </c>
      <c r="M60" s="170">
        <f>G60*(1+L60/100)</f>
        <v>0</v>
      </c>
      <c r="N60" s="168">
        <v>0.18151999999999999</v>
      </c>
      <c r="O60" s="168">
        <f>ROUND(E60*N60,2)</f>
        <v>572.33000000000004</v>
      </c>
      <c r="P60" s="168">
        <v>0</v>
      </c>
      <c r="Q60" s="168">
        <f>ROUND(E60*P60,2)</f>
        <v>0</v>
      </c>
      <c r="R60" s="170" t="s">
        <v>112</v>
      </c>
      <c r="S60" s="170" t="s">
        <v>113</v>
      </c>
      <c r="T60" s="171" t="s">
        <v>114</v>
      </c>
      <c r="U60" s="157">
        <v>0.03</v>
      </c>
      <c r="V60" s="157">
        <f>ROUND(E60*U60,2)</f>
        <v>94.59</v>
      </c>
      <c r="W60" s="157"/>
      <c r="X60" s="157" t="s">
        <v>115</v>
      </c>
      <c r="Y60" s="157" t="s">
        <v>116</v>
      </c>
      <c r="Z60" s="147"/>
      <c r="AA60" s="147"/>
      <c r="AB60" s="147"/>
      <c r="AC60" s="147"/>
      <c r="AD60" s="147"/>
      <c r="AE60" s="147"/>
      <c r="AF60" s="147"/>
      <c r="AG60" s="147" t="s">
        <v>117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>
      <c r="A61" s="165">
        <v>23</v>
      </c>
      <c r="B61" s="166" t="s">
        <v>200</v>
      </c>
      <c r="C61" s="174" t="s">
        <v>201</v>
      </c>
      <c r="D61" s="167" t="s">
        <v>111</v>
      </c>
      <c r="E61" s="168">
        <v>98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0.11</v>
      </c>
      <c r="O61" s="168">
        <f>ROUND(E61*N61,2)</f>
        <v>10.78</v>
      </c>
      <c r="P61" s="168">
        <v>0</v>
      </c>
      <c r="Q61" s="168">
        <f>ROUND(E61*P61,2)</f>
        <v>0</v>
      </c>
      <c r="R61" s="170" t="s">
        <v>112</v>
      </c>
      <c r="S61" s="170" t="s">
        <v>113</v>
      </c>
      <c r="T61" s="171" t="s">
        <v>114</v>
      </c>
      <c r="U61" s="157">
        <v>1.19</v>
      </c>
      <c r="V61" s="157">
        <f>ROUND(E61*U61,2)</f>
        <v>116.62</v>
      </c>
      <c r="W61" s="157"/>
      <c r="X61" s="157" t="s">
        <v>115</v>
      </c>
      <c r="Y61" s="157" t="s">
        <v>116</v>
      </c>
      <c r="Z61" s="147"/>
      <c r="AA61" s="147"/>
      <c r="AB61" s="147"/>
      <c r="AC61" s="147"/>
      <c r="AD61" s="147"/>
      <c r="AE61" s="147"/>
      <c r="AF61" s="147"/>
      <c r="AG61" s="147" t="s">
        <v>117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>
      <c r="A62" s="154"/>
      <c r="B62" s="155"/>
      <c r="C62" s="237" t="s">
        <v>202</v>
      </c>
      <c r="D62" s="238"/>
      <c r="E62" s="238"/>
      <c r="F62" s="238"/>
      <c r="G62" s="238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119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72" t="str">
        <f>C62</f>
        <v>s provedením lože do 50 mm, s vyplněním spár, s dvojím beraněním a se smetením přebytečného materiálu na krajnici</v>
      </c>
      <c r="BB62" s="147"/>
      <c r="BC62" s="147"/>
      <c r="BD62" s="147"/>
      <c r="BE62" s="147"/>
      <c r="BF62" s="147"/>
      <c r="BG62" s="147"/>
      <c r="BH62" s="147"/>
    </row>
    <row r="63" spans="1:60" outlineLevel="1">
      <c r="A63" s="165">
        <v>24</v>
      </c>
      <c r="B63" s="166" t="s">
        <v>203</v>
      </c>
      <c r="C63" s="174" t="s">
        <v>204</v>
      </c>
      <c r="D63" s="167" t="s">
        <v>111</v>
      </c>
      <c r="E63" s="168">
        <v>395</v>
      </c>
      <c r="F63" s="169"/>
      <c r="G63" s="170">
        <f>ROUND(E63*F63,2)</f>
        <v>0</v>
      </c>
      <c r="H63" s="169"/>
      <c r="I63" s="170">
        <f>ROUND(E63*H63,2)</f>
        <v>0</v>
      </c>
      <c r="J63" s="169"/>
      <c r="K63" s="170">
        <f>ROUND(E63*J63,2)</f>
        <v>0</v>
      </c>
      <c r="L63" s="170">
        <v>21</v>
      </c>
      <c r="M63" s="170">
        <f>G63*(1+L63/100)</f>
        <v>0</v>
      </c>
      <c r="N63" s="168">
        <v>7.3899999999999993E-2</v>
      </c>
      <c r="O63" s="168">
        <f>ROUND(E63*N63,2)</f>
        <v>29.19</v>
      </c>
      <c r="P63" s="168">
        <v>0</v>
      </c>
      <c r="Q63" s="168">
        <f>ROUND(E63*P63,2)</f>
        <v>0</v>
      </c>
      <c r="R63" s="170" t="s">
        <v>112</v>
      </c>
      <c r="S63" s="170" t="s">
        <v>113</v>
      </c>
      <c r="T63" s="171" t="s">
        <v>114</v>
      </c>
      <c r="U63" s="157">
        <v>0.48</v>
      </c>
      <c r="V63" s="157">
        <f>ROUND(E63*U63,2)</f>
        <v>189.6</v>
      </c>
      <c r="W63" s="157"/>
      <c r="X63" s="157" t="s">
        <v>115</v>
      </c>
      <c r="Y63" s="157" t="s">
        <v>116</v>
      </c>
      <c r="Z63" s="147"/>
      <c r="AA63" s="147"/>
      <c r="AB63" s="147"/>
      <c r="AC63" s="147"/>
      <c r="AD63" s="147"/>
      <c r="AE63" s="147"/>
      <c r="AF63" s="147"/>
      <c r="AG63" s="147" t="s">
        <v>149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2">
      <c r="A64" s="154"/>
      <c r="B64" s="155"/>
      <c r="C64" s="237" t="s">
        <v>205</v>
      </c>
      <c r="D64" s="238"/>
      <c r="E64" s="238"/>
      <c r="F64" s="238"/>
      <c r="G64" s="238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72" t="str">
        <f>C64</f>
        <v>s provedením lože z kameniva drceného, s vyplněním spár, s dvojitým hutněním a se smetením přebytečného materiálu na krajnici. S dodáním hmot pro lože a výplň spár.</v>
      </c>
      <c r="BB64" s="147"/>
      <c r="BC64" s="147"/>
      <c r="BD64" s="147"/>
      <c r="BE64" s="147"/>
      <c r="BF64" s="147"/>
      <c r="BG64" s="147"/>
      <c r="BH64" s="147"/>
    </row>
    <row r="65" spans="1:60" outlineLevel="2">
      <c r="A65" s="154"/>
      <c r="B65" s="155"/>
      <c r="C65" s="175" t="s">
        <v>206</v>
      </c>
      <c r="D65" s="158"/>
      <c r="E65" s="159">
        <v>356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121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>
      <c r="A66" s="154"/>
      <c r="B66" s="155"/>
      <c r="C66" s="175" t="s">
        <v>207</v>
      </c>
      <c r="D66" s="158"/>
      <c r="E66" s="159">
        <v>39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121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65">
        <v>25</v>
      </c>
      <c r="B67" s="166" t="s">
        <v>208</v>
      </c>
      <c r="C67" s="174" t="s">
        <v>209</v>
      </c>
      <c r="D67" s="167" t="s">
        <v>210</v>
      </c>
      <c r="E67" s="168">
        <v>68</v>
      </c>
      <c r="F67" s="169"/>
      <c r="G67" s="170">
        <f>ROUND(E67*F67,2)</f>
        <v>0</v>
      </c>
      <c r="H67" s="169"/>
      <c r="I67" s="170">
        <f>ROUND(E67*H67,2)</f>
        <v>0</v>
      </c>
      <c r="J67" s="169"/>
      <c r="K67" s="170">
        <f>ROUND(E67*J67,2)</f>
        <v>0</v>
      </c>
      <c r="L67" s="170">
        <v>21</v>
      </c>
      <c r="M67" s="170">
        <f>G67*(1+L67/100)</f>
        <v>0</v>
      </c>
      <c r="N67" s="168">
        <v>0</v>
      </c>
      <c r="O67" s="168">
        <f>ROUND(E67*N67,2)</f>
        <v>0</v>
      </c>
      <c r="P67" s="168">
        <v>0</v>
      </c>
      <c r="Q67" s="168">
        <f>ROUND(E67*P67,2)</f>
        <v>0</v>
      </c>
      <c r="R67" s="170"/>
      <c r="S67" s="170" t="s">
        <v>171</v>
      </c>
      <c r="T67" s="171" t="s">
        <v>172</v>
      </c>
      <c r="U67" s="157">
        <v>0</v>
      </c>
      <c r="V67" s="157">
        <f>ROUND(E67*U67,2)</f>
        <v>0</v>
      </c>
      <c r="W67" s="157"/>
      <c r="X67" s="157" t="s">
        <v>115</v>
      </c>
      <c r="Y67" s="157" t="s">
        <v>116</v>
      </c>
      <c r="Z67" s="147"/>
      <c r="AA67" s="147"/>
      <c r="AB67" s="147"/>
      <c r="AC67" s="147"/>
      <c r="AD67" s="147"/>
      <c r="AE67" s="147"/>
      <c r="AF67" s="147"/>
      <c r="AG67" s="147" t="s">
        <v>117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>
      <c r="A68" s="165">
        <v>26</v>
      </c>
      <c r="B68" s="166" t="s">
        <v>211</v>
      </c>
      <c r="C68" s="174" t="s">
        <v>212</v>
      </c>
      <c r="D68" s="167" t="s">
        <v>111</v>
      </c>
      <c r="E68" s="168">
        <v>248.85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68">
        <v>0.14479</v>
      </c>
      <c r="O68" s="168">
        <f>ROUND(E68*N68,2)</f>
        <v>36.03</v>
      </c>
      <c r="P68" s="168">
        <v>0</v>
      </c>
      <c r="Q68" s="168">
        <f>ROUND(E68*P68,2)</f>
        <v>0</v>
      </c>
      <c r="R68" s="170" t="s">
        <v>176</v>
      </c>
      <c r="S68" s="170" t="s">
        <v>113</v>
      </c>
      <c r="T68" s="171" t="s">
        <v>114</v>
      </c>
      <c r="U68" s="157">
        <v>0</v>
      </c>
      <c r="V68" s="157">
        <f>ROUND(E68*U68,2)</f>
        <v>0</v>
      </c>
      <c r="W68" s="157"/>
      <c r="X68" s="157" t="s">
        <v>177</v>
      </c>
      <c r="Y68" s="157" t="s">
        <v>116</v>
      </c>
      <c r="Z68" s="147"/>
      <c r="AA68" s="147"/>
      <c r="AB68" s="147"/>
      <c r="AC68" s="147"/>
      <c r="AD68" s="147"/>
      <c r="AE68" s="147"/>
      <c r="AF68" s="147"/>
      <c r="AG68" s="147" t="s">
        <v>213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>
      <c r="A69" s="154"/>
      <c r="B69" s="155"/>
      <c r="C69" s="175" t="s">
        <v>214</v>
      </c>
      <c r="D69" s="158"/>
      <c r="E69" s="159">
        <v>248.85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121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>
      <c r="A70" s="165">
        <v>27</v>
      </c>
      <c r="B70" s="166" t="s">
        <v>215</v>
      </c>
      <c r="C70" s="174" t="s">
        <v>216</v>
      </c>
      <c r="D70" s="167" t="s">
        <v>111</v>
      </c>
      <c r="E70" s="168">
        <v>102.9</v>
      </c>
      <c r="F70" s="169"/>
      <c r="G70" s="170">
        <f>ROUND(E70*F70,2)</f>
        <v>0</v>
      </c>
      <c r="H70" s="169"/>
      <c r="I70" s="170">
        <f>ROUND(E70*H70,2)</f>
        <v>0</v>
      </c>
      <c r="J70" s="169"/>
      <c r="K70" s="170">
        <f>ROUND(E70*J70,2)</f>
        <v>0</v>
      </c>
      <c r="L70" s="170">
        <v>21</v>
      </c>
      <c r="M70" s="170">
        <f>G70*(1+L70/100)</f>
        <v>0</v>
      </c>
      <c r="N70" s="168">
        <v>0.17599999999999999</v>
      </c>
      <c r="O70" s="168">
        <f>ROUND(E70*N70,2)</f>
        <v>18.11</v>
      </c>
      <c r="P70" s="168">
        <v>0</v>
      </c>
      <c r="Q70" s="168">
        <f>ROUND(E70*P70,2)</f>
        <v>0</v>
      </c>
      <c r="R70" s="170" t="s">
        <v>176</v>
      </c>
      <c r="S70" s="170" t="s">
        <v>113</v>
      </c>
      <c r="T70" s="171" t="s">
        <v>114</v>
      </c>
      <c r="U70" s="157">
        <v>0</v>
      </c>
      <c r="V70" s="157">
        <f>ROUND(E70*U70,2)</f>
        <v>0</v>
      </c>
      <c r="W70" s="157"/>
      <c r="X70" s="157" t="s">
        <v>177</v>
      </c>
      <c r="Y70" s="157" t="s">
        <v>116</v>
      </c>
      <c r="Z70" s="147"/>
      <c r="AA70" s="147"/>
      <c r="AB70" s="147"/>
      <c r="AC70" s="147"/>
      <c r="AD70" s="147"/>
      <c r="AE70" s="147"/>
      <c r="AF70" s="147"/>
      <c r="AG70" s="147" t="s">
        <v>178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>
      <c r="A71" s="154"/>
      <c r="B71" s="155"/>
      <c r="C71" s="175" t="s">
        <v>217</v>
      </c>
      <c r="D71" s="158"/>
      <c r="E71" s="159">
        <v>102.9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121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>
      <c r="A72" s="165">
        <v>28</v>
      </c>
      <c r="B72" s="166" t="s">
        <v>218</v>
      </c>
      <c r="C72" s="174" t="s">
        <v>219</v>
      </c>
      <c r="D72" s="167" t="s">
        <v>111</v>
      </c>
      <c r="E72" s="168">
        <v>11.55</v>
      </c>
      <c r="F72" s="169"/>
      <c r="G72" s="170">
        <f>ROUND(E72*F72,2)</f>
        <v>0</v>
      </c>
      <c r="H72" s="169"/>
      <c r="I72" s="170">
        <f>ROUND(E72*H72,2)</f>
        <v>0</v>
      </c>
      <c r="J72" s="169"/>
      <c r="K72" s="170">
        <f>ROUND(E72*J72,2)</f>
        <v>0</v>
      </c>
      <c r="L72" s="170">
        <v>21</v>
      </c>
      <c r="M72" s="170">
        <f>G72*(1+L72/100)</f>
        <v>0</v>
      </c>
      <c r="N72" s="168">
        <v>0.17599999999999999</v>
      </c>
      <c r="O72" s="168">
        <f>ROUND(E72*N72,2)</f>
        <v>2.0299999999999998</v>
      </c>
      <c r="P72" s="168">
        <v>0</v>
      </c>
      <c r="Q72" s="168">
        <f>ROUND(E72*P72,2)</f>
        <v>0</v>
      </c>
      <c r="R72" s="170" t="s">
        <v>176</v>
      </c>
      <c r="S72" s="170" t="s">
        <v>113</v>
      </c>
      <c r="T72" s="171" t="s">
        <v>114</v>
      </c>
      <c r="U72" s="157">
        <v>0</v>
      </c>
      <c r="V72" s="157">
        <f>ROUND(E72*U72,2)</f>
        <v>0</v>
      </c>
      <c r="W72" s="157"/>
      <c r="X72" s="157" t="s">
        <v>177</v>
      </c>
      <c r="Y72" s="157" t="s">
        <v>116</v>
      </c>
      <c r="Z72" s="147"/>
      <c r="AA72" s="147"/>
      <c r="AB72" s="147"/>
      <c r="AC72" s="147"/>
      <c r="AD72" s="147"/>
      <c r="AE72" s="147"/>
      <c r="AF72" s="147"/>
      <c r="AG72" s="147" t="s">
        <v>213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175" t="s">
        <v>220</v>
      </c>
      <c r="D73" s="158"/>
      <c r="E73" s="159">
        <v>11.55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121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>
      <c r="A74" s="165">
        <v>29</v>
      </c>
      <c r="B74" s="166" t="s">
        <v>221</v>
      </c>
      <c r="C74" s="174" t="s">
        <v>222</v>
      </c>
      <c r="D74" s="167" t="s">
        <v>111</v>
      </c>
      <c r="E74" s="168">
        <v>10.5</v>
      </c>
      <c r="F74" s="169"/>
      <c r="G74" s="170">
        <f>ROUND(E74*F74,2)</f>
        <v>0</v>
      </c>
      <c r="H74" s="169"/>
      <c r="I74" s="170">
        <f>ROUND(E74*H74,2)</f>
        <v>0</v>
      </c>
      <c r="J74" s="169"/>
      <c r="K74" s="170">
        <f>ROUND(E74*J74,2)</f>
        <v>0</v>
      </c>
      <c r="L74" s="170">
        <v>21</v>
      </c>
      <c r="M74" s="170">
        <f>G74*(1+L74/100)</f>
        <v>0</v>
      </c>
      <c r="N74" s="168">
        <v>0.17599999999999999</v>
      </c>
      <c r="O74" s="168">
        <f>ROUND(E74*N74,2)</f>
        <v>1.85</v>
      </c>
      <c r="P74" s="168">
        <v>0</v>
      </c>
      <c r="Q74" s="168">
        <f>ROUND(E74*P74,2)</f>
        <v>0</v>
      </c>
      <c r="R74" s="170" t="s">
        <v>176</v>
      </c>
      <c r="S74" s="170" t="s">
        <v>113</v>
      </c>
      <c r="T74" s="171" t="s">
        <v>114</v>
      </c>
      <c r="U74" s="157">
        <v>0</v>
      </c>
      <c r="V74" s="157">
        <f>ROUND(E74*U74,2)</f>
        <v>0</v>
      </c>
      <c r="W74" s="157"/>
      <c r="X74" s="157" t="s">
        <v>177</v>
      </c>
      <c r="Y74" s="157" t="s">
        <v>116</v>
      </c>
      <c r="Z74" s="147"/>
      <c r="AA74" s="147"/>
      <c r="AB74" s="147"/>
      <c r="AC74" s="147"/>
      <c r="AD74" s="147"/>
      <c r="AE74" s="147"/>
      <c r="AF74" s="147"/>
      <c r="AG74" s="147" t="s">
        <v>213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>
      <c r="A75" s="154"/>
      <c r="B75" s="155"/>
      <c r="C75" s="175" t="s">
        <v>223</v>
      </c>
      <c r="D75" s="158"/>
      <c r="E75" s="159">
        <v>10.5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>
      <c r="A76" s="150" t="s">
        <v>107</v>
      </c>
      <c r="B76" s="151" t="s">
        <v>67</v>
      </c>
      <c r="C76" s="173" t="s">
        <v>68</v>
      </c>
      <c r="D76" s="161"/>
      <c r="E76" s="162"/>
      <c r="F76" s="163"/>
      <c r="G76" s="163">
        <f>SUMIF(AG77:AG89,"&lt;&gt;NOR",G77:G89)</f>
        <v>0</v>
      </c>
      <c r="H76" s="163"/>
      <c r="I76" s="163">
        <f>SUM(I77:I89)</f>
        <v>0</v>
      </c>
      <c r="J76" s="163"/>
      <c r="K76" s="163">
        <f>SUM(K77:K89)</f>
        <v>0</v>
      </c>
      <c r="L76" s="163"/>
      <c r="M76" s="163">
        <f>SUM(M77:M89)</f>
        <v>0</v>
      </c>
      <c r="N76" s="162"/>
      <c r="O76" s="162">
        <f>SUM(O77:O89)</f>
        <v>27.08</v>
      </c>
      <c r="P76" s="162"/>
      <c r="Q76" s="162">
        <f>SUM(Q77:Q89)</f>
        <v>0</v>
      </c>
      <c r="R76" s="163"/>
      <c r="S76" s="163"/>
      <c r="T76" s="164"/>
      <c r="U76" s="160"/>
      <c r="V76" s="160">
        <f>SUM(V77:V89)</f>
        <v>15.309999999999999</v>
      </c>
      <c r="W76" s="160"/>
      <c r="X76" s="160"/>
      <c r="Y76" s="160"/>
      <c r="AG76" t="s">
        <v>108</v>
      </c>
    </row>
    <row r="77" spans="1:60" outlineLevel="1">
      <c r="A77" s="165">
        <v>30</v>
      </c>
      <c r="B77" s="166" t="s">
        <v>224</v>
      </c>
      <c r="C77" s="174" t="s">
        <v>225</v>
      </c>
      <c r="D77" s="167" t="s">
        <v>226</v>
      </c>
      <c r="E77" s="168">
        <v>2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68">
        <v>0.43381999999999998</v>
      </c>
      <c r="O77" s="168">
        <f>ROUND(E77*N77,2)</f>
        <v>0.87</v>
      </c>
      <c r="P77" s="168">
        <v>0</v>
      </c>
      <c r="Q77" s="168">
        <f>ROUND(E77*P77,2)</f>
        <v>0</v>
      </c>
      <c r="R77" s="170" t="s">
        <v>112</v>
      </c>
      <c r="S77" s="170" t="s">
        <v>113</v>
      </c>
      <c r="T77" s="171" t="s">
        <v>114</v>
      </c>
      <c r="U77" s="157">
        <v>3.839</v>
      </c>
      <c r="V77" s="157">
        <f>ROUND(E77*U77,2)</f>
        <v>7.68</v>
      </c>
      <c r="W77" s="157"/>
      <c r="X77" s="157" t="s">
        <v>115</v>
      </c>
      <c r="Y77" s="157" t="s">
        <v>116</v>
      </c>
      <c r="Z77" s="147"/>
      <c r="AA77" s="147"/>
      <c r="AB77" s="147"/>
      <c r="AC77" s="147"/>
      <c r="AD77" s="147"/>
      <c r="AE77" s="147"/>
      <c r="AF77" s="147"/>
      <c r="AG77" s="147" t="s">
        <v>117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33.75" outlineLevel="2">
      <c r="A78" s="154"/>
      <c r="B78" s="155"/>
      <c r="C78" s="237" t="s">
        <v>227</v>
      </c>
      <c r="D78" s="238"/>
      <c r="E78" s="238"/>
      <c r="F78" s="238"/>
      <c r="G78" s="238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72" t="str">
        <f>C78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8" s="147"/>
      <c r="BC78" s="147"/>
      <c r="BD78" s="147"/>
      <c r="BE78" s="147"/>
      <c r="BF78" s="147"/>
      <c r="BG78" s="147"/>
      <c r="BH78" s="147"/>
    </row>
    <row r="79" spans="1:60" outlineLevel="1">
      <c r="A79" s="165">
        <v>31</v>
      </c>
      <c r="B79" s="166" t="s">
        <v>228</v>
      </c>
      <c r="C79" s="174" t="s">
        <v>229</v>
      </c>
      <c r="D79" s="167" t="s">
        <v>226</v>
      </c>
      <c r="E79" s="168">
        <v>2</v>
      </c>
      <c r="F79" s="169"/>
      <c r="G79" s="170">
        <f>ROUND(E79*F79,2)</f>
        <v>0</v>
      </c>
      <c r="H79" s="169"/>
      <c r="I79" s="170">
        <f>ROUND(E79*H79,2)</f>
        <v>0</v>
      </c>
      <c r="J79" s="169"/>
      <c r="K79" s="170">
        <f>ROUND(E79*J79,2)</f>
        <v>0</v>
      </c>
      <c r="L79" s="170">
        <v>21</v>
      </c>
      <c r="M79" s="170">
        <f>G79*(1+L79/100)</f>
        <v>0</v>
      </c>
      <c r="N79" s="168">
        <v>0.43093999999999999</v>
      </c>
      <c r="O79" s="168">
        <f>ROUND(E79*N79,2)</f>
        <v>0.86</v>
      </c>
      <c r="P79" s="168">
        <v>0</v>
      </c>
      <c r="Q79" s="168">
        <f>ROUND(E79*P79,2)</f>
        <v>0</v>
      </c>
      <c r="R79" s="170" t="s">
        <v>112</v>
      </c>
      <c r="S79" s="170" t="s">
        <v>113</v>
      </c>
      <c r="T79" s="171" t="s">
        <v>114</v>
      </c>
      <c r="U79" s="157">
        <v>3.8170000000000002</v>
      </c>
      <c r="V79" s="157">
        <f>ROUND(E79*U79,2)</f>
        <v>7.63</v>
      </c>
      <c r="W79" s="157"/>
      <c r="X79" s="157" t="s">
        <v>115</v>
      </c>
      <c r="Y79" s="157" t="s">
        <v>116</v>
      </c>
      <c r="Z79" s="147"/>
      <c r="AA79" s="147"/>
      <c r="AB79" s="147"/>
      <c r="AC79" s="147"/>
      <c r="AD79" s="147"/>
      <c r="AE79" s="147"/>
      <c r="AF79" s="147"/>
      <c r="AG79" s="147" t="s">
        <v>117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33.75" outlineLevel="2">
      <c r="A80" s="154"/>
      <c r="B80" s="155"/>
      <c r="C80" s="237" t="s">
        <v>227</v>
      </c>
      <c r="D80" s="238"/>
      <c r="E80" s="238"/>
      <c r="F80" s="238"/>
      <c r="G80" s="238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119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72" t="str">
        <f>C80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80" s="147"/>
      <c r="BC80" s="147"/>
      <c r="BD80" s="147"/>
      <c r="BE80" s="147"/>
      <c r="BF80" s="147"/>
      <c r="BG80" s="147"/>
      <c r="BH80" s="147"/>
    </row>
    <row r="81" spans="1:60" ht="22.5" outlineLevel="1">
      <c r="A81" s="165">
        <v>32</v>
      </c>
      <c r="B81" s="166" t="s">
        <v>230</v>
      </c>
      <c r="C81" s="174" t="s">
        <v>231</v>
      </c>
      <c r="D81" s="167" t="s">
        <v>232</v>
      </c>
      <c r="E81" s="168">
        <v>13</v>
      </c>
      <c r="F81" s="169"/>
      <c r="G81" s="170">
        <f t="shared" ref="G81:G86" si="0">ROUND(E81*F81,2)</f>
        <v>0</v>
      </c>
      <c r="H81" s="169"/>
      <c r="I81" s="170">
        <f t="shared" ref="I81:I86" si="1">ROUND(E81*H81,2)</f>
        <v>0</v>
      </c>
      <c r="J81" s="169"/>
      <c r="K81" s="170">
        <f t="shared" ref="K81:K86" si="2">ROUND(E81*J81,2)</f>
        <v>0</v>
      </c>
      <c r="L81" s="170">
        <v>21</v>
      </c>
      <c r="M81" s="170">
        <f t="shared" ref="M81:M86" si="3">G81*(1+L81/100)</f>
        <v>0</v>
      </c>
      <c r="N81" s="168">
        <v>0.24590000000000001</v>
      </c>
      <c r="O81" s="168">
        <f t="shared" ref="O81:O86" si="4">ROUND(E81*N81,2)</f>
        <v>3.2</v>
      </c>
      <c r="P81" s="168">
        <v>0</v>
      </c>
      <c r="Q81" s="168">
        <f t="shared" ref="Q81:Q86" si="5">ROUND(E81*P81,2)</f>
        <v>0</v>
      </c>
      <c r="R81" s="170"/>
      <c r="S81" s="170" t="s">
        <v>171</v>
      </c>
      <c r="T81" s="171" t="s">
        <v>172</v>
      </c>
      <c r="U81" s="157">
        <v>0</v>
      </c>
      <c r="V81" s="157">
        <f t="shared" ref="V81:V86" si="6">ROUND(E81*U81,2)</f>
        <v>0</v>
      </c>
      <c r="W81" s="157"/>
      <c r="X81" s="157" t="s">
        <v>115</v>
      </c>
      <c r="Y81" s="157" t="s">
        <v>116</v>
      </c>
      <c r="Z81" s="147"/>
      <c r="AA81" s="147"/>
      <c r="AB81" s="147"/>
      <c r="AC81" s="147"/>
      <c r="AD81" s="147"/>
      <c r="AE81" s="147"/>
      <c r="AF81" s="147"/>
      <c r="AG81" s="147" t="s">
        <v>149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>
      <c r="A82" s="165">
        <v>33</v>
      </c>
      <c r="B82" s="166" t="s">
        <v>233</v>
      </c>
      <c r="C82" s="174" t="s">
        <v>234</v>
      </c>
      <c r="D82" s="167" t="s">
        <v>232</v>
      </c>
      <c r="E82" s="168">
        <v>11</v>
      </c>
      <c r="F82" s="169"/>
      <c r="G82" s="170">
        <f t="shared" si="0"/>
        <v>0</v>
      </c>
      <c r="H82" s="169"/>
      <c r="I82" s="170">
        <f t="shared" si="1"/>
        <v>0</v>
      </c>
      <c r="J82" s="169"/>
      <c r="K82" s="170">
        <f t="shared" si="2"/>
        <v>0</v>
      </c>
      <c r="L82" s="170">
        <v>21</v>
      </c>
      <c r="M82" s="170">
        <f t="shared" si="3"/>
        <v>0</v>
      </c>
      <c r="N82" s="168">
        <v>0</v>
      </c>
      <c r="O82" s="168">
        <f t="shared" si="4"/>
        <v>0</v>
      </c>
      <c r="P82" s="168">
        <v>0</v>
      </c>
      <c r="Q82" s="168">
        <f t="shared" si="5"/>
        <v>0</v>
      </c>
      <c r="R82" s="170"/>
      <c r="S82" s="170" t="s">
        <v>171</v>
      </c>
      <c r="T82" s="171" t="s">
        <v>172</v>
      </c>
      <c r="U82" s="157">
        <v>0</v>
      </c>
      <c r="V82" s="157">
        <f t="shared" si="6"/>
        <v>0</v>
      </c>
      <c r="W82" s="157"/>
      <c r="X82" s="157" t="s">
        <v>115</v>
      </c>
      <c r="Y82" s="157" t="s">
        <v>116</v>
      </c>
      <c r="Z82" s="147"/>
      <c r="AA82" s="147"/>
      <c r="AB82" s="147"/>
      <c r="AC82" s="147"/>
      <c r="AD82" s="147"/>
      <c r="AE82" s="147"/>
      <c r="AF82" s="147"/>
      <c r="AG82" s="147" t="s">
        <v>117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>
      <c r="A83" s="165">
        <v>34</v>
      </c>
      <c r="B83" s="166" t="s">
        <v>235</v>
      </c>
      <c r="C83" s="174" t="s">
        <v>236</v>
      </c>
      <c r="D83" s="167" t="s">
        <v>210</v>
      </c>
      <c r="E83" s="168">
        <v>135</v>
      </c>
      <c r="F83" s="169"/>
      <c r="G83" s="170">
        <f t="shared" si="0"/>
        <v>0</v>
      </c>
      <c r="H83" s="169"/>
      <c r="I83" s="170">
        <f t="shared" si="1"/>
        <v>0</v>
      </c>
      <c r="J83" s="169"/>
      <c r="K83" s="170">
        <f t="shared" si="2"/>
        <v>0</v>
      </c>
      <c r="L83" s="170">
        <v>21</v>
      </c>
      <c r="M83" s="170">
        <f t="shared" si="3"/>
        <v>0</v>
      </c>
      <c r="N83" s="168">
        <v>0</v>
      </c>
      <c r="O83" s="168">
        <f t="shared" si="4"/>
        <v>0</v>
      </c>
      <c r="P83" s="168">
        <v>0</v>
      </c>
      <c r="Q83" s="168">
        <f t="shared" si="5"/>
        <v>0</v>
      </c>
      <c r="R83" s="170"/>
      <c r="S83" s="170" t="s">
        <v>171</v>
      </c>
      <c r="T83" s="171" t="s">
        <v>172</v>
      </c>
      <c r="U83" s="157">
        <v>0</v>
      </c>
      <c r="V83" s="157">
        <f t="shared" si="6"/>
        <v>0</v>
      </c>
      <c r="W83" s="157"/>
      <c r="X83" s="157" t="s">
        <v>115</v>
      </c>
      <c r="Y83" s="157" t="s">
        <v>116</v>
      </c>
      <c r="Z83" s="147"/>
      <c r="AA83" s="147"/>
      <c r="AB83" s="147"/>
      <c r="AC83" s="147"/>
      <c r="AD83" s="147"/>
      <c r="AE83" s="147"/>
      <c r="AF83" s="147"/>
      <c r="AG83" s="147" t="s">
        <v>117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>
      <c r="A84" s="165">
        <v>35</v>
      </c>
      <c r="B84" s="166" t="s">
        <v>237</v>
      </c>
      <c r="C84" s="174" t="s">
        <v>238</v>
      </c>
      <c r="D84" s="167" t="s">
        <v>239</v>
      </c>
      <c r="E84" s="168">
        <v>12</v>
      </c>
      <c r="F84" s="169"/>
      <c r="G84" s="170">
        <f t="shared" si="0"/>
        <v>0</v>
      </c>
      <c r="H84" s="169"/>
      <c r="I84" s="170">
        <f t="shared" si="1"/>
        <v>0</v>
      </c>
      <c r="J84" s="169"/>
      <c r="K84" s="170">
        <f t="shared" si="2"/>
        <v>0</v>
      </c>
      <c r="L84" s="170">
        <v>21</v>
      </c>
      <c r="M84" s="170">
        <f t="shared" si="3"/>
        <v>0</v>
      </c>
      <c r="N84" s="168">
        <v>0</v>
      </c>
      <c r="O84" s="168">
        <f t="shared" si="4"/>
        <v>0</v>
      </c>
      <c r="P84" s="168">
        <v>0</v>
      </c>
      <c r="Q84" s="168">
        <f t="shared" si="5"/>
        <v>0</v>
      </c>
      <c r="R84" s="170"/>
      <c r="S84" s="170" t="s">
        <v>171</v>
      </c>
      <c r="T84" s="171" t="s">
        <v>172</v>
      </c>
      <c r="U84" s="157">
        <v>0</v>
      </c>
      <c r="V84" s="157">
        <f t="shared" si="6"/>
        <v>0</v>
      </c>
      <c r="W84" s="157"/>
      <c r="X84" s="157" t="s">
        <v>115</v>
      </c>
      <c r="Y84" s="157" t="s">
        <v>116</v>
      </c>
      <c r="Z84" s="147"/>
      <c r="AA84" s="147"/>
      <c r="AB84" s="147"/>
      <c r="AC84" s="147"/>
      <c r="AD84" s="147"/>
      <c r="AE84" s="147"/>
      <c r="AF84" s="147"/>
      <c r="AG84" s="147" t="s">
        <v>117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65">
        <v>36</v>
      </c>
      <c r="B85" s="166" t="s">
        <v>240</v>
      </c>
      <c r="C85" s="174" t="s">
        <v>241</v>
      </c>
      <c r="D85" s="167" t="s">
        <v>226</v>
      </c>
      <c r="E85" s="168">
        <v>19</v>
      </c>
      <c r="F85" s="169"/>
      <c r="G85" s="170">
        <f t="shared" si="0"/>
        <v>0</v>
      </c>
      <c r="H85" s="169"/>
      <c r="I85" s="170">
        <f t="shared" si="1"/>
        <v>0</v>
      </c>
      <c r="J85" s="169"/>
      <c r="K85" s="170">
        <f t="shared" si="2"/>
        <v>0</v>
      </c>
      <c r="L85" s="170">
        <v>21</v>
      </c>
      <c r="M85" s="170">
        <f t="shared" si="3"/>
        <v>0</v>
      </c>
      <c r="N85" s="168">
        <v>0</v>
      </c>
      <c r="O85" s="168">
        <f t="shared" si="4"/>
        <v>0</v>
      </c>
      <c r="P85" s="168">
        <v>0</v>
      </c>
      <c r="Q85" s="168">
        <f t="shared" si="5"/>
        <v>0</v>
      </c>
      <c r="R85" s="170"/>
      <c r="S85" s="170" t="s">
        <v>171</v>
      </c>
      <c r="T85" s="171" t="s">
        <v>172</v>
      </c>
      <c r="U85" s="157">
        <v>0</v>
      </c>
      <c r="V85" s="157">
        <f t="shared" si="6"/>
        <v>0</v>
      </c>
      <c r="W85" s="157"/>
      <c r="X85" s="157" t="s">
        <v>115</v>
      </c>
      <c r="Y85" s="157" t="s">
        <v>116</v>
      </c>
      <c r="Z85" s="147"/>
      <c r="AA85" s="147"/>
      <c r="AB85" s="147"/>
      <c r="AC85" s="147"/>
      <c r="AD85" s="147"/>
      <c r="AE85" s="147"/>
      <c r="AF85" s="147"/>
      <c r="AG85" s="147" t="s">
        <v>117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>
      <c r="A86" s="165">
        <v>37</v>
      </c>
      <c r="B86" s="166" t="s">
        <v>242</v>
      </c>
      <c r="C86" s="174" t="s">
        <v>243</v>
      </c>
      <c r="D86" s="167" t="s">
        <v>139</v>
      </c>
      <c r="E86" s="168">
        <v>13</v>
      </c>
      <c r="F86" s="169"/>
      <c r="G86" s="170">
        <f t="shared" si="0"/>
        <v>0</v>
      </c>
      <c r="H86" s="169"/>
      <c r="I86" s="170">
        <f t="shared" si="1"/>
        <v>0</v>
      </c>
      <c r="J86" s="169"/>
      <c r="K86" s="170">
        <f t="shared" si="2"/>
        <v>0</v>
      </c>
      <c r="L86" s="170">
        <v>21</v>
      </c>
      <c r="M86" s="170">
        <f t="shared" si="3"/>
        <v>0</v>
      </c>
      <c r="N86" s="168">
        <v>0.90803</v>
      </c>
      <c r="O86" s="168">
        <f t="shared" si="4"/>
        <v>11.8</v>
      </c>
      <c r="P86" s="168">
        <v>0</v>
      </c>
      <c r="Q86" s="168">
        <f t="shared" si="5"/>
        <v>0</v>
      </c>
      <c r="R86" s="170" t="s">
        <v>244</v>
      </c>
      <c r="S86" s="170" t="s">
        <v>113</v>
      </c>
      <c r="T86" s="171" t="s">
        <v>114</v>
      </c>
      <c r="U86" s="157">
        <v>0</v>
      </c>
      <c r="V86" s="157">
        <f t="shared" si="6"/>
        <v>0</v>
      </c>
      <c r="W86" s="157"/>
      <c r="X86" s="157" t="s">
        <v>245</v>
      </c>
      <c r="Y86" s="157" t="s">
        <v>116</v>
      </c>
      <c r="Z86" s="147"/>
      <c r="AA86" s="147"/>
      <c r="AB86" s="147"/>
      <c r="AC86" s="147"/>
      <c r="AD86" s="147"/>
      <c r="AE86" s="147"/>
      <c r="AF86" s="147"/>
      <c r="AG86" s="147" t="s">
        <v>246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56.25" outlineLevel="2">
      <c r="A87" s="154"/>
      <c r="B87" s="155"/>
      <c r="C87" s="237" t="s">
        <v>247</v>
      </c>
      <c r="D87" s="238"/>
      <c r="E87" s="238"/>
      <c r="F87" s="238"/>
      <c r="G87" s="238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72" t="str">
        <f>C87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87" s="147"/>
      <c r="BC87" s="147"/>
      <c r="BD87" s="147"/>
      <c r="BE87" s="147"/>
      <c r="BF87" s="147"/>
      <c r="BG87" s="147"/>
      <c r="BH87" s="147"/>
    </row>
    <row r="88" spans="1:60" ht="33.75" outlineLevel="1">
      <c r="A88" s="165">
        <v>38</v>
      </c>
      <c r="B88" s="166" t="s">
        <v>248</v>
      </c>
      <c r="C88" s="174" t="s">
        <v>249</v>
      </c>
      <c r="D88" s="167" t="s">
        <v>226</v>
      </c>
      <c r="E88" s="168">
        <v>13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68">
        <v>0.79652000000000001</v>
      </c>
      <c r="O88" s="168">
        <f>ROUND(E88*N88,2)</f>
        <v>10.35</v>
      </c>
      <c r="P88" s="168">
        <v>0</v>
      </c>
      <c r="Q88" s="168">
        <f>ROUND(E88*P88,2)</f>
        <v>0</v>
      </c>
      <c r="R88" s="170" t="s">
        <v>244</v>
      </c>
      <c r="S88" s="170" t="s">
        <v>113</v>
      </c>
      <c r="T88" s="171" t="s">
        <v>114</v>
      </c>
      <c r="U88" s="157">
        <v>0</v>
      </c>
      <c r="V88" s="157">
        <f>ROUND(E88*U88,2)</f>
        <v>0</v>
      </c>
      <c r="W88" s="157"/>
      <c r="X88" s="157" t="s">
        <v>245</v>
      </c>
      <c r="Y88" s="157" t="s">
        <v>116</v>
      </c>
      <c r="Z88" s="147"/>
      <c r="AA88" s="147"/>
      <c r="AB88" s="147"/>
      <c r="AC88" s="147"/>
      <c r="AD88" s="147"/>
      <c r="AE88" s="147"/>
      <c r="AF88" s="147"/>
      <c r="AG88" s="147" t="s">
        <v>246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2">
      <c r="A89" s="154"/>
      <c r="B89" s="155"/>
      <c r="C89" s="237" t="s">
        <v>250</v>
      </c>
      <c r="D89" s="238"/>
      <c r="E89" s="238"/>
      <c r="F89" s="238"/>
      <c r="G89" s="238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119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72" t="str">
        <f>C89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89" s="147"/>
      <c r="BC89" s="147"/>
      <c r="BD89" s="147"/>
      <c r="BE89" s="147"/>
      <c r="BF89" s="147"/>
      <c r="BG89" s="147"/>
      <c r="BH89" s="147"/>
    </row>
    <row r="90" spans="1:60">
      <c r="A90" s="150" t="s">
        <v>107</v>
      </c>
      <c r="B90" s="151" t="s">
        <v>69</v>
      </c>
      <c r="C90" s="173" t="s">
        <v>70</v>
      </c>
      <c r="D90" s="161"/>
      <c r="E90" s="162"/>
      <c r="F90" s="163"/>
      <c r="G90" s="163">
        <f>SUMIF(AG91:AG104,"&lt;&gt;NOR",G91:G104)</f>
        <v>0</v>
      </c>
      <c r="H90" s="163"/>
      <c r="I90" s="163">
        <f>SUM(I91:I104)</f>
        <v>0</v>
      </c>
      <c r="J90" s="163"/>
      <c r="K90" s="163">
        <f>SUM(K91:K104)</f>
        <v>0</v>
      </c>
      <c r="L90" s="163"/>
      <c r="M90" s="163">
        <f>SUM(M91:M104)</f>
        <v>0</v>
      </c>
      <c r="N90" s="162"/>
      <c r="O90" s="162">
        <f>SUM(O91:O104)</f>
        <v>98.63</v>
      </c>
      <c r="P90" s="162"/>
      <c r="Q90" s="162">
        <f>SUM(Q91:Q104)</f>
        <v>0</v>
      </c>
      <c r="R90" s="163"/>
      <c r="S90" s="163"/>
      <c r="T90" s="164"/>
      <c r="U90" s="160"/>
      <c r="V90" s="160">
        <f>SUM(V91:V104)</f>
        <v>136.20000000000002</v>
      </c>
      <c r="W90" s="160"/>
      <c r="X90" s="160"/>
      <c r="Y90" s="160"/>
      <c r="AG90" t="s">
        <v>108</v>
      </c>
    </row>
    <row r="91" spans="1:60" ht="22.5" outlineLevel="1">
      <c r="A91" s="165">
        <v>39</v>
      </c>
      <c r="B91" s="166" t="s">
        <v>251</v>
      </c>
      <c r="C91" s="174" t="s">
        <v>252</v>
      </c>
      <c r="D91" s="167" t="s">
        <v>139</v>
      </c>
      <c r="E91" s="168">
        <v>385</v>
      </c>
      <c r="F91" s="169"/>
      <c r="G91" s="170">
        <f>ROUND(E91*F91,2)</f>
        <v>0</v>
      </c>
      <c r="H91" s="169"/>
      <c r="I91" s="170">
        <f>ROUND(E91*H91,2)</f>
        <v>0</v>
      </c>
      <c r="J91" s="169"/>
      <c r="K91" s="170">
        <f>ROUND(E91*J91,2)</f>
        <v>0</v>
      </c>
      <c r="L91" s="170">
        <v>21</v>
      </c>
      <c r="M91" s="170">
        <f>G91*(1+L91/100)</f>
        <v>0</v>
      </c>
      <c r="N91" s="168">
        <v>0.14424000000000001</v>
      </c>
      <c r="O91" s="168">
        <f>ROUND(E91*N91,2)</f>
        <v>55.53</v>
      </c>
      <c r="P91" s="168">
        <v>0</v>
      </c>
      <c r="Q91" s="168">
        <f>ROUND(E91*P91,2)</f>
        <v>0</v>
      </c>
      <c r="R91" s="170" t="s">
        <v>112</v>
      </c>
      <c r="S91" s="170" t="s">
        <v>113</v>
      </c>
      <c r="T91" s="171" t="s">
        <v>114</v>
      </c>
      <c r="U91" s="157">
        <v>0.27200000000000002</v>
      </c>
      <c r="V91" s="157">
        <f>ROUND(E91*U91,2)</f>
        <v>104.72</v>
      </c>
      <c r="W91" s="157"/>
      <c r="X91" s="157" t="s">
        <v>115</v>
      </c>
      <c r="Y91" s="157" t="s">
        <v>116</v>
      </c>
      <c r="Z91" s="147"/>
      <c r="AA91" s="147"/>
      <c r="AB91" s="147"/>
      <c r="AC91" s="147"/>
      <c r="AD91" s="147"/>
      <c r="AE91" s="147"/>
      <c r="AF91" s="147"/>
      <c r="AG91" s="147" t="s">
        <v>149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>
      <c r="A92" s="154"/>
      <c r="B92" s="155"/>
      <c r="C92" s="237" t="s">
        <v>253</v>
      </c>
      <c r="D92" s="238"/>
      <c r="E92" s="238"/>
      <c r="F92" s="238"/>
      <c r="G92" s="238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>
      <c r="A93" s="154"/>
      <c r="B93" s="155"/>
      <c r="C93" s="175" t="s">
        <v>254</v>
      </c>
      <c r="D93" s="158"/>
      <c r="E93" s="159">
        <v>347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121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>
      <c r="A94" s="154"/>
      <c r="B94" s="155"/>
      <c r="C94" s="175" t="s">
        <v>255</v>
      </c>
      <c r="D94" s="158"/>
      <c r="E94" s="159">
        <v>38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121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33.75" outlineLevel="1">
      <c r="A95" s="165">
        <v>40</v>
      </c>
      <c r="B95" s="166" t="s">
        <v>256</v>
      </c>
      <c r="C95" s="174" t="s">
        <v>257</v>
      </c>
      <c r="D95" s="167" t="s">
        <v>139</v>
      </c>
      <c r="E95" s="168">
        <v>102</v>
      </c>
      <c r="F95" s="169"/>
      <c r="G95" s="170">
        <f>ROUND(E95*F95,2)</f>
        <v>0</v>
      </c>
      <c r="H95" s="169"/>
      <c r="I95" s="170">
        <f>ROUND(E95*H95,2)</f>
        <v>0</v>
      </c>
      <c r="J95" s="169"/>
      <c r="K95" s="170">
        <f>ROUND(E95*J95,2)</f>
        <v>0</v>
      </c>
      <c r="L95" s="170">
        <v>21</v>
      </c>
      <c r="M95" s="170">
        <f>G95*(1+L95/100)</f>
        <v>0</v>
      </c>
      <c r="N95" s="168">
        <v>0.22133</v>
      </c>
      <c r="O95" s="168">
        <f>ROUND(E95*N95,2)</f>
        <v>22.58</v>
      </c>
      <c r="P95" s="168">
        <v>0</v>
      </c>
      <c r="Q95" s="168">
        <f>ROUND(E95*P95,2)</f>
        <v>0</v>
      </c>
      <c r="R95" s="170" t="s">
        <v>112</v>
      </c>
      <c r="S95" s="170" t="s">
        <v>113</v>
      </c>
      <c r="T95" s="171" t="s">
        <v>114</v>
      </c>
      <c r="U95" s="157">
        <v>0.27200000000000002</v>
      </c>
      <c r="V95" s="157">
        <f>ROUND(E95*U95,2)</f>
        <v>27.74</v>
      </c>
      <c r="W95" s="157"/>
      <c r="X95" s="157" t="s">
        <v>115</v>
      </c>
      <c r="Y95" s="157" t="s">
        <v>116</v>
      </c>
      <c r="Z95" s="147"/>
      <c r="AA95" s="147"/>
      <c r="AB95" s="147"/>
      <c r="AC95" s="147"/>
      <c r="AD95" s="147"/>
      <c r="AE95" s="147"/>
      <c r="AF95" s="147"/>
      <c r="AG95" s="147" t="s">
        <v>149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>
      <c r="A96" s="154"/>
      <c r="B96" s="155"/>
      <c r="C96" s="237" t="s">
        <v>253</v>
      </c>
      <c r="D96" s="238"/>
      <c r="E96" s="238"/>
      <c r="F96" s="238"/>
      <c r="G96" s="238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119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>
      <c r="A97" s="154"/>
      <c r="B97" s="155"/>
      <c r="C97" s="175" t="s">
        <v>258</v>
      </c>
      <c r="D97" s="158"/>
      <c r="E97" s="159">
        <v>102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121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65">
        <v>41</v>
      </c>
      <c r="B98" s="166" t="s">
        <v>259</v>
      </c>
      <c r="C98" s="174" t="s">
        <v>260</v>
      </c>
      <c r="D98" s="167" t="s">
        <v>139</v>
      </c>
      <c r="E98" s="168">
        <v>68</v>
      </c>
      <c r="F98" s="169"/>
      <c r="G98" s="170">
        <f>ROUND(E98*F98,2)</f>
        <v>0</v>
      </c>
      <c r="H98" s="169"/>
      <c r="I98" s="170">
        <f>ROUND(E98*H98,2)</f>
        <v>0</v>
      </c>
      <c r="J98" s="169"/>
      <c r="K98" s="170">
        <f>ROUND(E98*J98,2)</f>
        <v>0</v>
      </c>
      <c r="L98" s="170">
        <v>21</v>
      </c>
      <c r="M98" s="170">
        <f>G98*(1+L98/100)</f>
        <v>0</v>
      </c>
      <c r="N98" s="168">
        <v>0</v>
      </c>
      <c r="O98" s="168">
        <f>ROUND(E98*N98,2)</f>
        <v>0</v>
      </c>
      <c r="P98" s="168">
        <v>0</v>
      </c>
      <c r="Q98" s="168">
        <f>ROUND(E98*P98,2)</f>
        <v>0</v>
      </c>
      <c r="R98" s="170" t="s">
        <v>112</v>
      </c>
      <c r="S98" s="170" t="s">
        <v>113</v>
      </c>
      <c r="T98" s="171" t="s">
        <v>114</v>
      </c>
      <c r="U98" s="157">
        <v>5.5E-2</v>
      </c>
      <c r="V98" s="157">
        <f>ROUND(E98*U98,2)</f>
        <v>3.74</v>
      </c>
      <c r="W98" s="157"/>
      <c r="X98" s="157" t="s">
        <v>115</v>
      </c>
      <c r="Y98" s="157" t="s">
        <v>116</v>
      </c>
      <c r="Z98" s="147"/>
      <c r="AA98" s="147"/>
      <c r="AB98" s="147"/>
      <c r="AC98" s="147"/>
      <c r="AD98" s="147"/>
      <c r="AE98" s="147"/>
      <c r="AF98" s="147"/>
      <c r="AG98" s="147" t="s">
        <v>117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>
      <c r="A99" s="154"/>
      <c r="B99" s="155"/>
      <c r="C99" s="237" t="s">
        <v>261</v>
      </c>
      <c r="D99" s="238"/>
      <c r="E99" s="238"/>
      <c r="F99" s="238"/>
      <c r="G99" s="238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65">
        <v>42</v>
      </c>
      <c r="B100" s="166" t="s">
        <v>262</v>
      </c>
      <c r="C100" s="174" t="s">
        <v>263</v>
      </c>
      <c r="D100" s="167" t="s">
        <v>232</v>
      </c>
      <c r="E100" s="168">
        <v>1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68">
        <v>0</v>
      </c>
      <c r="O100" s="168">
        <f>ROUND(E100*N100,2)</f>
        <v>0</v>
      </c>
      <c r="P100" s="168">
        <v>0</v>
      </c>
      <c r="Q100" s="168">
        <f>ROUND(E100*P100,2)</f>
        <v>0</v>
      </c>
      <c r="R100" s="170"/>
      <c r="S100" s="170" t="s">
        <v>171</v>
      </c>
      <c r="T100" s="171" t="s">
        <v>172</v>
      </c>
      <c r="U100" s="157">
        <v>0</v>
      </c>
      <c r="V100" s="157">
        <f>ROUND(E100*U100,2)</f>
        <v>0</v>
      </c>
      <c r="W100" s="157"/>
      <c r="X100" s="157" t="s">
        <v>115</v>
      </c>
      <c r="Y100" s="157" t="s">
        <v>116</v>
      </c>
      <c r="Z100" s="147"/>
      <c r="AA100" s="147"/>
      <c r="AB100" s="147"/>
      <c r="AC100" s="147"/>
      <c r="AD100" s="147"/>
      <c r="AE100" s="147"/>
      <c r="AF100" s="147"/>
      <c r="AG100" s="147" t="s">
        <v>117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>
      <c r="A101" s="165">
        <v>43</v>
      </c>
      <c r="B101" s="166" t="s">
        <v>264</v>
      </c>
      <c r="C101" s="174" t="s">
        <v>265</v>
      </c>
      <c r="D101" s="167" t="s">
        <v>226</v>
      </c>
      <c r="E101" s="168">
        <v>38.380000000000003</v>
      </c>
      <c r="F101" s="169"/>
      <c r="G101" s="170">
        <f>ROUND(E101*F101,2)</f>
        <v>0</v>
      </c>
      <c r="H101" s="169"/>
      <c r="I101" s="170">
        <f>ROUND(E101*H101,2)</f>
        <v>0</v>
      </c>
      <c r="J101" s="169"/>
      <c r="K101" s="170">
        <f>ROUND(E101*J101,2)</f>
        <v>0</v>
      </c>
      <c r="L101" s="170">
        <v>21</v>
      </c>
      <c r="M101" s="170">
        <f>G101*(1+L101/100)</f>
        <v>0</v>
      </c>
      <c r="N101" s="168">
        <v>0.06</v>
      </c>
      <c r="O101" s="168">
        <f>ROUND(E101*N101,2)</f>
        <v>2.2999999999999998</v>
      </c>
      <c r="P101" s="168">
        <v>0</v>
      </c>
      <c r="Q101" s="168">
        <f>ROUND(E101*P101,2)</f>
        <v>0</v>
      </c>
      <c r="R101" s="170" t="s">
        <v>176</v>
      </c>
      <c r="S101" s="170" t="s">
        <v>113</v>
      </c>
      <c r="T101" s="171" t="s">
        <v>114</v>
      </c>
      <c r="U101" s="157">
        <v>0</v>
      </c>
      <c r="V101" s="157">
        <f>ROUND(E101*U101,2)</f>
        <v>0</v>
      </c>
      <c r="W101" s="157"/>
      <c r="X101" s="157" t="s">
        <v>177</v>
      </c>
      <c r="Y101" s="157" t="s">
        <v>116</v>
      </c>
      <c r="Z101" s="147"/>
      <c r="AA101" s="147"/>
      <c r="AB101" s="147"/>
      <c r="AC101" s="147"/>
      <c r="AD101" s="147"/>
      <c r="AE101" s="147"/>
      <c r="AF101" s="147"/>
      <c r="AG101" s="147" t="s">
        <v>266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>
      <c r="A102" s="154"/>
      <c r="B102" s="155"/>
      <c r="C102" s="175" t="s">
        <v>267</v>
      </c>
      <c r="D102" s="158"/>
      <c r="E102" s="159">
        <v>38.380000000000003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121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>
      <c r="A103" s="165">
        <v>44</v>
      </c>
      <c r="B103" s="166" t="s">
        <v>268</v>
      </c>
      <c r="C103" s="174" t="s">
        <v>269</v>
      </c>
      <c r="D103" s="167" t="s">
        <v>226</v>
      </c>
      <c r="E103" s="168">
        <v>350.47</v>
      </c>
      <c r="F103" s="169"/>
      <c r="G103" s="170">
        <f>ROUND(E103*F103,2)</f>
        <v>0</v>
      </c>
      <c r="H103" s="169"/>
      <c r="I103" s="170">
        <f>ROUND(E103*H103,2)</f>
        <v>0</v>
      </c>
      <c r="J103" s="169"/>
      <c r="K103" s="170">
        <f>ROUND(E103*J103,2)</f>
        <v>0</v>
      </c>
      <c r="L103" s="170">
        <v>21</v>
      </c>
      <c r="M103" s="170">
        <f>G103*(1+L103/100)</f>
        <v>0</v>
      </c>
      <c r="N103" s="168">
        <v>5.1999999999999998E-2</v>
      </c>
      <c r="O103" s="168">
        <f>ROUND(E103*N103,2)</f>
        <v>18.22</v>
      </c>
      <c r="P103" s="168">
        <v>0</v>
      </c>
      <c r="Q103" s="168">
        <f>ROUND(E103*P103,2)</f>
        <v>0</v>
      </c>
      <c r="R103" s="170" t="s">
        <v>176</v>
      </c>
      <c r="S103" s="170" t="s">
        <v>113</v>
      </c>
      <c r="T103" s="171" t="s">
        <v>114</v>
      </c>
      <c r="U103" s="157">
        <v>0</v>
      </c>
      <c r="V103" s="157">
        <f>ROUND(E103*U103,2)</f>
        <v>0</v>
      </c>
      <c r="W103" s="157"/>
      <c r="X103" s="157" t="s">
        <v>177</v>
      </c>
      <c r="Y103" s="157" t="s">
        <v>116</v>
      </c>
      <c r="Z103" s="147"/>
      <c r="AA103" s="147"/>
      <c r="AB103" s="147"/>
      <c r="AC103" s="147"/>
      <c r="AD103" s="147"/>
      <c r="AE103" s="147"/>
      <c r="AF103" s="147"/>
      <c r="AG103" s="147" t="s">
        <v>178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>
      <c r="A104" s="154"/>
      <c r="B104" s="155"/>
      <c r="C104" s="175" t="s">
        <v>270</v>
      </c>
      <c r="D104" s="158"/>
      <c r="E104" s="159">
        <v>350.47</v>
      </c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121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>
      <c r="A105" s="150" t="s">
        <v>107</v>
      </c>
      <c r="B105" s="151" t="s">
        <v>71</v>
      </c>
      <c r="C105" s="173" t="s">
        <v>72</v>
      </c>
      <c r="D105" s="161"/>
      <c r="E105" s="162"/>
      <c r="F105" s="163"/>
      <c r="G105" s="163">
        <f>SUMIF(AG106:AG109,"&lt;&gt;NOR",G106:G109)</f>
        <v>0</v>
      </c>
      <c r="H105" s="163"/>
      <c r="I105" s="163">
        <f>SUM(I106:I109)</f>
        <v>0</v>
      </c>
      <c r="J105" s="163"/>
      <c r="K105" s="163">
        <f>SUM(K106:K109)</f>
        <v>0</v>
      </c>
      <c r="L105" s="163"/>
      <c r="M105" s="163">
        <f>SUM(M106:M109)</f>
        <v>0</v>
      </c>
      <c r="N105" s="162"/>
      <c r="O105" s="162">
        <f>SUM(O106:O109)</f>
        <v>0.01</v>
      </c>
      <c r="P105" s="162"/>
      <c r="Q105" s="162">
        <f>SUM(Q106:Q109)</f>
        <v>8.64</v>
      </c>
      <c r="R105" s="163"/>
      <c r="S105" s="163"/>
      <c r="T105" s="164"/>
      <c r="U105" s="160"/>
      <c r="V105" s="160">
        <f>SUM(V106:V109)</f>
        <v>58.6</v>
      </c>
      <c r="W105" s="160"/>
      <c r="X105" s="160"/>
      <c r="Y105" s="160"/>
      <c r="AG105" t="s">
        <v>108</v>
      </c>
    </row>
    <row r="106" spans="1:60" outlineLevel="1">
      <c r="A106" s="165">
        <v>45</v>
      </c>
      <c r="B106" s="166" t="s">
        <v>271</v>
      </c>
      <c r="C106" s="174" t="s">
        <v>272</v>
      </c>
      <c r="D106" s="167" t="s">
        <v>133</v>
      </c>
      <c r="E106" s="168">
        <v>3.6</v>
      </c>
      <c r="F106" s="169"/>
      <c r="G106" s="170">
        <f>ROUND(E106*F106,2)</f>
        <v>0</v>
      </c>
      <c r="H106" s="169"/>
      <c r="I106" s="170">
        <f>ROUND(E106*H106,2)</f>
        <v>0</v>
      </c>
      <c r="J106" s="169"/>
      <c r="K106" s="170">
        <f>ROUND(E106*J106,2)</f>
        <v>0</v>
      </c>
      <c r="L106" s="170">
        <v>21</v>
      </c>
      <c r="M106" s="170">
        <f>G106*(1+L106/100)</f>
        <v>0</v>
      </c>
      <c r="N106" s="168">
        <v>1.47E-3</v>
      </c>
      <c r="O106" s="168">
        <f>ROUND(E106*N106,2)</f>
        <v>0.01</v>
      </c>
      <c r="P106" s="168">
        <v>2.4</v>
      </c>
      <c r="Q106" s="168">
        <f>ROUND(E106*P106,2)</f>
        <v>8.64</v>
      </c>
      <c r="R106" s="170" t="s">
        <v>273</v>
      </c>
      <c r="S106" s="170" t="s">
        <v>113</v>
      </c>
      <c r="T106" s="171" t="s">
        <v>114</v>
      </c>
      <c r="U106" s="157">
        <v>8.5</v>
      </c>
      <c r="V106" s="157">
        <f>ROUND(E106*U106,2)</f>
        <v>30.6</v>
      </c>
      <c r="W106" s="157"/>
      <c r="X106" s="157" t="s">
        <v>115</v>
      </c>
      <c r="Y106" s="157" t="s">
        <v>116</v>
      </c>
      <c r="Z106" s="147"/>
      <c r="AA106" s="147"/>
      <c r="AB106" s="147"/>
      <c r="AC106" s="147"/>
      <c r="AD106" s="147"/>
      <c r="AE106" s="147"/>
      <c r="AF106" s="147"/>
      <c r="AG106" s="147" t="s">
        <v>117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2">
      <c r="A107" s="154"/>
      <c r="B107" s="155"/>
      <c r="C107" s="237" t="s">
        <v>274</v>
      </c>
      <c r="D107" s="238"/>
      <c r="E107" s="238"/>
      <c r="F107" s="238"/>
      <c r="G107" s="238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72" t="str">
        <f>C107</f>
        <v>nebo vybourání otvorů průřezové plochy přes 4 m2 ve zdivu železobetonovém, včetně pomocného lešení o výšce podlahy do 1900 mm a pro zatížení do 1,5 kPa  (150 kg/m2),</v>
      </c>
      <c r="BB107" s="147"/>
      <c r="BC107" s="147"/>
      <c r="BD107" s="147"/>
      <c r="BE107" s="147"/>
      <c r="BF107" s="147"/>
      <c r="BG107" s="147"/>
      <c r="BH107" s="147"/>
    </row>
    <row r="108" spans="1:60" ht="22.5" outlineLevel="1">
      <c r="A108" s="165">
        <v>46</v>
      </c>
      <c r="B108" s="166" t="s">
        <v>275</v>
      </c>
      <c r="C108" s="174" t="s">
        <v>276</v>
      </c>
      <c r="D108" s="167" t="s">
        <v>111</v>
      </c>
      <c r="E108" s="168">
        <v>280</v>
      </c>
      <c r="F108" s="169"/>
      <c r="G108" s="170">
        <f>ROUND(E108*F108,2)</f>
        <v>0</v>
      </c>
      <c r="H108" s="169"/>
      <c r="I108" s="170">
        <f>ROUND(E108*H108,2)</f>
        <v>0</v>
      </c>
      <c r="J108" s="169"/>
      <c r="K108" s="170">
        <f>ROUND(E108*J108,2)</f>
        <v>0</v>
      </c>
      <c r="L108" s="170">
        <v>21</v>
      </c>
      <c r="M108" s="170">
        <f>G108*(1+L108/100)</f>
        <v>0</v>
      </c>
      <c r="N108" s="168">
        <v>0</v>
      </c>
      <c r="O108" s="168">
        <f>ROUND(E108*N108,2)</f>
        <v>0</v>
      </c>
      <c r="P108" s="168">
        <v>0</v>
      </c>
      <c r="Q108" s="168">
        <f>ROUND(E108*P108,2)</f>
        <v>0</v>
      </c>
      <c r="R108" s="170" t="s">
        <v>112</v>
      </c>
      <c r="S108" s="170" t="s">
        <v>113</v>
      </c>
      <c r="T108" s="171" t="s">
        <v>114</v>
      </c>
      <c r="U108" s="157">
        <v>0.1</v>
      </c>
      <c r="V108" s="157">
        <f>ROUND(E108*U108,2)</f>
        <v>28</v>
      </c>
      <c r="W108" s="157"/>
      <c r="X108" s="157" t="s">
        <v>115</v>
      </c>
      <c r="Y108" s="157" t="s">
        <v>116</v>
      </c>
      <c r="Z108" s="147"/>
      <c r="AA108" s="147"/>
      <c r="AB108" s="147"/>
      <c r="AC108" s="147"/>
      <c r="AD108" s="147"/>
      <c r="AE108" s="147"/>
      <c r="AF108" s="147"/>
      <c r="AG108" s="147" t="s">
        <v>117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2">
      <c r="A109" s="154"/>
      <c r="B109" s="155"/>
      <c r="C109" s="237" t="s">
        <v>277</v>
      </c>
      <c r="D109" s="238"/>
      <c r="E109" s="238"/>
      <c r="F109" s="238"/>
      <c r="G109" s="238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72" t="str">
        <f>C109</f>
        <v>od spojovacího materiálu, s uložením očištěných kostek na skládku, s odklizením odpadových hmot na hromady a s odklizením vybouraných kostek na vzdálenost do 3 m</v>
      </c>
      <c r="BB109" s="147"/>
      <c r="BC109" s="147"/>
      <c r="BD109" s="147"/>
      <c r="BE109" s="147"/>
      <c r="BF109" s="147"/>
      <c r="BG109" s="147"/>
      <c r="BH109" s="147"/>
    </row>
    <row r="110" spans="1:60">
      <c r="A110" s="150" t="s">
        <v>107</v>
      </c>
      <c r="B110" s="151" t="s">
        <v>73</v>
      </c>
      <c r="C110" s="173" t="s">
        <v>74</v>
      </c>
      <c r="D110" s="161"/>
      <c r="E110" s="162"/>
      <c r="F110" s="163"/>
      <c r="G110" s="163">
        <f>SUMIF(AG111:AG112,"&lt;&gt;NOR",G111:G112)</f>
        <v>0</v>
      </c>
      <c r="H110" s="163"/>
      <c r="I110" s="163">
        <f>SUM(I111:I112)</f>
        <v>0</v>
      </c>
      <c r="J110" s="163"/>
      <c r="K110" s="163">
        <f>SUM(K111:K112)</f>
        <v>0</v>
      </c>
      <c r="L110" s="163"/>
      <c r="M110" s="163">
        <f>SUM(M111:M112)</f>
        <v>0</v>
      </c>
      <c r="N110" s="162"/>
      <c r="O110" s="162">
        <f>SUM(O111:O112)</f>
        <v>0</v>
      </c>
      <c r="P110" s="162"/>
      <c r="Q110" s="162">
        <f>SUM(Q111:Q112)</f>
        <v>0</v>
      </c>
      <c r="R110" s="163"/>
      <c r="S110" s="163"/>
      <c r="T110" s="164"/>
      <c r="U110" s="160"/>
      <c r="V110" s="160">
        <f>SUM(V111:V112)</f>
        <v>1.9</v>
      </c>
      <c r="W110" s="160"/>
      <c r="X110" s="160"/>
      <c r="Y110" s="160"/>
      <c r="AG110" t="s">
        <v>108</v>
      </c>
    </row>
    <row r="111" spans="1:60" outlineLevel="1">
      <c r="A111" s="165">
        <v>47</v>
      </c>
      <c r="B111" s="166" t="s">
        <v>278</v>
      </c>
      <c r="C111" s="174" t="s">
        <v>279</v>
      </c>
      <c r="D111" s="167" t="s">
        <v>280</v>
      </c>
      <c r="E111" s="168">
        <v>118.9365</v>
      </c>
      <c r="F111" s="169"/>
      <c r="G111" s="170">
        <f>ROUND(E111*F111,2)</f>
        <v>0</v>
      </c>
      <c r="H111" s="169"/>
      <c r="I111" s="170">
        <f>ROUND(E111*H111,2)</f>
        <v>0</v>
      </c>
      <c r="J111" s="169"/>
      <c r="K111" s="170">
        <f>ROUND(E111*J111,2)</f>
        <v>0</v>
      </c>
      <c r="L111" s="170">
        <v>21</v>
      </c>
      <c r="M111" s="170">
        <f>G111*(1+L111/100)</f>
        <v>0</v>
      </c>
      <c r="N111" s="168">
        <v>0</v>
      </c>
      <c r="O111" s="168">
        <f>ROUND(E111*N111,2)</f>
        <v>0</v>
      </c>
      <c r="P111" s="168">
        <v>0</v>
      </c>
      <c r="Q111" s="168">
        <f>ROUND(E111*P111,2)</f>
        <v>0</v>
      </c>
      <c r="R111" s="170" t="s">
        <v>112</v>
      </c>
      <c r="S111" s="170" t="s">
        <v>113</v>
      </c>
      <c r="T111" s="171" t="s">
        <v>114</v>
      </c>
      <c r="U111" s="157">
        <v>1.6E-2</v>
      </c>
      <c r="V111" s="157">
        <f>ROUND(E111*U111,2)</f>
        <v>1.9</v>
      </c>
      <c r="W111" s="157"/>
      <c r="X111" s="157" t="s">
        <v>115</v>
      </c>
      <c r="Y111" s="157" t="s">
        <v>116</v>
      </c>
      <c r="Z111" s="147"/>
      <c r="AA111" s="147"/>
      <c r="AB111" s="147"/>
      <c r="AC111" s="147"/>
      <c r="AD111" s="147"/>
      <c r="AE111" s="147"/>
      <c r="AF111" s="147"/>
      <c r="AG111" s="147" t="s">
        <v>117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>
      <c r="A112" s="154"/>
      <c r="B112" s="155"/>
      <c r="C112" s="237" t="s">
        <v>281</v>
      </c>
      <c r="D112" s="238"/>
      <c r="E112" s="238"/>
      <c r="F112" s="238"/>
      <c r="G112" s="238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119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>
      <c r="A113" s="150" t="s">
        <v>107</v>
      </c>
      <c r="B113" s="151" t="s">
        <v>75</v>
      </c>
      <c r="C113" s="173" t="s">
        <v>76</v>
      </c>
      <c r="D113" s="161"/>
      <c r="E113" s="162"/>
      <c r="F113" s="163"/>
      <c r="G113" s="163">
        <f>SUMIF(AG114:AG120,"&lt;&gt;NOR",G114:G120)</f>
        <v>0</v>
      </c>
      <c r="H113" s="163"/>
      <c r="I113" s="163">
        <f>SUM(I114:I120)</f>
        <v>0</v>
      </c>
      <c r="J113" s="163"/>
      <c r="K113" s="163">
        <f>SUM(K114:K120)</f>
        <v>0</v>
      </c>
      <c r="L113" s="163"/>
      <c r="M113" s="163">
        <f>SUM(M114:M120)</f>
        <v>0</v>
      </c>
      <c r="N113" s="162"/>
      <c r="O113" s="162">
        <f>SUM(O114:O120)</f>
        <v>0</v>
      </c>
      <c r="P113" s="162"/>
      <c r="Q113" s="162">
        <f>SUM(Q114:Q120)</f>
        <v>0</v>
      </c>
      <c r="R113" s="163"/>
      <c r="S113" s="163"/>
      <c r="T113" s="164"/>
      <c r="U113" s="160"/>
      <c r="V113" s="160">
        <f>SUM(V114:V120)</f>
        <v>0</v>
      </c>
      <c r="W113" s="160"/>
      <c r="X113" s="160"/>
      <c r="Y113" s="160"/>
      <c r="AG113" t="s">
        <v>108</v>
      </c>
    </row>
    <row r="114" spans="1:60" ht="22.5" outlineLevel="1">
      <c r="A114" s="165">
        <v>48</v>
      </c>
      <c r="B114" s="166" t="s">
        <v>282</v>
      </c>
      <c r="C114" s="174" t="s">
        <v>283</v>
      </c>
      <c r="D114" s="167" t="s">
        <v>280</v>
      </c>
      <c r="E114" s="168">
        <v>800.29399999999998</v>
      </c>
      <c r="F114" s="169"/>
      <c r="G114" s="170">
        <f>ROUND(E114*F114,2)</f>
        <v>0</v>
      </c>
      <c r="H114" s="169"/>
      <c r="I114" s="170">
        <f>ROUND(E114*H114,2)</f>
        <v>0</v>
      </c>
      <c r="J114" s="169"/>
      <c r="K114" s="170">
        <f>ROUND(E114*J114,2)</f>
        <v>0</v>
      </c>
      <c r="L114" s="170">
        <v>21</v>
      </c>
      <c r="M114" s="170">
        <f>G114*(1+L114/100)</f>
        <v>0</v>
      </c>
      <c r="N114" s="168">
        <v>0</v>
      </c>
      <c r="O114" s="168">
        <f>ROUND(E114*N114,2)</f>
        <v>0</v>
      </c>
      <c r="P114" s="168">
        <v>0</v>
      </c>
      <c r="Q114" s="168">
        <f>ROUND(E114*P114,2)</f>
        <v>0</v>
      </c>
      <c r="R114" s="170"/>
      <c r="S114" s="170" t="s">
        <v>171</v>
      </c>
      <c r="T114" s="171" t="s">
        <v>172</v>
      </c>
      <c r="U114" s="157">
        <v>0</v>
      </c>
      <c r="V114" s="157">
        <f>ROUND(E114*U114,2)</f>
        <v>0</v>
      </c>
      <c r="W114" s="157"/>
      <c r="X114" s="157" t="s">
        <v>115</v>
      </c>
      <c r="Y114" s="157" t="s">
        <v>116</v>
      </c>
      <c r="Z114" s="147"/>
      <c r="AA114" s="147"/>
      <c r="AB114" s="147"/>
      <c r="AC114" s="147"/>
      <c r="AD114" s="147"/>
      <c r="AE114" s="147"/>
      <c r="AF114" s="147"/>
      <c r="AG114" s="147" t="s">
        <v>117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>
      <c r="A115" s="165">
        <v>49</v>
      </c>
      <c r="B115" s="166" t="s">
        <v>284</v>
      </c>
      <c r="C115" s="174" t="s">
        <v>285</v>
      </c>
      <c r="D115" s="167" t="s">
        <v>280</v>
      </c>
      <c r="E115" s="168">
        <v>83.54</v>
      </c>
      <c r="F115" s="169"/>
      <c r="G115" s="170">
        <f>ROUND(E115*F115,2)</f>
        <v>0</v>
      </c>
      <c r="H115" s="169"/>
      <c r="I115" s="170">
        <f>ROUND(E115*H115,2)</f>
        <v>0</v>
      </c>
      <c r="J115" s="169"/>
      <c r="K115" s="170">
        <f>ROUND(E115*J115,2)</f>
        <v>0</v>
      </c>
      <c r="L115" s="170">
        <v>21</v>
      </c>
      <c r="M115" s="170">
        <f>G115*(1+L115/100)</f>
        <v>0</v>
      </c>
      <c r="N115" s="168">
        <v>0</v>
      </c>
      <c r="O115" s="168">
        <f>ROUND(E115*N115,2)</f>
        <v>0</v>
      </c>
      <c r="P115" s="168">
        <v>0</v>
      </c>
      <c r="Q115" s="168">
        <f>ROUND(E115*P115,2)</f>
        <v>0</v>
      </c>
      <c r="R115" s="170"/>
      <c r="S115" s="170" t="s">
        <v>171</v>
      </c>
      <c r="T115" s="171" t="s">
        <v>172</v>
      </c>
      <c r="U115" s="157">
        <v>0</v>
      </c>
      <c r="V115" s="157">
        <f>ROUND(E115*U115,2)</f>
        <v>0</v>
      </c>
      <c r="W115" s="157"/>
      <c r="X115" s="157" t="s">
        <v>115</v>
      </c>
      <c r="Y115" s="157" t="s">
        <v>116</v>
      </c>
      <c r="Z115" s="147"/>
      <c r="AA115" s="147"/>
      <c r="AB115" s="147"/>
      <c r="AC115" s="147"/>
      <c r="AD115" s="147"/>
      <c r="AE115" s="147"/>
      <c r="AF115" s="147"/>
      <c r="AG115" s="147" t="s">
        <v>117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>
      <c r="A116" s="154"/>
      <c r="B116" s="155"/>
      <c r="C116" s="175" t="s">
        <v>286</v>
      </c>
      <c r="D116" s="158"/>
      <c r="E116" s="159">
        <v>21.15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121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>
      <c r="A117" s="154"/>
      <c r="B117" s="155"/>
      <c r="C117" s="175" t="s">
        <v>287</v>
      </c>
      <c r="D117" s="158"/>
      <c r="E117" s="159">
        <v>37.799999999999997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121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>
      <c r="A118" s="154"/>
      <c r="B118" s="155"/>
      <c r="C118" s="175" t="s">
        <v>288</v>
      </c>
      <c r="D118" s="158"/>
      <c r="E118" s="159">
        <v>15.95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121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>
      <c r="A119" s="154"/>
      <c r="B119" s="155"/>
      <c r="C119" s="175" t="s">
        <v>289</v>
      </c>
      <c r="D119" s="158"/>
      <c r="E119" s="159">
        <v>8.64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121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22.5" outlineLevel="1">
      <c r="A120" s="165">
        <v>50</v>
      </c>
      <c r="B120" s="166" t="s">
        <v>290</v>
      </c>
      <c r="C120" s="174" t="s">
        <v>291</v>
      </c>
      <c r="D120" s="167" t="s">
        <v>280</v>
      </c>
      <c r="E120" s="168">
        <v>36.4</v>
      </c>
      <c r="F120" s="169"/>
      <c r="G120" s="170">
        <f>ROUND(E120*F120,2)</f>
        <v>0</v>
      </c>
      <c r="H120" s="169"/>
      <c r="I120" s="170">
        <f>ROUND(E120*H120,2)</f>
        <v>0</v>
      </c>
      <c r="J120" s="169"/>
      <c r="K120" s="170">
        <f>ROUND(E120*J120,2)</f>
        <v>0</v>
      </c>
      <c r="L120" s="170">
        <v>21</v>
      </c>
      <c r="M120" s="170">
        <f>G120*(1+L120/100)</f>
        <v>0</v>
      </c>
      <c r="N120" s="168">
        <v>0</v>
      </c>
      <c r="O120" s="168">
        <f>ROUND(E120*N120,2)</f>
        <v>0</v>
      </c>
      <c r="P120" s="168">
        <v>0</v>
      </c>
      <c r="Q120" s="168">
        <f>ROUND(E120*P120,2)</f>
        <v>0</v>
      </c>
      <c r="R120" s="170"/>
      <c r="S120" s="170" t="s">
        <v>171</v>
      </c>
      <c r="T120" s="171" t="s">
        <v>172</v>
      </c>
      <c r="U120" s="157">
        <v>0</v>
      </c>
      <c r="V120" s="157">
        <f>ROUND(E120*U120,2)</f>
        <v>0</v>
      </c>
      <c r="W120" s="157"/>
      <c r="X120" s="157" t="s">
        <v>115</v>
      </c>
      <c r="Y120" s="157" t="s">
        <v>116</v>
      </c>
      <c r="Z120" s="147"/>
      <c r="AA120" s="147"/>
      <c r="AB120" s="147"/>
      <c r="AC120" s="147"/>
      <c r="AD120" s="147"/>
      <c r="AE120" s="147"/>
      <c r="AF120" s="147"/>
      <c r="AG120" s="147" t="s">
        <v>117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>
      <c r="A121" s="150" t="s">
        <v>107</v>
      </c>
      <c r="B121" s="151" t="s">
        <v>78</v>
      </c>
      <c r="C121" s="173" t="s">
        <v>27</v>
      </c>
      <c r="D121" s="161"/>
      <c r="E121" s="162"/>
      <c r="F121" s="163"/>
      <c r="G121" s="163">
        <f>SUMIF(AG122:AG131,"&lt;&gt;NOR",G122:G131)</f>
        <v>0</v>
      </c>
      <c r="H121" s="163"/>
      <c r="I121" s="163">
        <f>SUM(I122:I131)</f>
        <v>0</v>
      </c>
      <c r="J121" s="163"/>
      <c r="K121" s="163">
        <f>SUM(K122:K131)</f>
        <v>0</v>
      </c>
      <c r="L121" s="163"/>
      <c r="M121" s="163">
        <f>SUM(M122:M131)</f>
        <v>0</v>
      </c>
      <c r="N121" s="162"/>
      <c r="O121" s="162">
        <f>SUM(O122:O131)</f>
        <v>0</v>
      </c>
      <c r="P121" s="162"/>
      <c r="Q121" s="162">
        <f>SUM(Q122:Q131)</f>
        <v>0</v>
      </c>
      <c r="R121" s="163"/>
      <c r="S121" s="163"/>
      <c r="T121" s="164"/>
      <c r="U121" s="160"/>
      <c r="V121" s="160">
        <f>SUM(V122:V131)</f>
        <v>0</v>
      </c>
      <c r="W121" s="160"/>
      <c r="X121" s="160"/>
      <c r="Y121" s="160"/>
      <c r="AG121" t="s">
        <v>108</v>
      </c>
    </row>
    <row r="122" spans="1:60" outlineLevel="1">
      <c r="A122" s="165">
        <v>51</v>
      </c>
      <c r="B122" s="166" t="s">
        <v>292</v>
      </c>
      <c r="C122" s="174" t="s">
        <v>293</v>
      </c>
      <c r="D122" s="167" t="s">
        <v>294</v>
      </c>
      <c r="E122" s="168">
        <v>1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68">
        <v>0</v>
      </c>
      <c r="O122" s="168">
        <f>ROUND(E122*N122,2)</f>
        <v>0</v>
      </c>
      <c r="P122" s="168">
        <v>0</v>
      </c>
      <c r="Q122" s="168">
        <f>ROUND(E122*P122,2)</f>
        <v>0</v>
      </c>
      <c r="R122" s="170"/>
      <c r="S122" s="170" t="s">
        <v>113</v>
      </c>
      <c r="T122" s="171" t="s">
        <v>172</v>
      </c>
      <c r="U122" s="157">
        <v>0</v>
      </c>
      <c r="V122" s="157">
        <f>ROUND(E122*U122,2)</f>
        <v>0</v>
      </c>
      <c r="W122" s="157"/>
      <c r="X122" s="157" t="s">
        <v>295</v>
      </c>
      <c r="Y122" s="157" t="s">
        <v>116</v>
      </c>
      <c r="Z122" s="147"/>
      <c r="AA122" s="147"/>
      <c r="AB122" s="147"/>
      <c r="AC122" s="147"/>
      <c r="AD122" s="147"/>
      <c r="AE122" s="147"/>
      <c r="AF122" s="147"/>
      <c r="AG122" s="147" t="s">
        <v>296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>
      <c r="A123" s="154"/>
      <c r="B123" s="155"/>
      <c r="C123" s="235" t="s">
        <v>324</v>
      </c>
      <c r="D123" s="236"/>
      <c r="E123" s="236"/>
      <c r="F123" s="236"/>
      <c r="G123" s="236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297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3">
      <c r="A124" s="154"/>
      <c r="B124" s="155"/>
      <c r="C124" s="239" t="s">
        <v>298</v>
      </c>
      <c r="D124" s="240"/>
      <c r="E124" s="240"/>
      <c r="F124" s="240"/>
      <c r="G124" s="240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297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72" t="str">
        <f>C124</f>
        <v>Vyhotovení protokolu o vytyčení stavby se seznamem souřadnic vytyčených bodů a jejich polohopisnými (S-JTSK) a výškopisnými (Bpv) hodnotami.</v>
      </c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65">
        <v>52</v>
      </c>
      <c r="B125" s="166" t="s">
        <v>299</v>
      </c>
      <c r="C125" s="174" t="s">
        <v>300</v>
      </c>
      <c r="D125" s="167" t="s">
        <v>294</v>
      </c>
      <c r="E125" s="168">
        <v>1</v>
      </c>
      <c r="F125" s="169"/>
      <c r="G125" s="170">
        <f>ROUND(E125*F125,2)</f>
        <v>0</v>
      </c>
      <c r="H125" s="169"/>
      <c r="I125" s="170">
        <f>ROUND(E125*H125,2)</f>
        <v>0</v>
      </c>
      <c r="J125" s="169"/>
      <c r="K125" s="170">
        <f>ROUND(E125*J125,2)</f>
        <v>0</v>
      </c>
      <c r="L125" s="170">
        <v>21</v>
      </c>
      <c r="M125" s="170">
        <f>G125*(1+L125/100)</f>
        <v>0</v>
      </c>
      <c r="N125" s="168">
        <v>0</v>
      </c>
      <c r="O125" s="168">
        <f>ROUND(E125*N125,2)</f>
        <v>0</v>
      </c>
      <c r="P125" s="168">
        <v>0</v>
      </c>
      <c r="Q125" s="168">
        <f>ROUND(E125*P125,2)</f>
        <v>0</v>
      </c>
      <c r="R125" s="170"/>
      <c r="S125" s="170" t="s">
        <v>113</v>
      </c>
      <c r="T125" s="171" t="s">
        <v>172</v>
      </c>
      <c r="U125" s="157">
        <v>0</v>
      </c>
      <c r="V125" s="157">
        <f>ROUND(E125*U125,2)</f>
        <v>0</v>
      </c>
      <c r="W125" s="157"/>
      <c r="X125" s="157" t="s">
        <v>295</v>
      </c>
      <c r="Y125" s="157" t="s">
        <v>116</v>
      </c>
      <c r="Z125" s="147"/>
      <c r="AA125" s="147"/>
      <c r="AB125" s="147"/>
      <c r="AC125" s="147"/>
      <c r="AD125" s="147"/>
      <c r="AE125" s="147"/>
      <c r="AF125" s="147"/>
      <c r="AG125" s="147" t="s">
        <v>296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>
      <c r="A126" s="154"/>
      <c r="B126" s="155"/>
      <c r="C126" s="235" t="s">
        <v>301</v>
      </c>
      <c r="D126" s="236"/>
      <c r="E126" s="236"/>
      <c r="F126" s="236"/>
      <c r="G126" s="236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297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72" t="str">
        <f>C126</f>
        <v>Zaměření a vytýčení stávajících inženýrských sítí v místě stavby z hlediska jejich ochrany při provádění stavby.</v>
      </c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65">
        <v>53</v>
      </c>
      <c r="B127" s="166" t="s">
        <v>302</v>
      </c>
      <c r="C127" s="174" t="s">
        <v>303</v>
      </c>
      <c r="D127" s="167" t="s">
        <v>294</v>
      </c>
      <c r="E127" s="168">
        <v>1</v>
      </c>
      <c r="F127" s="169"/>
      <c r="G127" s="170">
        <f>ROUND(E127*F127,2)</f>
        <v>0</v>
      </c>
      <c r="H127" s="169"/>
      <c r="I127" s="170">
        <f>ROUND(E127*H127,2)</f>
        <v>0</v>
      </c>
      <c r="J127" s="169"/>
      <c r="K127" s="170">
        <f>ROUND(E127*J127,2)</f>
        <v>0</v>
      </c>
      <c r="L127" s="170">
        <v>21</v>
      </c>
      <c r="M127" s="170">
        <f>G127*(1+L127/100)</f>
        <v>0</v>
      </c>
      <c r="N127" s="168">
        <v>0</v>
      </c>
      <c r="O127" s="168">
        <f>ROUND(E127*N127,2)</f>
        <v>0</v>
      </c>
      <c r="P127" s="168">
        <v>0</v>
      </c>
      <c r="Q127" s="168">
        <f>ROUND(E127*P127,2)</f>
        <v>0</v>
      </c>
      <c r="R127" s="170"/>
      <c r="S127" s="170" t="s">
        <v>113</v>
      </c>
      <c r="T127" s="171" t="s">
        <v>172</v>
      </c>
      <c r="U127" s="157">
        <v>0</v>
      </c>
      <c r="V127" s="157">
        <f>ROUND(E127*U127,2)</f>
        <v>0</v>
      </c>
      <c r="W127" s="157"/>
      <c r="X127" s="157" t="s">
        <v>295</v>
      </c>
      <c r="Y127" s="157" t="s">
        <v>116</v>
      </c>
      <c r="Z127" s="147"/>
      <c r="AA127" s="147"/>
      <c r="AB127" s="147"/>
      <c r="AC127" s="147"/>
      <c r="AD127" s="147"/>
      <c r="AE127" s="147"/>
      <c r="AF127" s="147"/>
      <c r="AG127" s="147" t="s">
        <v>296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65">
        <v>54</v>
      </c>
      <c r="B128" s="166" t="s">
        <v>304</v>
      </c>
      <c r="C128" s="174" t="s">
        <v>305</v>
      </c>
      <c r="D128" s="167" t="s">
        <v>294</v>
      </c>
      <c r="E128" s="168">
        <v>1</v>
      </c>
      <c r="F128" s="169"/>
      <c r="G128" s="170">
        <f>ROUND(E128*F128,2)</f>
        <v>0</v>
      </c>
      <c r="H128" s="169"/>
      <c r="I128" s="170">
        <f>ROUND(E128*H128,2)</f>
        <v>0</v>
      </c>
      <c r="J128" s="169"/>
      <c r="K128" s="170">
        <f>ROUND(E128*J128,2)</f>
        <v>0</v>
      </c>
      <c r="L128" s="170">
        <v>21</v>
      </c>
      <c r="M128" s="170">
        <f>G128*(1+L128/100)</f>
        <v>0</v>
      </c>
      <c r="N128" s="168">
        <v>0</v>
      </c>
      <c r="O128" s="168">
        <f>ROUND(E128*N128,2)</f>
        <v>0</v>
      </c>
      <c r="P128" s="168">
        <v>0</v>
      </c>
      <c r="Q128" s="168">
        <f>ROUND(E128*P128,2)</f>
        <v>0</v>
      </c>
      <c r="R128" s="170"/>
      <c r="S128" s="170" t="s">
        <v>113</v>
      </c>
      <c r="T128" s="171" t="s">
        <v>172</v>
      </c>
      <c r="U128" s="157">
        <v>0</v>
      </c>
      <c r="V128" s="157">
        <f>ROUND(E128*U128,2)</f>
        <v>0</v>
      </c>
      <c r="W128" s="157"/>
      <c r="X128" s="157" t="s">
        <v>295</v>
      </c>
      <c r="Y128" s="157" t="s">
        <v>116</v>
      </c>
      <c r="Z128" s="147"/>
      <c r="AA128" s="147"/>
      <c r="AB128" s="147"/>
      <c r="AC128" s="147"/>
      <c r="AD128" s="147"/>
      <c r="AE128" s="147"/>
      <c r="AF128" s="147"/>
      <c r="AG128" s="147" t="s">
        <v>296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3.75" outlineLevel="2">
      <c r="A129" s="154"/>
      <c r="B129" s="155"/>
      <c r="C129" s="235" t="s">
        <v>306</v>
      </c>
      <c r="D129" s="236"/>
      <c r="E129" s="236"/>
      <c r="F129" s="236"/>
      <c r="G129" s="236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297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72" t="str">
        <f>C129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65">
        <v>55</v>
      </c>
      <c r="B130" s="166" t="s">
        <v>307</v>
      </c>
      <c r="C130" s="174" t="s">
        <v>308</v>
      </c>
      <c r="D130" s="167" t="s">
        <v>294</v>
      </c>
      <c r="E130" s="168">
        <v>1</v>
      </c>
      <c r="F130" s="169"/>
      <c r="G130" s="170">
        <f>ROUND(E130*F130,2)</f>
        <v>0</v>
      </c>
      <c r="H130" s="169"/>
      <c r="I130" s="170">
        <f>ROUND(E130*H130,2)</f>
        <v>0</v>
      </c>
      <c r="J130" s="169"/>
      <c r="K130" s="170">
        <f>ROUND(E130*J130,2)</f>
        <v>0</v>
      </c>
      <c r="L130" s="170">
        <v>21</v>
      </c>
      <c r="M130" s="170">
        <f>G130*(1+L130/100)</f>
        <v>0</v>
      </c>
      <c r="N130" s="168">
        <v>0</v>
      </c>
      <c r="O130" s="168">
        <f>ROUND(E130*N130,2)</f>
        <v>0</v>
      </c>
      <c r="P130" s="168">
        <v>0</v>
      </c>
      <c r="Q130" s="168">
        <f>ROUND(E130*P130,2)</f>
        <v>0</v>
      </c>
      <c r="R130" s="170"/>
      <c r="S130" s="170" t="s">
        <v>113</v>
      </c>
      <c r="T130" s="171" t="s">
        <v>172</v>
      </c>
      <c r="U130" s="157">
        <v>0</v>
      </c>
      <c r="V130" s="157">
        <f>ROUND(E130*U130,2)</f>
        <v>0</v>
      </c>
      <c r="W130" s="157"/>
      <c r="X130" s="157" t="s">
        <v>295</v>
      </c>
      <c r="Y130" s="157" t="s">
        <v>116</v>
      </c>
      <c r="Z130" s="147"/>
      <c r="AA130" s="147"/>
      <c r="AB130" s="147"/>
      <c r="AC130" s="147"/>
      <c r="AD130" s="147"/>
      <c r="AE130" s="147"/>
      <c r="AF130" s="147"/>
      <c r="AG130" s="147" t="s">
        <v>296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2">
      <c r="A131" s="154"/>
      <c r="B131" s="155"/>
      <c r="C131" s="235" t="s">
        <v>309</v>
      </c>
      <c r="D131" s="236"/>
      <c r="E131" s="236"/>
      <c r="F131" s="236"/>
      <c r="G131" s="236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297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72" t="str">
        <f>C131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31" s="147"/>
      <c r="BC131" s="147"/>
      <c r="BD131" s="147"/>
      <c r="BE131" s="147"/>
      <c r="BF131" s="147"/>
      <c r="BG131" s="147"/>
      <c r="BH131" s="147"/>
    </row>
    <row r="132" spans="1:60">
      <c r="A132" s="150" t="s">
        <v>107</v>
      </c>
      <c r="B132" s="151" t="s">
        <v>79</v>
      </c>
      <c r="C132" s="173" t="s">
        <v>28</v>
      </c>
      <c r="D132" s="161"/>
      <c r="E132" s="162"/>
      <c r="F132" s="163"/>
      <c r="G132" s="163">
        <f>SUMIF(AG133:AG139,"&lt;&gt;NOR",G133:G139)</f>
        <v>0</v>
      </c>
      <c r="H132" s="163"/>
      <c r="I132" s="163">
        <f>SUM(I133:I139)</f>
        <v>0</v>
      </c>
      <c r="J132" s="163"/>
      <c r="K132" s="163">
        <f>SUM(K133:K139)</f>
        <v>0</v>
      </c>
      <c r="L132" s="163"/>
      <c r="M132" s="163">
        <f>SUM(M133:M139)</f>
        <v>0</v>
      </c>
      <c r="N132" s="162"/>
      <c r="O132" s="162">
        <f>SUM(O133:O139)</f>
        <v>0</v>
      </c>
      <c r="P132" s="162"/>
      <c r="Q132" s="162">
        <f>SUM(Q133:Q139)</f>
        <v>0</v>
      </c>
      <c r="R132" s="163"/>
      <c r="S132" s="163"/>
      <c r="T132" s="164"/>
      <c r="U132" s="160"/>
      <c r="V132" s="160">
        <f>SUM(V133:V139)</f>
        <v>0</v>
      </c>
      <c r="W132" s="160"/>
      <c r="X132" s="160"/>
      <c r="Y132" s="160"/>
      <c r="AG132" t="s">
        <v>108</v>
      </c>
    </row>
    <row r="133" spans="1:60" outlineLevel="1">
      <c r="A133" s="165">
        <v>56</v>
      </c>
      <c r="B133" s="166" t="s">
        <v>310</v>
      </c>
      <c r="C133" s="174" t="s">
        <v>311</v>
      </c>
      <c r="D133" s="167" t="s">
        <v>232</v>
      </c>
      <c r="E133" s="168">
        <v>1</v>
      </c>
      <c r="F133" s="169"/>
      <c r="G133" s="170">
        <f t="shared" ref="G133:G138" si="7">ROUND(E133*F133,2)</f>
        <v>0</v>
      </c>
      <c r="H133" s="169"/>
      <c r="I133" s="170">
        <f t="shared" ref="I133:I138" si="8">ROUND(E133*H133,2)</f>
        <v>0</v>
      </c>
      <c r="J133" s="169"/>
      <c r="K133" s="170">
        <f t="shared" ref="K133:K138" si="9">ROUND(E133*J133,2)</f>
        <v>0</v>
      </c>
      <c r="L133" s="170">
        <v>21</v>
      </c>
      <c r="M133" s="170">
        <f t="shared" ref="M133:M138" si="10">G133*(1+L133/100)</f>
        <v>0</v>
      </c>
      <c r="N133" s="168">
        <v>0</v>
      </c>
      <c r="O133" s="168">
        <f t="shared" ref="O133:O138" si="11">ROUND(E133*N133,2)</f>
        <v>0</v>
      </c>
      <c r="P133" s="168">
        <v>0</v>
      </c>
      <c r="Q133" s="168">
        <f t="shared" ref="Q133:Q138" si="12">ROUND(E133*P133,2)</f>
        <v>0</v>
      </c>
      <c r="R133" s="170"/>
      <c r="S133" s="170" t="s">
        <v>171</v>
      </c>
      <c r="T133" s="171" t="s">
        <v>172</v>
      </c>
      <c r="U133" s="157">
        <v>0</v>
      </c>
      <c r="V133" s="157">
        <f t="shared" ref="V133:V138" si="13">ROUND(E133*U133,2)</f>
        <v>0</v>
      </c>
      <c r="W133" s="157"/>
      <c r="X133" s="157" t="s">
        <v>115</v>
      </c>
      <c r="Y133" s="157" t="s">
        <v>116</v>
      </c>
      <c r="Z133" s="147"/>
      <c r="AA133" s="147"/>
      <c r="AB133" s="147"/>
      <c r="AC133" s="147"/>
      <c r="AD133" s="147"/>
      <c r="AE133" s="147"/>
      <c r="AF133" s="147"/>
      <c r="AG133" s="147" t="s">
        <v>117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>
      <c r="A134" s="165">
        <v>57</v>
      </c>
      <c r="B134" s="166" t="s">
        <v>312</v>
      </c>
      <c r="C134" s="174" t="s">
        <v>313</v>
      </c>
      <c r="D134" s="167" t="s">
        <v>232</v>
      </c>
      <c r="E134" s="168">
        <v>1</v>
      </c>
      <c r="F134" s="169"/>
      <c r="G134" s="170">
        <f t="shared" si="7"/>
        <v>0</v>
      </c>
      <c r="H134" s="169"/>
      <c r="I134" s="170">
        <f t="shared" si="8"/>
        <v>0</v>
      </c>
      <c r="J134" s="169"/>
      <c r="K134" s="170">
        <f t="shared" si="9"/>
        <v>0</v>
      </c>
      <c r="L134" s="170">
        <v>21</v>
      </c>
      <c r="M134" s="170">
        <f t="shared" si="10"/>
        <v>0</v>
      </c>
      <c r="N134" s="168">
        <v>0</v>
      </c>
      <c r="O134" s="168">
        <f t="shared" si="11"/>
        <v>0</v>
      </c>
      <c r="P134" s="168">
        <v>0</v>
      </c>
      <c r="Q134" s="168">
        <f t="shared" si="12"/>
        <v>0</v>
      </c>
      <c r="R134" s="170"/>
      <c r="S134" s="170" t="s">
        <v>171</v>
      </c>
      <c r="T134" s="171" t="s">
        <v>172</v>
      </c>
      <c r="U134" s="157">
        <v>0</v>
      </c>
      <c r="V134" s="157">
        <f t="shared" si="13"/>
        <v>0</v>
      </c>
      <c r="W134" s="157"/>
      <c r="X134" s="157" t="s">
        <v>115</v>
      </c>
      <c r="Y134" s="157" t="s">
        <v>116</v>
      </c>
      <c r="Z134" s="147"/>
      <c r="AA134" s="147"/>
      <c r="AB134" s="147"/>
      <c r="AC134" s="147"/>
      <c r="AD134" s="147"/>
      <c r="AE134" s="147"/>
      <c r="AF134" s="147"/>
      <c r="AG134" s="147" t="s">
        <v>117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>
      <c r="A135" s="165">
        <v>58</v>
      </c>
      <c r="B135" s="166" t="s">
        <v>314</v>
      </c>
      <c r="C135" s="174" t="s">
        <v>315</v>
      </c>
      <c r="D135" s="167" t="s">
        <v>232</v>
      </c>
      <c r="E135" s="168">
        <v>1</v>
      </c>
      <c r="F135" s="169"/>
      <c r="G135" s="170">
        <f t="shared" si="7"/>
        <v>0</v>
      </c>
      <c r="H135" s="169"/>
      <c r="I135" s="170">
        <f t="shared" si="8"/>
        <v>0</v>
      </c>
      <c r="J135" s="169"/>
      <c r="K135" s="170">
        <f t="shared" si="9"/>
        <v>0</v>
      </c>
      <c r="L135" s="170">
        <v>21</v>
      </c>
      <c r="M135" s="170">
        <f t="shared" si="10"/>
        <v>0</v>
      </c>
      <c r="N135" s="168">
        <v>0</v>
      </c>
      <c r="O135" s="168">
        <f t="shared" si="11"/>
        <v>0</v>
      </c>
      <c r="P135" s="168">
        <v>0</v>
      </c>
      <c r="Q135" s="168">
        <f t="shared" si="12"/>
        <v>0</v>
      </c>
      <c r="R135" s="170"/>
      <c r="S135" s="170" t="s">
        <v>171</v>
      </c>
      <c r="T135" s="171" t="s">
        <v>172</v>
      </c>
      <c r="U135" s="157">
        <v>0</v>
      </c>
      <c r="V135" s="157">
        <f t="shared" si="13"/>
        <v>0</v>
      </c>
      <c r="W135" s="157"/>
      <c r="X135" s="157" t="s">
        <v>115</v>
      </c>
      <c r="Y135" s="157" t="s">
        <v>116</v>
      </c>
      <c r="Z135" s="147"/>
      <c r="AA135" s="147"/>
      <c r="AB135" s="147"/>
      <c r="AC135" s="147"/>
      <c r="AD135" s="147"/>
      <c r="AE135" s="147"/>
      <c r="AF135" s="147"/>
      <c r="AG135" s="147" t="s">
        <v>117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65">
        <v>59</v>
      </c>
      <c r="B136" s="166" t="s">
        <v>316</v>
      </c>
      <c r="C136" s="174" t="s">
        <v>317</v>
      </c>
      <c r="D136" s="167" t="s">
        <v>232</v>
      </c>
      <c r="E136" s="168">
        <v>1</v>
      </c>
      <c r="F136" s="169"/>
      <c r="G136" s="170">
        <f t="shared" si="7"/>
        <v>0</v>
      </c>
      <c r="H136" s="169"/>
      <c r="I136" s="170">
        <f t="shared" si="8"/>
        <v>0</v>
      </c>
      <c r="J136" s="169"/>
      <c r="K136" s="170">
        <f t="shared" si="9"/>
        <v>0</v>
      </c>
      <c r="L136" s="170">
        <v>21</v>
      </c>
      <c r="M136" s="170">
        <f t="shared" si="10"/>
        <v>0</v>
      </c>
      <c r="N136" s="168">
        <v>0</v>
      </c>
      <c r="O136" s="168">
        <f t="shared" si="11"/>
        <v>0</v>
      </c>
      <c r="P136" s="168">
        <v>0</v>
      </c>
      <c r="Q136" s="168">
        <f t="shared" si="12"/>
        <v>0</v>
      </c>
      <c r="R136" s="170"/>
      <c r="S136" s="170" t="s">
        <v>171</v>
      </c>
      <c r="T136" s="171" t="s">
        <v>172</v>
      </c>
      <c r="U136" s="157">
        <v>0</v>
      </c>
      <c r="V136" s="157">
        <f t="shared" si="13"/>
        <v>0</v>
      </c>
      <c r="W136" s="157"/>
      <c r="X136" s="157" t="s">
        <v>115</v>
      </c>
      <c r="Y136" s="157" t="s">
        <v>116</v>
      </c>
      <c r="Z136" s="147"/>
      <c r="AA136" s="147"/>
      <c r="AB136" s="147"/>
      <c r="AC136" s="147"/>
      <c r="AD136" s="147"/>
      <c r="AE136" s="147"/>
      <c r="AF136" s="147"/>
      <c r="AG136" s="147" t="s">
        <v>117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65">
        <v>60</v>
      </c>
      <c r="B137" s="166" t="s">
        <v>318</v>
      </c>
      <c r="C137" s="174" t="s">
        <v>319</v>
      </c>
      <c r="D137" s="167" t="s">
        <v>232</v>
      </c>
      <c r="E137" s="168">
        <v>1</v>
      </c>
      <c r="F137" s="169"/>
      <c r="G137" s="170">
        <f t="shared" si="7"/>
        <v>0</v>
      </c>
      <c r="H137" s="169"/>
      <c r="I137" s="170">
        <f t="shared" si="8"/>
        <v>0</v>
      </c>
      <c r="J137" s="169"/>
      <c r="K137" s="170">
        <f t="shared" si="9"/>
        <v>0</v>
      </c>
      <c r="L137" s="170">
        <v>21</v>
      </c>
      <c r="M137" s="170">
        <f t="shared" si="10"/>
        <v>0</v>
      </c>
      <c r="N137" s="168">
        <v>0</v>
      </c>
      <c r="O137" s="168">
        <f t="shared" si="11"/>
        <v>0</v>
      </c>
      <c r="P137" s="168">
        <v>0</v>
      </c>
      <c r="Q137" s="168">
        <f t="shared" si="12"/>
        <v>0</v>
      </c>
      <c r="R137" s="170"/>
      <c r="S137" s="170" t="s">
        <v>171</v>
      </c>
      <c r="T137" s="171" t="s">
        <v>172</v>
      </c>
      <c r="U137" s="157">
        <v>0</v>
      </c>
      <c r="V137" s="157">
        <f t="shared" si="13"/>
        <v>0</v>
      </c>
      <c r="W137" s="157"/>
      <c r="X137" s="157" t="s">
        <v>115</v>
      </c>
      <c r="Y137" s="157" t="s">
        <v>116</v>
      </c>
      <c r="Z137" s="147"/>
      <c r="AA137" s="147"/>
      <c r="AB137" s="147"/>
      <c r="AC137" s="147"/>
      <c r="AD137" s="147"/>
      <c r="AE137" s="147"/>
      <c r="AF137" s="147"/>
      <c r="AG137" s="147" t="s">
        <v>117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65">
        <v>61</v>
      </c>
      <c r="B138" s="166" t="s">
        <v>320</v>
      </c>
      <c r="C138" s="174" t="s">
        <v>321</v>
      </c>
      <c r="D138" s="167" t="s">
        <v>294</v>
      </c>
      <c r="E138" s="168">
        <v>1</v>
      </c>
      <c r="F138" s="169"/>
      <c r="G138" s="170">
        <f t="shared" si="7"/>
        <v>0</v>
      </c>
      <c r="H138" s="169"/>
      <c r="I138" s="170">
        <f t="shared" si="8"/>
        <v>0</v>
      </c>
      <c r="J138" s="169"/>
      <c r="K138" s="170">
        <f t="shared" si="9"/>
        <v>0</v>
      </c>
      <c r="L138" s="170">
        <v>21</v>
      </c>
      <c r="M138" s="170">
        <f t="shared" si="10"/>
        <v>0</v>
      </c>
      <c r="N138" s="168">
        <v>0</v>
      </c>
      <c r="O138" s="168">
        <f t="shared" si="11"/>
        <v>0</v>
      </c>
      <c r="P138" s="168">
        <v>0</v>
      </c>
      <c r="Q138" s="168">
        <f t="shared" si="12"/>
        <v>0</v>
      </c>
      <c r="R138" s="170"/>
      <c r="S138" s="170" t="s">
        <v>113</v>
      </c>
      <c r="T138" s="171" t="s">
        <v>172</v>
      </c>
      <c r="U138" s="157">
        <v>0</v>
      </c>
      <c r="V138" s="157">
        <f t="shared" si="13"/>
        <v>0</v>
      </c>
      <c r="W138" s="157"/>
      <c r="X138" s="157" t="s">
        <v>295</v>
      </c>
      <c r="Y138" s="157" t="s">
        <v>116</v>
      </c>
      <c r="Z138" s="147"/>
      <c r="AA138" s="147"/>
      <c r="AB138" s="147"/>
      <c r="AC138" s="147"/>
      <c r="AD138" s="147"/>
      <c r="AE138" s="147"/>
      <c r="AF138" s="147"/>
      <c r="AG138" s="147" t="s">
        <v>296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2">
      <c r="A139" s="154"/>
      <c r="B139" s="155"/>
      <c r="C139" s="175" t="s">
        <v>322</v>
      </c>
      <c r="D139" s="158"/>
      <c r="E139" s="159">
        <v>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121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>
      <c r="A140" s="3"/>
      <c r="B140" s="4"/>
      <c r="C140" s="176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15</v>
      </c>
      <c r="AF140">
        <v>21</v>
      </c>
      <c r="AG140" t="s">
        <v>93</v>
      </c>
    </row>
    <row r="141" spans="1:60">
      <c r="A141" s="150"/>
      <c r="B141" s="151" t="s">
        <v>29</v>
      </c>
      <c r="C141" s="173"/>
      <c r="D141" s="152"/>
      <c r="E141" s="153"/>
      <c r="F141" s="153"/>
      <c r="G141" s="164">
        <f>G8+G46+G50+G76+G90+G105+G110+G113+G121+G132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323</v>
      </c>
    </row>
    <row r="142" spans="1:60">
      <c r="C142" s="177"/>
      <c r="D142" s="10"/>
      <c r="AG142" t="s">
        <v>325</v>
      </c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 formatRows="0"/>
  <mergeCells count="34">
    <mergeCell ref="A1:G1"/>
    <mergeCell ref="C2:G2"/>
    <mergeCell ref="C3:G3"/>
    <mergeCell ref="C4:G4"/>
    <mergeCell ref="C26:G26"/>
    <mergeCell ref="C29:G29"/>
    <mergeCell ref="C32:G32"/>
    <mergeCell ref="C35:G35"/>
    <mergeCell ref="C10:G10"/>
    <mergeCell ref="C13:G13"/>
    <mergeCell ref="C20:G20"/>
    <mergeCell ref="C23:G23"/>
    <mergeCell ref="C57:G57"/>
    <mergeCell ref="C62:G62"/>
    <mergeCell ref="C64:G64"/>
    <mergeCell ref="C78:G78"/>
    <mergeCell ref="C37:G37"/>
    <mergeCell ref="C39:G39"/>
    <mergeCell ref="C48:G48"/>
    <mergeCell ref="C55:G55"/>
    <mergeCell ref="C96:G96"/>
    <mergeCell ref="C99:G99"/>
    <mergeCell ref="C107:G107"/>
    <mergeCell ref="C109:G109"/>
    <mergeCell ref="C80:G80"/>
    <mergeCell ref="C87:G87"/>
    <mergeCell ref="C89:G89"/>
    <mergeCell ref="C92:G92"/>
    <mergeCell ref="C129:G129"/>
    <mergeCell ref="C131:G131"/>
    <mergeCell ref="C112:G112"/>
    <mergeCell ref="C123:G123"/>
    <mergeCell ref="C124:G124"/>
    <mergeCell ref="C126:G126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300" verticalDpi="30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oadresa</vt:lpstr>
      <vt:lpstr>Stavba!Objednatel</vt:lpstr>
      <vt:lpstr>Stavba!Objekt</vt:lpstr>
      <vt:lpstr>'1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2025-02-20T12:35:12Z</dcterms:modified>
</cp:coreProperties>
</file>