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\sri\Byty a nebyty - správa\nebyty\ZŠ\2. ZŠ\VZ_vymenikova stanice\stavba\01_zadavací podmínky\"/>
    </mc:Choice>
  </mc:AlternateContent>
  <xr:revisionPtr revIDLastSave="0" documentId="8_{8D315460-1D62-4529-96FE-FEB8184CB8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01 - Výměníková stanice" sheetId="2" r:id="rId2"/>
    <sheet name="02 - Měření a regulace" sheetId="3" r:id="rId3"/>
  </sheets>
  <definedNames>
    <definedName name="_xlnm._FilterDatabase" localSheetId="1" hidden="1">'01 - Výměníková stanice'!$C$122:$K$181</definedName>
    <definedName name="_xlnm._FilterDatabase" localSheetId="2" hidden="1">'02 - Měření a regulace'!$C$117:$K$126</definedName>
    <definedName name="_xlnm.Print_Titles" localSheetId="1">'01 - Výměníková stanice'!$122:$122</definedName>
    <definedName name="_xlnm.Print_Titles" localSheetId="2">'02 - Měření a regulace'!$117:$117</definedName>
    <definedName name="_xlnm.Print_Titles" localSheetId="0">'Rekapitulace stavby'!$92:$92</definedName>
    <definedName name="_xlnm.Print_Area" localSheetId="1">'01 - Výměníková stanice'!$C$4:$J$76,'01 - Výměníková stanice'!$C$82:$J$104,'01 - Výměníková stanice'!$C$110:$J$181</definedName>
    <definedName name="_xlnm.Print_Area" localSheetId="2">'02 - Měření a regulace'!$C$4:$J$76,'02 - Měření a regulace'!$C$82:$J$99,'02 - Měření a regulace'!$C$105:$J$126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/>
  <c r="J23" i="3"/>
  <c r="J21" i="3"/>
  <c r="E21" i="3"/>
  <c r="J114" i="3"/>
  <c r="J20" i="3"/>
  <c r="J18" i="3"/>
  <c r="E18" i="3"/>
  <c r="F115" i="3"/>
  <c r="J17" i="3"/>
  <c r="J15" i="3"/>
  <c r="E15" i="3"/>
  <c r="F91" i="3"/>
  <c r="J14" i="3"/>
  <c r="J12" i="3"/>
  <c r="J112" i="3"/>
  <c r="E7" i="3"/>
  <c r="E85" i="3" s="1"/>
  <c r="J37" i="2"/>
  <c r="J36" i="2"/>
  <c r="AY95" i="1"/>
  <c r="J35" i="2"/>
  <c r="AX95" i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120" i="2" s="1"/>
  <c r="J17" i="2"/>
  <c r="J15" i="2"/>
  <c r="E15" i="2"/>
  <c r="F119" i="2" s="1"/>
  <c r="J14" i="2"/>
  <c r="J12" i="2"/>
  <c r="J117" i="2" s="1"/>
  <c r="E7" i="2"/>
  <c r="E113" i="2"/>
  <c r="L90" i="1"/>
  <c r="AM90" i="1"/>
  <c r="AM89" i="1"/>
  <c r="L89" i="1"/>
  <c r="AM87" i="1"/>
  <c r="L87" i="1"/>
  <c r="L85" i="1"/>
  <c r="L84" i="1"/>
  <c r="J156" i="2"/>
  <c r="J130" i="2"/>
  <c r="J162" i="2"/>
  <c r="BK169" i="2"/>
  <c r="BK153" i="2"/>
  <c r="BK155" i="2"/>
  <c r="BK136" i="2"/>
  <c r="J145" i="2"/>
  <c r="BK180" i="2"/>
  <c r="BK172" i="2"/>
  <c r="BK122" i="3"/>
  <c r="J174" i="2"/>
  <c r="BK152" i="2"/>
  <c r="BK135" i="2"/>
  <c r="J135" i="2"/>
  <c r="BK167" i="2"/>
  <c r="BK148" i="2"/>
  <c r="BK145" i="2"/>
  <c r="J128" i="2"/>
  <c r="BK142" i="2"/>
  <c r="J180" i="2"/>
  <c r="BK154" i="2"/>
  <c r="J121" i="3"/>
  <c r="J160" i="2"/>
  <c r="BK165" i="2"/>
  <c r="BK128" i="2"/>
  <c r="BK127" i="2"/>
  <c r="BK137" i="2"/>
  <c r="J141" i="2"/>
  <c r="J172" i="2"/>
  <c r="J161" i="2"/>
  <c r="J144" i="2"/>
  <c r="J179" i="2"/>
  <c r="J125" i="3"/>
  <c r="J123" i="3"/>
  <c r="BK161" i="2"/>
  <c r="J131" i="2"/>
  <c r="J166" i="2"/>
  <c r="J129" i="2"/>
  <c r="J146" i="2"/>
  <c r="J165" i="2"/>
  <c r="BK157" i="2"/>
  <c r="BK181" i="2"/>
  <c r="J178" i="2"/>
  <c r="J124" i="3"/>
  <c r="BK125" i="3"/>
  <c r="J122" i="3"/>
  <c r="BK163" i="2"/>
  <c r="BK160" i="2"/>
  <c r="J176" i="2"/>
  <c r="J134" i="2"/>
  <c r="BK141" i="2"/>
  <c r="J147" i="2"/>
  <c r="BK147" i="2"/>
  <c r="BK176" i="2"/>
  <c r="J143" i="2"/>
  <c r="J127" i="2"/>
  <c r="J177" i="2"/>
  <c r="BK123" i="3"/>
  <c r="BK162" i="2"/>
  <c r="BK151" i="2"/>
  <c r="BK134" i="2"/>
  <c r="J133" i="2"/>
  <c r="BK150" i="2"/>
  <c r="J150" i="2"/>
  <c r="J152" i="2"/>
  <c r="J137" i="2"/>
  <c r="BK144" i="2"/>
  <c r="J181" i="2"/>
  <c r="BK166" i="2"/>
  <c r="J126" i="3"/>
  <c r="J175" i="2"/>
  <c r="J153" i="2"/>
  <c r="BK156" i="2"/>
  <c r="J136" i="2"/>
  <c r="J148" i="2"/>
  <c r="J126" i="2"/>
  <c r="BK129" i="2"/>
  <c r="J167" i="2"/>
  <c r="BK131" i="2"/>
  <c r="BK179" i="2"/>
  <c r="BK133" i="2"/>
  <c r="BK121" i="3"/>
  <c r="J154" i="2"/>
  <c r="BK171" i="2"/>
  <c r="BK174" i="2"/>
  <c r="BK132" i="2"/>
  <c r="J132" i="2"/>
  <c r="BK138" i="2"/>
  <c r="J157" i="2"/>
  <c r="J159" i="2"/>
  <c r="J169" i="2"/>
  <c r="BK178" i="2"/>
  <c r="BK126" i="3"/>
  <c r="J168" i="2"/>
  <c r="J138" i="2"/>
  <c r="J142" i="2"/>
  <c r="J139" i="2"/>
  <c r="BK159" i="2"/>
  <c r="J164" i="2"/>
  <c r="BK146" i="2"/>
  <c r="AS94" i="1"/>
  <c r="J171" i="2"/>
  <c r="BK124" i="3"/>
  <c r="J155" i="2"/>
  <c r="J163" i="2"/>
  <c r="BK168" i="2"/>
  <c r="BK164" i="2"/>
  <c r="BK175" i="2"/>
  <c r="BK139" i="2"/>
  <c r="BK143" i="2"/>
  <c r="J151" i="2"/>
  <c r="BK130" i="2"/>
  <c r="BK177" i="2"/>
  <c r="BK126" i="2"/>
  <c r="R140" i="2" l="1"/>
  <c r="BK170" i="2"/>
  <c r="J170" i="2"/>
  <c r="J102" i="2" s="1"/>
  <c r="BK125" i="2"/>
  <c r="R149" i="2"/>
  <c r="T173" i="2"/>
  <c r="T125" i="2"/>
  <c r="T158" i="2"/>
  <c r="T140" i="2"/>
  <c r="P170" i="2"/>
  <c r="BK158" i="2"/>
  <c r="J158" i="2" s="1"/>
  <c r="J101" i="2" s="1"/>
  <c r="R170" i="2"/>
  <c r="BK140" i="2"/>
  <c r="J140" i="2" s="1"/>
  <c r="J99" i="2" s="1"/>
  <c r="T149" i="2"/>
  <c r="BK173" i="2"/>
  <c r="J173" i="2" s="1"/>
  <c r="J103" i="2" s="1"/>
  <c r="R125" i="2"/>
  <c r="P149" i="2"/>
  <c r="P173" i="2"/>
  <c r="BK149" i="2"/>
  <c r="J149" i="2" s="1"/>
  <c r="J100" i="2" s="1"/>
  <c r="R173" i="2"/>
  <c r="P125" i="2"/>
  <c r="P158" i="2"/>
  <c r="T170" i="2"/>
  <c r="P140" i="2"/>
  <c r="P124" i="2" s="1"/>
  <c r="P123" i="2" s="1"/>
  <c r="AU95" i="1" s="1"/>
  <c r="R158" i="2"/>
  <c r="BK120" i="3"/>
  <c r="J120" i="3" s="1"/>
  <c r="J98" i="3" s="1"/>
  <c r="P120" i="3"/>
  <c r="P119" i="3" s="1"/>
  <c r="P118" i="3" s="1"/>
  <c r="AU96" i="1" s="1"/>
  <c r="R120" i="3"/>
  <c r="R119" i="3"/>
  <c r="R118" i="3" s="1"/>
  <c r="T120" i="3"/>
  <c r="T119" i="3" s="1"/>
  <c r="T118" i="3" s="1"/>
  <c r="J125" i="2"/>
  <c r="J98" i="2"/>
  <c r="J115" i="3"/>
  <c r="E108" i="3"/>
  <c r="BE121" i="3"/>
  <c r="J91" i="3"/>
  <c r="BE122" i="3"/>
  <c r="BE126" i="3"/>
  <c r="F92" i="3"/>
  <c r="F114" i="3"/>
  <c r="BE123" i="3"/>
  <c r="J89" i="3"/>
  <c r="BE125" i="3"/>
  <c r="BE124" i="3"/>
  <c r="F92" i="2"/>
  <c r="BE129" i="2"/>
  <c r="BE177" i="2"/>
  <c r="J91" i="2"/>
  <c r="J120" i="2"/>
  <c r="BE155" i="2"/>
  <c r="BE175" i="2"/>
  <c r="BE176" i="2"/>
  <c r="BE178" i="2"/>
  <c r="BE179" i="2"/>
  <c r="BE180" i="2"/>
  <c r="BE181" i="2"/>
  <c r="F91" i="2"/>
  <c r="BE131" i="2"/>
  <c r="BE134" i="2"/>
  <c r="BE145" i="2"/>
  <c r="BE157" i="2"/>
  <c r="BE159" i="2"/>
  <c r="BE163" i="2"/>
  <c r="BE128" i="2"/>
  <c r="BE146" i="2"/>
  <c r="BE152" i="2"/>
  <c r="BE162" i="2"/>
  <c r="BE174" i="2"/>
  <c r="E85" i="2"/>
  <c r="BE130" i="2"/>
  <c r="BE138" i="2"/>
  <c r="BE144" i="2"/>
  <c r="BE153" i="2"/>
  <c r="BE126" i="2"/>
  <c r="BE160" i="2"/>
  <c r="BE167" i="2"/>
  <c r="BE127" i="2"/>
  <c r="BE136" i="2"/>
  <c r="BE154" i="2"/>
  <c r="BE165" i="2"/>
  <c r="J89" i="2"/>
  <c r="BE133" i="2"/>
  <c r="BE151" i="2"/>
  <c r="BE164" i="2"/>
  <c r="BE137" i="2"/>
  <c r="BE142" i="2"/>
  <c r="BE171" i="2"/>
  <c r="BE141" i="2"/>
  <c r="BE148" i="2"/>
  <c r="BE156" i="2"/>
  <c r="BE147" i="2"/>
  <c r="BE150" i="2"/>
  <c r="BE161" i="2"/>
  <c r="BE166" i="2"/>
  <c r="BE168" i="2"/>
  <c r="BE132" i="2"/>
  <c r="BE135" i="2"/>
  <c r="BE139" i="2"/>
  <c r="BE143" i="2"/>
  <c r="BE169" i="2"/>
  <c r="BE172" i="2"/>
  <c r="F36" i="3"/>
  <c r="BC96" i="1" s="1"/>
  <c r="F37" i="2"/>
  <c r="BD95" i="1" s="1"/>
  <c r="F37" i="3"/>
  <c r="BD96" i="1" s="1"/>
  <c r="F35" i="3"/>
  <c r="BB96" i="1" s="1"/>
  <c r="F34" i="2"/>
  <c r="BA95" i="1" s="1"/>
  <c r="J34" i="2"/>
  <c r="AW95" i="1" s="1"/>
  <c r="F35" i="2"/>
  <c r="BB95" i="1" s="1"/>
  <c r="F34" i="3"/>
  <c r="BA96" i="1" s="1"/>
  <c r="J34" i="3"/>
  <c r="AW96" i="1" s="1"/>
  <c r="F36" i="2"/>
  <c r="BC95" i="1" s="1"/>
  <c r="R124" i="2" l="1"/>
  <c r="R123" i="2" s="1"/>
  <c r="T124" i="2"/>
  <c r="T123" i="2" s="1"/>
  <c r="BK124" i="2"/>
  <c r="J124" i="2" s="1"/>
  <c r="J97" i="2" s="1"/>
  <c r="BK119" i="3"/>
  <c r="J119" i="3" s="1"/>
  <c r="J97" i="3" s="1"/>
  <c r="AU94" i="1"/>
  <c r="F33" i="2"/>
  <c r="AZ95" i="1"/>
  <c r="J33" i="2"/>
  <c r="AV95" i="1" s="1"/>
  <c r="AT95" i="1" s="1"/>
  <c r="BC94" i="1"/>
  <c r="W32" i="1" s="1"/>
  <c r="J33" i="3"/>
  <c r="AV96" i="1"/>
  <c r="AT96" i="1"/>
  <c r="F33" i="3"/>
  <c r="AZ96" i="1" s="1"/>
  <c r="BA94" i="1"/>
  <c r="W30" i="1" s="1"/>
  <c r="BD94" i="1"/>
  <c r="W33" i="1"/>
  <c r="BB94" i="1"/>
  <c r="AX94" i="1"/>
  <c r="BK118" i="3" l="1"/>
  <c r="J118" i="3" s="1"/>
  <c r="J96" i="3" s="1"/>
  <c r="BK123" i="2"/>
  <c r="J123" i="2"/>
  <c r="J30" i="2"/>
  <c r="AG95" i="1"/>
  <c r="AZ94" i="1"/>
  <c r="AV94" i="1"/>
  <c r="AK29" i="1" s="1"/>
  <c r="AY94" i="1"/>
  <c r="AW94" i="1"/>
  <c r="AK30" i="1" s="1"/>
  <c r="W31" i="1"/>
  <c r="J39" i="2" l="1"/>
  <c r="J96" i="2"/>
  <c r="AN95" i="1"/>
  <c r="J30" i="3"/>
  <c r="AG96" i="1" s="1"/>
  <c r="AG94" i="1" s="1"/>
  <c r="AK26" i="1" s="1"/>
  <c r="AK35" i="1" s="1"/>
  <c r="W29" i="1"/>
  <c r="AT94" i="1"/>
  <c r="J39" i="3" l="1"/>
  <c r="AN94" i="1"/>
  <c r="AN96" i="1"/>
</calcChain>
</file>

<file path=xl/sharedStrings.xml><?xml version="1.0" encoding="utf-8"?>
<sst xmlns="http://schemas.openxmlformats.org/spreadsheetml/2006/main" count="1213" uniqueCount="360">
  <si>
    <t>Export Komplet</t>
  </si>
  <si>
    <t/>
  </si>
  <si>
    <t>2.0</t>
  </si>
  <si>
    <t>ZAMOK</t>
  </si>
  <si>
    <t>False</t>
  </si>
  <si>
    <t>{44ace3ac-b791-4d44-b999-c550755f6770}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</si>
  <si>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</si>
  <si>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</si>
  <si>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</si>
  <si>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</si>
  <si>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</si>
  <si>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</si>
  <si>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</si>
  <si>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</si>
  <si>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SPL240065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</si>
  <si>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</si>
  <si>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</si>
  <si>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Komenského</t>
  </si>
  <si>
    <t>KSO:</t>
  </si>
  <si>
    <t>CC-CZ:</t>
  </si>
  <si>
    <t>Místo:</t>
  </si>
  <si>
    <t xml:space="preserve"> </t>
  </si>
  <si>
    <t>Datum:</t>
  </si>
  <si>
    <t>13. 11. 2024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</si>
  <si>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</si>
  <si>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</si>
  <si>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</si>
  <si>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</si>
  <si>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</si>
  <si>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</si>
  <si>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</si>
  <si>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</si>
  <si>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</si>
  <si>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</si>
  <si>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</si>
  <si>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</si>
  <si>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</si>
  <si>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</si>
  <si>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</si>
  <si>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</si>
  <si>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</si>
  <si>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</si>
  <si>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</si>
  <si>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</si>
  <si>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</si>
  <si>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</si>
  <si>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</si>
  <si>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</si>
  <si>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</si>
  <si>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</si>
  <si>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</si>
  <si>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</si>
  <si>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</si>
  <si>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</si>
  <si>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</si>
  <si>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</si>
  <si>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</si>
  <si>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</si>
  <si>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</si>
  <si>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</si>
  <si>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</si>
  <si>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</si>
  <si>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</si>
  <si>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</si>
  <si>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</si>
  <si>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</si>
  <si>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</si>
  <si>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</si>
  <si>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</si>
  <si>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</si>
  <si>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</si>
  <si>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</si>
  <si>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</si>
  <si>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</si>
  <si>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</si>
  <si>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</si>
  <si>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</si>
  <si>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</si>
  <si>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</si>
  <si>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Výměníková stanice</t>
  </si>
  <si>
    <t>STA</t>
  </si>
  <si>
    <t>1</t>
  </si>
  <si>
    <t>{fb6e4d2e-905f-4beb-a5bf-137d1c26a6db}</t>
  </si>
  <si>
    <t>2</t>
  </si>
  <si>
    <t>02</t>
  </si>
  <si>
    <t>Měření a regulace</t>
  </si>
  <si>
    <t>{7b8b2dfe-ad0b-4181-a2ad-c3ede9ea345e}</t>
  </si>
  <si>
    <t>KRYCÍ LIST SOUPISU PRACÍ</t>
  </si>
  <si>
    <t>Objekt:</t>
  </si>
  <si>
    <t>01 - Výměníková stanice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</si>
  <si>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</si>
  <si>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</si>
  <si>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</si>
  <si>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</si>
  <si>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</si>
  <si>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</si>
  <si>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</si>
  <si>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</si>
  <si>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732 - Ústřední vytápění - strojovny</t>
  </si>
  <si>
    <t xml:space="preserve">    733 - Ústřední vytápění - rozvodné potrubí</t>
  </si>
  <si>
    <t xml:space="preserve">    783 - Dokončovací práce - nátěry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</si>
  <si>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</si>
  <si>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</si>
  <si>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</si>
  <si>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</si>
  <si>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</si>
  <si>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</si>
  <si>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</si>
  <si>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</si>
  <si>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</si>
  <si>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</si>
  <si>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</si>
  <si>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</si>
  <si>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</si>
  <si>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</si>
  <si>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</si>
  <si>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</si>
  <si>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</si>
  <si>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</si>
  <si>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</si>
  <si>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</si>
  <si>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7132236521</t>
  </si>
  <si>
    <t>Izolace tepelná z minerální vaty s Al folií   22/30</t>
  </si>
  <si>
    <t>m</t>
  </si>
  <si>
    <t>16</t>
  </si>
  <si>
    <t>1402870236</t>
  </si>
  <si>
    <t>7132236522</t>
  </si>
  <si>
    <t>Izolace tepelná z minerální vaty s Al folií   28/30</t>
  </si>
  <si>
    <t>-735268638</t>
  </si>
  <si>
    <t>3</t>
  </si>
  <si>
    <t>7132236523</t>
  </si>
  <si>
    <t>Izolace tepelná z minerální vaty s Al folií   34/30</t>
  </si>
  <si>
    <t>-547599102</t>
  </si>
  <si>
    <t>4</t>
  </si>
  <si>
    <t>7132236524</t>
  </si>
  <si>
    <t>Izolace tepelná z minerální vaty s Al folií   42/30</t>
  </si>
  <si>
    <t>-51010980</t>
  </si>
  <si>
    <t>5</t>
  </si>
  <si>
    <t>7132236526</t>
  </si>
  <si>
    <t>Izolace tepelná z minerální vaty s Al folií   60/40</t>
  </si>
  <si>
    <t>-1289081135</t>
  </si>
  <si>
    <t>6</t>
  </si>
  <si>
    <t>7132236529</t>
  </si>
  <si>
    <t>Izolace tepelná z minerální vaty s Al folií   76/60</t>
  </si>
  <si>
    <t>186793528</t>
  </si>
  <si>
    <t>7</t>
  </si>
  <si>
    <t>7132236529001</t>
  </si>
  <si>
    <t>Izolace tepelná návleková z pěnového polyetylenu  20/40</t>
  </si>
  <si>
    <t>-32919152</t>
  </si>
  <si>
    <t>8</t>
  </si>
  <si>
    <t>7132236529002</t>
  </si>
  <si>
    <t>Izolace tepelná návleková z pěnového polyetylenu  20/28</t>
  </si>
  <si>
    <t>175301610</t>
  </si>
  <si>
    <t>9</t>
  </si>
  <si>
    <t>7132236529003</t>
  </si>
  <si>
    <t>Izolace tepelná návleková z pěnového polyetylenu  20/20</t>
  </si>
  <si>
    <t>1146100877</t>
  </si>
  <si>
    <t>10</t>
  </si>
  <si>
    <t>71322369998721</t>
  </si>
  <si>
    <t>Tepelná izolace stanice ohřevu TV</t>
  </si>
  <si>
    <t>kpl</t>
  </si>
  <si>
    <t>-1873094796</t>
  </si>
  <si>
    <t>11</t>
  </si>
  <si>
    <t>71322369998724</t>
  </si>
  <si>
    <t>Tepelná izolace stanice ÚT</t>
  </si>
  <si>
    <t>155944734</t>
  </si>
  <si>
    <t>71322369998726</t>
  </si>
  <si>
    <t>Tepelná izolace bloku rozdělovače a sběrače</t>
  </si>
  <si>
    <t>-58066819</t>
  </si>
  <si>
    <t>13</t>
  </si>
  <si>
    <t>998713201</t>
  </si>
  <si>
    <t>Přesun hmot procentní pro izolace tepelné v objektech v do 6 m</t>
  </si>
  <si>
    <t>%</t>
  </si>
  <si>
    <t>1319314632</t>
  </si>
  <si>
    <t>14</t>
  </si>
  <si>
    <t>998713292</t>
  </si>
  <si>
    <t>Příplatek k přesunu hmot procentnímu pro izolace tepelné za zvětšený přesun do 100 m</t>
  </si>
  <si>
    <t>1016648594</t>
  </si>
  <si>
    <t>722</t>
  </si>
  <si>
    <t>Zdravotechnika - vnitřní vodovod</t>
  </si>
  <si>
    <t>15</t>
  </si>
  <si>
    <t>722140114</t>
  </si>
  <si>
    <t>Potrubí vodovodní z ušlechtilé oceli spojované lisováním D 28x1,2 mm</t>
  </si>
  <si>
    <t>-705144480</t>
  </si>
  <si>
    <t>722175002</t>
  </si>
  <si>
    <t>Potrubí vodovodní plastové PP-RCT svar polyfúze D 20x2,8 mm</t>
  </si>
  <si>
    <t>929332403</t>
  </si>
  <si>
    <t>17</t>
  </si>
  <si>
    <t>722175005</t>
  </si>
  <si>
    <t>Potrubí vodovodní plastové PP-RCT svar polyfúze D 40x5,5 mm</t>
  </si>
  <si>
    <t>1936062050</t>
  </si>
  <si>
    <t>18</t>
  </si>
  <si>
    <t>722290226</t>
  </si>
  <si>
    <t>Zkouška těsnosti vodovodního potrubí závitového DN do 50</t>
  </si>
  <si>
    <t>1017963201</t>
  </si>
  <si>
    <t>19</t>
  </si>
  <si>
    <t>722290246</t>
  </si>
  <si>
    <t>Zkouška těsnosti vodovodního potrubí plastového DN do 40</t>
  </si>
  <si>
    <t>217273576</t>
  </si>
  <si>
    <t>20</t>
  </si>
  <si>
    <t>73254521</t>
  </si>
  <si>
    <t>Dopojení na stávající rozvody vody</t>
  </si>
  <si>
    <t>201306885</t>
  </si>
  <si>
    <t>998722201</t>
  </si>
  <si>
    <t>Přesun hmot procentní pro vnitřní vodovod v objektech v do 6 m</t>
  </si>
  <si>
    <t>187448831</t>
  </si>
  <si>
    <t>22</t>
  </si>
  <si>
    <t>998722292</t>
  </si>
  <si>
    <t>Příplatek k přesunu hmot procentnímu pro vnitřní vodovod za zvětšený přesun do 100 m</t>
  </si>
  <si>
    <t>643402394</t>
  </si>
  <si>
    <t>732</t>
  </si>
  <si>
    <t>Ústřední vytápění - strojovny</t>
  </si>
  <si>
    <t>23</t>
  </si>
  <si>
    <t>M</t>
  </si>
  <si>
    <t>7325556521</t>
  </si>
  <si>
    <t>Stanice TPZOTV 100 vč. akumulační nádrže - specifikace viz. PD</t>
  </si>
  <si>
    <t>kus</t>
  </si>
  <si>
    <t>32</t>
  </si>
  <si>
    <t>582189</t>
  </si>
  <si>
    <t>24</t>
  </si>
  <si>
    <t>7325556524</t>
  </si>
  <si>
    <t>Stanice TVS 114 - specifikace viz. PD</t>
  </si>
  <si>
    <t>1151496326</t>
  </si>
  <si>
    <t>25</t>
  </si>
  <si>
    <t>7325556527</t>
  </si>
  <si>
    <t>Blok rozdělovače a sběrače - specifikace viz. PD</t>
  </si>
  <si>
    <t>1889518766</t>
  </si>
  <si>
    <t>26</t>
  </si>
  <si>
    <t>732885421</t>
  </si>
  <si>
    <t>Montáž stanice ohřevu TPZOTV 100 vč. akumulační nádrže</t>
  </si>
  <si>
    <t>1721295625</t>
  </si>
  <si>
    <t>27</t>
  </si>
  <si>
    <t>732885423</t>
  </si>
  <si>
    <t>Montáž stanice TVS 227</t>
  </si>
  <si>
    <t>690296339</t>
  </si>
  <si>
    <t>28</t>
  </si>
  <si>
    <t>732885425</t>
  </si>
  <si>
    <t>Montáž bloku rozdělovače a sběrače</t>
  </si>
  <si>
    <t>1063884415</t>
  </si>
  <si>
    <t>29</t>
  </si>
  <si>
    <t>998732201</t>
  </si>
  <si>
    <t>Přesun hmot procentní pro strojovny v objektech v do 6 m</t>
  </si>
  <si>
    <t>-1358986533</t>
  </si>
  <si>
    <t>30</t>
  </si>
  <si>
    <t>998732293</t>
  </si>
  <si>
    <t>Příplatek k přesunu hmot procentnímu pro strojovny za zvětšený přesun do 500 m</t>
  </si>
  <si>
    <t>-455800683</t>
  </si>
  <si>
    <t>733</t>
  </si>
  <si>
    <t>Ústřední vytápění - rozvodné potrubí</t>
  </si>
  <si>
    <t>31</t>
  </si>
  <si>
    <t>733111113</t>
  </si>
  <si>
    <t>Potrubí ocelové závitové černé bezešvé běžné v kotelnách nebo strojovnách DN 15</t>
  </si>
  <si>
    <t>1669269668</t>
  </si>
  <si>
    <t>733111114</t>
  </si>
  <si>
    <t>Potrubí ocelové závitové černé bezešvé běžné v kotelnách nebo strojovnách DN 20</t>
  </si>
  <si>
    <t>-988348931</t>
  </si>
  <si>
    <t>33</t>
  </si>
  <si>
    <t>733111115</t>
  </si>
  <si>
    <t>Potrubí ocelové závitové černé bezešvé běžné v kotelnách nebo strojovnách DN 25</t>
  </si>
  <si>
    <t>995688264</t>
  </si>
  <si>
    <t>34</t>
  </si>
  <si>
    <t>733111116</t>
  </si>
  <si>
    <t>Potrubí ocelové závitové černé bezešvé běžné v kotelnách nebo strojovnách DN 32</t>
  </si>
  <si>
    <t>-140129481</t>
  </si>
  <si>
    <t>35</t>
  </si>
  <si>
    <t>733111118</t>
  </si>
  <si>
    <t>Potrubí ocelové závitové černé bezešvé běžné v kotelnách nebo strojovnách DN 50</t>
  </si>
  <si>
    <t>86336671</t>
  </si>
  <si>
    <t>36</t>
  </si>
  <si>
    <t>733121222</t>
  </si>
  <si>
    <t>Potrubí ocelové hladké bezešvé v kotelnách nebo strojovnách spojované svařováním D 76x3,2 mm</t>
  </si>
  <si>
    <t>1214494916</t>
  </si>
  <si>
    <t>37</t>
  </si>
  <si>
    <t>733190107</t>
  </si>
  <si>
    <t>Zkouška těsnosti potrubí ocelové závitové DN do 40</t>
  </si>
  <si>
    <t>-301203192</t>
  </si>
  <si>
    <t>38</t>
  </si>
  <si>
    <t>733190108</t>
  </si>
  <si>
    <t>Zkouška těsnosti potrubí ocelové závitové DN přes 40 do 50</t>
  </si>
  <si>
    <t>1509943392</t>
  </si>
  <si>
    <t>39</t>
  </si>
  <si>
    <t>733190225</t>
  </si>
  <si>
    <t>Zkouška těsnosti potrubí ocelové hladké D přes 60,3x2,9 do 89x5,0</t>
  </si>
  <si>
    <t>1188919484</t>
  </si>
  <si>
    <t>40</t>
  </si>
  <si>
    <t>998733201</t>
  </si>
  <si>
    <t>Přesun hmot procentní pro rozvody potrubí v objektech v do 6 m</t>
  </si>
  <si>
    <t>1225800201</t>
  </si>
  <si>
    <t>41</t>
  </si>
  <si>
    <t>998733293</t>
  </si>
  <si>
    <t>Příplatek k přesunu hmot procentnímu pro rozvody potrubí za zvětšený přesun do 500 m</t>
  </si>
  <si>
    <t>1554906420</t>
  </si>
  <si>
    <t>783</t>
  </si>
  <si>
    <t>Dokončovací práce - nátěry</t>
  </si>
  <si>
    <t>42</t>
  </si>
  <si>
    <t>783222541</t>
  </si>
  <si>
    <t xml:space="preserve">Provedení základního dvojnásobného nátěru potrubí DN do 50 mm </t>
  </si>
  <si>
    <t>-83191591</t>
  </si>
  <si>
    <t>43</t>
  </si>
  <si>
    <t>7832225424</t>
  </si>
  <si>
    <t xml:space="preserve">Provedení základního dvojnásobného nátěru potrubí DN do 100 mm </t>
  </si>
  <si>
    <t>-459348972</t>
  </si>
  <si>
    <t>799</t>
  </si>
  <si>
    <t>Ostatní</t>
  </si>
  <si>
    <t>44</t>
  </si>
  <si>
    <t>79965320</t>
  </si>
  <si>
    <t>Demontáž stávající technologie VS</t>
  </si>
  <si>
    <t>156202922</t>
  </si>
  <si>
    <t>45</t>
  </si>
  <si>
    <t>79965321</t>
  </si>
  <si>
    <t>Topná zkouška</t>
  </si>
  <si>
    <t>hod</t>
  </si>
  <si>
    <t>-119509699</t>
  </si>
  <si>
    <t>46</t>
  </si>
  <si>
    <t>79965321.1</t>
  </si>
  <si>
    <t>Napouštění, vypouštění systému</t>
  </si>
  <si>
    <t>1556510985</t>
  </si>
  <si>
    <t>47</t>
  </si>
  <si>
    <t>799562155971.1</t>
  </si>
  <si>
    <t>Koordinace s ostatními profesemi</t>
  </si>
  <si>
    <t>-1238790410</t>
  </si>
  <si>
    <t>48</t>
  </si>
  <si>
    <t>79965324</t>
  </si>
  <si>
    <t>Dokumentace skutečného provedení</t>
  </si>
  <si>
    <t>922343834</t>
  </si>
  <si>
    <t>49</t>
  </si>
  <si>
    <t>79965324254</t>
  </si>
  <si>
    <t>Hydronické vyvážení topné soustavy (ve strojovně)</t>
  </si>
  <si>
    <t>566974351</t>
  </si>
  <si>
    <t>50</t>
  </si>
  <si>
    <t>799653242547</t>
  </si>
  <si>
    <t>Příplatek za ztíženou přepravu materiálu na stavbě</t>
  </si>
  <si>
    <t>-1751814431</t>
  </si>
  <si>
    <t>51</t>
  </si>
  <si>
    <t>799653242547547</t>
  </si>
  <si>
    <t>Zvýšené náklady v případě realizace po etapách (provizorní zapojení atd.)</t>
  </si>
  <si>
    <t>1212309999</t>
  </si>
  <si>
    <t>02 - Měření a regulace</t>
  </si>
  <si>
    <t>PSV - PSV</t>
  </si>
  <si>
    <t xml:space="preserve">    730.031 - Měření aregulace</t>
  </si>
  <si>
    <t>730.031</t>
  </si>
  <si>
    <t>Měření aregulace</t>
  </si>
  <si>
    <t>7305654211</t>
  </si>
  <si>
    <t>projekt MaR</t>
  </si>
  <si>
    <t>614428238</t>
  </si>
  <si>
    <t>7305654213</t>
  </si>
  <si>
    <t>rozvaděč MaR</t>
  </si>
  <si>
    <t>2032076265</t>
  </si>
  <si>
    <t>7305654225</t>
  </si>
  <si>
    <t>řídící systém (SW, vizualizace, …)</t>
  </si>
  <si>
    <t>2086597937</t>
  </si>
  <si>
    <t>7305654228</t>
  </si>
  <si>
    <t>materiál (kabely, elektro, osvětlení)</t>
  </si>
  <si>
    <t>1189719927</t>
  </si>
  <si>
    <t>7305654231</t>
  </si>
  <si>
    <t>montážní práce - elektroinstalace, zkoušky, spuštění do provozu</t>
  </si>
  <si>
    <t>-1438382505</t>
  </si>
  <si>
    <t>7305654240</t>
  </si>
  <si>
    <t>zařízení staveniště, dokumentace, revize, drobné stavební práce, zaškolení obsluhy, úklid</t>
  </si>
  <si>
    <t>500915406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</si>
</sst>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2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19"/>
      <c r="AL5" s="19"/>
      <c r="AM5" s="19"/>
      <c r="AN5" s="19"/>
      <c r="AO5" s="19"/>
      <c r="AP5" s="19"/>
      <c r="AQ5" s="19"/>
      <c r="AR5" s="17"/>
      <c r="BE5" s="244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19"/>
      <c r="AL6" s="19"/>
      <c r="AM6" s="19"/>
      <c r="AN6" s="19"/>
      <c r="AO6" s="19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45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45"/>
      <c r="BS13" s="14" t="s">
        <v>6</v>
      </c>
    </row>
    <row r="14" spans="1:74" ht="13.2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45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30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4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30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5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34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35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36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39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6"/>
    </row>
    <row r="30" spans="1:71" s="3" customFormat="1" ht="14.4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39">
        <v>0.12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6"/>
    </row>
    <row r="31" spans="1:71" s="3" customFormat="1" ht="14.4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39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6"/>
    </row>
    <row r="32" spans="1:71" s="3" customFormat="1" ht="14.4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39">
        <v>0.12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6"/>
    </row>
    <row r="33" spans="1:57" s="3" customFormat="1" ht="14.4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39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6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5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0" t="s">
        <v>45</v>
      </c>
      <c r="Y35" s="241"/>
      <c r="Z35" s="241"/>
      <c r="AA35" s="241"/>
      <c r="AB35" s="241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1"/>
      <c r="AM35" s="241"/>
      <c r="AN35" s="241"/>
      <c r="AO35" s="243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SPL240065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ZŠ Komenského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 t="str">
        <f>IF(AN8= "","",AN8)</f>
        <v>13. 11. 2024</v>
      </c>
      <c r="AN87" s="228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9" t="str">
        <f>IF(E17="","",E17)</f>
        <v xml:space="preserve"> </v>
      </c>
      <c r="AN89" s="230"/>
      <c r="AO89" s="230"/>
      <c r="AP89" s="230"/>
      <c r="AQ89" s="33"/>
      <c r="AR89" s="36"/>
      <c r="AS89" s="231" t="s">
        <v>53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9" t="str">
        <f>IF(E20="","",E20)</f>
        <v xml:space="preserve"> 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1" t="s">
        <v>54</v>
      </c>
      <c r="D92" s="222"/>
      <c r="E92" s="222"/>
      <c r="F92" s="222"/>
      <c r="G92" s="222"/>
      <c r="H92" s="70"/>
      <c r="I92" s="223" t="s">
        <v>55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56</v>
      </c>
      <c r="AH92" s="222"/>
      <c r="AI92" s="222"/>
      <c r="AJ92" s="222"/>
      <c r="AK92" s="222"/>
      <c r="AL92" s="222"/>
      <c r="AM92" s="222"/>
      <c r="AN92" s="223" t="s">
        <v>57</v>
      </c>
      <c r="AO92" s="222"/>
      <c r="AP92" s="225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18" t="s">
        <v>78</v>
      </c>
      <c r="E95" s="218"/>
      <c r="F95" s="218"/>
      <c r="G95" s="218"/>
      <c r="H95" s="218"/>
      <c r="I95" s="93"/>
      <c r="J95" s="218" t="s">
        <v>79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'01 - Výměníková stanice'!J30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94" t="s">
        <v>80</v>
      </c>
      <c r="AR95" s="95"/>
      <c r="AS95" s="96">
        <v>0</v>
      </c>
      <c r="AT95" s="97">
        <f>ROUND(SUM(AV95:AW95),2)</f>
        <v>0</v>
      </c>
      <c r="AU95" s="98">
        <f>'01 - Výměníková stanice'!P123</f>
        <v>0</v>
      </c>
      <c r="AV95" s="97">
        <f>'01 - Výměníková stanice'!J33</f>
        <v>0</v>
      </c>
      <c r="AW95" s="97">
        <f>'01 - Výměníková stanice'!J34</f>
        <v>0</v>
      </c>
      <c r="AX95" s="97">
        <f>'01 - Výměníková stanice'!J35</f>
        <v>0</v>
      </c>
      <c r="AY95" s="97">
        <f>'01 - Výměníková stanice'!J36</f>
        <v>0</v>
      </c>
      <c r="AZ95" s="97">
        <f>'01 - Výměníková stanice'!F33</f>
        <v>0</v>
      </c>
      <c r="BA95" s="97">
        <f>'01 - Výměníková stanice'!F34</f>
        <v>0</v>
      </c>
      <c r="BB95" s="97">
        <f>'01 - Výměníková stanice'!F35</f>
        <v>0</v>
      </c>
      <c r="BC95" s="97">
        <f>'01 - Výměníková stanice'!F36</f>
        <v>0</v>
      </c>
      <c r="BD95" s="99">
        <f>'01 - Výměníková stanice'!F37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18" t="s">
        <v>84</v>
      </c>
      <c r="E96" s="218"/>
      <c r="F96" s="218"/>
      <c r="G96" s="218"/>
      <c r="H96" s="218"/>
      <c r="I96" s="93"/>
      <c r="J96" s="218" t="s">
        <v>85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'02 - Měření a regulace'!J30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'02 - Měření a regulace'!P118</f>
        <v>0</v>
      </c>
      <c r="AV96" s="102">
        <f>'02 - Měření a regulace'!J33</f>
        <v>0</v>
      </c>
      <c r="AW96" s="102">
        <f>'02 - Měření a regulace'!J34</f>
        <v>0</v>
      </c>
      <c r="AX96" s="102">
        <f>'02 - Měření a regulace'!J35</f>
        <v>0</v>
      </c>
      <c r="AY96" s="102">
        <f>'02 - Měření a regulace'!J36</f>
        <v>0</v>
      </c>
      <c r="AZ96" s="102">
        <f>'02 - Měření a regulace'!F33</f>
        <v>0</v>
      </c>
      <c r="BA96" s="102">
        <f>'02 - Měření a regulace'!F34</f>
        <v>0</v>
      </c>
      <c r="BB96" s="102">
        <f>'02 - Měření a regulace'!F35</f>
        <v>0</v>
      </c>
      <c r="BC96" s="102">
        <f>'02 - Měření a regulace'!F36</f>
        <v>0</v>
      </c>
      <c r="BD96" s="104">
        <f>'02 - Měření a regulace'!F37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A0a5CMKRhO8Kpuu7cZ1yr7ybGH9sYRkZm+n+aHpeVjuCbg8UKMcy0guMyO1iTu3NSf6W3z+ZyCKbCOnenzmuNg==" saltValue="ckbmjcM5ftQ9Z2adXLQGOAVt9EVAvMlzzq6F+DeiDbZCHJk2sHhfRtdot/+FyVfZvhRbavQvl17F7GlhdfAYxg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Výměníková stanice'!C2" display="/" xr:uid="{00000000-0004-0000-0000-000000000000}"/>
    <hyperlink ref="A96" location="'02 - Měření a regula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2"/>
  <sheetViews>
    <sheetView showGridLines="0" tabSelected="1" topLeftCell="A176" workbookViewId="0">
      <selection activeCell="F193" sqref="F19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82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Komenského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89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13. 11. 2024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37</v>
      </c>
      <c r="E33" s="109" t="s">
        <v>38</v>
      </c>
      <c r="F33" s="120">
        <f>ROUND((SUM(BE123:BE181)),  2)</f>
        <v>0</v>
      </c>
      <c r="G33" s="31"/>
      <c r="H33" s="31"/>
      <c r="I33" s="121">
        <v>0.21</v>
      </c>
      <c r="J33" s="120">
        <f>ROUND(((SUM(BE123:BE181))*I33),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39</v>
      </c>
      <c r="F34" s="120">
        <f>ROUND((SUM(BF123:BF181)),  2)</f>
        <v>0</v>
      </c>
      <c r="G34" s="31"/>
      <c r="H34" s="31"/>
      <c r="I34" s="121">
        <v>0.12</v>
      </c>
      <c r="J34" s="120">
        <f>ROUND(((SUM(BF123:BF181))*I34),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40</v>
      </c>
      <c r="F35" s="120">
        <f>ROUND((SUM(BG123:BG181)),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41</v>
      </c>
      <c r="F36" s="120">
        <f>ROUND((SUM(BH123:BH181)),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42</v>
      </c>
      <c r="F37" s="120">
        <f>ROUND((SUM(BI123:BI181)),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ZŠ Komenského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01 - Výměníková stanice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13. 11. 2024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" customHeight="1">
      <c r="B97" s="144"/>
      <c r="C97" s="145"/>
      <c r="D97" s="146" t="s">
        <v>95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0" customFormat="1" ht="19.95" customHeight="1">
      <c r="B98" s="150"/>
      <c r="C98" s="151"/>
      <c r="D98" s="152" t="s">
        <v>96</v>
      </c>
      <c r="E98" s="153"/>
      <c r="F98" s="153"/>
      <c r="G98" s="153"/>
      <c r="H98" s="153"/>
      <c r="I98" s="153"/>
      <c r="J98" s="154">
        <f>J125</f>
        <v>0</v>
      </c>
      <c r="K98" s="151"/>
      <c r="L98" s="155"/>
    </row>
    <row r="99" spans="1:31" s="10" customFormat="1" ht="19.95" customHeight="1">
      <c r="B99" s="150"/>
      <c r="C99" s="151"/>
      <c r="D99" s="152" t="s">
        <v>97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1:31" s="10" customFormat="1" ht="19.95" customHeight="1">
      <c r="B100" s="150"/>
      <c r="C100" s="151"/>
      <c r="D100" s="152" t="s">
        <v>98</v>
      </c>
      <c r="E100" s="153"/>
      <c r="F100" s="153"/>
      <c r="G100" s="153"/>
      <c r="H100" s="153"/>
      <c r="I100" s="153"/>
      <c r="J100" s="154">
        <f>J149</f>
        <v>0</v>
      </c>
      <c r="K100" s="151"/>
      <c r="L100" s="155"/>
    </row>
    <row r="101" spans="1:31" s="10" customFormat="1" ht="19.95" customHeight="1">
      <c r="B101" s="150"/>
      <c r="C101" s="151"/>
      <c r="D101" s="152" t="s">
        <v>99</v>
      </c>
      <c r="E101" s="153"/>
      <c r="F101" s="153"/>
      <c r="G101" s="153"/>
      <c r="H101" s="153"/>
      <c r="I101" s="153"/>
      <c r="J101" s="154">
        <f>J158</f>
        <v>0</v>
      </c>
      <c r="K101" s="151"/>
      <c r="L101" s="155"/>
    </row>
    <row r="102" spans="1:31" s="10" customFormat="1" ht="19.95" customHeight="1">
      <c r="B102" s="150"/>
      <c r="C102" s="151"/>
      <c r="D102" s="152" t="s">
        <v>100</v>
      </c>
      <c r="E102" s="153"/>
      <c r="F102" s="153"/>
      <c r="G102" s="153"/>
      <c r="H102" s="153"/>
      <c r="I102" s="153"/>
      <c r="J102" s="154">
        <f>J170</f>
        <v>0</v>
      </c>
      <c r="K102" s="151"/>
      <c r="L102" s="155"/>
    </row>
    <row r="103" spans="1:31" s="10" customFormat="1" ht="19.95" customHeight="1">
      <c r="B103" s="150"/>
      <c r="C103" s="151"/>
      <c r="D103" s="152" t="s">
        <v>101</v>
      </c>
      <c r="E103" s="153"/>
      <c r="F103" s="153"/>
      <c r="G103" s="153"/>
      <c r="H103" s="153"/>
      <c r="I103" s="153"/>
      <c r="J103" s="154">
        <f>J173</f>
        <v>0</v>
      </c>
      <c r="K103" s="151"/>
      <c r="L103" s="155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" customHeight="1">
      <c r="A110" s="31"/>
      <c r="B110" s="32"/>
      <c r="C110" s="20" t="s">
        <v>102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57" t="str">
        <f>E7</f>
        <v>ZŠ Komenského</v>
      </c>
      <c r="F113" s="258"/>
      <c r="G113" s="258"/>
      <c r="H113" s="258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88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6" t="str">
        <f>E9</f>
        <v>01 - Výměníková stanice</v>
      </c>
      <c r="F115" s="256"/>
      <c r="G115" s="256"/>
      <c r="H115" s="256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 xml:space="preserve"> </v>
      </c>
      <c r="G117" s="33"/>
      <c r="H117" s="33"/>
      <c r="I117" s="26" t="s">
        <v>22</v>
      </c>
      <c r="J117" s="63" t="str">
        <f>IF(J12="","",J12)</f>
        <v>13. 11. 2024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24</v>
      </c>
      <c r="D119" s="33"/>
      <c r="E119" s="33"/>
      <c r="F119" s="24" t="str">
        <f>E15</f>
        <v xml:space="preserve"> </v>
      </c>
      <c r="G119" s="33"/>
      <c r="H119" s="33"/>
      <c r="I119" s="26" t="s">
        <v>29</v>
      </c>
      <c r="J119" s="29" t="str">
        <f>E21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15" customHeight="1">
      <c r="A120" s="31"/>
      <c r="B120" s="32"/>
      <c r="C120" s="26" t="s">
        <v>27</v>
      </c>
      <c r="D120" s="33"/>
      <c r="E120" s="33"/>
      <c r="F120" s="24" t="str">
        <f>IF(E18="","",E18)</f>
        <v>Vyplň údaj</v>
      </c>
      <c r="G120" s="33"/>
      <c r="H120" s="33"/>
      <c r="I120" s="26" t="s">
        <v>31</v>
      </c>
      <c r="J120" s="29" t="str">
        <f>E24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6"/>
      <c r="B122" s="157"/>
      <c r="C122" s="158" t="s">
        <v>103</v>
      </c>
      <c r="D122" s="159" t="s">
        <v>58</v>
      </c>
      <c r="E122" s="159" t="s">
        <v>54</v>
      </c>
      <c r="F122" s="159" t="s">
        <v>55</v>
      </c>
      <c r="G122" s="159" t="s">
        <v>104</v>
      </c>
      <c r="H122" s="159" t="s">
        <v>105</v>
      </c>
      <c r="I122" s="159" t="s">
        <v>106</v>
      </c>
      <c r="J122" s="160" t="s">
        <v>92</v>
      </c>
      <c r="K122" s="161" t="s">
        <v>107</v>
      </c>
      <c r="L122" s="162"/>
      <c r="M122" s="72" t="s">
        <v>1</v>
      </c>
      <c r="N122" s="73" t="s">
        <v>37</v>
      </c>
      <c r="O122" s="73" t="s">
        <v>108</v>
      </c>
      <c r="P122" s="73" t="s">
        <v>109</v>
      </c>
      <c r="Q122" s="73" t="s">
        <v>110</v>
      </c>
      <c r="R122" s="73" t="s">
        <v>111</v>
      </c>
      <c r="S122" s="73" t="s">
        <v>112</v>
      </c>
      <c r="T122" s="74" t="s">
        <v>113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65" s="2" customFormat="1" ht="22.8" customHeight="1">
      <c r="A123" s="31"/>
      <c r="B123" s="32"/>
      <c r="C123" s="79" t="s">
        <v>114</v>
      </c>
      <c r="D123" s="33"/>
      <c r="E123" s="33"/>
      <c r="F123" s="33"/>
      <c r="G123" s="33"/>
      <c r="H123" s="33"/>
      <c r="I123" s="33"/>
      <c r="J123" s="163">
        <f>BK123</f>
        <v>0</v>
      </c>
      <c r="K123" s="33"/>
      <c r="L123" s="36"/>
      <c r="M123" s="75"/>
      <c r="N123" s="164"/>
      <c r="O123" s="76"/>
      <c r="P123" s="165">
        <f>P124</f>
        <v>0</v>
      </c>
      <c r="Q123" s="76"/>
      <c r="R123" s="165">
        <f>R124</f>
        <v>0.31323000000000001</v>
      </c>
      <c r="S123" s="76"/>
      <c r="T123" s="166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72</v>
      </c>
      <c r="AU123" s="14" t="s">
        <v>94</v>
      </c>
      <c r="BK123" s="167">
        <f>BK124</f>
        <v>0</v>
      </c>
    </row>
    <row r="124" spans="1:65" s="12" customFormat="1" ht="25.95" customHeight="1">
      <c r="B124" s="168"/>
      <c r="C124" s="169"/>
      <c r="D124" s="170" t="s">
        <v>72</v>
      </c>
      <c r="E124" s="171" t="s">
        <v>115</v>
      </c>
      <c r="F124" s="171" t="s">
        <v>116</v>
      </c>
      <c r="G124" s="169"/>
      <c r="H124" s="169"/>
      <c r="I124" s="172"/>
      <c r="J124" s="173">
        <f>BK124</f>
        <v>0</v>
      </c>
      <c r="K124" s="169"/>
      <c r="L124" s="174"/>
      <c r="M124" s="175"/>
      <c r="N124" s="176"/>
      <c r="O124" s="176"/>
      <c r="P124" s="177">
        <f>P125+P140+P149+P158+P170+P173</f>
        <v>0</v>
      </c>
      <c r="Q124" s="176"/>
      <c r="R124" s="177">
        <f>R125+R140+R149+R158+R170+R173</f>
        <v>0.31323000000000001</v>
      </c>
      <c r="S124" s="176"/>
      <c r="T124" s="178">
        <f>T125+T140+T149+T158+T170+T173</f>
        <v>0</v>
      </c>
      <c r="AR124" s="179" t="s">
        <v>83</v>
      </c>
      <c r="AT124" s="180" t="s">
        <v>72</v>
      </c>
      <c r="AU124" s="180" t="s">
        <v>73</v>
      </c>
      <c r="AY124" s="179" t="s">
        <v>117</v>
      </c>
      <c r="BK124" s="181">
        <f>BK125+BK140+BK149+BK158+BK170+BK173</f>
        <v>0</v>
      </c>
    </row>
    <row r="125" spans="1:65" s="12" customFormat="1" ht="22.8" customHeight="1">
      <c r="B125" s="168"/>
      <c r="C125" s="169"/>
      <c r="D125" s="170" t="s">
        <v>72</v>
      </c>
      <c r="E125" s="182" t="s">
        <v>118</v>
      </c>
      <c r="F125" s="182" t="s">
        <v>119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SUM(P126:P139)</f>
        <v>0</v>
      </c>
      <c r="Q125" s="176"/>
      <c r="R125" s="177">
        <f>SUM(R126:R139)</f>
        <v>0</v>
      </c>
      <c r="S125" s="176"/>
      <c r="T125" s="178">
        <f>SUM(T126:T139)</f>
        <v>0</v>
      </c>
      <c r="AR125" s="179" t="s">
        <v>83</v>
      </c>
      <c r="AT125" s="180" t="s">
        <v>72</v>
      </c>
      <c r="AU125" s="180" t="s">
        <v>81</v>
      </c>
      <c r="AY125" s="179" t="s">
        <v>117</v>
      </c>
      <c r="BK125" s="181">
        <f>SUM(BK126:BK139)</f>
        <v>0</v>
      </c>
    </row>
    <row r="126" spans="1:65" s="2" customFormat="1" ht="21.75" customHeight="1">
      <c r="A126" s="31"/>
      <c r="B126" s="32"/>
      <c r="C126" s="184" t="s">
        <v>81</v>
      </c>
      <c r="D126" s="184" t="s">
        <v>120</v>
      </c>
      <c r="E126" s="185" t="s">
        <v>121</v>
      </c>
      <c r="F126" s="186" t="s">
        <v>122</v>
      </c>
      <c r="G126" s="187" t="s">
        <v>123</v>
      </c>
      <c r="H126" s="188">
        <v>6</v>
      </c>
      <c r="I126" s="189"/>
      <c r="J126" s="190">
        <f t="shared" ref="J126:J139" si="0">ROUND(I126*H126,2)</f>
        <v>0</v>
      </c>
      <c r="K126" s="191"/>
      <c r="L126" s="36"/>
      <c r="M126" s="192" t="s">
        <v>1</v>
      </c>
      <c r="N126" s="193" t="s">
        <v>38</v>
      </c>
      <c r="O126" s="68"/>
      <c r="P126" s="194">
        <f t="shared" ref="P126:P139" si="1">O126*H126</f>
        <v>0</v>
      </c>
      <c r="Q126" s="194">
        <v>0</v>
      </c>
      <c r="R126" s="194">
        <f t="shared" ref="R126:R139" si="2">Q126*H126</f>
        <v>0</v>
      </c>
      <c r="S126" s="194">
        <v>0</v>
      </c>
      <c r="T126" s="195">
        <f t="shared" ref="T126:T139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124</v>
      </c>
      <c r="AT126" s="196" t="s">
        <v>120</v>
      </c>
      <c r="AU126" s="196" t="s">
        <v>83</v>
      </c>
      <c r="AY126" s="14" t="s">
        <v>117</v>
      </c>
      <c r="BE126" s="197">
        <f t="shared" ref="BE126:BE139" si="4">IF(N126="základní",J126,0)</f>
        <v>0</v>
      </c>
      <c r="BF126" s="197">
        <f t="shared" ref="BF126:BF139" si="5">IF(N126="snížená",J126,0)</f>
        <v>0</v>
      </c>
      <c r="BG126" s="197">
        <f t="shared" ref="BG126:BG139" si="6">IF(N126="zákl. přenesená",J126,0)</f>
        <v>0</v>
      </c>
      <c r="BH126" s="197">
        <f t="shared" ref="BH126:BH139" si="7">IF(N126="sníž. přenesená",J126,0)</f>
        <v>0</v>
      </c>
      <c r="BI126" s="197">
        <f t="shared" ref="BI126:BI139" si="8">IF(N126="nulová",J126,0)</f>
        <v>0</v>
      </c>
      <c r="BJ126" s="14" t="s">
        <v>81</v>
      </c>
      <c r="BK126" s="197">
        <f t="shared" ref="BK126:BK139" si="9">ROUND(I126*H126,2)</f>
        <v>0</v>
      </c>
      <c r="BL126" s="14" t="s">
        <v>124</v>
      </c>
      <c r="BM126" s="196" t="s">
        <v>125</v>
      </c>
    </row>
    <row r="127" spans="1:65" s="2" customFormat="1" ht="21.75" customHeight="1">
      <c r="A127" s="31"/>
      <c r="B127" s="32"/>
      <c r="C127" s="184" t="s">
        <v>83</v>
      </c>
      <c r="D127" s="184" t="s">
        <v>120</v>
      </c>
      <c r="E127" s="185" t="s">
        <v>126</v>
      </c>
      <c r="F127" s="186" t="s">
        <v>127</v>
      </c>
      <c r="G127" s="187" t="s">
        <v>123</v>
      </c>
      <c r="H127" s="188">
        <v>2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38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124</v>
      </c>
      <c r="AT127" s="196" t="s">
        <v>120</v>
      </c>
      <c r="AU127" s="196" t="s">
        <v>83</v>
      </c>
      <c r="AY127" s="14" t="s">
        <v>117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81</v>
      </c>
      <c r="BK127" s="197">
        <f t="shared" si="9"/>
        <v>0</v>
      </c>
      <c r="BL127" s="14" t="s">
        <v>124</v>
      </c>
      <c r="BM127" s="196" t="s">
        <v>128</v>
      </c>
    </row>
    <row r="128" spans="1:65" s="2" customFormat="1" ht="21.75" customHeight="1">
      <c r="A128" s="31"/>
      <c r="B128" s="32"/>
      <c r="C128" s="184" t="s">
        <v>129</v>
      </c>
      <c r="D128" s="184" t="s">
        <v>120</v>
      </c>
      <c r="E128" s="185" t="s">
        <v>130</v>
      </c>
      <c r="F128" s="186" t="s">
        <v>131</v>
      </c>
      <c r="G128" s="187" t="s">
        <v>123</v>
      </c>
      <c r="H128" s="188">
        <v>6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38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124</v>
      </c>
      <c r="AT128" s="196" t="s">
        <v>120</v>
      </c>
      <c r="AU128" s="196" t="s">
        <v>83</v>
      </c>
      <c r="AY128" s="14" t="s">
        <v>117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81</v>
      </c>
      <c r="BK128" s="197">
        <f t="shared" si="9"/>
        <v>0</v>
      </c>
      <c r="BL128" s="14" t="s">
        <v>124</v>
      </c>
      <c r="BM128" s="196" t="s">
        <v>132</v>
      </c>
    </row>
    <row r="129" spans="1:65" s="2" customFormat="1" ht="21.75" customHeight="1">
      <c r="A129" s="31"/>
      <c r="B129" s="32"/>
      <c r="C129" s="184" t="s">
        <v>133</v>
      </c>
      <c r="D129" s="184" t="s">
        <v>120</v>
      </c>
      <c r="E129" s="185" t="s">
        <v>134</v>
      </c>
      <c r="F129" s="186" t="s">
        <v>135</v>
      </c>
      <c r="G129" s="187" t="s">
        <v>123</v>
      </c>
      <c r="H129" s="188">
        <v>16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124</v>
      </c>
      <c r="AT129" s="196" t="s">
        <v>120</v>
      </c>
      <c r="AU129" s="196" t="s">
        <v>83</v>
      </c>
      <c r="AY129" s="14" t="s">
        <v>117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81</v>
      </c>
      <c r="BK129" s="197">
        <f t="shared" si="9"/>
        <v>0</v>
      </c>
      <c r="BL129" s="14" t="s">
        <v>124</v>
      </c>
      <c r="BM129" s="196" t="s">
        <v>136</v>
      </c>
    </row>
    <row r="130" spans="1:65" s="2" customFormat="1" ht="21.75" customHeight="1">
      <c r="A130" s="31"/>
      <c r="B130" s="32"/>
      <c r="C130" s="184" t="s">
        <v>137</v>
      </c>
      <c r="D130" s="184" t="s">
        <v>120</v>
      </c>
      <c r="E130" s="185" t="s">
        <v>138</v>
      </c>
      <c r="F130" s="186" t="s">
        <v>139</v>
      </c>
      <c r="G130" s="187" t="s">
        <v>123</v>
      </c>
      <c r="H130" s="188">
        <v>8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38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124</v>
      </c>
      <c r="AT130" s="196" t="s">
        <v>120</v>
      </c>
      <c r="AU130" s="196" t="s">
        <v>83</v>
      </c>
      <c r="AY130" s="14" t="s">
        <v>117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81</v>
      </c>
      <c r="BK130" s="197">
        <f t="shared" si="9"/>
        <v>0</v>
      </c>
      <c r="BL130" s="14" t="s">
        <v>124</v>
      </c>
      <c r="BM130" s="196" t="s">
        <v>140</v>
      </c>
    </row>
    <row r="131" spans="1:65" s="2" customFormat="1" ht="21.75" customHeight="1">
      <c r="A131" s="31"/>
      <c r="B131" s="32"/>
      <c r="C131" s="184" t="s">
        <v>141</v>
      </c>
      <c r="D131" s="184" t="s">
        <v>120</v>
      </c>
      <c r="E131" s="185" t="s">
        <v>142</v>
      </c>
      <c r="F131" s="186" t="s">
        <v>143</v>
      </c>
      <c r="G131" s="187" t="s">
        <v>123</v>
      </c>
      <c r="H131" s="188">
        <v>16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38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124</v>
      </c>
      <c r="AT131" s="196" t="s">
        <v>120</v>
      </c>
      <c r="AU131" s="196" t="s">
        <v>83</v>
      </c>
      <c r="AY131" s="14" t="s">
        <v>117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81</v>
      </c>
      <c r="BK131" s="197">
        <f t="shared" si="9"/>
        <v>0</v>
      </c>
      <c r="BL131" s="14" t="s">
        <v>124</v>
      </c>
      <c r="BM131" s="196" t="s">
        <v>144</v>
      </c>
    </row>
    <row r="132" spans="1:65" s="2" customFormat="1" ht="24.15" customHeight="1">
      <c r="A132" s="31"/>
      <c r="B132" s="32"/>
      <c r="C132" s="184" t="s">
        <v>145</v>
      </c>
      <c r="D132" s="184" t="s">
        <v>120</v>
      </c>
      <c r="E132" s="185" t="s">
        <v>146</v>
      </c>
      <c r="F132" s="186" t="s">
        <v>147</v>
      </c>
      <c r="G132" s="187" t="s">
        <v>123</v>
      </c>
      <c r="H132" s="188">
        <v>4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124</v>
      </c>
      <c r="AT132" s="196" t="s">
        <v>120</v>
      </c>
      <c r="AU132" s="196" t="s">
        <v>83</v>
      </c>
      <c r="AY132" s="14" t="s">
        <v>117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81</v>
      </c>
      <c r="BK132" s="197">
        <f t="shared" si="9"/>
        <v>0</v>
      </c>
      <c r="BL132" s="14" t="s">
        <v>124</v>
      </c>
      <c r="BM132" s="196" t="s">
        <v>148</v>
      </c>
    </row>
    <row r="133" spans="1:65" s="2" customFormat="1" ht="24.15" customHeight="1">
      <c r="A133" s="31"/>
      <c r="B133" s="32"/>
      <c r="C133" s="184" t="s">
        <v>149</v>
      </c>
      <c r="D133" s="184" t="s">
        <v>120</v>
      </c>
      <c r="E133" s="185" t="s">
        <v>150</v>
      </c>
      <c r="F133" s="186" t="s">
        <v>151</v>
      </c>
      <c r="G133" s="187" t="s">
        <v>123</v>
      </c>
      <c r="H133" s="188">
        <v>19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124</v>
      </c>
      <c r="AT133" s="196" t="s">
        <v>120</v>
      </c>
      <c r="AU133" s="196" t="s">
        <v>83</v>
      </c>
      <c r="AY133" s="14" t="s">
        <v>117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124</v>
      </c>
      <c r="BM133" s="196" t="s">
        <v>152</v>
      </c>
    </row>
    <row r="134" spans="1:65" s="2" customFormat="1" ht="24.15" customHeight="1">
      <c r="A134" s="31"/>
      <c r="B134" s="32"/>
      <c r="C134" s="184" t="s">
        <v>153</v>
      </c>
      <c r="D134" s="184" t="s">
        <v>120</v>
      </c>
      <c r="E134" s="185" t="s">
        <v>154</v>
      </c>
      <c r="F134" s="186" t="s">
        <v>155</v>
      </c>
      <c r="G134" s="187" t="s">
        <v>123</v>
      </c>
      <c r="H134" s="188">
        <v>5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124</v>
      </c>
      <c r="AT134" s="196" t="s">
        <v>120</v>
      </c>
      <c r="AU134" s="196" t="s">
        <v>83</v>
      </c>
      <c r="AY134" s="14" t="s">
        <v>117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124</v>
      </c>
      <c r="BM134" s="196" t="s">
        <v>156</v>
      </c>
    </row>
    <row r="135" spans="1:65" s="2" customFormat="1" ht="24.15" customHeight="1">
      <c r="A135" s="31"/>
      <c r="B135" s="32"/>
      <c r="C135" s="184" t="s">
        <v>157</v>
      </c>
      <c r="D135" s="184" t="s">
        <v>120</v>
      </c>
      <c r="E135" s="185" t="s">
        <v>158</v>
      </c>
      <c r="F135" s="186" t="s">
        <v>159</v>
      </c>
      <c r="G135" s="187" t="s">
        <v>160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124</v>
      </c>
      <c r="AT135" s="196" t="s">
        <v>120</v>
      </c>
      <c r="AU135" s="196" t="s">
        <v>83</v>
      </c>
      <c r="AY135" s="14" t="s">
        <v>117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124</v>
      </c>
      <c r="BM135" s="196" t="s">
        <v>161</v>
      </c>
    </row>
    <row r="136" spans="1:65" s="2" customFormat="1" ht="24.15" customHeight="1">
      <c r="A136" s="31"/>
      <c r="B136" s="32"/>
      <c r="C136" s="184" t="s">
        <v>162</v>
      </c>
      <c r="D136" s="184" t="s">
        <v>120</v>
      </c>
      <c r="E136" s="185" t="s">
        <v>163</v>
      </c>
      <c r="F136" s="186" t="s">
        <v>164</v>
      </c>
      <c r="G136" s="187" t="s">
        <v>160</v>
      </c>
      <c r="H136" s="188">
        <v>1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38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124</v>
      </c>
      <c r="AT136" s="196" t="s">
        <v>120</v>
      </c>
      <c r="AU136" s="196" t="s">
        <v>83</v>
      </c>
      <c r="AY136" s="14" t="s">
        <v>117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81</v>
      </c>
      <c r="BK136" s="197">
        <f t="shared" si="9"/>
        <v>0</v>
      </c>
      <c r="BL136" s="14" t="s">
        <v>124</v>
      </c>
      <c r="BM136" s="196" t="s">
        <v>165</v>
      </c>
    </row>
    <row r="137" spans="1:65" s="2" customFormat="1" ht="24.15" customHeight="1">
      <c r="A137" s="31"/>
      <c r="B137" s="32"/>
      <c r="C137" s="184" t="s">
        <v>8</v>
      </c>
      <c r="D137" s="184" t="s">
        <v>120</v>
      </c>
      <c r="E137" s="185" t="s">
        <v>166</v>
      </c>
      <c r="F137" s="186" t="s">
        <v>167</v>
      </c>
      <c r="G137" s="187" t="s">
        <v>160</v>
      </c>
      <c r="H137" s="188">
        <v>1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38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124</v>
      </c>
      <c r="AT137" s="196" t="s">
        <v>120</v>
      </c>
      <c r="AU137" s="196" t="s">
        <v>83</v>
      </c>
      <c r="AY137" s="14" t="s">
        <v>117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81</v>
      </c>
      <c r="BK137" s="197">
        <f t="shared" si="9"/>
        <v>0</v>
      </c>
      <c r="BL137" s="14" t="s">
        <v>124</v>
      </c>
      <c r="BM137" s="196" t="s">
        <v>168</v>
      </c>
    </row>
    <row r="138" spans="1:65" s="2" customFormat="1" ht="24.15" customHeight="1">
      <c r="A138" s="31"/>
      <c r="B138" s="32"/>
      <c r="C138" s="184" t="s">
        <v>169</v>
      </c>
      <c r="D138" s="184" t="s">
        <v>120</v>
      </c>
      <c r="E138" s="185" t="s">
        <v>170</v>
      </c>
      <c r="F138" s="186" t="s">
        <v>171</v>
      </c>
      <c r="G138" s="187" t="s">
        <v>172</v>
      </c>
      <c r="H138" s="198"/>
      <c r="I138" s="189"/>
      <c r="J138" s="190">
        <f t="shared" si="0"/>
        <v>0</v>
      </c>
      <c r="K138" s="191"/>
      <c r="L138" s="36"/>
      <c r="M138" s="192" t="s">
        <v>1</v>
      </c>
      <c r="N138" s="193" t="s">
        <v>38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124</v>
      </c>
      <c r="AT138" s="196" t="s">
        <v>120</v>
      </c>
      <c r="AU138" s="196" t="s">
        <v>83</v>
      </c>
      <c r="AY138" s="14" t="s">
        <v>117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81</v>
      </c>
      <c r="BK138" s="197">
        <f t="shared" si="9"/>
        <v>0</v>
      </c>
      <c r="BL138" s="14" t="s">
        <v>124</v>
      </c>
      <c r="BM138" s="196" t="s">
        <v>173</v>
      </c>
    </row>
    <row r="139" spans="1:65" s="2" customFormat="1" ht="24.15" customHeight="1">
      <c r="A139" s="31"/>
      <c r="B139" s="32"/>
      <c r="C139" s="184" t="s">
        <v>174</v>
      </c>
      <c r="D139" s="184" t="s">
        <v>120</v>
      </c>
      <c r="E139" s="185" t="s">
        <v>175</v>
      </c>
      <c r="F139" s="186" t="s">
        <v>176</v>
      </c>
      <c r="G139" s="187" t="s">
        <v>172</v>
      </c>
      <c r="H139" s="198"/>
      <c r="I139" s="189"/>
      <c r="J139" s="190">
        <f t="shared" si="0"/>
        <v>0</v>
      </c>
      <c r="K139" s="191"/>
      <c r="L139" s="36"/>
      <c r="M139" s="192" t="s">
        <v>1</v>
      </c>
      <c r="N139" s="193" t="s">
        <v>38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124</v>
      </c>
      <c r="AT139" s="196" t="s">
        <v>120</v>
      </c>
      <c r="AU139" s="196" t="s">
        <v>83</v>
      </c>
      <c r="AY139" s="14" t="s">
        <v>117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81</v>
      </c>
      <c r="BK139" s="197">
        <f t="shared" si="9"/>
        <v>0</v>
      </c>
      <c r="BL139" s="14" t="s">
        <v>124</v>
      </c>
      <c r="BM139" s="196" t="s">
        <v>177</v>
      </c>
    </row>
    <row r="140" spans="1:65" s="12" customFormat="1" ht="22.8" customHeight="1">
      <c r="B140" s="168"/>
      <c r="C140" s="169"/>
      <c r="D140" s="170" t="s">
        <v>72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SUM(P141:P148)</f>
        <v>0</v>
      </c>
      <c r="Q140" s="176"/>
      <c r="R140" s="177">
        <f>SUM(R141:R148)</f>
        <v>3.8890000000000008E-2</v>
      </c>
      <c r="S140" s="176"/>
      <c r="T140" s="178">
        <f>SUM(T141:T148)</f>
        <v>0</v>
      </c>
      <c r="AR140" s="179" t="s">
        <v>83</v>
      </c>
      <c r="AT140" s="180" t="s">
        <v>72</v>
      </c>
      <c r="AU140" s="180" t="s">
        <v>81</v>
      </c>
      <c r="AY140" s="179" t="s">
        <v>117</v>
      </c>
      <c r="BK140" s="181">
        <f>SUM(BK141:BK148)</f>
        <v>0</v>
      </c>
    </row>
    <row r="141" spans="1:65" s="2" customFormat="1" ht="24.15" customHeight="1">
      <c r="A141" s="31"/>
      <c r="B141" s="32"/>
      <c r="C141" s="184" t="s">
        <v>180</v>
      </c>
      <c r="D141" s="184" t="s">
        <v>120</v>
      </c>
      <c r="E141" s="185" t="s">
        <v>181</v>
      </c>
      <c r="F141" s="186" t="s">
        <v>182</v>
      </c>
      <c r="G141" s="187" t="s">
        <v>123</v>
      </c>
      <c r="H141" s="188">
        <v>19</v>
      </c>
      <c r="I141" s="189"/>
      <c r="J141" s="190">
        <f t="shared" ref="J141:J148" si="10">ROUND(I141*H141,2)</f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ref="P141:P148" si="11">O141*H141</f>
        <v>0</v>
      </c>
      <c r="Q141" s="194">
        <v>1.1800000000000001E-3</v>
      </c>
      <c r="R141" s="194">
        <f t="shared" ref="R141:R148" si="12">Q141*H141</f>
        <v>2.2420000000000002E-2</v>
      </c>
      <c r="S141" s="194">
        <v>0</v>
      </c>
      <c r="T141" s="195">
        <f t="shared" ref="T141:T148" si="1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124</v>
      </c>
      <c r="AT141" s="196" t="s">
        <v>120</v>
      </c>
      <c r="AU141" s="196" t="s">
        <v>83</v>
      </c>
      <c r="AY141" s="14" t="s">
        <v>117</v>
      </c>
      <c r="BE141" s="197">
        <f t="shared" ref="BE141:BE148" si="14">IF(N141="základní",J141,0)</f>
        <v>0</v>
      </c>
      <c r="BF141" s="197">
        <f t="shared" ref="BF141:BF148" si="15">IF(N141="snížená",J141,0)</f>
        <v>0</v>
      </c>
      <c r="BG141" s="197">
        <f t="shared" ref="BG141:BG148" si="16">IF(N141="zákl. přenesená",J141,0)</f>
        <v>0</v>
      </c>
      <c r="BH141" s="197">
        <f t="shared" ref="BH141:BH148" si="17">IF(N141="sníž. přenesená",J141,0)</f>
        <v>0</v>
      </c>
      <c r="BI141" s="197">
        <f t="shared" ref="BI141:BI148" si="18">IF(N141="nulová",J141,0)</f>
        <v>0</v>
      </c>
      <c r="BJ141" s="14" t="s">
        <v>81</v>
      </c>
      <c r="BK141" s="197">
        <f t="shared" ref="BK141:BK148" si="19">ROUND(I141*H141,2)</f>
        <v>0</v>
      </c>
      <c r="BL141" s="14" t="s">
        <v>124</v>
      </c>
      <c r="BM141" s="196" t="s">
        <v>183</v>
      </c>
    </row>
    <row r="142" spans="1:65" s="2" customFormat="1" ht="24.15" customHeight="1">
      <c r="A142" s="31"/>
      <c r="B142" s="32"/>
      <c r="C142" s="184" t="s">
        <v>124</v>
      </c>
      <c r="D142" s="184" t="s">
        <v>120</v>
      </c>
      <c r="E142" s="185" t="s">
        <v>184</v>
      </c>
      <c r="F142" s="186" t="s">
        <v>185</v>
      </c>
      <c r="G142" s="187" t="s">
        <v>123</v>
      </c>
      <c r="H142" s="188">
        <v>5</v>
      </c>
      <c r="I142" s="189"/>
      <c r="J142" s="190">
        <f t="shared" si="1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1"/>
        <v>0</v>
      </c>
      <c r="Q142" s="194">
        <v>6.4000000000000005E-4</v>
      </c>
      <c r="R142" s="194">
        <f t="shared" si="12"/>
        <v>3.2000000000000002E-3</v>
      </c>
      <c r="S142" s="194">
        <v>0</v>
      </c>
      <c r="T142" s="195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124</v>
      </c>
      <c r="AT142" s="196" t="s">
        <v>120</v>
      </c>
      <c r="AU142" s="196" t="s">
        <v>83</v>
      </c>
      <c r="AY142" s="14" t="s">
        <v>117</v>
      </c>
      <c r="BE142" s="197">
        <f t="shared" si="14"/>
        <v>0</v>
      </c>
      <c r="BF142" s="197">
        <f t="shared" si="15"/>
        <v>0</v>
      </c>
      <c r="BG142" s="197">
        <f t="shared" si="16"/>
        <v>0</v>
      </c>
      <c r="BH142" s="197">
        <f t="shared" si="17"/>
        <v>0</v>
      </c>
      <c r="BI142" s="197">
        <f t="shared" si="18"/>
        <v>0</v>
      </c>
      <c r="BJ142" s="14" t="s">
        <v>81</v>
      </c>
      <c r="BK142" s="197">
        <f t="shared" si="19"/>
        <v>0</v>
      </c>
      <c r="BL142" s="14" t="s">
        <v>124</v>
      </c>
      <c r="BM142" s="196" t="s">
        <v>186</v>
      </c>
    </row>
    <row r="143" spans="1:65" s="2" customFormat="1" ht="24.15" customHeight="1">
      <c r="A143" s="31"/>
      <c r="B143" s="32"/>
      <c r="C143" s="184" t="s">
        <v>187</v>
      </c>
      <c r="D143" s="184" t="s">
        <v>120</v>
      </c>
      <c r="E143" s="185" t="s">
        <v>188</v>
      </c>
      <c r="F143" s="186" t="s">
        <v>189</v>
      </c>
      <c r="G143" s="187" t="s">
        <v>123</v>
      </c>
      <c r="H143" s="188">
        <v>4</v>
      </c>
      <c r="I143" s="189"/>
      <c r="J143" s="190">
        <f t="shared" si="1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1"/>
        <v>0</v>
      </c>
      <c r="Q143" s="194">
        <v>2.3700000000000001E-3</v>
      </c>
      <c r="R143" s="194">
        <f t="shared" si="12"/>
        <v>9.4800000000000006E-3</v>
      </c>
      <c r="S143" s="194">
        <v>0</v>
      </c>
      <c r="T143" s="195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124</v>
      </c>
      <c r="AT143" s="196" t="s">
        <v>120</v>
      </c>
      <c r="AU143" s="196" t="s">
        <v>83</v>
      </c>
      <c r="AY143" s="14" t="s">
        <v>117</v>
      </c>
      <c r="BE143" s="197">
        <f t="shared" si="14"/>
        <v>0</v>
      </c>
      <c r="BF143" s="197">
        <f t="shared" si="15"/>
        <v>0</v>
      </c>
      <c r="BG143" s="197">
        <f t="shared" si="16"/>
        <v>0</v>
      </c>
      <c r="BH143" s="197">
        <f t="shared" si="17"/>
        <v>0</v>
      </c>
      <c r="BI143" s="197">
        <f t="shared" si="18"/>
        <v>0</v>
      </c>
      <c r="BJ143" s="14" t="s">
        <v>81</v>
      </c>
      <c r="BK143" s="197">
        <f t="shared" si="19"/>
        <v>0</v>
      </c>
      <c r="BL143" s="14" t="s">
        <v>124</v>
      </c>
      <c r="BM143" s="196" t="s">
        <v>190</v>
      </c>
    </row>
    <row r="144" spans="1:65" s="2" customFormat="1" ht="24.15" customHeight="1">
      <c r="A144" s="31"/>
      <c r="B144" s="32"/>
      <c r="C144" s="184" t="s">
        <v>191</v>
      </c>
      <c r="D144" s="184" t="s">
        <v>120</v>
      </c>
      <c r="E144" s="185" t="s">
        <v>192</v>
      </c>
      <c r="F144" s="186" t="s">
        <v>193</v>
      </c>
      <c r="G144" s="187" t="s">
        <v>123</v>
      </c>
      <c r="H144" s="188">
        <v>19</v>
      </c>
      <c r="I144" s="189"/>
      <c r="J144" s="190">
        <f t="shared" si="1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1"/>
        <v>0</v>
      </c>
      <c r="Q144" s="194">
        <v>1.9000000000000001E-4</v>
      </c>
      <c r="R144" s="194">
        <f t="shared" si="12"/>
        <v>3.6100000000000004E-3</v>
      </c>
      <c r="S144" s="194">
        <v>0</v>
      </c>
      <c r="T144" s="195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124</v>
      </c>
      <c r="AT144" s="196" t="s">
        <v>120</v>
      </c>
      <c r="AU144" s="196" t="s">
        <v>83</v>
      </c>
      <c r="AY144" s="14" t="s">
        <v>117</v>
      </c>
      <c r="BE144" s="197">
        <f t="shared" si="14"/>
        <v>0</v>
      </c>
      <c r="BF144" s="197">
        <f t="shared" si="15"/>
        <v>0</v>
      </c>
      <c r="BG144" s="197">
        <f t="shared" si="16"/>
        <v>0</v>
      </c>
      <c r="BH144" s="197">
        <f t="shared" si="17"/>
        <v>0</v>
      </c>
      <c r="BI144" s="197">
        <f t="shared" si="18"/>
        <v>0</v>
      </c>
      <c r="BJ144" s="14" t="s">
        <v>81</v>
      </c>
      <c r="BK144" s="197">
        <f t="shared" si="19"/>
        <v>0</v>
      </c>
      <c r="BL144" s="14" t="s">
        <v>124</v>
      </c>
      <c r="BM144" s="196" t="s">
        <v>194</v>
      </c>
    </row>
    <row r="145" spans="1:65" s="2" customFormat="1" ht="24.15" customHeight="1">
      <c r="A145" s="31"/>
      <c r="B145" s="32"/>
      <c r="C145" s="184" t="s">
        <v>195</v>
      </c>
      <c r="D145" s="184" t="s">
        <v>120</v>
      </c>
      <c r="E145" s="185" t="s">
        <v>196</v>
      </c>
      <c r="F145" s="186" t="s">
        <v>197</v>
      </c>
      <c r="G145" s="187" t="s">
        <v>123</v>
      </c>
      <c r="H145" s="188">
        <v>9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1"/>
        <v>0</v>
      </c>
      <c r="Q145" s="194">
        <v>2.0000000000000002E-5</v>
      </c>
      <c r="R145" s="194">
        <f t="shared" si="12"/>
        <v>1.8000000000000001E-4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124</v>
      </c>
      <c r="AT145" s="196" t="s">
        <v>120</v>
      </c>
      <c r="AU145" s="196" t="s">
        <v>83</v>
      </c>
      <c r="AY145" s="14" t="s">
        <v>117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81</v>
      </c>
      <c r="BK145" s="197">
        <f t="shared" si="19"/>
        <v>0</v>
      </c>
      <c r="BL145" s="14" t="s">
        <v>124</v>
      </c>
      <c r="BM145" s="196" t="s">
        <v>198</v>
      </c>
    </row>
    <row r="146" spans="1:65" s="2" customFormat="1" ht="16.5" customHeight="1">
      <c r="A146" s="31"/>
      <c r="B146" s="32"/>
      <c r="C146" s="184" t="s">
        <v>199</v>
      </c>
      <c r="D146" s="184" t="s">
        <v>120</v>
      </c>
      <c r="E146" s="185" t="s">
        <v>200</v>
      </c>
      <c r="F146" s="186" t="s">
        <v>201</v>
      </c>
      <c r="G146" s="187" t="s">
        <v>160</v>
      </c>
      <c r="H146" s="188">
        <v>1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38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124</v>
      </c>
      <c r="AT146" s="196" t="s">
        <v>120</v>
      </c>
      <c r="AU146" s="196" t="s">
        <v>83</v>
      </c>
      <c r="AY146" s="14" t="s">
        <v>117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81</v>
      </c>
      <c r="BK146" s="197">
        <f t="shared" si="19"/>
        <v>0</v>
      </c>
      <c r="BL146" s="14" t="s">
        <v>124</v>
      </c>
      <c r="BM146" s="196" t="s">
        <v>202</v>
      </c>
    </row>
    <row r="147" spans="1:65" s="2" customFormat="1" ht="24.15" customHeight="1">
      <c r="A147" s="31"/>
      <c r="B147" s="32"/>
      <c r="C147" s="184" t="s">
        <v>7</v>
      </c>
      <c r="D147" s="184" t="s">
        <v>120</v>
      </c>
      <c r="E147" s="185" t="s">
        <v>203</v>
      </c>
      <c r="F147" s="186" t="s">
        <v>204</v>
      </c>
      <c r="G147" s="187" t="s">
        <v>172</v>
      </c>
      <c r="H147" s="198"/>
      <c r="I147" s="189"/>
      <c r="J147" s="190">
        <f t="shared" si="10"/>
        <v>0</v>
      </c>
      <c r="K147" s="191"/>
      <c r="L147" s="36"/>
      <c r="M147" s="192" t="s">
        <v>1</v>
      </c>
      <c r="N147" s="193" t="s">
        <v>38</v>
      </c>
      <c r="O147" s="68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124</v>
      </c>
      <c r="AT147" s="196" t="s">
        <v>120</v>
      </c>
      <c r="AU147" s="196" t="s">
        <v>83</v>
      </c>
      <c r="AY147" s="14" t="s">
        <v>117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81</v>
      </c>
      <c r="BK147" s="197">
        <f t="shared" si="19"/>
        <v>0</v>
      </c>
      <c r="BL147" s="14" t="s">
        <v>124</v>
      </c>
      <c r="BM147" s="196" t="s">
        <v>205</v>
      </c>
    </row>
    <row r="148" spans="1:65" s="2" customFormat="1" ht="24.15" customHeight="1">
      <c r="A148" s="31"/>
      <c r="B148" s="32"/>
      <c r="C148" s="184" t="s">
        <v>206</v>
      </c>
      <c r="D148" s="184" t="s">
        <v>120</v>
      </c>
      <c r="E148" s="185" t="s">
        <v>207</v>
      </c>
      <c r="F148" s="186" t="s">
        <v>208</v>
      </c>
      <c r="G148" s="187" t="s">
        <v>172</v>
      </c>
      <c r="H148" s="198"/>
      <c r="I148" s="189"/>
      <c r="J148" s="190">
        <f t="shared" si="10"/>
        <v>0</v>
      </c>
      <c r="K148" s="191"/>
      <c r="L148" s="36"/>
      <c r="M148" s="192" t="s">
        <v>1</v>
      </c>
      <c r="N148" s="193" t="s">
        <v>38</v>
      </c>
      <c r="O148" s="68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124</v>
      </c>
      <c r="AT148" s="196" t="s">
        <v>120</v>
      </c>
      <c r="AU148" s="196" t="s">
        <v>83</v>
      </c>
      <c r="AY148" s="14" t="s">
        <v>117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81</v>
      </c>
      <c r="BK148" s="197">
        <f t="shared" si="19"/>
        <v>0</v>
      </c>
      <c r="BL148" s="14" t="s">
        <v>124</v>
      </c>
      <c r="BM148" s="196" t="s">
        <v>209</v>
      </c>
    </row>
    <row r="149" spans="1:65" s="12" customFormat="1" ht="22.8" customHeight="1">
      <c r="B149" s="168"/>
      <c r="C149" s="169"/>
      <c r="D149" s="170" t="s">
        <v>72</v>
      </c>
      <c r="E149" s="182" t="s">
        <v>210</v>
      </c>
      <c r="F149" s="182" t="s">
        <v>211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SUM(P150:P157)</f>
        <v>0</v>
      </c>
      <c r="Q149" s="176"/>
      <c r="R149" s="177">
        <f>SUM(R150:R157)</f>
        <v>0</v>
      </c>
      <c r="S149" s="176"/>
      <c r="T149" s="178">
        <f>SUM(T150:T157)</f>
        <v>0</v>
      </c>
      <c r="AR149" s="179" t="s">
        <v>83</v>
      </c>
      <c r="AT149" s="180" t="s">
        <v>72</v>
      </c>
      <c r="AU149" s="180" t="s">
        <v>81</v>
      </c>
      <c r="AY149" s="179" t="s">
        <v>117</v>
      </c>
      <c r="BK149" s="181">
        <f>SUM(BK150:BK157)</f>
        <v>0</v>
      </c>
    </row>
    <row r="150" spans="1:65" s="2" customFormat="1" ht="24.15" customHeight="1">
      <c r="A150" s="31"/>
      <c r="B150" s="32"/>
      <c r="C150" s="199" t="s">
        <v>212</v>
      </c>
      <c r="D150" s="199" t="s">
        <v>213</v>
      </c>
      <c r="E150" s="200" t="s">
        <v>214</v>
      </c>
      <c r="F150" s="201" t="s">
        <v>215</v>
      </c>
      <c r="G150" s="202" t="s">
        <v>216</v>
      </c>
      <c r="H150" s="203">
        <v>1</v>
      </c>
      <c r="I150" s="204"/>
      <c r="J150" s="205">
        <f t="shared" ref="J150:J157" si="20">ROUND(I150*H150,2)</f>
        <v>0</v>
      </c>
      <c r="K150" s="206"/>
      <c r="L150" s="207"/>
      <c r="M150" s="208" t="s">
        <v>1</v>
      </c>
      <c r="N150" s="209" t="s">
        <v>38</v>
      </c>
      <c r="O150" s="68"/>
      <c r="P150" s="194">
        <f t="shared" ref="P150:P157" si="21">O150*H150</f>
        <v>0</v>
      </c>
      <c r="Q150" s="194">
        <v>0</v>
      </c>
      <c r="R150" s="194">
        <f t="shared" ref="R150:R157" si="22">Q150*H150</f>
        <v>0</v>
      </c>
      <c r="S150" s="194">
        <v>0</v>
      </c>
      <c r="T150" s="195">
        <f t="shared" ref="T150:T157" si="2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217</v>
      </c>
      <c r="AT150" s="196" t="s">
        <v>213</v>
      </c>
      <c r="AU150" s="196" t="s">
        <v>83</v>
      </c>
      <c r="AY150" s="14" t="s">
        <v>117</v>
      </c>
      <c r="BE150" s="197">
        <f t="shared" ref="BE150:BE157" si="24">IF(N150="základní",J150,0)</f>
        <v>0</v>
      </c>
      <c r="BF150" s="197">
        <f t="shared" ref="BF150:BF157" si="25">IF(N150="snížená",J150,0)</f>
        <v>0</v>
      </c>
      <c r="BG150" s="197">
        <f t="shared" ref="BG150:BG157" si="26">IF(N150="zákl. přenesená",J150,0)</f>
        <v>0</v>
      </c>
      <c r="BH150" s="197">
        <f t="shared" ref="BH150:BH157" si="27">IF(N150="sníž. přenesená",J150,0)</f>
        <v>0</v>
      </c>
      <c r="BI150" s="197">
        <f t="shared" ref="BI150:BI157" si="28">IF(N150="nulová",J150,0)</f>
        <v>0</v>
      </c>
      <c r="BJ150" s="14" t="s">
        <v>81</v>
      </c>
      <c r="BK150" s="197">
        <f t="shared" ref="BK150:BK157" si="29">ROUND(I150*H150,2)</f>
        <v>0</v>
      </c>
      <c r="BL150" s="14" t="s">
        <v>124</v>
      </c>
      <c r="BM150" s="196" t="s">
        <v>218</v>
      </c>
    </row>
    <row r="151" spans="1:65" s="2" customFormat="1" ht="16.5" customHeight="1">
      <c r="A151" s="31"/>
      <c r="B151" s="32"/>
      <c r="C151" s="199" t="s">
        <v>219</v>
      </c>
      <c r="D151" s="199" t="s">
        <v>213</v>
      </c>
      <c r="E151" s="200" t="s">
        <v>220</v>
      </c>
      <c r="F151" s="201" t="s">
        <v>221</v>
      </c>
      <c r="G151" s="202" t="s">
        <v>216</v>
      </c>
      <c r="H151" s="203">
        <v>2</v>
      </c>
      <c r="I151" s="204"/>
      <c r="J151" s="205">
        <f t="shared" si="20"/>
        <v>0</v>
      </c>
      <c r="K151" s="206"/>
      <c r="L151" s="207"/>
      <c r="M151" s="208" t="s">
        <v>1</v>
      </c>
      <c r="N151" s="209" t="s">
        <v>38</v>
      </c>
      <c r="O151" s="68"/>
      <c r="P151" s="194">
        <f t="shared" si="21"/>
        <v>0</v>
      </c>
      <c r="Q151" s="194">
        <v>0</v>
      </c>
      <c r="R151" s="194">
        <f t="shared" si="22"/>
        <v>0</v>
      </c>
      <c r="S151" s="194">
        <v>0</v>
      </c>
      <c r="T151" s="195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217</v>
      </c>
      <c r="AT151" s="196" t="s">
        <v>213</v>
      </c>
      <c r="AU151" s="196" t="s">
        <v>83</v>
      </c>
      <c r="AY151" s="14" t="s">
        <v>117</v>
      </c>
      <c r="BE151" s="197">
        <f t="shared" si="24"/>
        <v>0</v>
      </c>
      <c r="BF151" s="197">
        <f t="shared" si="25"/>
        <v>0</v>
      </c>
      <c r="BG151" s="197">
        <f t="shared" si="26"/>
        <v>0</v>
      </c>
      <c r="BH151" s="197">
        <f t="shared" si="27"/>
        <v>0</v>
      </c>
      <c r="BI151" s="197">
        <f t="shared" si="28"/>
        <v>0</v>
      </c>
      <c r="BJ151" s="14" t="s">
        <v>81</v>
      </c>
      <c r="BK151" s="197">
        <f t="shared" si="29"/>
        <v>0</v>
      </c>
      <c r="BL151" s="14" t="s">
        <v>124</v>
      </c>
      <c r="BM151" s="196" t="s">
        <v>222</v>
      </c>
    </row>
    <row r="152" spans="1:65" s="2" customFormat="1" ht="21.75" customHeight="1">
      <c r="A152" s="31"/>
      <c r="B152" s="32"/>
      <c r="C152" s="199" t="s">
        <v>223</v>
      </c>
      <c r="D152" s="199" t="s">
        <v>213</v>
      </c>
      <c r="E152" s="200" t="s">
        <v>224</v>
      </c>
      <c r="F152" s="201" t="s">
        <v>225</v>
      </c>
      <c r="G152" s="202" t="s">
        <v>216</v>
      </c>
      <c r="H152" s="203">
        <v>1</v>
      </c>
      <c r="I152" s="204"/>
      <c r="J152" s="205">
        <f t="shared" si="20"/>
        <v>0</v>
      </c>
      <c r="K152" s="206"/>
      <c r="L152" s="207"/>
      <c r="M152" s="208" t="s">
        <v>1</v>
      </c>
      <c r="N152" s="209" t="s">
        <v>38</v>
      </c>
      <c r="O152" s="68"/>
      <c r="P152" s="194">
        <f t="shared" si="21"/>
        <v>0</v>
      </c>
      <c r="Q152" s="194">
        <v>0</v>
      </c>
      <c r="R152" s="194">
        <f t="shared" si="22"/>
        <v>0</v>
      </c>
      <c r="S152" s="194">
        <v>0</v>
      </c>
      <c r="T152" s="195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217</v>
      </c>
      <c r="AT152" s="196" t="s">
        <v>213</v>
      </c>
      <c r="AU152" s="196" t="s">
        <v>83</v>
      </c>
      <c r="AY152" s="14" t="s">
        <v>117</v>
      </c>
      <c r="BE152" s="197">
        <f t="shared" si="24"/>
        <v>0</v>
      </c>
      <c r="BF152" s="197">
        <f t="shared" si="25"/>
        <v>0</v>
      </c>
      <c r="BG152" s="197">
        <f t="shared" si="26"/>
        <v>0</v>
      </c>
      <c r="BH152" s="197">
        <f t="shared" si="27"/>
        <v>0</v>
      </c>
      <c r="BI152" s="197">
        <f t="shared" si="28"/>
        <v>0</v>
      </c>
      <c r="BJ152" s="14" t="s">
        <v>81</v>
      </c>
      <c r="BK152" s="197">
        <f t="shared" si="29"/>
        <v>0</v>
      </c>
      <c r="BL152" s="14" t="s">
        <v>124</v>
      </c>
      <c r="BM152" s="196" t="s">
        <v>226</v>
      </c>
    </row>
    <row r="153" spans="1:65" s="2" customFormat="1" ht="24.15" customHeight="1">
      <c r="A153" s="31"/>
      <c r="B153" s="32"/>
      <c r="C153" s="184" t="s">
        <v>227</v>
      </c>
      <c r="D153" s="184" t="s">
        <v>120</v>
      </c>
      <c r="E153" s="185" t="s">
        <v>228</v>
      </c>
      <c r="F153" s="186" t="s">
        <v>229</v>
      </c>
      <c r="G153" s="187" t="s">
        <v>216</v>
      </c>
      <c r="H153" s="188">
        <v>1</v>
      </c>
      <c r="I153" s="189"/>
      <c r="J153" s="190">
        <f t="shared" si="20"/>
        <v>0</v>
      </c>
      <c r="K153" s="191"/>
      <c r="L153" s="36"/>
      <c r="M153" s="192" t="s">
        <v>1</v>
      </c>
      <c r="N153" s="193" t="s">
        <v>38</v>
      </c>
      <c r="O153" s="68"/>
      <c r="P153" s="194">
        <f t="shared" si="21"/>
        <v>0</v>
      </c>
      <c r="Q153" s="194">
        <v>0</v>
      </c>
      <c r="R153" s="194">
        <f t="shared" si="22"/>
        <v>0</v>
      </c>
      <c r="S153" s="194">
        <v>0</v>
      </c>
      <c r="T153" s="195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124</v>
      </c>
      <c r="AT153" s="196" t="s">
        <v>120</v>
      </c>
      <c r="AU153" s="196" t="s">
        <v>83</v>
      </c>
      <c r="AY153" s="14" t="s">
        <v>117</v>
      </c>
      <c r="BE153" s="197">
        <f t="shared" si="24"/>
        <v>0</v>
      </c>
      <c r="BF153" s="197">
        <f t="shared" si="25"/>
        <v>0</v>
      </c>
      <c r="BG153" s="197">
        <f t="shared" si="26"/>
        <v>0</v>
      </c>
      <c r="BH153" s="197">
        <f t="shared" si="27"/>
        <v>0</v>
      </c>
      <c r="BI153" s="197">
        <f t="shared" si="28"/>
        <v>0</v>
      </c>
      <c r="BJ153" s="14" t="s">
        <v>81</v>
      </c>
      <c r="BK153" s="197">
        <f t="shared" si="29"/>
        <v>0</v>
      </c>
      <c r="BL153" s="14" t="s">
        <v>124</v>
      </c>
      <c r="BM153" s="196" t="s">
        <v>230</v>
      </c>
    </row>
    <row r="154" spans="1:65" s="2" customFormat="1" ht="16.5" customHeight="1">
      <c r="A154" s="31"/>
      <c r="B154" s="32"/>
      <c r="C154" s="184" t="s">
        <v>231</v>
      </c>
      <c r="D154" s="184" t="s">
        <v>120</v>
      </c>
      <c r="E154" s="185" t="s">
        <v>232</v>
      </c>
      <c r="F154" s="186" t="s">
        <v>233</v>
      </c>
      <c r="G154" s="187" t="s">
        <v>216</v>
      </c>
      <c r="H154" s="188">
        <v>2</v>
      </c>
      <c r="I154" s="189"/>
      <c r="J154" s="190">
        <f t="shared" si="20"/>
        <v>0</v>
      </c>
      <c r="K154" s="191"/>
      <c r="L154" s="36"/>
      <c r="M154" s="192" t="s">
        <v>1</v>
      </c>
      <c r="N154" s="193" t="s">
        <v>38</v>
      </c>
      <c r="O154" s="68"/>
      <c r="P154" s="194">
        <f t="shared" si="21"/>
        <v>0</v>
      </c>
      <c r="Q154" s="194">
        <v>0</v>
      </c>
      <c r="R154" s="194">
        <f t="shared" si="22"/>
        <v>0</v>
      </c>
      <c r="S154" s="194">
        <v>0</v>
      </c>
      <c r="T154" s="195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124</v>
      </c>
      <c r="AT154" s="196" t="s">
        <v>120</v>
      </c>
      <c r="AU154" s="196" t="s">
        <v>83</v>
      </c>
      <c r="AY154" s="14" t="s">
        <v>117</v>
      </c>
      <c r="BE154" s="197">
        <f t="shared" si="24"/>
        <v>0</v>
      </c>
      <c r="BF154" s="197">
        <f t="shared" si="25"/>
        <v>0</v>
      </c>
      <c r="BG154" s="197">
        <f t="shared" si="26"/>
        <v>0</v>
      </c>
      <c r="BH154" s="197">
        <f t="shared" si="27"/>
        <v>0</v>
      </c>
      <c r="BI154" s="197">
        <f t="shared" si="28"/>
        <v>0</v>
      </c>
      <c r="BJ154" s="14" t="s">
        <v>81</v>
      </c>
      <c r="BK154" s="197">
        <f t="shared" si="29"/>
        <v>0</v>
      </c>
      <c r="BL154" s="14" t="s">
        <v>124</v>
      </c>
      <c r="BM154" s="196" t="s">
        <v>234</v>
      </c>
    </row>
    <row r="155" spans="1:65" s="2" customFormat="1" ht="16.5" customHeight="1">
      <c r="A155" s="31"/>
      <c r="B155" s="32"/>
      <c r="C155" s="184" t="s">
        <v>235</v>
      </c>
      <c r="D155" s="184" t="s">
        <v>120</v>
      </c>
      <c r="E155" s="185" t="s">
        <v>236</v>
      </c>
      <c r="F155" s="186" t="s">
        <v>237</v>
      </c>
      <c r="G155" s="187" t="s">
        <v>216</v>
      </c>
      <c r="H155" s="188">
        <v>1</v>
      </c>
      <c r="I155" s="189"/>
      <c r="J155" s="190">
        <f t="shared" si="20"/>
        <v>0</v>
      </c>
      <c r="K155" s="191"/>
      <c r="L155" s="36"/>
      <c r="M155" s="192" t="s">
        <v>1</v>
      </c>
      <c r="N155" s="193" t="s">
        <v>38</v>
      </c>
      <c r="O155" s="68"/>
      <c r="P155" s="194">
        <f t="shared" si="21"/>
        <v>0</v>
      </c>
      <c r="Q155" s="194">
        <v>0</v>
      </c>
      <c r="R155" s="194">
        <f t="shared" si="22"/>
        <v>0</v>
      </c>
      <c r="S155" s="194">
        <v>0</v>
      </c>
      <c r="T155" s="195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124</v>
      </c>
      <c r="AT155" s="196" t="s">
        <v>120</v>
      </c>
      <c r="AU155" s="196" t="s">
        <v>83</v>
      </c>
      <c r="AY155" s="14" t="s">
        <v>117</v>
      </c>
      <c r="BE155" s="197">
        <f t="shared" si="24"/>
        <v>0</v>
      </c>
      <c r="BF155" s="197">
        <f t="shared" si="25"/>
        <v>0</v>
      </c>
      <c r="BG155" s="197">
        <f t="shared" si="26"/>
        <v>0</v>
      </c>
      <c r="BH155" s="197">
        <f t="shared" si="27"/>
        <v>0</v>
      </c>
      <c r="BI155" s="197">
        <f t="shared" si="28"/>
        <v>0</v>
      </c>
      <c r="BJ155" s="14" t="s">
        <v>81</v>
      </c>
      <c r="BK155" s="197">
        <f t="shared" si="29"/>
        <v>0</v>
      </c>
      <c r="BL155" s="14" t="s">
        <v>124</v>
      </c>
      <c r="BM155" s="196" t="s">
        <v>238</v>
      </c>
    </row>
    <row r="156" spans="1:65" s="2" customFormat="1" ht="24.15" customHeight="1">
      <c r="A156" s="31"/>
      <c r="B156" s="32"/>
      <c r="C156" s="184" t="s">
        <v>239</v>
      </c>
      <c r="D156" s="184" t="s">
        <v>120</v>
      </c>
      <c r="E156" s="185" t="s">
        <v>240</v>
      </c>
      <c r="F156" s="186" t="s">
        <v>241</v>
      </c>
      <c r="G156" s="187" t="s">
        <v>172</v>
      </c>
      <c r="H156" s="198"/>
      <c r="I156" s="189"/>
      <c r="J156" s="190">
        <f t="shared" si="20"/>
        <v>0</v>
      </c>
      <c r="K156" s="191"/>
      <c r="L156" s="36"/>
      <c r="M156" s="192" t="s">
        <v>1</v>
      </c>
      <c r="N156" s="193" t="s">
        <v>38</v>
      </c>
      <c r="O156" s="68"/>
      <c r="P156" s="194">
        <f t="shared" si="21"/>
        <v>0</v>
      </c>
      <c r="Q156" s="194">
        <v>0</v>
      </c>
      <c r="R156" s="194">
        <f t="shared" si="22"/>
        <v>0</v>
      </c>
      <c r="S156" s="194">
        <v>0</v>
      </c>
      <c r="T156" s="195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124</v>
      </c>
      <c r="AT156" s="196" t="s">
        <v>120</v>
      </c>
      <c r="AU156" s="196" t="s">
        <v>83</v>
      </c>
      <c r="AY156" s="14" t="s">
        <v>117</v>
      </c>
      <c r="BE156" s="197">
        <f t="shared" si="24"/>
        <v>0</v>
      </c>
      <c r="BF156" s="197">
        <f t="shared" si="25"/>
        <v>0</v>
      </c>
      <c r="BG156" s="197">
        <f t="shared" si="26"/>
        <v>0</v>
      </c>
      <c r="BH156" s="197">
        <f t="shared" si="27"/>
        <v>0</v>
      </c>
      <c r="BI156" s="197">
        <f t="shared" si="28"/>
        <v>0</v>
      </c>
      <c r="BJ156" s="14" t="s">
        <v>81</v>
      </c>
      <c r="BK156" s="197">
        <f t="shared" si="29"/>
        <v>0</v>
      </c>
      <c r="BL156" s="14" t="s">
        <v>124</v>
      </c>
      <c r="BM156" s="196" t="s">
        <v>242</v>
      </c>
    </row>
    <row r="157" spans="1:65" s="2" customFormat="1" ht="24.15" customHeight="1">
      <c r="A157" s="31"/>
      <c r="B157" s="32"/>
      <c r="C157" s="184" t="s">
        <v>243</v>
      </c>
      <c r="D157" s="184" t="s">
        <v>120</v>
      </c>
      <c r="E157" s="185" t="s">
        <v>244</v>
      </c>
      <c r="F157" s="186" t="s">
        <v>245</v>
      </c>
      <c r="G157" s="187" t="s">
        <v>172</v>
      </c>
      <c r="H157" s="198"/>
      <c r="I157" s="189"/>
      <c r="J157" s="190">
        <f t="shared" si="20"/>
        <v>0</v>
      </c>
      <c r="K157" s="191"/>
      <c r="L157" s="36"/>
      <c r="M157" s="192" t="s">
        <v>1</v>
      </c>
      <c r="N157" s="193" t="s">
        <v>38</v>
      </c>
      <c r="O157" s="68"/>
      <c r="P157" s="194">
        <f t="shared" si="21"/>
        <v>0</v>
      </c>
      <c r="Q157" s="194">
        <v>0</v>
      </c>
      <c r="R157" s="194">
        <f t="shared" si="22"/>
        <v>0</v>
      </c>
      <c r="S157" s="194">
        <v>0</v>
      </c>
      <c r="T157" s="195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124</v>
      </c>
      <c r="AT157" s="196" t="s">
        <v>120</v>
      </c>
      <c r="AU157" s="196" t="s">
        <v>83</v>
      </c>
      <c r="AY157" s="14" t="s">
        <v>117</v>
      </c>
      <c r="BE157" s="197">
        <f t="shared" si="24"/>
        <v>0</v>
      </c>
      <c r="BF157" s="197">
        <f t="shared" si="25"/>
        <v>0</v>
      </c>
      <c r="BG157" s="197">
        <f t="shared" si="26"/>
        <v>0</v>
      </c>
      <c r="BH157" s="197">
        <f t="shared" si="27"/>
        <v>0</v>
      </c>
      <c r="BI157" s="197">
        <f t="shared" si="28"/>
        <v>0</v>
      </c>
      <c r="BJ157" s="14" t="s">
        <v>81</v>
      </c>
      <c r="BK157" s="197">
        <f t="shared" si="29"/>
        <v>0</v>
      </c>
      <c r="BL157" s="14" t="s">
        <v>124</v>
      </c>
      <c r="BM157" s="196" t="s">
        <v>246</v>
      </c>
    </row>
    <row r="158" spans="1:65" s="12" customFormat="1" ht="22.8" customHeight="1">
      <c r="B158" s="168"/>
      <c r="C158" s="169"/>
      <c r="D158" s="170" t="s">
        <v>72</v>
      </c>
      <c r="E158" s="182" t="s">
        <v>247</v>
      </c>
      <c r="F158" s="182" t="s">
        <v>248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SUM(P159:P169)</f>
        <v>0</v>
      </c>
      <c r="Q158" s="176"/>
      <c r="R158" s="177">
        <f>SUM(R159:R169)</f>
        <v>0.27434000000000003</v>
      </c>
      <c r="S158" s="176"/>
      <c r="T158" s="178">
        <f>SUM(T159:T169)</f>
        <v>0</v>
      </c>
      <c r="AR158" s="179" t="s">
        <v>83</v>
      </c>
      <c r="AT158" s="180" t="s">
        <v>72</v>
      </c>
      <c r="AU158" s="180" t="s">
        <v>81</v>
      </c>
      <c r="AY158" s="179" t="s">
        <v>117</v>
      </c>
      <c r="BK158" s="181">
        <f>SUM(BK159:BK169)</f>
        <v>0</v>
      </c>
    </row>
    <row r="159" spans="1:65" s="2" customFormat="1" ht="24.15" customHeight="1">
      <c r="A159" s="31"/>
      <c r="B159" s="32"/>
      <c r="C159" s="184" t="s">
        <v>249</v>
      </c>
      <c r="D159" s="184" t="s">
        <v>120</v>
      </c>
      <c r="E159" s="185" t="s">
        <v>250</v>
      </c>
      <c r="F159" s="186" t="s">
        <v>251</v>
      </c>
      <c r="G159" s="187" t="s">
        <v>123</v>
      </c>
      <c r="H159" s="188">
        <v>6</v>
      </c>
      <c r="I159" s="189"/>
      <c r="J159" s="190">
        <f t="shared" ref="J159:J169" si="30">ROUND(I159*H159,2)</f>
        <v>0</v>
      </c>
      <c r="K159" s="191"/>
      <c r="L159" s="36"/>
      <c r="M159" s="192" t="s">
        <v>1</v>
      </c>
      <c r="N159" s="193" t="s">
        <v>38</v>
      </c>
      <c r="O159" s="68"/>
      <c r="P159" s="194">
        <f t="shared" ref="P159:P169" si="31">O159*H159</f>
        <v>0</v>
      </c>
      <c r="Q159" s="194">
        <v>1.58E-3</v>
      </c>
      <c r="R159" s="194">
        <f t="shared" ref="R159:R169" si="32">Q159*H159</f>
        <v>9.4800000000000006E-3</v>
      </c>
      <c r="S159" s="194">
        <v>0</v>
      </c>
      <c r="T159" s="195">
        <f t="shared" ref="T159:T169" si="3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124</v>
      </c>
      <c r="AT159" s="196" t="s">
        <v>120</v>
      </c>
      <c r="AU159" s="196" t="s">
        <v>83</v>
      </c>
      <c r="AY159" s="14" t="s">
        <v>117</v>
      </c>
      <c r="BE159" s="197">
        <f t="shared" ref="BE159:BE169" si="34">IF(N159="základní",J159,0)</f>
        <v>0</v>
      </c>
      <c r="BF159" s="197">
        <f t="shared" ref="BF159:BF169" si="35">IF(N159="snížená",J159,0)</f>
        <v>0</v>
      </c>
      <c r="BG159" s="197">
        <f t="shared" ref="BG159:BG169" si="36">IF(N159="zákl. přenesená",J159,0)</f>
        <v>0</v>
      </c>
      <c r="BH159" s="197">
        <f t="shared" ref="BH159:BH169" si="37">IF(N159="sníž. přenesená",J159,0)</f>
        <v>0</v>
      </c>
      <c r="BI159" s="197">
        <f t="shared" ref="BI159:BI169" si="38">IF(N159="nulová",J159,0)</f>
        <v>0</v>
      </c>
      <c r="BJ159" s="14" t="s">
        <v>81</v>
      </c>
      <c r="BK159" s="197">
        <f t="shared" ref="BK159:BK169" si="39">ROUND(I159*H159,2)</f>
        <v>0</v>
      </c>
      <c r="BL159" s="14" t="s">
        <v>124</v>
      </c>
      <c r="BM159" s="196" t="s">
        <v>252</v>
      </c>
    </row>
    <row r="160" spans="1:65" s="2" customFormat="1" ht="24.15" customHeight="1">
      <c r="A160" s="31"/>
      <c r="B160" s="32"/>
      <c r="C160" s="184" t="s">
        <v>217</v>
      </c>
      <c r="D160" s="184" t="s">
        <v>120</v>
      </c>
      <c r="E160" s="185" t="s">
        <v>253</v>
      </c>
      <c r="F160" s="186" t="s">
        <v>254</v>
      </c>
      <c r="G160" s="187" t="s">
        <v>123</v>
      </c>
      <c r="H160" s="188">
        <v>2</v>
      </c>
      <c r="I160" s="189"/>
      <c r="J160" s="190">
        <f t="shared" si="30"/>
        <v>0</v>
      </c>
      <c r="K160" s="191"/>
      <c r="L160" s="36"/>
      <c r="M160" s="192" t="s">
        <v>1</v>
      </c>
      <c r="N160" s="193" t="s">
        <v>38</v>
      </c>
      <c r="O160" s="68"/>
      <c r="P160" s="194">
        <f t="shared" si="31"/>
        <v>0</v>
      </c>
      <c r="Q160" s="194">
        <v>1.99E-3</v>
      </c>
      <c r="R160" s="194">
        <f t="shared" si="32"/>
        <v>3.98E-3</v>
      </c>
      <c r="S160" s="194">
        <v>0</v>
      </c>
      <c r="T160" s="195">
        <f t="shared" si="3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124</v>
      </c>
      <c r="AT160" s="196" t="s">
        <v>120</v>
      </c>
      <c r="AU160" s="196" t="s">
        <v>83</v>
      </c>
      <c r="AY160" s="14" t="s">
        <v>117</v>
      </c>
      <c r="BE160" s="197">
        <f t="shared" si="34"/>
        <v>0</v>
      </c>
      <c r="BF160" s="197">
        <f t="shared" si="35"/>
        <v>0</v>
      </c>
      <c r="BG160" s="197">
        <f t="shared" si="36"/>
        <v>0</v>
      </c>
      <c r="BH160" s="197">
        <f t="shared" si="37"/>
        <v>0</v>
      </c>
      <c r="BI160" s="197">
        <f t="shared" si="38"/>
        <v>0</v>
      </c>
      <c r="BJ160" s="14" t="s">
        <v>81</v>
      </c>
      <c r="BK160" s="197">
        <f t="shared" si="39"/>
        <v>0</v>
      </c>
      <c r="BL160" s="14" t="s">
        <v>124</v>
      </c>
      <c r="BM160" s="196" t="s">
        <v>255</v>
      </c>
    </row>
    <row r="161" spans="1:65" s="2" customFormat="1" ht="24.15" customHeight="1">
      <c r="A161" s="31"/>
      <c r="B161" s="32"/>
      <c r="C161" s="184" t="s">
        <v>256</v>
      </c>
      <c r="D161" s="184" t="s">
        <v>120</v>
      </c>
      <c r="E161" s="185" t="s">
        <v>257</v>
      </c>
      <c r="F161" s="186" t="s">
        <v>258</v>
      </c>
      <c r="G161" s="187" t="s">
        <v>123</v>
      </c>
      <c r="H161" s="188">
        <v>8</v>
      </c>
      <c r="I161" s="189"/>
      <c r="J161" s="190">
        <f t="shared" si="30"/>
        <v>0</v>
      </c>
      <c r="K161" s="191"/>
      <c r="L161" s="36"/>
      <c r="M161" s="192" t="s">
        <v>1</v>
      </c>
      <c r="N161" s="193" t="s">
        <v>38</v>
      </c>
      <c r="O161" s="68"/>
      <c r="P161" s="194">
        <f t="shared" si="31"/>
        <v>0</v>
      </c>
      <c r="Q161" s="194">
        <v>2.96E-3</v>
      </c>
      <c r="R161" s="194">
        <f t="shared" si="32"/>
        <v>2.368E-2</v>
      </c>
      <c r="S161" s="194">
        <v>0</v>
      </c>
      <c r="T161" s="195">
        <f t="shared" si="3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124</v>
      </c>
      <c r="AT161" s="196" t="s">
        <v>120</v>
      </c>
      <c r="AU161" s="196" t="s">
        <v>83</v>
      </c>
      <c r="AY161" s="14" t="s">
        <v>117</v>
      </c>
      <c r="BE161" s="197">
        <f t="shared" si="34"/>
        <v>0</v>
      </c>
      <c r="BF161" s="197">
        <f t="shared" si="35"/>
        <v>0</v>
      </c>
      <c r="BG161" s="197">
        <f t="shared" si="36"/>
        <v>0</v>
      </c>
      <c r="BH161" s="197">
        <f t="shared" si="37"/>
        <v>0</v>
      </c>
      <c r="BI161" s="197">
        <f t="shared" si="38"/>
        <v>0</v>
      </c>
      <c r="BJ161" s="14" t="s">
        <v>81</v>
      </c>
      <c r="BK161" s="197">
        <f t="shared" si="39"/>
        <v>0</v>
      </c>
      <c r="BL161" s="14" t="s">
        <v>124</v>
      </c>
      <c r="BM161" s="196" t="s">
        <v>259</v>
      </c>
    </row>
    <row r="162" spans="1:65" s="2" customFormat="1" ht="24.15" customHeight="1">
      <c r="A162" s="31"/>
      <c r="B162" s="32"/>
      <c r="C162" s="184" t="s">
        <v>260</v>
      </c>
      <c r="D162" s="184" t="s">
        <v>120</v>
      </c>
      <c r="E162" s="185" t="s">
        <v>261</v>
      </c>
      <c r="F162" s="186" t="s">
        <v>262</v>
      </c>
      <c r="G162" s="187" t="s">
        <v>123</v>
      </c>
      <c r="H162" s="188">
        <v>16</v>
      </c>
      <c r="I162" s="189"/>
      <c r="J162" s="190">
        <f t="shared" si="30"/>
        <v>0</v>
      </c>
      <c r="K162" s="191"/>
      <c r="L162" s="36"/>
      <c r="M162" s="192" t="s">
        <v>1</v>
      </c>
      <c r="N162" s="193" t="s">
        <v>38</v>
      </c>
      <c r="O162" s="68"/>
      <c r="P162" s="194">
        <f t="shared" si="31"/>
        <v>0</v>
      </c>
      <c r="Q162" s="194">
        <v>3.7599999999999999E-3</v>
      </c>
      <c r="R162" s="194">
        <f t="shared" si="32"/>
        <v>6.0159999999999998E-2</v>
      </c>
      <c r="S162" s="194">
        <v>0</v>
      </c>
      <c r="T162" s="195">
        <f t="shared" si="3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124</v>
      </c>
      <c r="AT162" s="196" t="s">
        <v>120</v>
      </c>
      <c r="AU162" s="196" t="s">
        <v>83</v>
      </c>
      <c r="AY162" s="14" t="s">
        <v>117</v>
      </c>
      <c r="BE162" s="197">
        <f t="shared" si="34"/>
        <v>0</v>
      </c>
      <c r="BF162" s="197">
        <f t="shared" si="35"/>
        <v>0</v>
      </c>
      <c r="BG162" s="197">
        <f t="shared" si="36"/>
        <v>0</v>
      </c>
      <c r="BH162" s="197">
        <f t="shared" si="37"/>
        <v>0</v>
      </c>
      <c r="BI162" s="197">
        <f t="shared" si="38"/>
        <v>0</v>
      </c>
      <c r="BJ162" s="14" t="s">
        <v>81</v>
      </c>
      <c r="BK162" s="197">
        <f t="shared" si="39"/>
        <v>0</v>
      </c>
      <c r="BL162" s="14" t="s">
        <v>124</v>
      </c>
      <c r="BM162" s="196" t="s">
        <v>263</v>
      </c>
    </row>
    <row r="163" spans="1:65" s="2" customFormat="1" ht="24.15" customHeight="1">
      <c r="A163" s="31"/>
      <c r="B163" s="32"/>
      <c r="C163" s="184" t="s">
        <v>264</v>
      </c>
      <c r="D163" s="184" t="s">
        <v>120</v>
      </c>
      <c r="E163" s="185" t="s">
        <v>265</v>
      </c>
      <c r="F163" s="186" t="s">
        <v>266</v>
      </c>
      <c r="G163" s="187" t="s">
        <v>123</v>
      </c>
      <c r="H163" s="188">
        <v>8</v>
      </c>
      <c r="I163" s="189"/>
      <c r="J163" s="190">
        <f t="shared" si="30"/>
        <v>0</v>
      </c>
      <c r="K163" s="191"/>
      <c r="L163" s="36"/>
      <c r="M163" s="192" t="s">
        <v>1</v>
      </c>
      <c r="N163" s="193" t="s">
        <v>38</v>
      </c>
      <c r="O163" s="68"/>
      <c r="P163" s="194">
        <f t="shared" si="31"/>
        <v>0</v>
      </c>
      <c r="Q163" s="194">
        <v>6.2899999999999996E-3</v>
      </c>
      <c r="R163" s="194">
        <f t="shared" si="32"/>
        <v>5.0319999999999997E-2</v>
      </c>
      <c r="S163" s="194">
        <v>0</v>
      </c>
      <c r="T163" s="195">
        <f t="shared" si="3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124</v>
      </c>
      <c r="AT163" s="196" t="s">
        <v>120</v>
      </c>
      <c r="AU163" s="196" t="s">
        <v>83</v>
      </c>
      <c r="AY163" s="14" t="s">
        <v>117</v>
      </c>
      <c r="BE163" s="197">
        <f t="shared" si="34"/>
        <v>0</v>
      </c>
      <c r="BF163" s="197">
        <f t="shared" si="35"/>
        <v>0</v>
      </c>
      <c r="BG163" s="197">
        <f t="shared" si="36"/>
        <v>0</v>
      </c>
      <c r="BH163" s="197">
        <f t="shared" si="37"/>
        <v>0</v>
      </c>
      <c r="BI163" s="197">
        <f t="shared" si="38"/>
        <v>0</v>
      </c>
      <c r="BJ163" s="14" t="s">
        <v>81</v>
      </c>
      <c r="BK163" s="197">
        <f t="shared" si="39"/>
        <v>0</v>
      </c>
      <c r="BL163" s="14" t="s">
        <v>124</v>
      </c>
      <c r="BM163" s="196" t="s">
        <v>267</v>
      </c>
    </row>
    <row r="164" spans="1:65" s="2" customFormat="1" ht="33" customHeight="1">
      <c r="A164" s="31"/>
      <c r="B164" s="32"/>
      <c r="C164" s="184" t="s">
        <v>268</v>
      </c>
      <c r="D164" s="184" t="s">
        <v>120</v>
      </c>
      <c r="E164" s="185" t="s">
        <v>269</v>
      </c>
      <c r="F164" s="186" t="s">
        <v>270</v>
      </c>
      <c r="G164" s="187" t="s">
        <v>123</v>
      </c>
      <c r="H164" s="188">
        <v>16</v>
      </c>
      <c r="I164" s="189"/>
      <c r="J164" s="190">
        <f t="shared" si="30"/>
        <v>0</v>
      </c>
      <c r="K164" s="191"/>
      <c r="L164" s="36"/>
      <c r="M164" s="192" t="s">
        <v>1</v>
      </c>
      <c r="N164" s="193" t="s">
        <v>38</v>
      </c>
      <c r="O164" s="68"/>
      <c r="P164" s="194">
        <f t="shared" si="31"/>
        <v>0</v>
      </c>
      <c r="Q164" s="194">
        <v>7.92E-3</v>
      </c>
      <c r="R164" s="194">
        <f t="shared" si="32"/>
        <v>0.12672</v>
      </c>
      <c r="S164" s="194">
        <v>0</v>
      </c>
      <c r="T164" s="195">
        <f t="shared" si="3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124</v>
      </c>
      <c r="AT164" s="196" t="s">
        <v>120</v>
      </c>
      <c r="AU164" s="196" t="s">
        <v>83</v>
      </c>
      <c r="AY164" s="14" t="s">
        <v>117</v>
      </c>
      <c r="BE164" s="197">
        <f t="shared" si="34"/>
        <v>0</v>
      </c>
      <c r="BF164" s="197">
        <f t="shared" si="35"/>
        <v>0</v>
      </c>
      <c r="BG164" s="197">
        <f t="shared" si="36"/>
        <v>0</v>
      </c>
      <c r="BH164" s="197">
        <f t="shared" si="37"/>
        <v>0</v>
      </c>
      <c r="BI164" s="197">
        <f t="shared" si="38"/>
        <v>0</v>
      </c>
      <c r="BJ164" s="14" t="s">
        <v>81</v>
      </c>
      <c r="BK164" s="197">
        <f t="shared" si="39"/>
        <v>0</v>
      </c>
      <c r="BL164" s="14" t="s">
        <v>124</v>
      </c>
      <c r="BM164" s="196" t="s">
        <v>271</v>
      </c>
    </row>
    <row r="165" spans="1:65" s="2" customFormat="1" ht="21.75" customHeight="1">
      <c r="A165" s="31"/>
      <c r="B165" s="32"/>
      <c r="C165" s="184" t="s">
        <v>272</v>
      </c>
      <c r="D165" s="184" t="s">
        <v>120</v>
      </c>
      <c r="E165" s="185" t="s">
        <v>273</v>
      </c>
      <c r="F165" s="186" t="s">
        <v>274</v>
      </c>
      <c r="G165" s="187" t="s">
        <v>123</v>
      </c>
      <c r="H165" s="188">
        <v>32</v>
      </c>
      <c r="I165" s="189"/>
      <c r="J165" s="190">
        <f t="shared" si="30"/>
        <v>0</v>
      </c>
      <c r="K165" s="191"/>
      <c r="L165" s="36"/>
      <c r="M165" s="192" t="s">
        <v>1</v>
      </c>
      <c r="N165" s="193" t="s">
        <v>38</v>
      </c>
      <c r="O165" s="68"/>
      <c r="P165" s="194">
        <f t="shared" si="31"/>
        <v>0</v>
      </c>
      <c r="Q165" s="194">
        <v>0</v>
      </c>
      <c r="R165" s="194">
        <f t="shared" si="32"/>
        <v>0</v>
      </c>
      <c r="S165" s="194">
        <v>0</v>
      </c>
      <c r="T165" s="195">
        <f t="shared" si="3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124</v>
      </c>
      <c r="AT165" s="196" t="s">
        <v>120</v>
      </c>
      <c r="AU165" s="196" t="s">
        <v>83</v>
      </c>
      <c r="AY165" s="14" t="s">
        <v>117</v>
      </c>
      <c r="BE165" s="197">
        <f t="shared" si="34"/>
        <v>0</v>
      </c>
      <c r="BF165" s="197">
        <f t="shared" si="35"/>
        <v>0</v>
      </c>
      <c r="BG165" s="197">
        <f t="shared" si="36"/>
        <v>0</v>
      </c>
      <c r="BH165" s="197">
        <f t="shared" si="37"/>
        <v>0</v>
      </c>
      <c r="BI165" s="197">
        <f t="shared" si="38"/>
        <v>0</v>
      </c>
      <c r="BJ165" s="14" t="s">
        <v>81</v>
      </c>
      <c r="BK165" s="197">
        <f t="shared" si="39"/>
        <v>0</v>
      </c>
      <c r="BL165" s="14" t="s">
        <v>124</v>
      </c>
      <c r="BM165" s="196" t="s">
        <v>275</v>
      </c>
    </row>
    <row r="166" spans="1:65" s="2" customFormat="1" ht="24.15" customHeight="1">
      <c r="A166" s="31"/>
      <c r="B166" s="32"/>
      <c r="C166" s="184" t="s">
        <v>276</v>
      </c>
      <c r="D166" s="184" t="s">
        <v>120</v>
      </c>
      <c r="E166" s="185" t="s">
        <v>277</v>
      </c>
      <c r="F166" s="186" t="s">
        <v>278</v>
      </c>
      <c r="G166" s="187" t="s">
        <v>123</v>
      </c>
      <c r="H166" s="188">
        <v>8</v>
      </c>
      <c r="I166" s="189"/>
      <c r="J166" s="190">
        <f t="shared" si="30"/>
        <v>0</v>
      </c>
      <c r="K166" s="191"/>
      <c r="L166" s="36"/>
      <c r="M166" s="192" t="s">
        <v>1</v>
      </c>
      <c r="N166" s="193" t="s">
        <v>38</v>
      </c>
      <c r="O166" s="68"/>
      <c r="P166" s="194">
        <f t="shared" si="31"/>
        <v>0</v>
      </c>
      <c r="Q166" s="194">
        <v>0</v>
      </c>
      <c r="R166" s="194">
        <f t="shared" si="32"/>
        <v>0</v>
      </c>
      <c r="S166" s="194">
        <v>0</v>
      </c>
      <c r="T166" s="195">
        <f t="shared" si="3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124</v>
      </c>
      <c r="AT166" s="196" t="s">
        <v>120</v>
      </c>
      <c r="AU166" s="196" t="s">
        <v>83</v>
      </c>
      <c r="AY166" s="14" t="s">
        <v>117</v>
      </c>
      <c r="BE166" s="197">
        <f t="shared" si="34"/>
        <v>0</v>
      </c>
      <c r="BF166" s="197">
        <f t="shared" si="35"/>
        <v>0</v>
      </c>
      <c r="BG166" s="197">
        <f t="shared" si="36"/>
        <v>0</v>
      </c>
      <c r="BH166" s="197">
        <f t="shared" si="37"/>
        <v>0</v>
      </c>
      <c r="BI166" s="197">
        <f t="shared" si="38"/>
        <v>0</v>
      </c>
      <c r="BJ166" s="14" t="s">
        <v>81</v>
      </c>
      <c r="BK166" s="197">
        <f t="shared" si="39"/>
        <v>0</v>
      </c>
      <c r="BL166" s="14" t="s">
        <v>124</v>
      </c>
      <c r="BM166" s="196" t="s">
        <v>279</v>
      </c>
    </row>
    <row r="167" spans="1:65" s="2" customFormat="1" ht="24.15" customHeight="1">
      <c r="A167" s="31"/>
      <c r="B167" s="32"/>
      <c r="C167" s="184" t="s">
        <v>280</v>
      </c>
      <c r="D167" s="184" t="s">
        <v>120</v>
      </c>
      <c r="E167" s="185" t="s">
        <v>281</v>
      </c>
      <c r="F167" s="186" t="s">
        <v>282</v>
      </c>
      <c r="G167" s="187" t="s">
        <v>123</v>
      </c>
      <c r="H167" s="188">
        <v>16</v>
      </c>
      <c r="I167" s="189"/>
      <c r="J167" s="190">
        <f t="shared" si="30"/>
        <v>0</v>
      </c>
      <c r="K167" s="191"/>
      <c r="L167" s="36"/>
      <c r="M167" s="192" t="s">
        <v>1</v>
      </c>
      <c r="N167" s="193" t="s">
        <v>38</v>
      </c>
      <c r="O167" s="68"/>
      <c r="P167" s="194">
        <f t="shared" si="31"/>
        <v>0</v>
      </c>
      <c r="Q167" s="194">
        <v>0</v>
      </c>
      <c r="R167" s="194">
        <f t="shared" si="32"/>
        <v>0</v>
      </c>
      <c r="S167" s="194">
        <v>0</v>
      </c>
      <c r="T167" s="195">
        <f t="shared" si="3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124</v>
      </c>
      <c r="AT167" s="196" t="s">
        <v>120</v>
      </c>
      <c r="AU167" s="196" t="s">
        <v>83</v>
      </c>
      <c r="AY167" s="14" t="s">
        <v>117</v>
      </c>
      <c r="BE167" s="197">
        <f t="shared" si="34"/>
        <v>0</v>
      </c>
      <c r="BF167" s="197">
        <f t="shared" si="35"/>
        <v>0</v>
      </c>
      <c r="BG167" s="197">
        <f t="shared" si="36"/>
        <v>0</v>
      </c>
      <c r="BH167" s="197">
        <f t="shared" si="37"/>
        <v>0</v>
      </c>
      <c r="BI167" s="197">
        <f t="shared" si="38"/>
        <v>0</v>
      </c>
      <c r="BJ167" s="14" t="s">
        <v>81</v>
      </c>
      <c r="BK167" s="197">
        <f t="shared" si="39"/>
        <v>0</v>
      </c>
      <c r="BL167" s="14" t="s">
        <v>124</v>
      </c>
      <c r="BM167" s="196" t="s">
        <v>283</v>
      </c>
    </row>
    <row r="168" spans="1:65" s="2" customFormat="1" ht="24.15" customHeight="1">
      <c r="A168" s="31"/>
      <c r="B168" s="32"/>
      <c r="C168" s="184" t="s">
        <v>284</v>
      </c>
      <c r="D168" s="184" t="s">
        <v>120</v>
      </c>
      <c r="E168" s="185" t="s">
        <v>285</v>
      </c>
      <c r="F168" s="186" t="s">
        <v>286</v>
      </c>
      <c r="G168" s="187" t="s">
        <v>172</v>
      </c>
      <c r="H168" s="198"/>
      <c r="I168" s="189"/>
      <c r="J168" s="190">
        <f t="shared" si="30"/>
        <v>0</v>
      </c>
      <c r="K168" s="191"/>
      <c r="L168" s="36"/>
      <c r="M168" s="192" t="s">
        <v>1</v>
      </c>
      <c r="N168" s="193" t="s">
        <v>38</v>
      </c>
      <c r="O168" s="68"/>
      <c r="P168" s="194">
        <f t="shared" si="31"/>
        <v>0</v>
      </c>
      <c r="Q168" s="194">
        <v>0</v>
      </c>
      <c r="R168" s="194">
        <f t="shared" si="32"/>
        <v>0</v>
      </c>
      <c r="S168" s="194">
        <v>0</v>
      </c>
      <c r="T168" s="195">
        <f t="shared" si="3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124</v>
      </c>
      <c r="AT168" s="196" t="s">
        <v>120</v>
      </c>
      <c r="AU168" s="196" t="s">
        <v>83</v>
      </c>
      <c r="AY168" s="14" t="s">
        <v>117</v>
      </c>
      <c r="BE168" s="197">
        <f t="shared" si="34"/>
        <v>0</v>
      </c>
      <c r="BF168" s="197">
        <f t="shared" si="35"/>
        <v>0</v>
      </c>
      <c r="BG168" s="197">
        <f t="shared" si="36"/>
        <v>0</v>
      </c>
      <c r="BH168" s="197">
        <f t="shared" si="37"/>
        <v>0</v>
      </c>
      <c r="BI168" s="197">
        <f t="shared" si="38"/>
        <v>0</v>
      </c>
      <c r="BJ168" s="14" t="s">
        <v>81</v>
      </c>
      <c r="BK168" s="197">
        <f t="shared" si="39"/>
        <v>0</v>
      </c>
      <c r="BL168" s="14" t="s">
        <v>124</v>
      </c>
      <c r="BM168" s="196" t="s">
        <v>287</v>
      </c>
    </row>
    <row r="169" spans="1:65" s="2" customFormat="1" ht="24.15" customHeight="1">
      <c r="A169" s="31"/>
      <c r="B169" s="32"/>
      <c r="C169" s="184" t="s">
        <v>288</v>
      </c>
      <c r="D169" s="184" t="s">
        <v>120</v>
      </c>
      <c r="E169" s="185" t="s">
        <v>289</v>
      </c>
      <c r="F169" s="186" t="s">
        <v>290</v>
      </c>
      <c r="G169" s="187" t="s">
        <v>172</v>
      </c>
      <c r="H169" s="198"/>
      <c r="I169" s="189"/>
      <c r="J169" s="190">
        <f t="shared" si="30"/>
        <v>0</v>
      </c>
      <c r="K169" s="191"/>
      <c r="L169" s="36"/>
      <c r="M169" s="192" t="s">
        <v>1</v>
      </c>
      <c r="N169" s="193" t="s">
        <v>38</v>
      </c>
      <c r="O169" s="68"/>
      <c r="P169" s="194">
        <f t="shared" si="31"/>
        <v>0</v>
      </c>
      <c r="Q169" s="194">
        <v>0</v>
      </c>
      <c r="R169" s="194">
        <f t="shared" si="32"/>
        <v>0</v>
      </c>
      <c r="S169" s="194">
        <v>0</v>
      </c>
      <c r="T169" s="195">
        <f t="shared" si="3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124</v>
      </c>
      <c r="AT169" s="196" t="s">
        <v>120</v>
      </c>
      <c r="AU169" s="196" t="s">
        <v>83</v>
      </c>
      <c r="AY169" s="14" t="s">
        <v>117</v>
      </c>
      <c r="BE169" s="197">
        <f t="shared" si="34"/>
        <v>0</v>
      </c>
      <c r="BF169" s="197">
        <f t="shared" si="35"/>
        <v>0</v>
      </c>
      <c r="BG169" s="197">
        <f t="shared" si="36"/>
        <v>0</v>
      </c>
      <c r="BH169" s="197">
        <f t="shared" si="37"/>
        <v>0</v>
      </c>
      <c r="BI169" s="197">
        <f t="shared" si="38"/>
        <v>0</v>
      </c>
      <c r="BJ169" s="14" t="s">
        <v>81</v>
      </c>
      <c r="BK169" s="197">
        <f t="shared" si="39"/>
        <v>0</v>
      </c>
      <c r="BL169" s="14" t="s">
        <v>124</v>
      </c>
      <c r="BM169" s="196" t="s">
        <v>291</v>
      </c>
    </row>
    <row r="170" spans="1:65" s="12" customFormat="1" ht="22.8" customHeight="1">
      <c r="B170" s="168"/>
      <c r="C170" s="169"/>
      <c r="D170" s="170" t="s">
        <v>72</v>
      </c>
      <c r="E170" s="182" t="s">
        <v>292</v>
      </c>
      <c r="F170" s="182" t="s">
        <v>293</v>
      </c>
      <c r="G170" s="169"/>
      <c r="H170" s="169"/>
      <c r="I170" s="172"/>
      <c r="J170" s="183">
        <f>BK170</f>
        <v>0</v>
      </c>
      <c r="K170" s="169"/>
      <c r="L170" s="174"/>
      <c r="M170" s="175"/>
      <c r="N170" s="176"/>
      <c r="O170" s="176"/>
      <c r="P170" s="177">
        <f>SUM(P171:P172)</f>
        <v>0</v>
      </c>
      <c r="Q170" s="176"/>
      <c r="R170" s="177">
        <f>SUM(R171:R172)</f>
        <v>0</v>
      </c>
      <c r="S170" s="176"/>
      <c r="T170" s="178">
        <f>SUM(T171:T172)</f>
        <v>0</v>
      </c>
      <c r="AR170" s="179" t="s">
        <v>83</v>
      </c>
      <c r="AT170" s="180" t="s">
        <v>72</v>
      </c>
      <c r="AU170" s="180" t="s">
        <v>81</v>
      </c>
      <c r="AY170" s="179" t="s">
        <v>117</v>
      </c>
      <c r="BK170" s="181">
        <f>SUM(BK171:BK172)</f>
        <v>0</v>
      </c>
    </row>
    <row r="171" spans="1:65" s="2" customFormat="1" ht="24.15" customHeight="1">
      <c r="A171" s="31"/>
      <c r="B171" s="32"/>
      <c r="C171" s="184" t="s">
        <v>294</v>
      </c>
      <c r="D171" s="184" t="s">
        <v>120</v>
      </c>
      <c r="E171" s="185" t="s">
        <v>295</v>
      </c>
      <c r="F171" s="186" t="s">
        <v>296</v>
      </c>
      <c r="G171" s="187" t="s">
        <v>123</v>
      </c>
      <c r="H171" s="188">
        <v>40</v>
      </c>
      <c r="I171" s="189"/>
      <c r="J171" s="190">
        <f>ROUND(I171*H171,2)</f>
        <v>0</v>
      </c>
      <c r="K171" s="191"/>
      <c r="L171" s="36"/>
      <c r="M171" s="192" t="s">
        <v>1</v>
      </c>
      <c r="N171" s="193" t="s">
        <v>38</v>
      </c>
      <c r="O171" s="68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124</v>
      </c>
      <c r="AT171" s="196" t="s">
        <v>120</v>
      </c>
      <c r="AU171" s="196" t="s">
        <v>83</v>
      </c>
      <c r="AY171" s="14" t="s">
        <v>117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81</v>
      </c>
      <c r="BK171" s="197">
        <f>ROUND(I171*H171,2)</f>
        <v>0</v>
      </c>
      <c r="BL171" s="14" t="s">
        <v>124</v>
      </c>
      <c r="BM171" s="196" t="s">
        <v>297</v>
      </c>
    </row>
    <row r="172" spans="1:65" s="2" customFormat="1" ht="24.15" customHeight="1">
      <c r="A172" s="31"/>
      <c r="B172" s="32"/>
      <c r="C172" s="184" t="s">
        <v>298</v>
      </c>
      <c r="D172" s="184" t="s">
        <v>120</v>
      </c>
      <c r="E172" s="185" t="s">
        <v>299</v>
      </c>
      <c r="F172" s="186" t="s">
        <v>300</v>
      </c>
      <c r="G172" s="187" t="s">
        <v>123</v>
      </c>
      <c r="H172" s="188">
        <v>16</v>
      </c>
      <c r="I172" s="189"/>
      <c r="J172" s="190">
        <f>ROUND(I172*H172,2)</f>
        <v>0</v>
      </c>
      <c r="K172" s="191"/>
      <c r="L172" s="36"/>
      <c r="M172" s="192" t="s">
        <v>1</v>
      </c>
      <c r="N172" s="193" t="s">
        <v>38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124</v>
      </c>
      <c r="AT172" s="196" t="s">
        <v>120</v>
      </c>
      <c r="AU172" s="196" t="s">
        <v>83</v>
      </c>
      <c r="AY172" s="14" t="s">
        <v>117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81</v>
      </c>
      <c r="BK172" s="197">
        <f>ROUND(I172*H172,2)</f>
        <v>0</v>
      </c>
      <c r="BL172" s="14" t="s">
        <v>124</v>
      </c>
      <c r="BM172" s="196" t="s">
        <v>301</v>
      </c>
    </row>
    <row r="173" spans="1:65" s="12" customFormat="1" ht="22.8" customHeight="1">
      <c r="B173" s="168"/>
      <c r="C173" s="169"/>
      <c r="D173" s="170" t="s">
        <v>72</v>
      </c>
      <c r="E173" s="182" t="s">
        <v>302</v>
      </c>
      <c r="F173" s="182" t="s">
        <v>303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SUM(P174:P181)</f>
        <v>0</v>
      </c>
      <c r="Q173" s="176"/>
      <c r="R173" s="177">
        <f>SUM(R174:R181)</f>
        <v>0</v>
      </c>
      <c r="S173" s="176"/>
      <c r="T173" s="178">
        <f>SUM(T174:T181)</f>
        <v>0</v>
      </c>
      <c r="AR173" s="179" t="s">
        <v>81</v>
      </c>
      <c r="AT173" s="180" t="s">
        <v>72</v>
      </c>
      <c r="AU173" s="180" t="s">
        <v>81</v>
      </c>
      <c r="AY173" s="179" t="s">
        <v>117</v>
      </c>
      <c r="BK173" s="181">
        <f>SUM(BK174:BK181)</f>
        <v>0</v>
      </c>
    </row>
    <row r="174" spans="1:65" s="2" customFormat="1" ht="16.5" customHeight="1">
      <c r="A174" s="31"/>
      <c r="B174" s="32"/>
      <c r="C174" s="184" t="s">
        <v>304</v>
      </c>
      <c r="D174" s="184" t="s">
        <v>120</v>
      </c>
      <c r="E174" s="185" t="s">
        <v>305</v>
      </c>
      <c r="F174" s="186" t="s">
        <v>306</v>
      </c>
      <c r="G174" s="187" t="s">
        <v>160</v>
      </c>
      <c r="H174" s="188">
        <v>1</v>
      </c>
      <c r="I174" s="189"/>
      <c r="J174" s="190">
        <f t="shared" ref="J174:J181" si="40">ROUND(I174*H174,2)</f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ref="P174:P181" si="41">O174*H174</f>
        <v>0</v>
      </c>
      <c r="Q174" s="194">
        <v>0</v>
      </c>
      <c r="R174" s="194">
        <f t="shared" ref="R174:R181" si="42">Q174*H174</f>
        <v>0</v>
      </c>
      <c r="S174" s="194">
        <v>0</v>
      </c>
      <c r="T174" s="195">
        <f t="shared" ref="T174:T181" si="4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133</v>
      </c>
      <c r="AT174" s="196" t="s">
        <v>120</v>
      </c>
      <c r="AU174" s="196" t="s">
        <v>83</v>
      </c>
      <c r="AY174" s="14" t="s">
        <v>117</v>
      </c>
      <c r="BE174" s="197">
        <f t="shared" ref="BE174:BE181" si="44">IF(N174="základní",J174,0)</f>
        <v>0</v>
      </c>
      <c r="BF174" s="197">
        <f t="shared" ref="BF174:BF181" si="45">IF(N174="snížená",J174,0)</f>
        <v>0</v>
      </c>
      <c r="BG174" s="197">
        <f t="shared" ref="BG174:BG181" si="46">IF(N174="zákl. přenesená",J174,0)</f>
        <v>0</v>
      </c>
      <c r="BH174" s="197">
        <f t="shared" ref="BH174:BH181" si="47">IF(N174="sníž. přenesená",J174,0)</f>
        <v>0</v>
      </c>
      <c r="BI174" s="197">
        <f t="shared" ref="BI174:BI181" si="48">IF(N174="nulová",J174,0)</f>
        <v>0</v>
      </c>
      <c r="BJ174" s="14" t="s">
        <v>81</v>
      </c>
      <c r="BK174" s="197">
        <f t="shared" ref="BK174:BK181" si="49">ROUND(I174*H174,2)</f>
        <v>0</v>
      </c>
      <c r="BL174" s="14" t="s">
        <v>133</v>
      </c>
      <c r="BM174" s="196" t="s">
        <v>307</v>
      </c>
    </row>
    <row r="175" spans="1:65" s="2" customFormat="1" ht="16.5" customHeight="1">
      <c r="A175" s="31"/>
      <c r="B175" s="32"/>
      <c r="C175" s="184" t="s">
        <v>308</v>
      </c>
      <c r="D175" s="184" t="s">
        <v>120</v>
      </c>
      <c r="E175" s="185" t="s">
        <v>309</v>
      </c>
      <c r="F175" s="186" t="s">
        <v>310</v>
      </c>
      <c r="G175" s="187" t="s">
        <v>311</v>
      </c>
      <c r="H175" s="188">
        <v>72</v>
      </c>
      <c r="I175" s="189"/>
      <c r="J175" s="190">
        <f t="shared" si="4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41"/>
        <v>0</v>
      </c>
      <c r="Q175" s="194">
        <v>0</v>
      </c>
      <c r="R175" s="194">
        <f t="shared" si="42"/>
        <v>0</v>
      </c>
      <c r="S175" s="194">
        <v>0</v>
      </c>
      <c r="T175" s="195">
        <f t="shared" si="4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133</v>
      </c>
      <c r="AT175" s="196" t="s">
        <v>120</v>
      </c>
      <c r="AU175" s="196" t="s">
        <v>83</v>
      </c>
      <c r="AY175" s="14" t="s">
        <v>117</v>
      </c>
      <c r="BE175" s="197">
        <f t="shared" si="44"/>
        <v>0</v>
      </c>
      <c r="BF175" s="197">
        <f t="shared" si="45"/>
        <v>0</v>
      </c>
      <c r="BG175" s="197">
        <f t="shared" si="46"/>
        <v>0</v>
      </c>
      <c r="BH175" s="197">
        <f t="shared" si="47"/>
        <v>0</v>
      </c>
      <c r="BI175" s="197">
        <f t="shared" si="48"/>
        <v>0</v>
      </c>
      <c r="BJ175" s="14" t="s">
        <v>81</v>
      </c>
      <c r="BK175" s="197">
        <f t="shared" si="49"/>
        <v>0</v>
      </c>
      <c r="BL175" s="14" t="s">
        <v>133</v>
      </c>
      <c r="BM175" s="196" t="s">
        <v>312</v>
      </c>
    </row>
    <row r="176" spans="1:65" s="2" customFormat="1" ht="16.5" customHeight="1">
      <c r="A176" s="31"/>
      <c r="B176" s="32"/>
      <c r="C176" s="184" t="s">
        <v>313</v>
      </c>
      <c r="D176" s="184" t="s">
        <v>120</v>
      </c>
      <c r="E176" s="185" t="s">
        <v>314</v>
      </c>
      <c r="F176" s="186" t="s">
        <v>315</v>
      </c>
      <c r="G176" s="187" t="s">
        <v>311</v>
      </c>
      <c r="H176" s="188">
        <v>32</v>
      </c>
      <c r="I176" s="189"/>
      <c r="J176" s="190">
        <f t="shared" si="4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41"/>
        <v>0</v>
      </c>
      <c r="Q176" s="194">
        <v>0</v>
      </c>
      <c r="R176" s="194">
        <f t="shared" si="42"/>
        <v>0</v>
      </c>
      <c r="S176" s="194">
        <v>0</v>
      </c>
      <c r="T176" s="195">
        <f t="shared" si="4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133</v>
      </c>
      <c r="AT176" s="196" t="s">
        <v>120</v>
      </c>
      <c r="AU176" s="196" t="s">
        <v>83</v>
      </c>
      <c r="AY176" s="14" t="s">
        <v>117</v>
      </c>
      <c r="BE176" s="197">
        <f t="shared" si="44"/>
        <v>0</v>
      </c>
      <c r="BF176" s="197">
        <f t="shared" si="45"/>
        <v>0</v>
      </c>
      <c r="BG176" s="197">
        <f t="shared" si="46"/>
        <v>0</v>
      </c>
      <c r="BH176" s="197">
        <f t="shared" si="47"/>
        <v>0</v>
      </c>
      <c r="BI176" s="197">
        <f t="shared" si="48"/>
        <v>0</v>
      </c>
      <c r="BJ176" s="14" t="s">
        <v>81</v>
      </c>
      <c r="BK176" s="197">
        <f t="shared" si="49"/>
        <v>0</v>
      </c>
      <c r="BL176" s="14" t="s">
        <v>133</v>
      </c>
      <c r="BM176" s="196" t="s">
        <v>316</v>
      </c>
    </row>
    <row r="177" spans="1:65" s="2" customFormat="1" ht="16.5" customHeight="1">
      <c r="A177" s="31"/>
      <c r="B177" s="32"/>
      <c r="C177" s="184" t="s">
        <v>317</v>
      </c>
      <c r="D177" s="184" t="s">
        <v>120</v>
      </c>
      <c r="E177" s="185" t="s">
        <v>318</v>
      </c>
      <c r="F177" s="186" t="s">
        <v>319</v>
      </c>
      <c r="G177" s="187" t="s">
        <v>311</v>
      </c>
      <c r="H177" s="188">
        <v>10</v>
      </c>
      <c r="I177" s="189"/>
      <c r="J177" s="190">
        <f t="shared" si="4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41"/>
        <v>0</v>
      </c>
      <c r="Q177" s="194">
        <v>0</v>
      </c>
      <c r="R177" s="194">
        <f t="shared" si="42"/>
        <v>0</v>
      </c>
      <c r="S177" s="194">
        <v>0</v>
      </c>
      <c r="T177" s="195">
        <f t="shared" si="4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124</v>
      </c>
      <c r="AT177" s="196" t="s">
        <v>120</v>
      </c>
      <c r="AU177" s="196" t="s">
        <v>83</v>
      </c>
      <c r="AY177" s="14" t="s">
        <v>117</v>
      </c>
      <c r="BE177" s="197">
        <f t="shared" si="44"/>
        <v>0</v>
      </c>
      <c r="BF177" s="197">
        <f t="shared" si="45"/>
        <v>0</v>
      </c>
      <c r="BG177" s="197">
        <f t="shared" si="46"/>
        <v>0</v>
      </c>
      <c r="BH177" s="197">
        <f t="shared" si="47"/>
        <v>0</v>
      </c>
      <c r="BI177" s="197">
        <f t="shared" si="48"/>
        <v>0</v>
      </c>
      <c r="BJ177" s="14" t="s">
        <v>81</v>
      </c>
      <c r="BK177" s="197">
        <f t="shared" si="49"/>
        <v>0</v>
      </c>
      <c r="BL177" s="14" t="s">
        <v>124</v>
      </c>
      <c r="BM177" s="196" t="s">
        <v>320</v>
      </c>
    </row>
    <row r="178" spans="1:65" s="2" customFormat="1" ht="16.5" customHeight="1">
      <c r="A178" s="31"/>
      <c r="B178" s="32"/>
      <c r="C178" s="184" t="s">
        <v>321</v>
      </c>
      <c r="D178" s="184" t="s">
        <v>120</v>
      </c>
      <c r="E178" s="185" t="s">
        <v>322</v>
      </c>
      <c r="F178" s="186" t="s">
        <v>323</v>
      </c>
      <c r="G178" s="187" t="s">
        <v>160</v>
      </c>
      <c r="H178" s="188">
        <v>1</v>
      </c>
      <c r="I178" s="189"/>
      <c r="J178" s="190">
        <f t="shared" si="4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41"/>
        <v>0</v>
      </c>
      <c r="Q178" s="194">
        <v>0</v>
      </c>
      <c r="R178" s="194">
        <f t="shared" si="42"/>
        <v>0</v>
      </c>
      <c r="S178" s="194">
        <v>0</v>
      </c>
      <c r="T178" s="195">
        <f t="shared" si="4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133</v>
      </c>
      <c r="AT178" s="196" t="s">
        <v>120</v>
      </c>
      <c r="AU178" s="196" t="s">
        <v>83</v>
      </c>
      <c r="AY178" s="14" t="s">
        <v>117</v>
      </c>
      <c r="BE178" s="197">
        <f t="shared" si="44"/>
        <v>0</v>
      </c>
      <c r="BF178" s="197">
        <f t="shared" si="45"/>
        <v>0</v>
      </c>
      <c r="BG178" s="197">
        <f t="shared" si="46"/>
        <v>0</v>
      </c>
      <c r="BH178" s="197">
        <f t="shared" si="47"/>
        <v>0</v>
      </c>
      <c r="BI178" s="197">
        <f t="shared" si="48"/>
        <v>0</v>
      </c>
      <c r="BJ178" s="14" t="s">
        <v>81</v>
      </c>
      <c r="BK178" s="197">
        <f t="shared" si="49"/>
        <v>0</v>
      </c>
      <c r="BL178" s="14" t="s">
        <v>133</v>
      </c>
      <c r="BM178" s="196" t="s">
        <v>324</v>
      </c>
    </row>
    <row r="179" spans="1:65" s="2" customFormat="1" ht="16.5" customHeight="1">
      <c r="A179" s="31"/>
      <c r="B179" s="32"/>
      <c r="C179" s="184" t="s">
        <v>325</v>
      </c>
      <c r="D179" s="184" t="s">
        <v>120</v>
      </c>
      <c r="E179" s="185" t="s">
        <v>326</v>
      </c>
      <c r="F179" s="186" t="s">
        <v>327</v>
      </c>
      <c r="G179" s="187" t="s">
        <v>160</v>
      </c>
      <c r="H179" s="188">
        <v>1</v>
      </c>
      <c r="I179" s="189"/>
      <c r="J179" s="190">
        <f t="shared" si="40"/>
        <v>0</v>
      </c>
      <c r="K179" s="191"/>
      <c r="L179" s="36"/>
      <c r="M179" s="192" t="s">
        <v>1</v>
      </c>
      <c r="N179" s="193" t="s">
        <v>38</v>
      </c>
      <c r="O179" s="68"/>
      <c r="P179" s="194">
        <f t="shared" si="41"/>
        <v>0</v>
      </c>
      <c r="Q179" s="194">
        <v>0</v>
      </c>
      <c r="R179" s="194">
        <f t="shared" si="42"/>
        <v>0</v>
      </c>
      <c r="S179" s="194">
        <v>0</v>
      </c>
      <c r="T179" s="195">
        <f t="shared" si="4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133</v>
      </c>
      <c r="AT179" s="196" t="s">
        <v>120</v>
      </c>
      <c r="AU179" s="196" t="s">
        <v>83</v>
      </c>
      <c r="AY179" s="14" t="s">
        <v>117</v>
      </c>
      <c r="BE179" s="197">
        <f t="shared" si="44"/>
        <v>0</v>
      </c>
      <c r="BF179" s="197">
        <f t="shared" si="45"/>
        <v>0</v>
      </c>
      <c r="BG179" s="197">
        <f t="shared" si="46"/>
        <v>0</v>
      </c>
      <c r="BH179" s="197">
        <f t="shared" si="47"/>
        <v>0</v>
      </c>
      <c r="BI179" s="197">
        <f t="shared" si="48"/>
        <v>0</v>
      </c>
      <c r="BJ179" s="14" t="s">
        <v>81</v>
      </c>
      <c r="BK179" s="197">
        <f t="shared" si="49"/>
        <v>0</v>
      </c>
      <c r="BL179" s="14" t="s">
        <v>133</v>
      </c>
      <c r="BM179" s="196" t="s">
        <v>328</v>
      </c>
    </row>
    <row r="180" spans="1:65" s="2" customFormat="1" ht="21.75" customHeight="1">
      <c r="A180" s="31"/>
      <c r="B180" s="32"/>
      <c r="C180" s="184" t="s">
        <v>329</v>
      </c>
      <c r="D180" s="184" t="s">
        <v>120</v>
      </c>
      <c r="E180" s="185" t="s">
        <v>330</v>
      </c>
      <c r="F180" s="186" t="s">
        <v>331</v>
      </c>
      <c r="G180" s="187" t="s">
        <v>160</v>
      </c>
      <c r="H180" s="188">
        <v>1</v>
      </c>
      <c r="I180" s="189"/>
      <c r="J180" s="190">
        <f t="shared" si="40"/>
        <v>0</v>
      </c>
      <c r="K180" s="191"/>
      <c r="L180" s="36"/>
      <c r="M180" s="192" t="s">
        <v>1</v>
      </c>
      <c r="N180" s="193" t="s">
        <v>38</v>
      </c>
      <c r="O180" s="68"/>
      <c r="P180" s="194">
        <f t="shared" si="41"/>
        <v>0</v>
      </c>
      <c r="Q180" s="194">
        <v>0</v>
      </c>
      <c r="R180" s="194">
        <f t="shared" si="42"/>
        <v>0</v>
      </c>
      <c r="S180" s="194">
        <v>0</v>
      </c>
      <c r="T180" s="195">
        <f t="shared" si="4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133</v>
      </c>
      <c r="AT180" s="196" t="s">
        <v>120</v>
      </c>
      <c r="AU180" s="196" t="s">
        <v>83</v>
      </c>
      <c r="AY180" s="14" t="s">
        <v>117</v>
      </c>
      <c r="BE180" s="197">
        <f t="shared" si="44"/>
        <v>0</v>
      </c>
      <c r="BF180" s="197">
        <f t="shared" si="45"/>
        <v>0</v>
      </c>
      <c r="BG180" s="197">
        <f t="shared" si="46"/>
        <v>0</v>
      </c>
      <c r="BH180" s="197">
        <f t="shared" si="47"/>
        <v>0</v>
      </c>
      <c r="BI180" s="197">
        <f t="shared" si="48"/>
        <v>0</v>
      </c>
      <c r="BJ180" s="14" t="s">
        <v>81</v>
      </c>
      <c r="BK180" s="197">
        <f t="shared" si="49"/>
        <v>0</v>
      </c>
      <c r="BL180" s="14" t="s">
        <v>133</v>
      </c>
      <c r="BM180" s="196" t="s">
        <v>332</v>
      </c>
    </row>
    <row r="181" spans="1:65" s="2" customFormat="1" ht="24.15" customHeight="1">
      <c r="A181" s="31"/>
      <c r="B181" s="32"/>
      <c r="C181" s="184" t="s">
        <v>333</v>
      </c>
      <c r="D181" s="184" t="s">
        <v>120</v>
      </c>
      <c r="E181" s="185" t="s">
        <v>334</v>
      </c>
      <c r="F181" s="186" t="s">
        <v>335</v>
      </c>
      <c r="G181" s="187" t="s">
        <v>160</v>
      </c>
      <c r="H181" s="188">
        <v>1</v>
      </c>
      <c r="I181" s="189"/>
      <c r="J181" s="190">
        <f t="shared" si="40"/>
        <v>0</v>
      </c>
      <c r="K181" s="191"/>
      <c r="L181" s="36"/>
      <c r="M181" s="210" t="s">
        <v>1</v>
      </c>
      <c r="N181" s="211" t="s">
        <v>38</v>
      </c>
      <c r="O181" s="212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133</v>
      </c>
      <c r="AT181" s="196" t="s">
        <v>120</v>
      </c>
      <c r="AU181" s="196" t="s">
        <v>83</v>
      </c>
      <c r="AY181" s="14" t="s">
        <v>117</v>
      </c>
      <c r="BE181" s="197">
        <f t="shared" si="44"/>
        <v>0</v>
      </c>
      <c r="BF181" s="197">
        <f t="shared" si="45"/>
        <v>0</v>
      </c>
      <c r="BG181" s="197">
        <f t="shared" si="46"/>
        <v>0</v>
      </c>
      <c r="BH181" s="197">
        <f t="shared" si="47"/>
        <v>0</v>
      </c>
      <c r="BI181" s="197">
        <f t="shared" si="48"/>
        <v>0</v>
      </c>
      <c r="BJ181" s="14" t="s">
        <v>81</v>
      </c>
      <c r="BK181" s="197">
        <f t="shared" si="49"/>
        <v>0</v>
      </c>
      <c r="BL181" s="14" t="s">
        <v>133</v>
      </c>
      <c r="BM181" s="196" t="s">
        <v>336</v>
      </c>
    </row>
    <row r="182" spans="1:65" s="2" customFormat="1" ht="6.9" customHeight="1">
      <c r="A182" s="31"/>
      <c r="B182" s="51"/>
      <c r="C182" s="52"/>
      <c r="D182" s="52"/>
      <c r="E182" s="52"/>
      <c r="F182" s="52"/>
      <c r="G182" s="52"/>
      <c r="H182" s="52"/>
      <c r="I182" s="52"/>
      <c r="J182" s="52"/>
      <c r="K182" s="52"/>
      <c r="L182" s="36"/>
      <c r="M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</sheetData>
  <sheetProtection algorithmName="SHA-512" hashValue="OTiS7gUk3Bne7HmbUwQgXYeeE+INf1MC+V7NgwtUtJUonLRlAMDAdMTQimotLuK2r6Vemjsq2WUz4uffAJhPvg==" saltValue="IMgrlyiMX2Hor2cH05/y0vcLOIPmFj6e8gH0f87rQV2eEQUbIklmvk9xu5oSoC+7eJbAlhLJr1S8tBQa6b3ahQ==" spinCount="100000" sheet="1" objects="1" scenarios="1" formatColumns="0" formatRows="0" autoFilter="0"/>
  <autoFilter ref="C122:K18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7"/>
  <sheetViews>
    <sheetView showGridLines="0" topLeftCell="A113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86</v>
      </c>
    </row>
    <row r="3" spans="1:46" s="1" customFormat="1" ht="6.9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Komenského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337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13. 11. 2024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19" t="s">
        <v>37</v>
      </c>
      <c r="E33" s="109" t="s">
        <v>38</v>
      </c>
      <c r="F33" s="120">
        <f>ROUND((SUM(BE118:BE126)),  2)</f>
        <v>0</v>
      </c>
      <c r="G33" s="31"/>
      <c r="H33" s="31"/>
      <c r="I33" s="121">
        <v>0.21</v>
      </c>
      <c r="J33" s="120">
        <f>ROUND(((SUM(BE118:BE126))*I33),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9" t="s">
        <v>39</v>
      </c>
      <c r="F34" s="120">
        <f>ROUND((SUM(BF118:BF126)),  2)</f>
        <v>0</v>
      </c>
      <c r="G34" s="31"/>
      <c r="H34" s="31"/>
      <c r="I34" s="121">
        <v>0.12</v>
      </c>
      <c r="J34" s="120">
        <f>ROUND(((SUM(BF118:BF126))*I34),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40</v>
      </c>
      <c r="F35" s="120">
        <f>ROUND((SUM(BG118:BG126)),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41</v>
      </c>
      <c r="F36" s="120">
        <f>ROUND((SUM(BH118:BH126)),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42</v>
      </c>
      <c r="F37" s="120">
        <f>ROUND((SUM(BI118:BI126)),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ZŠ Komenského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02 - Měření a regulace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13. 11. 2024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" customHeight="1">
      <c r="B97" s="144"/>
      <c r="C97" s="145"/>
      <c r="D97" s="146" t="s">
        <v>338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95" customHeight="1">
      <c r="B98" s="150"/>
      <c r="C98" s="151"/>
      <c r="D98" s="152" t="s">
        <v>339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" customHeight="1">
      <c r="A105" s="31"/>
      <c r="B105" s="32"/>
      <c r="C105" s="20" t="s">
        <v>102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7" t="str">
        <f>E7</f>
        <v>ZŠ Komenského</v>
      </c>
      <c r="F108" s="258"/>
      <c r="G108" s="258"/>
      <c r="H108" s="258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6" t="str">
        <f>E9</f>
        <v>02 - Měření a regulace</v>
      </c>
      <c r="F110" s="256"/>
      <c r="G110" s="256"/>
      <c r="H110" s="256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13. 11. 2024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15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15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103</v>
      </c>
      <c r="D117" s="159" t="s">
        <v>58</v>
      </c>
      <c r="E117" s="159" t="s">
        <v>54</v>
      </c>
      <c r="F117" s="159" t="s">
        <v>55</v>
      </c>
      <c r="G117" s="159" t="s">
        <v>104</v>
      </c>
      <c r="H117" s="159" t="s">
        <v>105</v>
      </c>
      <c r="I117" s="159" t="s">
        <v>106</v>
      </c>
      <c r="J117" s="160" t="s">
        <v>92</v>
      </c>
      <c r="K117" s="161" t="s">
        <v>107</v>
      </c>
      <c r="L117" s="162"/>
      <c r="M117" s="72" t="s">
        <v>1</v>
      </c>
      <c r="N117" s="73" t="s">
        <v>37</v>
      </c>
      <c r="O117" s="73" t="s">
        <v>108</v>
      </c>
      <c r="P117" s="73" t="s">
        <v>109</v>
      </c>
      <c r="Q117" s="73" t="s">
        <v>110</v>
      </c>
      <c r="R117" s="73" t="s">
        <v>111</v>
      </c>
      <c r="S117" s="73" t="s">
        <v>112</v>
      </c>
      <c r="T117" s="74" t="s">
        <v>113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8" customHeight="1">
      <c r="A118" s="31"/>
      <c r="B118" s="32"/>
      <c r="C118" s="79" t="s">
        <v>114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94</v>
      </c>
      <c r="BK118" s="167">
        <f>BK119</f>
        <v>0</v>
      </c>
    </row>
    <row r="119" spans="1:65" s="12" customFormat="1" ht="25.95" customHeight="1">
      <c r="B119" s="168"/>
      <c r="C119" s="169"/>
      <c r="D119" s="170" t="s">
        <v>72</v>
      </c>
      <c r="E119" s="171" t="s">
        <v>115</v>
      </c>
      <c r="F119" s="171" t="s">
        <v>115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83</v>
      </c>
      <c r="AT119" s="180" t="s">
        <v>72</v>
      </c>
      <c r="AU119" s="180" t="s">
        <v>73</v>
      </c>
      <c r="AY119" s="179" t="s">
        <v>117</v>
      </c>
      <c r="BK119" s="181">
        <f>BK120</f>
        <v>0</v>
      </c>
    </row>
    <row r="120" spans="1:65" s="12" customFormat="1" ht="22.8" customHeight="1">
      <c r="B120" s="168"/>
      <c r="C120" s="169"/>
      <c r="D120" s="170" t="s">
        <v>72</v>
      </c>
      <c r="E120" s="182" t="s">
        <v>340</v>
      </c>
      <c r="F120" s="182" t="s">
        <v>341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SUM(P121:P126)</f>
        <v>0</v>
      </c>
      <c r="Q120" s="176"/>
      <c r="R120" s="177">
        <f>SUM(R121:R126)</f>
        <v>0</v>
      </c>
      <c r="S120" s="176"/>
      <c r="T120" s="178">
        <f>SUM(T121:T126)</f>
        <v>0</v>
      </c>
      <c r="AR120" s="179" t="s">
        <v>83</v>
      </c>
      <c r="AT120" s="180" t="s">
        <v>72</v>
      </c>
      <c r="AU120" s="180" t="s">
        <v>81</v>
      </c>
      <c r="AY120" s="179" t="s">
        <v>117</v>
      </c>
      <c r="BK120" s="181">
        <f>SUM(BK121:BK126)</f>
        <v>0</v>
      </c>
    </row>
    <row r="121" spans="1:65" s="2" customFormat="1" ht="16.5" customHeight="1">
      <c r="A121" s="31"/>
      <c r="B121" s="32"/>
      <c r="C121" s="184" t="s">
        <v>81</v>
      </c>
      <c r="D121" s="184" t="s">
        <v>120</v>
      </c>
      <c r="E121" s="185" t="s">
        <v>342</v>
      </c>
      <c r="F121" s="186" t="s">
        <v>343</v>
      </c>
      <c r="G121" s="187" t="s">
        <v>160</v>
      </c>
      <c r="H121" s="188">
        <v>1</v>
      </c>
      <c r="I121" s="189"/>
      <c r="J121" s="190">
        <f t="shared" ref="J121:J126" si="0">ROUND(I121*H121,2)</f>
        <v>0</v>
      </c>
      <c r="K121" s="191"/>
      <c r="L121" s="36"/>
      <c r="M121" s="192" t="s">
        <v>1</v>
      </c>
      <c r="N121" s="193" t="s">
        <v>38</v>
      </c>
      <c r="O121" s="68"/>
      <c r="P121" s="194">
        <f t="shared" ref="P121:P126" si="1">O121*H121</f>
        <v>0</v>
      </c>
      <c r="Q121" s="194">
        <v>0</v>
      </c>
      <c r="R121" s="194">
        <f t="shared" ref="R121:R126" si="2">Q121*H121</f>
        <v>0</v>
      </c>
      <c r="S121" s="194">
        <v>0</v>
      </c>
      <c r="T121" s="195">
        <f t="shared" ref="T121:T126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124</v>
      </c>
      <c r="AT121" s="196" t="s">
        <v>120</v>
      </c>
      <c r="AU121" s="196" t="s">
        <v>83</v>
      </c>
      <c r="AY121" s="14" t="s">
        <v>117</v>
      </c>
      <c r="BE121" s="197">
        <f t="shared" ref="BE121:BE126" si="4">IF(N121="základní",J121,0)</f>
        <v>0</v>
      </c>
      <c r="BF121" s="197">
        <f t="shared" ref="BF121:BF126" si="5">IF(N121="snížená",J121,0)</f>
        <v>0</v>
      </c>
      <c r="BG121" s="197">
        <f t="shared" ref="BG121:BG126" si="6">IF(N121="zákl. přenesená",J121,0)</f>
        <v>0</v>
      </c>
      <c r="BH121" s="197">
        <f t="shared" ref="BH121:BH126" si="7">IF(N121="sníž. přenesená",J121,0)</f>
        <v>0</v>
      </c>
      <c r="BI121" s="197">
        <f t="shared" ref="BI121:BI126" si="8">IF(N121="nulová",J121,0)</f>
        <v>0</v>
      </c>
      <c r="BJ121" s="14" t="s">
        <v>81</v>
      </c>
      <c r="BK121" s="197">
        <f t="shared" ref="BK121:BK126" si="9">ROUND(I121*H121,2)</f>
        <v>0</v>
      </c>
      <c r="BL121" s="14" t="s">
        <v>124</v>
      </c>
      <c r="BM121" s="196" t="s">
        <v>344</v>
      </c>
    </row>
    <row r="122" spans="1:65" s="2" customFormat="1" ht="16.5" customHeight="1">
      <c r="A122" s="31"/>
      <c r="B122" s="32"/>
      <c r="C122" s="184" t="s">
        <v>83</v>
      </c>
      <c r="D122" s="184" t="s">
        <v>120</v>
      </c>
      <c r="E122" s="185" t="s">
        <v>345</v>
      </c>
      <c r="F122" s="186" t="s">
        <v>346</v>
      </c>
      <c r="G122" s="187" t="s">
        <v>160</v>
      </c>
      <c r="H122" s="188">
        <v>1</v>
      </c>
      <c r="I122" s="189"/>
      <c r="J122" s="190">
        <f t="shared" si="0"/>
        <v>0</v>
      </c>
      <c r="K122" s="191"/>
      <c r="L122" s="36"/>
      <c r="M122" s="192" t="s">
        <v>1</v>
      </c>
      <c r="N122" s="193" t="s">
        <v>38</v>
      </c>
      <c r="O122" s="68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124</v>
      </c>
      <c r="AT122" s="196" t="s">
        <v>120</v>
      </c>
      <c r="AU122" s="196" t="s">
        <v>83</v>
      </c>
      <c r="AY122" s="14" t="s">
        <v>117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81</v>
      </c>
      <c r="BK122" s="197">
        <f t="shared" si="9"/>
        <v>0</v>
      </c>
      <c r="BL122" s="14" t="s">
        <v>124</v>
      </c>
      <c r="BM122" s="196" t="s">
        <v>347</v>
      </c>
    </row>
    <row r="123" spans="1:65" s="2" customFormat="1" ht="16.5" customHeight="1">
      <c r="A123" s="31"/>
      <c r="B123" s="32"/>
      <c r="C123" s="184" t="s">
        <v>129</v>
      </c>
      <c r="D123" s="184" t="s">
        <v>120</v>
      </c>
      <c r="E123" s="185" t="s">
        <v>348</v>
      </c>
      <c r="F123" s="186" t="s">
        <v>349</v>
      </c>
      <c r="G123" s="187" t="s">
        <v>160</v>
      </c>
      <c r="H123" s="188">
        <v>1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38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124</v>
      </c>
      <c r="AT123" s="196" t="s">
        <v>120</v>
      </c>
      <c r="AU123" s="196" t="s">
        <v>83</v>
      </c>
      <c r="AY123" s="14" t="s">
        <v>117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81</v>
      </c>
      <c r="BK123" s="197">
        <f t="shared" si="9"/>
        <v>0</v>
      </c>
      <c r="BL123" s="14" t="s">
        <v>124</v>
      </c>
      <c r="BM123" s="196" t="s">
        <v>350</v>
      </c>
    </row>
    <row r="124" spans="1:65" s="2" customFormat="1" ht="16.5" customHeight="1">
      <c r="A124" s="31"/>
      <c r="B124" s="32"/>
      <c r="C124" s="184" t="s">
        <v>133</v>
      </c>
      <c r="D124" s="184" t="s">
        <v>120</v>
      </c>
      <c r="E124" s="185" t="s">
        <v>351</v>
      </c>
      <c r="F124" s="186" t="s">
        <v>352</v>
      </c>
      <c r="G124" s="187" t="s">
        <v>160</v>
      </c>
      <c r="H124" s="188">
        <v>1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38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124</v>
      </c>
      <c r="AT124" s="196" t="s">
        <v>120</v>
      </c>
      <c r="AU124" s="196" t="s">
        <v>83</v>
      </c>
      <c r="AY124" s="14" t="s">
        <v>117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81</v>
      </c>
      <c r="BK124" s="197">
        <f t="shared" si="9"/>
        <v>0</v>
      </c>
      <c r="BL124" s="14" t="s">
        <v>124</v>
      </c>
      <c r="BM124" s="196" t="s">
        <v>353</v>
      </c>
    </row>
    <row r="125" spans="1:65" s="2" customFormat="1" ht="24.15" customHeight="1">
      <c r="A125" s="31"/>
      <c r="B125" s="32"/>
      <c r="C125" s="184" t="s">
        <v>137</v>
      </c>
      <c r="D125" s="184" t="s">
        <v>120</v>
      </c>
      <c r="E125" s="185" t="s">
        <v>354</v>
      </c>
      <c r="F125" s="186" t="s">
        <v>355</v>
      </c>
      <c r="G125" s="187" t="s">
        <v>160</v>
      </c>
      <c r="H125" s="188">
        <v>1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38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124</v>
      </c>
      <c r="AT125" s="196" t="s">
        <v>120</v>
      </c>
      <c r="AU125" s="196" t="s">
        <v>83</v>
      </c>
      <c r="AY125" s="14" t="s">
        <v>117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81</v>
      </c>
      <c r="BK125" s="197">
        <f t="shared" si="9"/>
        <v>0</v>
      </c>
      <c r="BL125" s="14" t="s">
        <v>124</v>
      </c>
      <c r="BM125" s="196" t="s">
        <v>356</v>
      </c>
    </row>
    <row r="126" spans="1:65" s="2" customFormat="1" ht="24.15" customHeight="1">
      <c r="A126" s="31"/>
      <c r="B126" s="32"/>
      <c r="C126" s="184" t="s">
        <v>141</v>
      </c>
      <c r="D126" s="184" t="s">
        <v>120</v>
      </c>
      <c r="E126" s="185" t="s">
        <v>357</v>
      </c>
      <c r="F126" s="186" t="s">
        <v>358</v>
      </c>
      <c r="G126" s="187" t="s">
        <v>160</v>
      </c>
      <c r="H126" s="188">
        <v>1</v>
      </c>
      <c r="I126" s="189"/>
      <c r="J126" s="190">
        <f t="shared" si="0"/>
        <v>0</v>
      </c>
      <c r="K126" s="191"/>
      <c r="L126" s="36"/>
      <c r="M126" s="210" t="s">
        <v>1</v>
      </c>
      <c r="N126" s="211" t="s">
        <v>38</v>
      </c>
      <c r="O126" s="212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124</v>
      </c>
      <c r="AT126" s="196" t="s">
        <v>120</v>
      </c>
      <c r="AU126" s="196" t="s">
        <v>83</v>
      </c>
      <c r="AY126" s="14" t="s">
        <v>117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81</v>
      </c>
      <c r="BK126" s="197">
        <f t="shared" si="9"/>
        <v>0</v>
      </c>
      <c r="BL126" s="14" t="s">
        <v>124</v>
      </c>
      <c r="BM126" s="196" t="s">
        <v>359</v>
      </c>
    </row>
    <row r="127" spans="1:65" s="2" customFormat="1" ht="6.9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6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zREd/VG/Fg0zj09nydkxK/IWrdHLDmj5QuhiP88FgtMnzabasNE4DU5ROvJ774SyMOs4WpVDua0A/cViW1e50A==" saltValue="GcEP9V8rs2VeNNnPLelBg0cOAUX+ewioqLodX0P1kSl+tU7xgHb42DQBiShVxXSAgGedo7lggmLEm4Z6hd73PQ==" spinCount="100000" sheet="1" objects="1" scenarios="1" formatColumns="0" formatRows="0" autoFilter="0"/>
  <autoFilter ref="C117:K126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Výměníková stanice</vt:lpstr>
      <vt:lpstr>02 - Měření a regulace</vt:lpstr>
      <vt:lpstr>'01 - Výměníková stanice'!Názvy_tisku</vt:lpstr>
      <vt:lpstr>'02 - Měření a regulace'!Názvy_tisku</vt:lpstr>
      <vt:lpstr>'Rekapitulace stavby'!Názvy_tisku</vt:lpstr>
      <vt:lpstr>'01 - Výměníková stanice'!Oblast_tisku</vt:lpstr>
      <vt:lpstr>'02 -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Bedřich Doleček - E S L, a.s.</dc:creator>
  <cp:lastModifiedBy>Bačovský Michal Ing. Ph.D.</cp:lastModifiedBy>
  <dcterms:created xsi:type="dcterms:W3CDTF">2025-04-03T14:11:42Z</dcterms:created>
  <dcterms:modified xsi:type="dcterms:W3CDTF">2025-04-22T11:59:05Z</dcterms:modified>
</cp:coreProperties>
</file>