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MěÚ\DUR-DSP_MěU_Marosovi\podklady_Cejpek_5-2025\"/>
    </mc:Choice>
  </mc:AlternateContent>
  <xr:revisionPtr revIDLastSave="0" documentId="8_{DEAEB679-41C9-4D33-B846-46EF137A3553}" xr6:coauthVersionLast="47" xr6:coauthVersionMax="47" xr10:uidLastSave="{00000000-0000-0000-0000-000000000000}"/>
  <bookViews>
    <workbookView xWindow="-108" yWindow="-108" windowWidth="23256" windowHeight="12456" tabRatio="907" firstSheet="1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G2" i="58"/>
  <c r="I23" i="58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5" i="58" s="1"/>
  <c r="H15" i="58" s="1"/>
  <c r="I22" i="65"/>
  <c r="G10" i="28" l="1"/>
  <c r="H10" i="28" s="1"/>
  <c r="G16" i="58"/>
  <c r="H16" i="5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I33" i="58" l="1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<sst xmlns="http://schemas.openxmlformats.org/spreadsheetml/2006/main" count="422" uniqueCount="198">
  <si>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</si>
  <si>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</si>
  <si>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</si>
  <si>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</si>
  <si>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</si>
  <si>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</si>
  <si>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</si>
  <si>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</si>
  <si>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</si>
  <si>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</si>
  <si>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</si>
  <si>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</si>
  <si>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</si>
  <si>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</si>
  <si>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</si>
  <si>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</si>
  <si>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</si>
  <si>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</si>
  <si>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</si>
  <si>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</si>
  <si>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</si>
  <si>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</si>
  <si>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</si>
  <si>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</si>
  <si>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</si>
  <si>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</si>
  <si>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</si>
  <si>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</si>
  <si>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</si>
  <si>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</si>
  <si>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</si>
  <si>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</si>
  <si>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</si>
  <si>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</si>
  <si>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</si>
  <si>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</si>
  <si>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</si>
  <si>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</si>
  <si>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</si>
  <si>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</si>
  <si>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</si>
  <si>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</si>
  <si>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</si>
  <si>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</si>
  <si>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</si>
  <si>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</si>
  <si>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</si>
  <si>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</si>
  <si>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</si>
  <si>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</si>
  <si>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</si>
  <si>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</si>
  <si>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</si>
  <si>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</si>
  <si>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</si>
  <si>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</si>
  <si>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</si>
  <si>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</si>
  <si>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</si>
  <si>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</si>
  <si>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</si>
  <si>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</si>
  <si>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</si>
  <si>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</si>
  <si>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</si>
  <si>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</si>
  <si>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</si>
  <si>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</si>
  <si>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</si>
  <si>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</si>
  <si>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</si>
  <si>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</si>
  <si>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</si>
  <si>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</si>
  <si>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</si>
  <si>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</si>
  <si>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</si>
  <si>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</si>
  <si>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</si>
  <si>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</si>
  <si>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</si>
  <si>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</si>
  <si>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</si>
  <si>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</si>
  <si>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</si>
  <si>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</si>
  <si>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</si>
  <si>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</si>
  <si>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</si>
  <si>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</si>
  <si>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</si>
  <si>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</si>
  <si>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</si>
  <si>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</si>
  <si>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</si>
  <si>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</si>
  <si>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</si>
  <si>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</si>
  <si>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</si>
  <si>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</si>
  <si>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</si>
  <si>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</si>
  <si>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</si>
  <si>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</si>
  <si>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</si>
  <si>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</si>
  <si>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</si>
  <si>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</si>
  <si>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</si>
  <si>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</si>
  <si>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</si>
  <si>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</si>
  <si>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</si>
  <si>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</si>
  <si>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</si>
  <si>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</si>
  <si>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</si>
  <si>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</si>
  <si>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</si>
  <si>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</si>
  <si>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</si>
  <si>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</si>
  <si>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</si>
  <si>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</si>
  <si>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</si>
  <si>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</si>
  <si>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</si>
  <si>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</si>
  <si>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</si>
  <si>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</si>
  <si>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</si>
  <si>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</si>
  <si>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</si>
  <si>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</si>
  <si>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</si>
  <si>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</si>
  <si>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</si>
  <si>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</si>
  <si>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</si>
  <si>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</si>
  <si>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</si>
  <si>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</si>
  <si>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</si>
  <si>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</si>
  <si>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</si>
  <si>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</si>
  <si>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</si>
  <si>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</si>
  <si>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</si>
  <si>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</si>
  <si>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</si>
  <si>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</si>
  <si>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</si>
  <si>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</si>
  <si>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</si>
  <si>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</si>
  <si>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</si>
  <si>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</si>
  <si>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</si>
  <si>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</si>
  <si>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</si>
  <si>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</si>
  <si>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</si>
  <si>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</si>
  <si>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</si>
  <si>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</si>
  <si>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</si>
  <si>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</si>
  <si>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</si>
  <si>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</si>
  <si>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</si>
  <si>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</si>
  <si>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</si>
  <si>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</si>
  <si>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</si>
  <si>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</si>
  <si>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</si>
  <si>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</si>
  <si>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</si>
  <si>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</si>
  <si>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</si>
  <si>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</si>
  <si>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</si>
  <si>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</si>
  <si>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</si>
  <si>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</si>
  <si>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</si>
  <si>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</si>
  <si>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</si>
  <si>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</si>
  <si>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</si>
  <si>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</si>
  <si>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</si>
  <si>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</si>
  <si>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</si>
  <si>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t>2</t>
  </si>
  <si>
    <t>Vodič AlMIg 8 pro vyrovnání potenciálů vč. svorek</t>
  </si>
  <si>
    <t xml:space="preserve">Fotovoltaický panel min. 450 Wp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</si>
</sst>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0" fillId="73" borderId="0" xfId="0" applyFill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9" t="s">
        <v>183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3"/>
    </row>
    <row r="3" spans="2:63" ht="33" customHeight="1">
      <c r="B3" s="87"/>
      <c r="C3" s="88"/>
      <c r="D3" s="88"/>
      <c r="E3" s="88"/>
      <c r="F3" s="88"/>
      <c r="G3" s="88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3"/>
    </row>
    <row r="4" spans="2:63">
      <c r="B4" s="91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86"/>
    </row>
    <row r="5" spans="2:63">
      <c r="B5" s="191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</row>
    <row r="6" spans="2:63">
      <c r="B6" s="191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</row>
    <row r="7" spans="2:63">
      <c r="B7" s="191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</row>
    <row r="8" spans="2:63">
      <c r="B8" s="91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86"/>
    </row>
    <row r="9" spans="2:63" ht="21">
      <c r="B9" s="195" t="s">
        <v>81</v>
      </c>
      <c r="C9" s="196"/>
      <c r="D9" s="196"/>
      <c r="E9" s="188"/>
      <c r="F9" s="188"/>
      <c r="G9" s="188"/>
      <c r="H9" s="188"/>
      <c r="I9" s="188"/>
      <c r="J9" s="188"/>
      <c r="K9" s="188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3"/>
    </row>
    <row r="10" spans="2:63" ht="20.25" customHeight="1">
      <c r="B10" s="195"/>
      <c r="C10" s="196"/>
      <c r="D10" s="196"/>
      <c r="E10" s="188"/>
      <c r="F10" s="188"/>
      <c r="G10" s="188"/>
      <c r="H10" s="188"/>
      <c r="I10" s="188"/>
      <c r="J10" s="188"/>
      <c r="K10" s="188"/>
      <c r="L10" s="198" t="s">
        <v>82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3"/>
    </row>
    <row r="11" spans="2:63" ht="21">
      <c r="B11" s="92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</row>
    <row r="12" spans="2:63" ht="21">
      <c r="B12" s="9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</row>
    <row r="13" spans="2:63" ht="19.2">
      <c r="B13" s="193" t="s">
        <v>87</v>
      </c>
      <c r="C13" s="194"/>
      <c r="D13" s="194"/>
      <c r="E13" s="194"/>
      <c r="F13" s="194"/>
      <c r="G13" s="194"/>
      <c r="H13" s="194"/>
      <c r="I13" s="194"/>
      <c r="J13" s="194"/>
      <c r="K13" s="98"/>
      <c r="L13" s="192" t="s">
        <v>48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86"/>
    </row>
    <row r="15" spans="2:63" ht="21">
      <c r="B15" s="92"/>
      <c r="C15" s="190"/>
      <c r="D15" s="190"/>
      <c r="E15" s="190"/>
      <c r="F15" s="190"/>
      <c r="G15" s="190"/>
      <c r="H15" s="190"/>
      <c r="I15" s="190"/>
      <c r="J15" s="190"/>
      <c r="K15" s="99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1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</row>
    <row r="17" spans="2:63">
      <c r="B17" s="191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2:63" ht="31.5" customHeight="1">
      <c r="B18" s="19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</row>
    <row r="19" spans="2:63"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</row>
    <row r="20" spans="2:63">
      <c r="B20" s="191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</row>
    <row r="21" spans="2:63" ht="14.4">
      <c r="B21" s="93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94"/>
    </row>
    <row r="22" spans="2:63" ht="14.4">
      <c r="B22" s="185" t="s">
        <v>43</v>
      </c>
      <c r="C22" s="186"/>
      <c r="D22" s="186"/>
      <c r="E22" s="186"/>
      <c r="F22" s="186"/>
      <c r="G22" s="186"/>
      <c r="H22" s="186"/>
      <c r="I22" s="186"/>
      <c r="J22" s="177"/>
      <c r="K22" s="177"/>
      <c r="L22" s="189" t="s">
        <v>85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94"/>
      <c r="BK23" s="95"/>
    </row>
    <row r="24" spans="2:63" ht="14.4">
      <c r="B24" s="93"/>
      <c r="C24" s="94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4"/>
      <c r="BK24" s="95"/>
    </row>
    <row r="25" spans="2:63" ht="14.4">
      <c r="B25" s="185" t="s">
        <v>86</v>
      </c>
      <c r="C25" s="186"/>
      <c r="D25" s="186"/>
      <c r="E25" s="186"/>
      <c r="F25" s="186"/>
      <c r="G25" s="186"/>
      <c r="H25" s="186"/>
      <c r="I25" s="186"/>
      <c r="J25" s="177"/>
      <c r="K25" s="177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7"/>
      <c r="E26" s="177"/>
      <c r="F26" s="177"/>
      <c r="G26" s="177"/>
      <c r="H26" s="177"/>
      <c r="I26" s="177"/>
      <c r="J26" s="177"/>
      <c r="K26" s="177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94"/>
      <c r="BK26" s="95"/>
    </row>
    <row r="27" spans="2:63" ht="14.4">
      <c r="B27" s="93"/>
      <c r="C27" s="94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94"/>
      <c r="BK27" s="95"/>
    </row>
    <row r="28" spans="2:63" ht="14.4">
      <c r="B28" s="185" t="s">
        <v>24</v>
      </c>
      <c r="C28" s="186"/>
      <c r="D28" s="186"/>
      <c r="E28" s="186"/>
      <c r="F28" s="186"/>
      <c r="G28" s="186"/>
      <c r="H28" s="186"/>
      <c r="I28" s="186"/>
      <c r="J28" s="177"/>
      <c r="K28" s="177"/>
      <c r="L28" s="187" t="s">
        <v>174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8"/>
      <c r="E29" s="188"/>
      <c r="F29" s="188"/>
      <c r="G29" s="188"/>
      <c r="H29" s="188"/>
      <c r="I29" s="188"/>
      <c r="J29" s="188"/>
      <c r="K29" s="188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94"/>
      <c r="BK30" s="95"/>
    </row>
    <row r="31" spans="2:63" ht="14.4">
      <c r="B31" s="185"/>
      <c r="C31" s="186"/>
      <c r="D31" s="186"/>
      <c r="E31" s="186"/>
      <c r="F31" s="186"/>
      <c r="G31" s="186"/>
      <c r="H31" s="177"/>
      <c r="I31" s="177"/>
      <c r="J31" s="177"/>
      <c r="K31" s="17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7"/>
      <c r="E32" s="177"/>
      <c r="F32" s="177"/>
      <c r="G32" s="177"/>
      <c r="H32" s="177"/>
      <c r="I32" s="177"/>
      <c r="J32" s="177"/>
      <c r="K32" s="17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94"/>
      <c r="BK33" s="95"/>
    </row>
    <row r="34" spans="2:63" ht="14.4">
      <c r="B34" s="185" t="s">
        <v>44</v>
      </c>
      <c r="C34" s="186"/>
      <c r="D34" s="186"/>
      <c r="E34" s="186"/>
      <c r="F34" s="177"/>
      <c r="G34" s="177"/>
      <c r="H34" s="178" t="s">
        <v>184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94"/>
      <c r="BK34" s="95"/>
    </row>
    <row r="35" spans="2:63" ht="13.8">
      <c r="B35" s="96"/>
      <c r="C35" s="94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94"/>
      <c r="BK35" s="95"/>
    </row>
    <row r="36" spans="2:63" ht="13.8">
      <c r="B36" s="96"/>
      <c r="C36" s="94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94"/>
      <c r="BK36" s="95"/>
    </row>
    <row r="37" spans="2:63">
      <c r="B37" s="184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83"/>
    </row>
    <row r="38" spans="2:63">
      <c r="B38" s="184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83"/>
    </row>
    <row r="39" spans="2:63">
      <c r="B39" s="184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83"/>
    </row>
    <row r="40" spans="2:63">
      <c r="B40" s="184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83"/>
    </row>
    <row r="41" spans="2:63">
      <c r="B41" s="184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83"/>
    </row>
    <row r="42" spans="2:63" ht="24.75" customHeight="1">
      <c r="B42" s="184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83"/>
    </row>
    <row r="43" spans="2:63">
      <c r="B43" s="184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83"/>
    </row>
    <row r="44" spans="2:63" ht="18" customHeight="1">
      <c r="B44" s="184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83"/>
    </row>
    <row r="45" spans="2:63" ht="13.8">
      <c r="B45" s="96"/>
      <c r="C45" s="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94"/>
      <c r="BK45" s="95"/>
    </row>
    <row r="46" spans="2:63" ht="14.4">
      <c r="B46" s="181" t="s">
        <v>88</v>
      </c>
      <c r="C46" s="182"/>
      <c r="D46" s="182"/>
      <c r="E46" s="182"/>
      <c r="F46" s="179"/>
      <c r="G46" s="179"/>
      <c r="H46" s="179"/>
      <c r="I46" s="179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80"/>
      <c r="AI46" s="180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94"/>
      <c r="BK46" s="95"/>
    </row>
    <row r="47" spans="2:63" ht="14.4">
      <c r="B47" s="181"/>
      <c r="C47" s="182"/>
      <c r="D47" s="182"/>
      <c r="E47" s="182"/>
      <c r="F47" s="179"/>
      <c r="G47" s="179"/>
      <c r="H47" s="179"/>
      <c r="I47" s="179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94"/>
      <c r="BK47" s="95"/>
    </row>
    <row r="48" spans="2:63" ht="14.4">
      <c r="B48" s="181"/>
      <c r="C48" s="182"/>
      <c r="D48" s="182"/>
      <c r="E48" s="182"/>
      <c r="F48" s="179">
        <v>2023</v>
      </c>
      <c r="G48" s="179"/>
      <c r="H48" s="179"/>
      <c r="I48" s="179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8" t="s">
        <v>89</v>
      </c>
      <c r="AG48" s="178"/>
      <c r="AH48" s="178"/>
      <c r="AI48" s="178"/>
      <c r="AJ48" s="178"/>
      <c r="AK48" s="178"/>
      <c r="AL48" s="178"/>
      <c r="AM48" s="178"/>
      <c r="AN48" s="177"/>
      <c r="AO48" s="177"/>
      <c r="AP48" s="178" t="s">
        <v>157</v>
      </c>
      <c r="AQ48" s="178"/>
      <c r="AR48" s="178"/>
      <c r="AS48" s="178"/>
      <c r="AT48" s="178"/>
      <c r="AU48" s="178"/>
      <c r="AV48" s="178"/>
      <c r="AW48" s="178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topLeftCell="A16" zoomScaleNormal="100" zoomScaleSheetLayoutView="100" workbookViewId="0">
      <selection activeCell="B22" sqref="B22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4" t="str">
        <f>Titulka!H34</f>
        <v xml:space="preserve">FVE ELEKTRÁRNA 96,3 kWp </v>
      </c>
      <c r="E3" s="204"/>
      <c r="F3" s="204"/>
      <c r="G3" s="204"/>
      <c r="H3" s="7"/>
      <c r="I3" s="38"/>
      <c r="J3" s="38"/>
      <c r="K3" s="39"/>
    </row>
    <row r="4" spans="2:11" ht="25.5" customHeight="1">
      <c r="B4" s="79" t="s">
        <v>24</v>
      </c>
      <c r="C4" s="28"/>
      <c r="D4" s="207" t="str">
        <f>Titulka!$L$28</f>
        <v>Město Žďár nad Sázavou, Žižkova 227/1, 591 01 Žďár nad Sázavou</v>
      </c>
      <c r="E4" s="207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4" t="s">
        <v>90</v>
      </c>
      <c r="E6" s="204"/>
      <c r="F6" s="204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5" t="s">
        <v>18</v>
      </c>
      <c r="C9" s="206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2"/>
      <c r="C10" s="203"/>
      <c r="D10" s="8"/>
      <c r="E10" s="3"/>
      <c r="F10" s="58"/>
      <c r="G10" s="4"/>
      <c r="H10" s="7"/>
    </row>
    <row r="11" spans="2:11">
      <c r="B11" s="202" t="s">
        <v>20</v>
      </c>
      <c r="C11" s="203"/>
      <c r="D11" s="6" t="s">
        <v>91</v>
      </c>
      <c r="E11" s="5" t="s">
        <v>12</v>
      </c>
      <c r="F11" s="59">
        <v>1</v>
      </c>
      <c r="G11" s="63">
        <f>FVE!$I$33</f>
        <v>2722084.2</v>
      </c>
      <c r="H11" s="41"/>
      <c r="I11" s="42"/>
      <c r="J11" s="42"/>
    </row>
    <row r="12" spans="2:11">
      <c r="B12" s="202"/>
      <c r="C12" s="203"/>
      <c r="D12" s="6"/>
      <c r="E12" s="5"/>
      <c r="F12" s="59"/>
      <c r="G12" s="63"/>
      <c r="H12" s="41"/>
      <c r="I12" s="42"/>
      <c r="J12" s="42"/>
    </row>
    <row r="13" spans="2:11">
      <c r="B13" s="202" t="s">
        <v>21</v>
      </c>
      <c r="C13" s="203"/>
      <c r="D13" s="6" t="s">
        <v>92</v>
      </c>
      <c r="E13" s="5" t="s">
        <v>12</v>
      </c>
      <c r="F13" s="59">
        <v>1</v>
      </c>
      <c r="G13" s="63">
        <f>EL!I45</f>
        <v>187992</v>
      </c>
      <c r="H13" s="41"/>
      <c r="I13" s="42"/>
      <c r="J13" s="42"/>
    </row>
    <row r="14" spans="2:11">
      <c r="B14" s="202"/>
      <c r="C14" s="203"/>
      <c r="D14" s="6"/>
      <c r="E14" s="5"/>
      <c r="F14" s="59"/>
      <c r="G14" s="63"/>
      <c r="H14" s="41"/>
      <c r="I14" s="42"/>
      <c r="J14" s="42"/>
    </row>
    <row r="15" spans="2:11">
      <c r="B15" s="202" t="s">
        <v>22</v>
      </c>
      <c r="C15" s="203"/>
      <c r="D15" s="6" t="s">
        <v>93</v>
      </c>
      <c r="E15" s="5" t="s">
        <v>12</v>
      </c>
      <c r="F15" s="59">
        <v>1</v>
      </c>
      <c r="G15" s="63">
        <f>OSTP!I24</f>
        <v>165760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2"/>
      <c r="C18" s="203"/>
      <c r="D18" s="44" t="s">
        <v>32</v>
      </c>
      <c r="E18" s="45"/>
      <c r="F18" s="61"/>
      <c r="G18" s="64">
        <f>SUM(G11:G15)</f>
        <v>3075836.2</v>
      </c>
      <c r="H18" s="43"/>
    </row>
    <row r="19" spans="2:8" ht="5.25" customHeight="1" thickBot="1">
      <c r="B19" s="212"/>
      <c r="C19" s="213"/>
      <c r="D19" s="27"/>
      <c r="E19" s="27"/>
      <c r="F19" s="35"/>
      <c r="G19" s="27"/>
      <c r="H19" s="43"/>
    </row>
    <row r="20" spans="2:8" ht="4.5" customHeight="1">
      <c r="B20" s="214"/>
      <c r="C20" s="215"/>
      <c r="D20" s="26"/>
      <c r="E20" s="26"/>
      <c r="F20" s="36"/>
      <c r="G20" s="26"/>
    </row>
    <row r="21" spans="2:8">
      <c r="B21" s="202"/>
      <c r="C21" s="203"/>
      <c r="D21" s="15" t="s">
        <v>46</v>
      </c>
      <c r="E21" s="16"/>
      <c r="F21" s="60"/>
      <c r="G21" s="63">
        <f>G18*0.21</f>
        <v>645925.60200000007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2"/>
      <c r="C24" s="203"/>
      <c r="D24" s="44" t="s">
        <v>33</v>
      </c>
      <c r="E24" s="45"/>
      <c r="F24" s="61"/>
      <c r="G24" s="64">
        <f>SUM(G17:G21)</f>
        <v>3721761.8020000001</v>
      </c>
    </row>
    <row r="25" spans="2:8" ht="6.75" customHeight="1" thickBot="1">
      <c r="B25" s="212"/>
      <c r="C25" s="21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tabSelected="1" view="pageBreakPreview" topLeftCell="A4" zoomScale="80" zoomScaleNormal="100" zoomScaleSheetLayoutView="80" workbookViewId="0">
      <selection activeCell="H10" sqref="H1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106"/>
      <c r="G2" s="173">
        <f>I9+I10+I11+I12+I14+I15+I16+I18+I19+I20+I21+I23+I24+I26+I27+I28+I29+I30</f>
        <v>2702124.2</v>
      </c>
      <c r="H2" s="168">
        <v>0</v>
      </c>
      <c r="I2" s="169">
        <f>EL!I45+OSTP!I24</f>
        <v>353752</v>
      </c>
      <c r="K2" s="32"/>
    </row>
    <row r="3" spans="2:15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197</v>
      </c>
      <c r="E9" s="5" t="s">
        <v>11</v>
      </c>
      <c r="F9" s="110">
        <v>214</v>
      </c>
      <c r="G9" s="12">
        <v>6323</v>
      </c>
      <c r="H9" s="12">
        <v>500</v>
      </c>
      <c r="I9" s="85">
        <f t="shared" ref="I9:I12" si="0">F9*(G9+H9)</f>
        <v>1460122</v>
      </c>
    </row>
    <row r="10" spans="2:15" ht="26.4">
      <c r="B10" s="5"/>
      <c r="C10" s="153">
        <v>2</v>
      </c>
      <c r="D10" s="154" t="s">
        <v>181</v>
      </c>
      <c r="E10" s="5" t="s">
        <v>11</v>
      </c>
      <c r="F10" s="110">
        <v>214</v>
      </c>
      <c r="G10" s="12">
        <v>1100</v>
      </c>
      <c r="H10" s="12">
        <v>850</v>
      </c>
      <c r="I10" s="85">
        <f t="shared" si="0"/>
        <v>417300</v>
      </c>
    </row>
    <row r="11" spans="2:15" ht="26.4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2100</v>
      </c>
      <c r="H11" s="12">
        <v>350</v>
      </c>
      <c r="I11" s="85">
        <f t="shared" si="0"/>
        <v>262150</v>
      </c>
      <c r="N11" s="170"/>
      <c r="O11" s="172"/>
    </row>
    <row r="12" spans="2:15" ht="14.4">
      <c r="B12" s="5"/>
      <c r="C12" s="153" t="s">
        <v>189</v>
      </c>
      <c r="D12" s="155" t="s">
        <v>96</v>
      </c>
      <c r="E12" s="5" t="s">
        <v>12</v>
      </c>
      <c r="F12" s="110">
        <v>1</v>
      </c>
      <c r="G12" s="12">
        <v>25000</v>
      </c>
      <c r="H12" s="12">
        <v>5000</v>
      </c>
      <c r="I12" s="85">
        <f t="shared" si="0"/>
        <v>30000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26.4">
      <c r="B14" s="5"/>
      <c r="C14" s="153" t="s">
        <v>190</v>
      </c>
      <c r="D14" s="154" t="s">
        <v>182</v>
      </c>
      <c r="E14" s="5" t="s">
        <v>11</v>
      </c>
      <c r="F14" s="110">
        <v>1</v>
      </c>
      <c r="G14" s="12">
        <v>145000</v>
      </c>
      <c r="H14" s="12">
        <v>35000</v>
      </c>
      <c r="I14" s="85">
        <f t="shared" ref="I14:I16" si="1">F14*(G14+H14)</f>
        <v>180000</v>
      </c>
      <c r="N14" s="170"/>
      <c r="O14" s="172"/>
    </row>
    <row r="15" spans="2:15">
      <c r="B15" s="5"/>
      <c r="C15" s="153" t="s">
        <v>191</v>
      </c>
      <c r="D15" s="156" t="s">
        <v>107</v>
      </c>
      <c r="E15" s="5" t="s">
        <v>12</v>
      </c>
      <c r="F15" s="47">
        <v>1</v>
      </c>
      <c r="G15" s="12">
        <f>'Rozvaděč Rac'!$I$25</f>
        <v>43972</v>
      </c>
      <c r="H15" s="12">
        <f t="shared" ref="H15:H16" si="2">G15*35%</f>
        <v>15390.199999999999</v>
      </c>
      <c r="I15" s="85">
        <f t="shared" si="1"/>
        <v>59362.2</v>
      </c>
    </row>
    <row r="16" spans="2:15">
      <c r="B16" s="5"/>
      <c r="C16" s="153" t="s">
        <v>192</v>
      </c>
      <c r="D16" s="156" t="s">
        <v>108</v>
      </c>
      <c r="E16" s="5" t="s">
        <v>12</v>
      </c>
      <c r="F16" s="47">
        <v>1</v>
      </c>
      <c r="G16" s="12">
        <f>'Rozvaděč Rdc'!$I$22</f>
        <v>68400</v>
      </c>
      <c r="H16" s="12">
        <f t="shared" si="2"/>
        <v>23940</v>
      </c>
      <c r="I16" s="85">
        <f t="shared" si="1"/>
        <v>92340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193</v>
      </c>
      <c r="D18" s="155" t="s">
        <v>178</v>
      </c>
      <c r="E18" s="5" t="s">
        <v>10</v>
      </c>
      <c r="F18" s="110">
        <v>850</v>
      </c>
      <c r="G18" s="12">
        <v>28</v>
      </c>
      <c r="H18" s="12">
        <v>32</v>
      </c>
      <c r="I18" s="85">
        <f t="shared" ref="I18:I21" si="3">F18*(G18+H18)</f>
        <v>51000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28</v>
      </c>
      <c r="H19" s="12">
        <v>32</v>
      </c>
      <c r="I19" s="85">
        <f t="shared" si="3"/>
        <v>51000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50</v>
      </c>
      <c r="H20" s="12">
        <v>150</v>
      </c>
      <c r="I20" s="85">
        <f t="shared" si="3"/>
        <v>17200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59</v>
      </c>
      <c r="H21" s="12">
        <v>32</v>
      </c>
      <c r="I21" s="85">
        <f t="shared" si="3"/>
        <v>9100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648</v>
      </c>
      <c r="H22" s="12">
        <v>350</v>
      </c>
      <c r="I22" s="85">
        <f>F22*(G22+H22)</f>
        <v>19960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41</v>
      </c>
      <c r="H23" s="12">
        <v>50</v>
      </c>
      <c r="I23" s="85">
        <f t="shared" ref="I23" si="4">F23*(G23+H23)</f>
        <v>45500</v>
      </c>
    </row>
    <row r="24" spans="2:9" ht="12.75" customHeight="1">
      <c r="B24" s="5"/>
      <c r="C24" s="153" t="s">
        <v>139</v>
      </c>
      <c r="D24" s="155" t="s">
        <v>194</v>
      </c>
      <c r="E24" s="5" t="s">
        <v>11</v>
      </c>
      <c r="F24" s="110">
        <v>10</v>
      </c>
      <c r="G24" s="12">
        <v>120</v>
      </c>
      <c r="H24" s="12">
        <v>500</v>
      </c>
      <c r="I24" s="85">
        <f t="shared" ref="I24" si="5">F24*(G24+H24)</f>
        <v>6200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500</v>
      </c>
      <c r="I26" s="85">
        <f t="shared" ref="I26:I30" si="6">F26*(G26+H26)</f>
        <v>6000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2000</v>
      </c>
      <c r="H27" s="12">
        <v>450</v>
      </c>
      <c r="I27" s="85">
        <f t="shared" si="6"/>
        <v>2450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450</v>
      </c>
      <c r="I28" s="85">
        <f t="shared" si="6"/>
        <v>900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500</v>
      </c>
      <c r="I29" s="85">
        <f t="shared" si="6"/>
        <v>1500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500</v>
      </c>
      <c r="I30" s="85">
        <f t="shared" si="6"/>
        <v>10000</v>
      </c>
    </row>
    <row r="31" spans="2:9" ht="13.8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6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2722084.2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6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25" zoomScaleNormal="100" zoomScaleSheetLayoutView="100" workbookViewId="0">
      <selection activeCell="F32" sqref="F32:F3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185</v>
      </c>
      <c r="E12" s="120" t="s">
        <v>10</v>
      </c>
      <c r="F12" s="51">
        <v>10</v>
      </c>
      <c r="G12" s="12">
        <v>789</v>
      </c>
      <c r="H12" s="12">
        <v>60</v>
      </c>
      <c r="I12" s="85">
        <f t="shared" ref="I12:I13" si="2">F12*(G12+H12)</f>
        <v>8490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61</v>
      </c>
      <c r="H14" s="12">
        <v>40</v>
      </c>
      <c r="I14" s="85">
        <f t="shared" ref="I14" si="3">F14*(G14+H14)</f>
        <v>10100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19</v>
      </c>
      <c r="H15" s="12">
        <v>25</v>
      </c>
      <c r="I15" s="85">
        <f t="shared" ref="I15:I26" si="4">F15*(G15+H15)</f>
        <v>5280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320</v>
      </c>
      <c r="H18" s="12">
        <v>350</v>
      </c>
      <c r="I18" s="85">
        <f t="shared" si="4"/>
        <v>6700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610</v>
      </c>
      <c r="H20" s="12">
        <v>350</v>
      </c>
      <c r="I20" s="85">
        <f t="shared" si="4"/>
        <v>9600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40</v>
      </c>
      <c r="H21" s="12">
        <v>32</v>
      </c>
      <c r="I21" s="85">
        <f t="shared" si="4"/>
        <v>3600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7</v>
      </c>
      <c r="H25" s="12">
        <v>20</v>
      </c>
      <c r="I25" s="85">
        <f t="shared" si="4"/>
        <v>1080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52</v>
      </c>
      <c r="H26" s="12">
        <v>34</v>
      </c>
      <c r="I26" s="85">
        <f t="shared" si="4"/>
        <v>3440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10000</v>
      </c>
      <c r="H30" s="12">
        <v>600</v>
      </c>
      <c r="I30" s="85">
        <f t="shared" ref="I30" si="6">F30*(G30+H30)</f>
        <v>10600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220</v>
      </c>
      <c r="I32" s="85">
        <f t="shared" ref="I32:I38" si="7">F32*(G32+H32)</f>
        <v>1320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187992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topLeftCell="A7" zoomScaleNormal="100" zoomScaleSheetLayoutView="100" workbookViewId="0">
      <selection activeCell="I14" sqref="I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7" t="str">
        <f>Rekapitulace!D4</f>
        <v>Město Žďár nad Sázavou, Žižkova 227/1, 591 01 Žďár nad Sázavou</v>
      </c>
      <c r="E2" s="207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7" t="str">
        <f>Rekapitulace!D5</f>
        <v>FOTOVOLTAICKÁ LEKTRÁRNA NA BUDOVĚ MĚSTSKÉHO ÚŘADU - FVE 96,30 kWp</v>
      </c>
      <c r="E3" s="207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25</v>
      </c>
      <c r="H9" s="12">
        <v>115</v>
      </c>
      <c r="I9" s="63">
        <f t="shared" ref="I9:I10" si="0">F9*(G9+H9)</f>
        <v>560</v>
      </c>
    </row>
    <row r="10" spans="2:9">
      <c r="B10" s="5"/>
      <c r="C10" s="164" t="s">
        <v>195</v>
      </c>
      <c r="D10" s="176" t="s">
        <v>196</v>
      </c>
      <c r="E10" s="120" t="s">
        <v>10</v>
      </c>
      <c r="F10" s="51">
        <v>10</v>
      </c>
      <c r="G10" s="12">
        <v>400</v>
      </c>
      <c r="H10" s="12">
        <v>100</v>
      </c>
      <c r="I10" s="63">
        <f t="shared" si="0"/>
        <v>5000</v>
      </c>
    </row>
    <row r="11" spans="2:9">
      <c r="B11" s="5"/>
      <c r="C11" s="164">
        <v>8</v>
      </c>
      <c r="D11" s="167" t="s">
        <v>120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1">F11*(G11+H11)</f>
        <v>4000</v>
      </c>
    </row>
    <row r="12" spans="2:9">
      <c r="B12" s="5"/>
      <c r="C12" s="5"/>
      <c r="D12" s="46" t="s">
        <v>123</v>
      </c>
      <c r="E12" s="5"/>
      <c r="F12" s="50">
        <v>0</v>
      </c>
      <c r="G12" s="5"/>
      <c r="H12" s="5"/>
      <c r="I12" s="5"/>
    </row>
    <row r="13" spans="2:9">
      <c r="B13" s="5"/>
      <c r="C13" s="164" t="s">
        <v>137</v>
      </c>
      <c r="D13" s="166" t="s">
        <v>151</v>
      </c>
      <c r="E13" s="120" t="s">
        <v>12</v>
      </c>
      <c r="F13" s="51">
        <v>12</v>
      </c>
      <c r="G13" s="12">
        <v>5500</v>
      </c>
      <c r="H13" s="12">
        <v>2500</v>
      </c>
      <c r="I13" s="63">
        <f t="shared" ref="I13:I16" si="2">F13*(G13+H13)</f>
        <v>96000</v>
      </c>
    </row>
    <row r="14" spans="2:9">
      <c r="B14" s="5"/>
      <c r="C14" s="164" t="s">
        <v>138</v>
      </c>
      <c r="D14" s="166" t="s">
        <v>126</v>
      </c>
      <c r="E14" s="120" t="s">
        <v>12</v>
      </c>
      <c r="F14" s="51">
        <v>6</v>
      </c>
      <c r="G14" s="12">
        <v>500</v>
      </c>
      <c r="H14" s="12">
        <v>1500</v>
      </c>
      <c r="I14" s="63">
        <f t="shared" si="2"/>
        <v>12000</v>
      </c>
    </row>
    <row r="15" spans="2:9">
      <c r="B15" s="5"/>
      <c r="C15" s="164" t="s">
        <v>139</v>
      </c>
      <c r="D15" s="166" t="s">
        <v>127</v>
      </c>
      <c r="E15" s="120" t="s">
        <v>124</v>
      </c>
      <c r="F15" s="51">
        <v>20</v>
      </c>
      <c r="G15" s="12">
        <v>0</v>
      </c>
      <c r="H15" s="12">
        <v>75</v>
      </c>
      <c r="I15" s="63">
        <f t="shared" si="2"/>
        <v>1500</v>
      </c>
    </row>
    <row r="16" spans="2:9">
      <c r="B16" s="5"/>
      <c r="C16" s="164" t="s">
        <v>99</v>
      </c>
      <c r="D16" s="166" t="s">
        <v>128</v>
      </c>
      <c r="E16" s="120" t="s">
        <v>13</v>
      </c>
      <c r="F16" s="51">
        <v>32</v>
      </c>
      <c r="G16" s="12">
        <v>0</v>
      </c>
      <c r="H16" s="12">
        <v>350</v>
      </c>
      <c r="I16" s="63">
        <f t="shared" si="2"/>
        <v>11200</v>
      </c>
    </row>
    <row r="17" spans="2:9">
      <c r="B17" s="5"/>
      <c r="C17" s="164" t="s">
        <v>100</v>
      </c>
      <c r="D17" s="165" t="s">
        <v>129</v>
      </c>
      <c r="E17" s="120" t="s">
        <v>12</v>
      </c>
      <c r="F17" s="51">
        <v>1</v>
      </c>
      <c r="G17" s="12">
        <v>8000</v>
      </c>
      <c r="H17" s="12">
        <v>5000</v>
      </c>
      <c r="I17" s="63">
        <f t="shared" ref="I17" si="3">F17*(G17+H17)</f>
        <v>13000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130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4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4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165760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186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125</v>
      </c>
      <c r="D16" s="174" t="s">
        <v>188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G26" sqref="G2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2300</v>
      </c>
      <c r="H10" s="12">
        <v>300</v>
      </c>
      <c r="I10" s="85">
        <f t="shared" si="0"/>
        <v>36400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650</v>
      </c>
      <c r="H11" s="12">
        <v>200</v>
      </c>
      <c r="I11" s="85">
        <f t="shared" ref="I11:I13" si="1">F11*(G11+H11)</f>
        <v>11900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60</v>
      </c>
      <c r="H13" s="12">
        <v>25</v>
      </c>
      <c r="I13" s="85">
        <f t="shared" si="1"/>
        <v>2380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35</v>
      </c>
      <c r="H14" s="12">
        <v>30</v>
      </c>
      <c r="I14" s="85">
        <f t="shared" si="0"/>
        <v>910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35</v>
      </c>
      <c r="H15" s="12">
        <v>30</v>
      </c>
      <c r="I15" s="85">
        <f t="shared" si="0"/>
        <v>910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45</v>
      </c>
      <c r="H16" s="12">
        <v>30</v>
      </c>
      <c r="I16" s="85">
        <f t="shared" si="0"/>
        <v>1050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45</v>
      </c>
      <c r="H17" s="12">
        <v>30</v>
      </c>
      <c r="I17" s="85">
        <f t="shared" si="0"/>
        <v>1050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68400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2025-06-03T11:50:53Z</dcterms:modified>
</cp:coreProperties>
</file>