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ynyking\Documents\___Kyncl\___003_zakázky 2001 až 3000\_2691_Kompletní rekonstrukce fotbalových kabin_ZR\"/>
    </mc:Choice>
  </mc:AlternateContent>
  <xr:revisionPtr revIDLastSave="0" documentId="8_{B4CF1775-DEB1-4BD8-B5B6-F084D283DAF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'01 001 Pol'!$A$1:$Y$57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I54" i="1" s="1"/>
  <c r="J53" i="1" s="1"/>
  <c r="J54" i="1" s="1"/>
  <c r="G42" i="1"/>
  <c r="F42" i="1"/>
  <c r="G41" i="1"/>
  <c r="F41" i="1"/>
  <c r="G39" i="1"/>
  <c r="F39" i="1"/>
  <c r="G56" i="12"/>
  <c r="G9" i="12"/>
  <c r="G8" i="12" s="1"/>
  <c r="I9" i="12"/>
  <c r="I8" i="12" s="1"/>
  <c r="K9" i="12"/>
  <c r="K8" i="12" s="1"/>
  <c r="M9" i="12"/>
  <c r="O9" i="12"/>
  <c r="Q9" i="12"/>
  <c r="Q8" i="12" s="1"/>
  <c r="V9" i="12"/>
  <c r="V8" i="12" s="1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8" i="12"/>
  <c r="M18" i="12" s="1"/>
  <c r="I18" i="12"/>
  <c r="K18" i="12"/>
  <c r="O18" i="12"/>
  <c r="Q18" i="12"/>
  <c r="V18" i="12"/>
  <c r="G21" i="12"/>
  <c r="I21" i="12"/>
  <c r="K21" i="12"/>
  <c r="M21" i="12"/>
  <c r="O21" i="12"/>
  <c r="Q21" i="12"/>
  <c r="V21" i="12"/>
  <c r="G24" i="12"/>
  <c r="I24" i="12"/>
  <c r="K24" i="12"/>
  <c r="M24" i="12"/>
  <c r="O24" i="12"/>
  <c r="O8" i="12" s="1"/>
  <c r="Q24" i="12"/>
  <c r="V24" i="12"/>
  <c r="G27" i="12"/>
  <c r="I27" i="12"/>
  <c r="K27" i="12"/>
  <c r="M27" i="12"/>
  <c r="O27" i="12"/>
  <c r="Q27" i="12"/>
  <c r="V27" i="12"/>
  <c r="G30" i="12"/>
  <c r="M30" i="12" s="1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36" i="12"/>
  <c r="M36" i="12" s="1"/>
  <c r="I36" i="12"/>
  <c r="K36" i="12"/>
  <c r="O36" i="12"/>
  <c r="Q36" i="12"/>
  <c r="V36" i="12"/>
  <c r="G39" i="12"/>
  <c r="I39" i="12"/>
  <c r="K39" i="12"/>
  <c r="M39" i="12"/>
  <c r="O39" i="12"/>
  <c r="Q39" i="12"/>
  <c r="V39" i="12"/>
  <c r="G42" i="12"/>
  <c r="I42" i="12"/>
  <c r="K42" i="12"/>
  <c r="M42" i="12"/>
  <c r="O42" i="12"/>
  <c r="Q42" i="12"/>
  <c r="V42" i="12"/>
  <c r="G45" i="12"/>
  <c r="I45" i="12"/>
  <c r="K45" i="12"/>
  <c r="M45" i="12"/>
  <c r="O45" i="12"/>
  <c r="Q45" i="12"/>
  <c r="V45" i="12"/>
  <c r="G48" i="12"/>
  <c r="M48" i="12" s="1"/>
  <c r="I48" i="12"/>
  <c r="K48" i="12"/>
  <c r="O48" i="12"/>
  <c r="Q48" i="12"/>
  <c r="V48" i="12"/>
  <c r="G51" i="12"/>
  <c r="M51" i="12" s="1"/>
  <c r="I51" i="12"/>
  <c r="K51" i="12"/>
  <c r="O51" i="12"/>
  <c r="Q51" i="12"/>
  <c r="V51" i="12"/>
  <c r="G54" i="12"/>
  <c r="M54" i="12" s="1"/>
  <c r="I54" i="12"/>
  <c r="K54" i="12"/>
  <c r="O54" i="12"/>
  <c r="Q54" i="12"/>
  <c r="V54" i="12"/>
  <c r="AE56" i="12"/>
  <c r="I20" i="1"/>
  <c r="I19" i="1"/>
  <c r="I18" i="1"/>
  <c r="I17" i="1"/>
  <c r="I16" i="1"/>
  <c r="F43" i="1"/>
  <c r="G23" i="1" s="1"/>
  <c r="G43" i="1"/>
  <c r="G25" i="1" s="1"/>
  <c r="A25" i="1" s="1"/>
  <c r="H43" i="1"/>
  <c r="H42" i="1"/>
  <c r="I42" i="1" s="1"/>
  <c r="H41" i="1"/>
  <c r="I41" i="1" s="1"/>
  <c r="H40" i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G26" i="1" l="1"/>
  <c r="A26" i="1"/>
  <c r="G28" i="1"/>
  <c r="A23" i="1"/>
  <c r="M8" i="12"/>
  <c r="AF56" i="12"/>
  <c r="I21" i="1"/>
  <c r="J42" i="1"/>
  <c r="J39" i="1"/>
  <c r="J43" i="1" s="1"/>
  <c r="J41" i="1"/>
  <c r="A24" i="1" l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Kynyking</author>
  </authors>
  <commentList>
    <comment ref="S6" authorId="0" shapeId="0" xr:uid="{4D5E6F17-8257-4CE4-A67E-6FBEB023243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8CB91F6-D09D-4690-9072-D6A18478244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<sst xmlns="http://schemas.openxmlformats.org/spreadsheetml/2006/main" count="329" uniqueCount="149">
  <si>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</si>
  <si>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</si>
  <si>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</si>
  <si>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</si>
  <si>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</si>
  <si>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</si>
  <si>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</si>
  <si>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</si>
  <si>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</si>
  <si>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</si>
  <si>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</si>
  <si>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</si>
  <si>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</si>
  <si>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</si>
  <si>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</si>
  <si>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</si>
  <si>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</si>
  <si>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</si>
  <si>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</si>
  <si>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</si>
  <si>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</si>
  <si>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</si>
  <si>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</si>
  <si>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</si>
  <si>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</si>
  <si>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</si>
  <si>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</si>
  <si>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</si>
  <si>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</si>
  <si>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</si>
  <si>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</si>
  <si>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</si>
  <si>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</si>
  <si>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</si>
  <si>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</si>
  <si>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</si>
  <si>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</si>
  <si>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</si>
  <si>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</si>
  <si>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</si>
  <si>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</si>
  <si>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</si>
  <si>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</si>
  <si>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001</t>
  </si>
  <si>
    <t>Interiér</t>
  </si>
  <si>
    <t>01</t>
  </si>
  <si>
    <t>Stávající objekt fotbalových kabin</t>
  </si>
  <si>
    <t>Objekt:</t>
  </si>
  <si>
    <t>Rozpočet:</t>
  </si>
  <si>
    <t>2691.A</t>
  </si>
  <si>
    <t>Kompletní rekonstrukce fotbalových kabin, Žďár nad Sázavou - INTERIÉR_pevně zabudovaný</t>
  </si>
  <si>
    <t>Město Žďár nad Sázavou</t>
  </si>
  <si>
    <t>Žižkova 227/1</t>
  </si>
  <si>
    <t>Žďár nad Sázavou-Žďár nad Sázavou 1</t>
  </si>
  <si>
    <t>59101</t>
  </si>
  <si>
    <t>00295841</t>
  </si>
  <si>
    <t>CZ00295841</t>
  </si>
  <si>
    <t>Stavba</t>
  </si>
  <si>
    <t>Stavební objekt</t>
  </si>
  <si>
    <t>Celkem za stavbu</t>
  </si>
  <si>
    <t>CZK</t>
  </si>
  <si>
    <t>#POPS</t>
  </si>
  <si>
    <t>Popis stavby: 2691.A - Kompletní rekonstrukce fotbalových kabin, Žďár nad Sázavou - INTERIÉR_pevně zabudovaný</t>
  </si>
  <si>
    <t>#POPO</t>
  </si>
  <si>
    <t>Popis objektu: 01 - Stávající objekt fotbalových kabin</t>
  </si>
  <si>
    <t>#POPR</t>
  </si>
  <si>
    <t>Popis rozpočtu: 001 - Interiér</t>
  </si>
  <si>
    <t>Rekapitulace dílů</t>
  </si>
  <si>
    <t>Typ dílu</t>
  </si>
  <si>
    <t>797.1</t>
  </si>
  <si>
    <t>Interiérový nábytek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</si>
  <si>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</si>
  <si>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</si>
  <si>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</si>
  <si>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</si>
  <si>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</si>
  <si>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</si>
  <si>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</si>
  <si>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</si>
  <si>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</si>
  <si>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</si>
  <si>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</si>
  <si>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</si>
  <si>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</si>
  <si>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</si>
  <si>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</si>
  <si>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</si>
  <si>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</si>
  <si>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</si>
  <si>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</si>
  <si>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</si>
  <si>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</si>
  <si>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</si>
  <si>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</si>
  <si>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</si>
  <si>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</si>
  <si>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</si>
  <si>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</si>
  <si>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</si>
  <si>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</si>
  <si>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</si>
  <si>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</si>
  <si>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001/M</t>
  </si>
  <si>
    <t>D+M šatní věšáková stěna s lavičkou a policí, rozměr 6000x450x2000 mm, kompletní sestava</t>
  </si>
  <si>
    <t>kus</t>
  </si>
  <si>
    <t>Vlastní</t>
  </si>
  <si>
    <t>Indiv</t>
  </si>
  <si>
    <t>Práce</t>
  </si>
  <si>
    <t>Červená</t>
  </si>
  <si>
    <t>POL1_1</t>
  </si>
  <si>
    <t xml:space="preserve">přesná specifikace dle výpisu nábytku_výkres D.1.1.31 : </t>
  </si>
  <si>
    <t>VV</t>
  </si>
  <si>
    <t>3,00</t>
  </si>
  <si>
    <t>002/M</t>
  </si>
  <si>
    <t>D+M šatní věšáková stěna s lavičkou a policí, rozměr 2400x450x2000 mm, kompletní sestava</t>
  </si>
  <si>
    <t>4,00</t>
  </si>
  <si>
    <t>003/M</t>
  </si>
  <si>
    <t>D+M šatní věšáková stěna s lavičkou a policí, rozměr 2000x450x2000 mm, kompletní sestava</t>
  </si>
  <si>
    <t>2,00</t>
  </si>
  <si>
    <t>004/M</t>
  </si>
  <si>
    <t>D+M šatní věšáková stěna s lavičkou a policí, rozměr 600x450x2000 mm, kompletní sestava</t>
  </si>
  <si>
    <t>6,00</t>
  </si>
  <si>
    <t>005/M</t>
  </si>
  <si>
    <t>006/M</t>
  </si>
  <si>
    <t>D+M šatní věšáková stěna s lavičkou a policí, rozměr 1600x450x2000 mm, kompletní sestava</t>
  </si>
  <si>
    <t>1,00</t>
  </si>
  <si>
    <t>007/M</t>
  </si>
  <si>
    <t>D+M šatní věšáková stěna s lavičkou a policí, rozměr 400x450x2000 mm, kompletní sestava</t>
  </si>
  <si>
    <t>008/M</t>
  </si>
  <si>
    <t>D+M šatní věšáková stěna s lavičkou a policí, rozměr 2800x450x2000 mm, kompletní sestava</t>
  </si>
  <si>
    <t>009/M</t>
  </si>
  <si>
    <t>D+M šatní věšáková stěna s lavičkou a policí, rozměr 5600x450x2000 mm, kompletní sestava</t>
  </si>
  <si>
    <t>010/M</t>
  </si>
  <si>
    <t>D+M šatní věšáková stěna s lavičkou a policí, rozměr 1200x450x2000 mm, kompletní sestava</t>
  </si>
  <si>
    <t>011/M</t>
  </si>
  <si>
    <t>D+M šatní věšáková stěna s lavičkou a policí, rozměr 1400x450x2000 mm, kompletní sestava</t>
  </si>
  <si>
    <t>012/M</t>
  </si>
  <si>
    <t>D+M šatní věšáková stěna s lavičkou a policí, rozměr 3200x450x2000 mm, kompletní sestava</t>
  </si>
  <si>
    <t>013/M</t>
  </si>
  <si>
    <t>D+M šatní věšáková stěna s lavičkou a policí, rozměr 4000x450x2000 mm, kompletní sestava</t>
  </si>
  <si>
    <t>014/M</t>
  </si>
  <si>
    <t>030/M</t>
  </si>
  <si>
    <t>D+M věšáková stěna s policí v klubovně, rozměr 1700x250x1920 mm</t>
  </si>
  <si>
    <t>797-001</t>
  </si>
  <si>
    <t>Přesun a doprava interiérových prvků</t>
  </si>
  <si>
    <t>soubor</t>
  </si>
  <si>
    <t>POL1_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</si>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</sst>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9Y1B8LqsIyFK8989/oMmHbOn0tXNJz9fp9srKJV4vF/P8xwmErNIUPcQJvFy2zxkeVWl538cDpQLpqjRjxT1DA==" saltValue="VaMHZyf/qaqJsbHIx39Bv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8041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SUMIF(F53:F53,A16,I53:I53)+SUMIF(F53:F53,"PSU",I53:I53)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SUMIF(F53:F53,A17,I53:I53)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SUMIF(F53:F53,A18,I53:I53)</f>
        <v>0</v>
      </c>
      <c r="J18" s="85"/>
    </row>
    <row r="19" spans="1:10" ht="23.25" customHeight="1" x14ac:dyDescent="0.2">
      <c r="A19" s="198" t="s">
        <v>71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SUMIF(F53:F53,A19,I53:I53)</f>
        <v>0</v>
      </c>
      <c r="J19" s="85"/>
    </row>
    <row r="20" spans="1:10" ht="23.25" customHeight="1" x14ac:dyDescent="0.2">
      <c r="A20" s="198" t="s">
        <v>72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SUMIF(F53:F53,A20,I53:I53)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57</v>
      </c>
      <c r="C39" s="149"/>
      <c r="D39" s="149"/>
      <c r="E39" s="149"/>
      <c r="F39" s="150">
        <f>'01 001 Pol'!AE56</f>
        <v>0</v>
      </c>
      <c r="G39" s="151">
        <f>'01 001 Pol'!AF56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/>
      <c r="C40" s="155" t="s">
        <v>58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">
      <c r="A41" s="138">
        <v>2</v>
      </c>
      <c r="B41" s="154" t="s">
        <v>45</v>
      </c>
      <c r="C41" s="155" t="s">
        <v>46</v>
      </c>
      <c r="D41" s="155"/>
      <c r="E41" s="155"/>
      <c r="F41" s="156">
        <f>'01 001 Pol'!AE56</f>
        <v>0</v>
      </c>
      <c r="G41" s="157">
        <f>'01 001 Pol'!AF56</f>
        <v>0</v>
      </c>
      <c r="H41" s="157">
        <f>(F41*SazbaDPH1/100)+(G41*SazbaDPH2/100)</f>
        <v>0</v>
      </c>
      <c r="I41" s="157">
        <f>F41+G41+H41</f>
        <v>0</v>
      </c>
      <c r="J41" s="158" t="str">
        <f>IF(CenaCelkemVypocet=0,"",I41/CenaCelkemVypocet*100)</f>
        <v/>
      </c>
    </row>
    <row r="42" spans="1:10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'01 001 Pol'!AE56</f>
        <v>0</v>
      </c>
      <c r="G42" s="152">
        <f>'01 001 Pol'!AF56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8"/>
      <c r="B43" s="161" t="s">
        <v>59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77" t="s">
        <v>67</v>
      </c>
    </row>
    <row r="52" spans="1:10" ht="25.5" customHeight="1" x14ac:dyDescent="0.2">
      <c r="A52" s="179"/>
      <c r="B52" s="182" t="s">
        <v>17</v>
      </c>
      <c r="C52" s="182" t="s">
        <v>5</v>
      </c>
      <c r="D52" s="183"/>
      <c r="E52" s="183"/>
      <c r="F52" s="184" t="s">
        <v>68</v>
      </c>
      <c r="G52" s="184"/>
      <c r="H52" s="184"/>
      <c r="I52" s="184" t="s">
        <v>29</v>
      </c>
      <c r="J52" s="184" t="s">
        <v>0</v>
      </c>
    </row>
    <row r="53" spans="1:10" ht="36.75" customHeight="1" x14ac:dyDescent="0.2">
      <c r="A53" s="180"/>
      <c r="B53" s="185" t="s">
        <v>69</v>
      </c>
      <c r="C53" s="186" t="s">
        <v>70</v>
      </c>
      <c r="D53" s="187"/>
      <c r="E53" s="187"/>
      <c r="F53" s="194" t="s">
        <v>25</v>
      </c>
      <c r="G53" s="195"/>
      <c r="H53" s="195"/>
      <c r="I53" s="195">
        <f>'01 001 Pol'!G8</f>
        <v>0</v>
      </c>
      <c r="J53" s="191" t="str">
        <f>IF(I54=0,"",I53/I54*100)</f>
        <v/>
      </c>
    </row>
    <row r="54" spans="1:10" ht="25.5" customHeight="1" x14ac:dyDescent="0.2">
      <c r="A54" s="181"/>
      <c r="B54" s="188" t="s">
        <v>1</v>
      </c>
      <c r="C54" s="189"/>
      <c r="D54" s="190"/>
      <c r="E54" s="190"/>
      <c r="F54" s="196"/>
      <c r="G54" s="197"/>
      <c r="H54" s="197"/>
      <c r="I54" s="197">
        <f>I53</f>
        <v>0</v>
      </c>
      <c r="J54" s="192" t="str">
        <f>J53</f>
        <v/>
      </c>
    </row>
    <row r="55" spans="1:10" x14ac:dyDescent="0.2">
      <c r="F55" s="137"/>
      <c r="G55" s="137"/>
      <c r="H55" s="137"/>
      <c r="I55" s="137"/>
      <c r="J55" s="193"/>
    </row>
    <row r="56" spans="1:10" x14ac:dyDescent="0.2">
      <c r="F56" s="137"/>
      <c r="G56" s="137"/>
      <c r="H56" s="137"/>
      <c r="I56" s="137"/>
      <c r="J56" s="193"/>
    </row>
    <row r="57" spans="1:10" x14ac:dyDescent="0.2">
      <c r="F57" s="137"/>
      <c r="G57" s="137"/>
      <c r="H57" s="137"/>
      <c r="I57" s="137"/>
      <c r="J57" s="193"/>
    </row>
  </sheetData>
  <sheetProtection algorithmName="SHA-512" hashValue="tGy1PUYv6McPpR3iRfv4cbeuHns+wgxqY0MuNE8pirleIYYQwvE/ToMVTIa8PmexJkt3zc2D4j7S1btK8Jn2tg==" saltValue="cTzRDryvi3XV3JUewvFtP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3:E53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nN1J/TT5BnlNae+dC+A2fHo8dUaW/j4yrExiZhBdcGsr/SWE/bVTj8CUbC2VtwpswRoRhdJCGUjkwOgfVUjANw==" saltValue="Zf5C8R4gW/CwNqpFaLm0c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434E-2BCF-4AB3-B15A-01F100A5964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73</v>
      </c>
      <c r="B1" s="199"/>
      <c r="C1" s="199"/>
      <c r="D1" s="199"/>
      <c r="E1" s="199"/>
      <c r="F1" s="199"/>
      <c r="G1" s="199"/>
      <c r="AG1" t="s">
        <v>74</v>
      </c>
    </row>
    <row r="2" spans="1:60" ht="24.95" customHeight="1" x14ac:dyDescent="0.2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75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75</v>
      </c>
      <c r="AG3" t="s">
        <v>76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77</v>
      </c>
    </row>
    <row r="5" spans="1:60" x14ac:dyDescent="0.2">
      <c r="D5" s="10"/>
    </row>
    <row r="6" spans="1:60" ht="38.25" x14ac:dyDescent="0.2">
      <c r="A6" s="210" t="s">
        <v>78</v>
      </c>
      <c r="B6" s="212" t="s">
        <v>79</v>
      </c>
      <c r="C6" s="212" t="s">
        <v>80</v>
      </c>
      <c r="D6" s="211" t="s">
        <v>81</v>
      </c>
      <c r="E6" s="210" t="s">
        <v>82</v>
      </c>
      <c r="F6" s="209" t="s">
        <v>83</v>
      </c>
      <c r="G6" s="210" t="s">
        <v>29</v>
      </c>
      <c r="H6" s="213" t="s">
        <v>30</v>
      </c>
      <c r="I6" s="213" t="s">
        <v>84</v>
      </c>
      <c r="J6" s="213" t="s">
        <v>31</v>
      </c>
      <c r="K6" s="213" t="s">
        <v>85</v>
      </c>
      <c r="L6" s="213" t="s">
        <v>86</v>
      </c>
      <c r="M6" s="213" t="s">
        <v>87</v>
      </c>
      <c r="N6" s="213" t="s">
        <v>88</v>
      </c>
      <c r="O6" s="213" t="s">
        <v>89</v>
      </c>
      <c r="P6" s="213" t="s">
        <v>90</v>
      </c>
      <c r="Q6" s="213" t="s">
        <v>91</v>
      </c>
      <c r="R6" s="213" t="s">
        <v>92</v>
      </c>
      <c r="S6" s="213" t="s">
        <v>93</v>
      </c>
      <c r="T6" s="213" t="s">
        <v>94</v>
      </c>
      <c r="U6" s="213" t="s">
        <v>95</v>
      </c>
      <c r="V6" s="213" t="s">
        <v>96</v>
      </c>
      <c r="W6" s="213" t="s">
        <v>97</v>
      </c>
      <c r="X6" s="213" t="s">
        <v>98</v>
      </c>
      <c r="Y6" s="213" t="s">
        <v>99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28" t="s">
        <v>100</v>
      </c>
      <c r="B8" s="229" t="s">
        <v>69</v>
      </c>
      <c r="C8" s="242" t="s">
        <v>70</v>
      </c>
      <c r="D8" s="230"/>
      <c r="E8" s="231"/>
      <c r="F8" s="232"/>
      <c r="G8" s="232">
        <f>SUMIF(AG9:AG54,"&lt;&gt;NOR",G9:G54)</f>
        <v>0</v>
      </c>
      <c r="H8" s="232"/>
      <c r="I8" s="232">
        <f>SUM(I9:I54)</f>
        <v>0</v>
      </c>
      <c r="J8" s="232"/>
      <c r="K8" s="232">
        <f>SUM(K9:K54)</f>
        <v>0</v>
      </c>
      <c r="L8" s="232"/>
      <c r="M8" s="232">
        <f>SUM(M9:M54)</f>
        <v>0</v>
      </c>
      <c r="N8" s="231"/>
      <c r="O8" s="231">
        <f>SUM(O9:O54)</f>
        <v>0</v>
      </c>
      <c r="P8" s="231"/>
      <c r="Q8" s="231">
        <f>SUM(Q9:Q54)</f>
        <v>0</v>
      </c>
      <c r="R8" s="232"/>
      <c r="S8" s="232"/>
      <c r="T8" s="233"/>
      <c r="U8" s="227"/>
      <c r="V8" s="227">
        <f>SUM(V9:V54)</f>
        <v>0</v>
      </c>
      <c r="W8" s="227"/>
      <c r="X8" s="227"/>
      <c r="Y8" s="227"/>
      <c r="AG8" t="s">
        <v>101</v>
      </c>
    </row>
    <row r="9" spans="1:60" ht="22.5" outlineLevel="1" x14ac:dyDescent="0.2">
      <c r="A9" s="235">
        <v>1</v>
      </c>
      <c r="B9" s="236" t="s">
        <v>102</v>
      </c>
      <c r="C9" s="243" t="s">
        <v>103</v>
      </c>
      <c r="D9" s="237" t="s">
        <v>104</v>
      </c>
      <c r="E9" s="238">
        <v>3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0</v>
      </c>
      <c r="O9" s="238">
        <f>ROUND(E9*N9,2)</f>
        <v>0</v>
      </c>
      <c r="P9" s="238">
        <v>0</v>
      </c>
      <c r="Q9" s="238">
        <f>ROUND(E9*P9,2)</f>
        <v>0</v>
      </c>
      <c r="R9" s="240"/>
      <c r="S9" s="240" t="s">
        <v>105</v>
      </c>
      <c r="T9" s="241" t="s">
        <v>106</v>
      </c>
      <c r="U9" s="224">
        <v>0</v>
      </c>
      <c r="V9" s="224">
        <f>ROUND(E9*U9,2)</f>
        <v>0</v>
      </c>
      <c r="W9" s="224"/>
      <c r="X9" s="224" t="s">
        <v>107</v>
      </c>
      <c r="Y9" s="224" t="s">
        <v>108</v>
      </c>
      <c r="Z9" s="214"/>
      <c r="AA9" s="214"/>
      <c r="AB9" s="214"/>
      <c r="AC9" s="214"/>
      <c r="AD9" s="214"/>
      <c r="AE9" s="214"/>
      <c r="AF9" s="214"/>
      <c r="AG9" s="214" t="s">
        <v>109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44" t="s">
        <v>110</v>
      </c>
      <c r="D10" s="225"/>
      <c r="E10" s="226"/>
      <c r="F10" s="224"/>
      <c r="G10" s="224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111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">
      <c r="A11" s="221"/>
      <c r="B11" s="222"/>
      <c r="C11" s="244" t="s">
        <v>112</v>
      </c>
      <c r="D11" s="225"/>
      <c r="E11" s="226">
        <v>3</v>
      </c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111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ht="22.5" outlineLevel="1" x14ac:dyDescent="0.2">
      <c r="A12" s="235">
        <v>2</v>
      </c>
      <c r="B12" s="236" t="s">
        <v>113</v>
      </c>
      <c r="C12" s="243" t="s">
        <v>114</v>
      </c>
      <c r="D12" s="237" t="s">
        <v>104</v>
      </c>
      <c r="E12" s="238">
        <v>4</v>
      </c>
      <c r="F12" s="239"/>
      <c r="G12" s="240">
        <f>ROUND(E12*F12,2)</f>
        <v>0</v>
      </c>
      <c r="H12" s="239"/>
      <c r="I12" s="240">
        <f>ROUND(E12*H12,2)</f>
        <v>0</v>
      </c>
      <c r="J12" s="239"/>
      <c r="K12" s="240">
        <f>ROUND(E12*J12,2)</f>
        <v>0</v>
      </c>
      <c r="L12" s="240">
        <v>21</v>
      </c>
      <c r="M12" s="240">
        <f>G12*(1+L12/100)</f>
        <v>0</v>
      </c>
      <c r="N12" s="238">
        <v>0</v>
      </c>
      <c r="O12" s="238">
        <f>ROUND(E12*N12,2)</f>
        <v>0</v>
      </c>
      <c r="P12" s="238">
        <v>0</v>
      </c>
      <c r="Q12" s="238">
        <f>ROUND(E12*P12,2)</f>
        <v>0</v>
      </c>
      <c r="R12" s="240"/>
      <c r="S12" s="240" t="s">
        <v>105</v>
      </c>
      <c r="T12" s="241" t="s">
        <v>106</v>
      </c>
      <c r="U12" s="224">
        <v>0</v>
      </c>
      <c r="V12" s="224">
        <f>ROUND(E12*U12,2)</f>
        <v>0</v>
      </c>
      <c r="W12" s="224"/>
      <c r="X12" s="224" t="s">
        <v>107</v>
      </c>
      <c r="Y12" s="224" t="s">
        <v>108</v>
      </c>
      <c r="Z12" s="214"/>
      <c r="AA12" s="214"/>
      <c r="AB12" s="214"/>
      <c r="AC12" s="214"/>
      <c r="AD12" s="214"/>
      <c r="AE12" s="214"/>
      <c r="AF12" s="214"/>
      <c r="AG12" s="214" t="s">
        <v>109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2" x14ac:dyDescent="0.2">
      <c r="A13" s="221"/>
      <c r="B13" s="222"/>
      <c r="C13" s="244" t="s">
        <v>110</v>
      </c>
      <c r="D13" s="225"/>
      <c r="E13" s="226"/>
      <c r="F13" s="224"/>
      <c r="G13" s="224"/>
      <c r="H13" s="224"/>
      <c r="I13" s="224"/>
      <c r="J13" s="224"/>
      <c r="K13" s="224"/>
      <c r="L13" s="224"/>
      <c r="M13" s="224"/>
      <c r="N13" s="223"/>
      <c r="O13" s="223"/>
      <c r="P13" s="223"/>
      <c r="Q13" s="223"/>
      <c r="R13" s="224"/>
      <c r="S13" s="224"/>
      <c r="T13" s="224"/>
      <c r="U13" s="224"/>
      <c r="V13" s="224"/>
      <c r="W13" s="224"/>
      <c r="X13" s="224"/>
      <c r="Y13" s="224"/>
      <c r="Z13" s="214"/>
      <c r="AA13" s="214"/>
      <c r="AB13" s="214"/>
      <c r="AC13" s="214"/>
      <c r="AD13" s="214"/>
      <c r="AE13" s="214"/>
      <c r="AF13" s="214"/>
      <c r="AG13" s="214" t="s">
        <v>111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">
      <c r="A14" s="221"/>
      <c r="B14" s="222"/>
      <c r="C14" s="244" t="s">
        <v>115</v>
      </c>
      <c r="D14" s="225"/>
      <c r="E14" s="226">
        <v>4</v>
      </c>
      <c r="F14" s="224"/>
      <c r="G14" s="224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111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ht="22.5" outlineLevel="1" x14ac:dyDescent="0.2">
      <c r="A15" s="235">
        <v>3</v>
      </c>
      <c r="B15" s="236" t="s">
        <v>116</v>
      </c>
      <c r="C15" s="243" t="s">
        <v>117</v>
      </c>
      <c r="D15" s="237" t="s">
        <v>104</v>
      </c>
      <c r="E15" s="238">
        <v>2</v>
      </c>
      <c r="F15" s="239"/>
      <c r="G15" s="240">
        <f>ROUND(E15*F15,2)</f>
        <v>0</v>
      </c>
      <c r="H15" s="239"/>
      <c r="I15" s="240">
        <f>ROUND(E15*H15,2)</f>
        <v>0</v>
      </c>
      <c r="J15" s="239"/>
      <c r="K15" s="240">
        <f>ROUND(E15*J15,2)</f>
        <v>0</v>
      </c>
      <c r="L15" s="240">
        <v>21</v>
      </c>
      <c r="M15" s="240">
        <f>G15*(1+L15/100)</f>
        <v>0</v>
      </c>
      <c r="N15" s="238">
        <v>0</v>
      </c>
      <c r="O15" s="238">
        <f>ROUND(E15*N15,2)</f>
        <v>0</v>
      </c>
      <c r="P15" s="238">
        <v>0</v>
      </c>
      <c r="Q15" s="238">
        <f>ROUND(E15*P15,2)</f>
        <v>0</v>
      </c>
      <c r="R15" s="240"/>
      <c r="S15" s="240" t="s">
        <v>105</v>
      </c>
      <c r="T15" s="241" t="s">
        <v>106</v>
      </c>
      <c r="U15" s="224">
        <v>0</v>
      </c>
      <c r="V15" s="224">
        <f>ROUND(E15*U15,2)</f>
        <v>0</v>
      </c>
      <c r="W15" s="224"/>
      <c r="X15" s="224" t="s">
        <v>107</v>
      </c>
      <c r="Y15" s="224" t="s">
        <v>108</v>
      </c>
      <c r="Z15" s="214"/>
      <c r="AA15" s="214"/>
      <c r="AB15" s="214"/>
      <c r="AC15" s="214"/>
      <c r="AD15" s="214"/>
      <c r="AE15" s="214"/>
      <c r="AF15" s="214"/>
      <c r="AG15" s="214" t="s">
        <v>109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">
      <c r="A16" s="221"/>
      <c r="B16" s="222"/>
      <c r="C16" s="244" t="s">
        <v>110</v>
      </c>
      <c r="D16" s="225"/>
      <c r="E16" s="226"/>
      <c r="F16" s="224"/>
      <c r="G16" s="224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111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2">
      <c r="A17" s="221"/>
      <c r="B17" s="222"/>
      <c r="C17" s="244" t="s">
        <v>118</v>
      </c>
      <c r="D17" s="225"/>
      <c r="E17" s="226">
        <v>2</v>
      </c>
      <c r="F17" s="224"/>
      <c r="G17" s="224"/>
      <c r="H17" s="224"/>
      <c r="I17" s="224"/>
      <c r="J17" s="224"/>
      <c r="K17" s="224"/>
      <c r="L17" s="224"/>
      <c r="M17" s="224"/>
      <c r="N17" s="223"/>
      <c r="O17" s="223"/>
      <c r="P17" s="223"/>
      <c r="Q17" s="223"/>
      <c r="R17" s="224"/>
      <c r="S17" s="224"/>
      <c r="T17" s="224"/>
      <c r="U17" s="224"/>
      <c r="V17" s="224"/>
      <c r="W17" s="224"/>
      <c r="X17" s="224"/>
      <c r="Y17" s="224"/>
      <c r="Z17" s="214"/>
      <c r="AA17" s="214"/>
      <c r="AB17" s="214"/>
      <c r="AC17" s="214"/>
      <c r="AD17" s="214"/>
      <c r="AE17" s="214"/>
      <c r="AF17" s="214"/>
      <c r="AG17" s="214" t="s">
        <v>111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ht="22.5" outlineLevel="1" x14ac:dyDescent="0.2">
      <c r="A18" s="235">
        <v>4</v>
      </c>
      <c r="B18" s="236" t="s">
        <v>119</v>
      </c>
      <c r="C18" s="243" t="s">
        <v>120</v>
      </c>
      <c r="D18" s="237" t="s">
        <v>104</v>
      </c>
      <c r="E18" s="238">
        <v>6</v>
      </c>
      <c r="F18" s="239"/>
      <c r="G18" s="240">
        <f>ROUND(E18*F18,2)</f>
        <v>0</v>
      </c>
      <c r="H18" s="239"/>
      <c r="I18" s="240">
        <f>ROUND(E18*H18,2)</f>
        <v>0</v>
      </c>
      <c r="J18" s="239"/>
      <c r="K18" s="240">
        <f>ROUND(E18*J18,2)</f>
        <v>0</v>
      </c>
      <c r="L18" s="240">
        <v>21</v>
      </c>
      <c r="M18" s="240">
        <f>G18*(1+L18/100)</f>
        <v>0</v>
      </c>
      <c r="N18" s="238">
        <v>0</v>
      </c>
      <c r="O18" s="238">
        <f>ROUND(E18*N18,2)</f>
        <v>0</v>
      </c>
      <c r="P18" s="238">
        <v>0</v>
      </c>
      <c r="Q18" s="238">
        <f>ROUND(E18*P18,2)</f>
        <v>0</v>
      </c>
      <c r="R18" s="240"/>
      <c r="S18" s="240" t="s">
        <v>105</v>
      </c>
      <c r="T18" s="241" t="s">
        <v>106</v>
      </c>
      <c r="U18" s="224">
        <v>0</v>
      </c>
      <c r="V18" s="224">
        <f>ROUND(E18*U18,2)</f>
        <v>0</v>
      </c>
      <c r="W18" s="224"/>
      <c r="X18" s="224" t="s">
        <v>107</v>
      </c>
      <c r="Y18" s="224" t="s">
        <v>108</v>
      </c>
      <c r="Z18" s="214"/>
      <c r="AA18" s="214"/>
      <c r="AB18" s="214"/>
      <c r="AC18" s="214"/>
      <c r="AD18" s="214"/>
      <c r="AE18" s="214"/>
      <c r="AF18" s="214"/>
      <c r="AG18" s="214" t="s">
        <v>109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 x14ac:dyDescent="0.2">
      <c r="A19" s="221"/>
      <c r="B19" s="222"/>
      <c r="C19" s="244" t="s">
        <v>110</v>
      </c>
      <c r="D19" s="225"/>
      <c r="E19" s="226"/>
      <c r="F19" s="224"/>
      <c r="G19" s="22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111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2">
      <c r="A20" s="221"/>
      <c r="B20" s="222"/>
      <c r="C20" s="244" t="s">
        <v>121</v>
      </c>
      <c r="D20" s="225"/>
      <c r="E20" s="226">
        <v>6</v>
      </c>
      <c r="F20" s="224"/>
      <c r="G20" s="224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4"/>
      <c r="AA20" s="214"/>
      <c r="AB20" s="214"/>
      <c r="AC20" s="214"/>
      <c r="AD20" s="214"/>
      <c r="AE20" s="214"/>
      <c r="AF20" s="214"/>
      <c r="AG20" s="214" t="s">
        <v>111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ht="22.5" outlineLevel="1" x14ac:dyDescent="0.2">
      <c r="A21" s="235">
        <v>5</v>
      </c>
      <c r="B21" s="236" t="s">
        <v>122</v>
      </c>
      <c r="C21" s="243" t="s">
        <v>103</v>
      </c>
      <c r="D21" s="237" t="s">
        <v>104</v>
      </c>
      <c r="E21" s="238">
        <v>2</v>
      </c>
      <c r="F21" s="239"/>
      <c r="G21" s="240">
        <f>ROUND(E21*F21,2)</f>
        <v>0</v>
      </c>
      <c r="H21" s="239"/>
      <c r="I21" s="240">
        <f>ROUND(E21*H21,2)</f>
        <v>0</v>
      </c>
      <c r="J21" s="239"/>
      <c r="K21" s="240">
        <f>ROUND(E21*J21,2)</f>
        <v>0</v>
      </c>
      <c r="L21" s="240">
        <v>21</v>
      </c>
      <c r="M21" s="240">
        <f>G21*(1+L21/100)</f>
        <v>0</v>
      </c>
      <c r="N21" s="238">
        <v>0</v>
      </c>
      <c r="O21" s="238">
        <f>ROUND(E21*N21,2)</f>
        <v>0</v>
      </c>
      <c r="P21" s="238">
        <v>0</v>
      </c>
      <c r="Q21" s="238">
        <f>ROUND(E21*P21,2)</f>
        <v>0</v>
      </c>
      <c r="R21" s="240"/>
      <c r="S21" s="240" t="s">
        <v>105</v>
      </c>
      <c r="T21" s="241" t="s">
        <v>106</v>
      </c>
      <c r="U21" s="224">
        <v>0</v>
      </c>
      <c r="V21" s="224">
        <f>ROUND(E21*U21,2)</f>
        <v>0</v>
      </c>
      <c r="W21" s="224"/>
      <c r="X21" s="224" t="s">
        <v>107</v>
      </c>
      <c r="Y21" s="224" t="s">
        <v>108</v>
      </c>
      <c r="Z21" s="214"/>
      <c r="AA21" s="214"/>
      <c r="AB21" s="214"/>
      <c r="AC21" s="214"/>
      <c r="AD21" s="214"/>
      <c r="AE21" s="214"/>
      <c r="AF21" s="214"/>
      <c r="AG21" s="214" t="s">
        <v>109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 x14ac:dyDescent="0.2">
      <c r="A22" s="221"/>
      <c r="B22" s="222"/>
      <c r="C22" s="244" t="s">
        <v>110</v>
      </c>
      <c r="D22" s="225"/>
      <c r="E22" s="226"/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111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21"/>
      <c r="B23" s="222"/>
      <c r="C23" s="244" t="s">
        <v>118</v>
      </c>
      <c r="D23" s="225"/>
      <c r="E23" s="226">
        <v>2</v>
      </c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111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22.5" outlineLevel="1" x14ac:dyDescent="0.2">
      <c r="A24" s="235">
        <v>6</v>
      </c>
      <c r="B24" s="236" t="s">
        <v>123</v>
      </c>
      <c r="C24" s="243" t="s">
        <v>124</v>
      </c>
      <c r="D24" s="237" t="s">
        <v>104</v>
      </c>
      <c r="E24" s="238">
        <v>1</v>
      </c>
      <c r="F24" s="239"/>
      <c r="G24" s="240">
        <f>ROUND(E24*F24,2)</f>
        <v>0</v>
      </c>
      <c r="H24" s="239"/>
      <c r="I24" s="240">
        <f>ROUND(E24*H24,2)</f>
        <v>0</v>
      </c>
      <c r="J24" s="239"/>
      <c r="K24" s="240">
        <f>ROUND(E24*J24,2)</f>
        <v>0</v>
      </c>
      <c r="L24" s="240">
        <v>21</v>
      </c>
      <c r="M24" s="240">
        <f>G24*(1+L24/100)</f>
        <v>0</v>
      </c>
      <c r="N24" s="238">
        <v>0</v>
      </c>
      <c r="O24" s="238">
        <f>ROUND(E24*N24,2)</f>
        <v>0</v>
      </c>
      <c r="P24" s="238">
        <v>0</v>
      </c>
      <c r="Q24" s="238">
        <f>ROUND(E24*P24,2)</f>
        <v>0</v>
      </c>
      <c r="R24" s="240"/>
      <c r="S24" s="240" t="s">
        <v>105</v>
      </c>
      <c r="T24" s="241" t="s">
        <v>106</v>
      </c>
      <c r="U24" s="224">
        <v>0</v>
      </c>
      <c r="V24" s="224">
        <f>ROUND(E24*U24,2)</f>
        <v>0</v>
      </c>
      <c r="W24" s="224"/>
      <c r="X24" s="224" t="s">
        <v>107</v>
      </c>
      <c r="Y24" s="224" t="s">
        <v>108</v>
      </c>
      <c r="Z24" s="214"/>
      <c r="AA24" s="214"/>
      <c r="AB24" s="214"/>
      <c r="AC24" s="214"/>
      <c r="AD24" s="214"/>
      <c r="AE24" s="214"/>
      <c r="AF24" s="214"/>
      <c r="AG24" s="214" t="s">
        <v>109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21"/>
      <c r="B25" s="222"/>
      <c r="C25" s="244" t="s">
        <v>110</v>
      </c>
      <c r="D25" s="225"/>
      <c r="E25" s="226"/>
      <c r="F25" s="224"/>
      <c r="G25" s="224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111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21"/>
      <c r="B26" s="222"/>
      <c r="C26" s="244" t="s">
        <v>125</v>
      </c>
      <c r="D26" s="225"/>
      <c r="E26" s="226">
        <v>1</v>
      </c>
      <c r="F26" s="224"/>
      <c r="G26" s="224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111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1" x14ac:dyDescent="0.2">
      <c r="A27" s="235">
        <v>7</v>
      </c>
      <c r="B27" s="236" t="s">
        <v>126</v>
      </c>
      <c r="C27" s="243" t="s">
        <v>127</v>
      </c>
      <c r="D27" s="237" t="s">
        <v>104</v>
      </c>
      <c r="E27" s="238">
        <v>1</v>
      </c>
      <c r="F27" s="239"/>
      <c r="G27" s="240">
        <f>ROUND(E27*F27,2)</f>
        <v>0</v>
      </c>
      <c r="H27" s="239"/>
      <c r="I27" s="240">
        <f>ROUND(E27*H27,2)</f>
        <v>0</v>
      </c>
      <c r="J27" s="239"/>
      <c r="K27" s="240">
        <f>ROUND(E27*J27,2)</f>
        <v>0</v>
      </c>
      <c r="L27" s="240">
        <v>21</v>
      </c>
      <c r="M27" s="240">
        <f>G27*(1+L27/100)</f>
        <v>0</v>
      </c>
      <c r="N27" s="238">
        <v>0</v>
      </c>
      <c r="O27" s="238">
        <f>ROUND(E27*N27,2)</f>
        <v>0</v>
      </c>
      <c r="P27" s="238">
        <v>0</v>
      </c>
      <c r="Q27" s="238">
        <f>ROUND(E27*P27,2)</f>
        <v>0</v>
      </c>
      <c r="R27" s="240"/>
      <c r="S27" s="240" t="s">
        <v>105</v>
      </c>
      <c r="T27" s="241" t="s">
        <v>106</v>
      </c>
      <c r="U27" s="224">
        <v>0</v>
      </c>
      <c r="V27" s="224">
        <f>ROUND(E27*U27,2)</f>
        <v>0</v>
      </c>
      <c r="W27" s="224"/>
      <c r="X27" s="224" t="s">
        <v>107</v>
      </c>
      <c r="Y27" s="224" t="s">
        <v>108</v>
      </c>
      <c r="Z27" s="214"/>
      <c r="AA27" s="214"/>
      <c r="AB27" s="214"/>
      <c r="AC27" s="214"/>
      <c r="AD27" s="214"/>
      <c r="AE27" s="214"/>
      <c r="AF27" s="214"/>
      <c r="AG27" s="214" t="s">
        <v>109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2" x14ac:dyDescent="0.2">
      <c r="A28" s="221"/>
      <c r="B28" s="222"/>
      <c r="C28" s="244" t="s">
        <v>110</v>
      </c>
      <c r="D28" s="225"/>
      <c r="E28" s="226"/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111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21"/>
      <c r="B29" s="222"/>
      <c r="C29" s="244" t="s">
        <v>125</v>
      </c>
      <c r="D29" s="225"/>
      <c r="E29" s="226">
        <v>1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111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ht="22.5" outlineLevel="1" x14ac:dyDescent="0.2">
      <c r="A30" s="235">
        <v>8</v>
      </c>
      <c r="B30" s="236" t="s">
        <v>128</v>
      </c>
      <c r="C30" s="243" t="s">
        <v>129</v>
      </c>
      <c r="D30" s="237" t="s">
        <v>104</v>
      </c>
      <c r="E30" s="238">
        <v>1</v>
      </c>
      <c r="F30" s="239"/>
      <c r="G30" s="240">
        <f>ROUND(E30*F30,2)</f>
        <v>0</v>
      </c>
      <c r="H30" s="239"/>
      <c r="I30" s="240">
        <f>ROUND(E30*H30,2)</f>
        <v>0</v>
      </c>
      <c r="J30" s="239"/>
      <c r="K30" s="240">
        <f>ROUND(E30*J30,2)</f>
        <v>0</v>
      </c>
      <c r="L30" s="240">
        <v>21</v>
      </c>
      <c r="M30" s="240">
        <f>G30*(1+L30/100)</f>
        <v>0</v>
      </c>
      <c r="N30" s="238">
        <v>0</v>
      </c>
      <c r="O30" s="238">
        <f>ROUND(E30*N30,2)</f>
        <v>0</v>
      </c>
      <c r="P30" s="238">
        <v>0</v>
      </c>
      <c r="Q30" s="238">
        <f>ROUND(E30*P30,2)</f>
        <v>0</v>
      </c>
      <c r="R30" s="240"/>
      <c r="S30" s="240" t="s">
        <v>105</v>
      </c>
      <c r="T30" s="241" t="s">
        <v>106</v>
      </c>
      <c r="U30" s="224">
        <v>0</v>
      </c>
      <c r="V30" s="224">
        <f>ROUND(E30*U30,2)</f>
        <v>0</v>
      </c>
      <c r="W30" s="224"/>
      <c r="X30" s="224" t="s">
        <v>107</v>
      </c>
      <c r="Y30" s="224" t="s">
        <v>108</v>
      </c>
      <c r="Z30" s="214"/>
      <c r="AA30" s="214"/>
      <c r="AB30" s="214"/>
      <c r="AC30" s="214"/>
      <c r="AD30" s="214"/>
      <c r="AE30" s="214"/>
      <c r="AF30" s="214"/>
      <c r="AG30" s="214" t="s">
        <v>109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2" x14ac:dyDescent="0.2">
      <c r="A31" s="221"/>
      <c r="B31" s="222"/>
      <c r="C31" s="244" t="s">
        <v>110</v>
      </c>
      <c r="D31" s="225"/>
      <c r="E31" s="226"/>
      <c r="F31" s="224"/>
      <c r="G31" s="224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111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">
      <c r="A32" s="221"/>
      <c r="B32" s="222"/>
      <c r="C32" s="244" t="s">
        <v>125</v>
      </c>
      <c r="D32" s="225"/>
      <c r="E32" s="226">
        <v>1</v>
      </c>
      <c r="F32" s="224"/>
      <c r="G32" s="224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111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ht="22.5" outlineLevel="1" x14ac:dyDescent="0.2">
      <c r="A33" s="235">
        <v>9</v>
      </c>
      <c r="B33" s="236" t="s">
        <v>130</v>
      </c>
      <c r="C33" s="243" t="s">
        <v>131</v>
      </c>
      <c r="D33" s="237" t="s">
        <v>104</v>
      </c>
      <c r="E33" s="238">
        <v>1</v>
      </c>
      <c r="F33" s="239"/>
      <c r="G33" s="240">
        <f>ROUND(E33*F33,2)</f>
        <v>0</v>
      </c>
      <c r="H33" s="239"/>
      <c r="I33" s="240">
        <f>ROUND(E33*H33,2)</f>
        <v>0</v>
      </c>
      <c r="J33" s="239"/>
      <c r="K33" s="240">
        <f>ROUND(E33*J33,2)</f>
        <v>0</v>
      </c>
      <c r="L33" s="240">
        <v>21</v>
      </c>
      <c r="M33" s="240">
        <f>G33*(1+L33/100)</f>
        <v>0</v>
      </c>
      <c r="N33" s="238">
        <v>0</v>
      </c>
      <c r="O33" s="238">
        <f>ROUND(E33*N33,2)</f>
        <v>0</v>
      </c>
      <c r="P33" s="238">
        <v>0</v>
      </c>
      <c r="Q33" s="238">
        <f>ROUND(E33*P33,2)</f>
        <v>0</v>
      </c>
      <c r="R33" s="240"/>
      <c r="S33" s="240" t="s">
        <v>105</v>
      </c>
      <c r="T33" s="241" t="s">
        <v>106</v>
      </c>
      <c r="U33" s="224">
        <v>0</v>
      </c>
      <c r="V33" s="224">
        <f>ROUND(E33*U33,2)</f>
        <v>0</v>
      </c>
      <c r="W33" s="224"/>
      <c r="X33" s="224" t="s">
        <v>107</v>
      </c>
      <c r="Y33" s="224" t="s">
        <v>108</v>
      </c>
      <c r="Z33" s="214"/>
      <c r="AA33" s="214"/>
      <c r="AB33" s="214"/>
      <c r="AC33" s="214"/>
      <c r="AD33" s="214"/>
      <c r="AE33" s="214"/>
      <c r="AF33" s="214"/>
      <c r="AG33" s="214" t="s">
        <v>109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2" x14ac:dyDescent="0.2">
      <c r="A34" s="221"/>
      <c r="B34" s="222"/>
      <c r="C34" s="244" t="s">
        <v>110</v>
      </c>
      <c r="D34" s="225"/>
      <c r="E34" s="226"/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111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21"/>
      <c r="B35" s="222"/>
      <c r="C35" s="244" t="s">
        <v>125</v>
      </c>
      <c r="D35" s="225"/>
      <c r="E35" s="226">
        <v>1</v>
      </c>
      <c r="F35" s="224"/>
      <c r="G35" s="224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111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2.5" outlineLevel="1" x14ac:dyDescent="0.2">
      <c r="A36" s="235">
        <v>10</v>
      </c>
      <c r="B36" s="236" t="s">
        <v>132</v>
      </c>
      <c r="C36" s="243" t="s">
        <v>133</v>
      </c>
      <c r="D36" s="237" t="s">
        <v>104</v>
      </c>
      <c r="E36" s="238">
        <v>1</v>
      </c>
      <c r="F36" s="239"/>
      <c r="G36" s="240">
        <f>ROUND(E36*F36,2)</f>
        <v>0</v>
      </c>
      <c r="H36" s="239"/>
      <c r="I36" s="240">
        <f>ROUND(E36*H36,2)</f>
        <v>0</v>
      </c>
      <c r="J36" s="239"/>
      <c r="K36" s="240">
        <f>ROUND(E36*J36,2)</f>
        <v>0</v>
      </c>
      <c r="L36" s="240">
        <v>21</v>
      </c>
      <c r="M36" s="240">
        <f>G36*(1+L36/100)</f>
        <v>0</v>
      </c>
      <c r="N36" s="238">
        <v>0</v>
      </c>
      <c r="O36" s="238">
        <f>ROUND(E36*N36,2)</f>
        <v>0</v>
      </c>
      <c r="P36" s="238">
        <v>0</v>
      </c>
      <c r="Q36" s="238">
        <f>ROUND(E36*P36,2)</f>
        <v>0</v>
      </c>
      <c r="R36" s="240"/>
      <c r="S36" s="240" t="s">
        <v>105</v>
      </c>
      <c r="T36" s="241" t="s">
        <v>106</v>
      </c>
      <c r="U36" s="224">
        <v>0</v>
      </c>
      <c r="V36" s="224">
        <f>ROUND(E36*U36,2)</f>
        <v>0</v>
      </c>
      <c r="W36" s="224"/>
      <c r="X36" s="224" t="s">
        <v>107</v>
      </c>
      <c r="Y36" s="224" t="s">
        <v>108</v>
      </c>
      <c r="Z36" s="214"/>
      <c r="AA36" s="214"/>
      <c r="AB36" s="214"/>
      <c r="AC36" s="214"/>
      <c r="AD36" s="214"/>
      <c r="AE36" s="214"/>
      <c r="AF36" s="214"/>
      <c r="AG36" s="214" t="s">
        <v>109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 x14ac:dyDescent="0.2">
      <c r="A37" s="221"/>
      <c r="B37" s="222"/>
      <c r="C37" s="244" t="s">
        <v>110</v>
      </c>
      <c r="D37" s="225"/>
      <c r="E37" s="226"/>
      <c r="F37" s="224"/>
      <c r="G37" s="224"/>
      <c r="H37" s="224"/>
      <c r="I37" s="224"/>
      <c r="J37" s="224"/>
      <c r="K37" s="224"/>
      <c r="L37" s="224"/>
      <c r="M37" s="224"/>
      <c r="N37" s="223"/>
      <c r="O37" s="223"/>
      <c r="P37" s="223"/>
      <c r="Q37" s="223"/>
      <c r="R37" s="224"/>
      <c r="S37" s="224"/>
      <c r="T37" s="224"/>
      <c r="U37" s="224"/>
      <c r="V37" s="224"/>
      <c r="W37" s="224"/>
      <c r="X37" s="224"/>
      <c r="Y37" s="224"/>
      <c r="Z37" s="214"/>
      <c r="AA37" s="214"/>
      <c r="AB37" s="214"/>
      <c r="AC37" s="214"/>
      <c r="AD37" s="214"/>
      <c r="AE37" s="214"/>
      <c r="AF37" s="214"/>
      <c r="AG37" s="214" t="s">
        <v>111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">
      <c r="A38" s="221"/>
      <c r="B38" s="222"/>
      <c r="C38" s="244" t="s">
        <v>125</v>
      </c>
      <c r="D38" s="225"/>
      <c r="E38" s="226">
        <v>1</v>
      </c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111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ht="22.5" outlineLevel="1" x14ac:dyDescent="0.2">
      <c r="A39" s="235">
        <v>11</v>
      </c>
      <c r="B39" s="236" t="s">
        <v>134</v>
      </c>
      <c r="C39" s="243" t="s">
        <v>135</v>
      </c>
      <c r="D39" s="237" t="s">
        <v>104</v>
      </c>
      <c r="E39" s="238">
        <v>1</v>
      </c>
      <c r="F39" s="239"/>
      <c r="G39" s="240">
        <f>ROUND(E39*F39,2)</f>
        <v>0</v>
      </c>
      <c r="H39" s="239"/>
      <c r="I39" s="240">
        <f>ROUND(E39*H39,2)</f>
        <v>0</v>
      </c>
      <c r="J39" s="239"/>
      <c r="K39" s="240">
        <f>ROUND(E39*J39,2)</f>
        <v>0</v>
      </c>
      <c r="L39" s="240">
        <v>21</v>
      </c>
      <c r="M39" s="240">
        <f>G39*(1+L39/100)</f>
        <v>0</v>
      </c>
      <c r="N39" s="238">
        <v>0</v>
      </c>
      <c r="O39" s="238">
        <f>ROUND(E39*N39,2)</f>
        <v>0</v>
      </c>
      <c r="P39" s="238">
        <v>0</v>
      </c>
      <c r="Q39" s="238">
        <f>ROUND(E39*P39,2)</f>
        <v>0</v>
      </c>
      <c r="R39" s="240"/>
      <c r="S39" s="240" t="s">
        <v>105</v>
      </c>
      <c r="T39" s="241" t="s">
        <v>106</v>
      </c>
      <c r="U39" s="224">
        <v>0</v>
      </c>
      <c r="V39" s="224">
        <f>ROUND(E39*U39,2)</f>
        <v>0</v>
      </c>
      <c r="W39" s="224"/>
      <c r="X39" s="224" t="s">
        <v>107</v>
      </c>
      <c r="Y39" s="224" t="s">
        <v>108</v>
      </c>
      <c r="Z39" s="214"/>
      <c r="AA39" s="214"/>
      <c r="AB39" s="214"/>
      <c r="AC39" s="214"/>
      <c r="AD39" s="214"/>
      <c r="AE39" s="214"/>
      <c r="AF39" s="214"/>
      <c r="AG39" s="214" t="s">
        <v>109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 x14ac:dyDescent="0.2">
      <c r="A40" s="221"/>
      <c r="B40" s="222"/>
      <c r="C40" s="244" t="s">
        <v>110</v>
      </c>
      <c r="D40" s="225"/>
      <c r="E40" s="226"/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111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21"/>
      <c r="B41" s="222"/>
      <c r="C41" s="244" t="s">
        <v>125</v>
      </c>
      <c r="D41" s="225"/>
      <c r="E41" s="226">
        <v>1</v>
      </c>
      <c r="F41" s="224"/>
      <c r="G41" s="224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111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22.5" outlineLevel="1" x14ac:dyDescent="0.2">
      <c r="A42" s="235">
        <v>12</v>
      </c>
      <c r="B42" s="236" t="s">
        <v>136</v>
      </c>
      <c r="C42" s="243" t="s">
        <v>137</v>
      </c>
      <c r="D42" s="237" t="s">
        <v>104</v>
      </c>
      <c r="E42" s="238">
        <v>3</v>
      </c>
      <c r="F42" s="239"/>
      <c r="G42" s="240">
        <f>ROUND(E42*F42,2)</f>
        <v>0</v>
      </c>
      <c r="H42" s="239"/>
      <c r="I42" s="240">
        <f>ROUND(E42*H42,2)</f>
        <v>0</v>
      </c>
      <c r="J42" s="239"/>
      <c r="K42" s="240">
        <f>ROUND(E42*J42,2)</f>
        <v>0</v>
      </c>
      <c r="L42" s="240">
        <v>21</v>
      </c>
      <c r="M42" s="240">
        <f>G42*(1+L42/100)</f>
        <v>0</v>
      </c>
      <c r="N42" s="238">
        <v>0</v>
      </c>
      <c r="O42" s="238">
        <f>ROUND(E42*N42,2)</f>
        <v>0</v>
      </c>
      <c r="P42" s="238">
        <v>0</v>
      </c>
      <c r="Q42" s="238">
        <f>ROUND(E42*P42,2)</f>
        <v>0</v>
      </c>
      <c r="R42" s="240"/>
      <c r="S42" s="240" t="s">
        <v>105</v>
      </c>
      <c r="T42" s="241" t="s">
        <v>106</v>
      </c>
      <c r="U42" s="224">
        <v>0</v>
      </c>
      <c r="V42" s="224">
        <f>ROUND(E42*U42,2)</f>
        <v>0</v>
      </c>
      <c r="W42" s="224"/>
      <c r="X42" s="224" t="s">
        <v>107</v>
      </c>
      <c r="Y42" s="224" t="s">
        <v>108</v>
      </c>
      <c r="Z42" s="214"/>
      <c r="AA42" s="214"/>
      <c r="AB42" s="214"/>
      <c r="AC42" s="214"/>
      <c r="AD42" s="214"/>
      <c r="AE42" s="214"/>
      <c r="AF42" s="214"/>
      <c r="AG42" s="214" t="s">
        <v>109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21"/>
      <c r="B43" s="222"/>
      <c r="C43" s="244" t="s">
        <v>110</v>
      </c>
      <c r="D43" s="225"/>
      <c r="E43" s="226"/>
      <c r="F43" s="224"/>
      <c r="G43" s="224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111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2">
      <c r="A44" s="221"/>
      <c r="B44" s="222"/>
      <c r="C44" s="244" t="s">
        <v>112</v>
      </c>
      <c r="D44" s="225"/>
      <c r="E44" s="226">
        <v>3</v>
      </c>
      <c r="F44" s="224"/>
      <c r="G44" s="224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111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ht="22.5" outlineLevel="1" x14ac:dyDescent="0.2">
      <c r="A45" s="235">
        <v>13</v>
      </c>
      <c r="B45" s="236" t="s">
        <v>138</v>
      </c>
      <c r="C45" s="243" t="s">
        <v>139</v>
      </c>
      <c r="D45" s="237" t="s">
        <v>104</v>
      </c>
      <c r="E45" s="238">
        <v>2</v>
      </c>
      <c r="F45" s="239"/>
      <c r="G45" s="240">
        <f>ROUND(E45*F45,2)</f>
        <v>0</v>
      </c>
      <c r="H45" s="239"/>
      <c r="I45" s="240">
        <f>ROUND(E45*H45,2)</f>
        <v>0</v>
      </c>
      <c r="J45" s="239"/>
      <c r="K45" s="240">
        <f>ROUND(E45*J45,2)</f>
        <v>0</v>
      </c>
      <c r="L45" s="240">
        <v>21</v>
      </c>
      <c r="M45" s="240">
        <f>G45*(1+L45/100)</f>
        <v>0</v>
      </c>
      <c r="N45" s="238">
        <v>0</v>
      </c>
      <c r="O45" s="238">
        <f>ROUND(E45*N45,2)</f>
        <v>0</v>
      </c>
      <c r="P45" s="238">
        <v>0</v>
      </c>
      <c r="Q45" s="238">
        <f>ROUND(E45*P45,2)</f>
        <v>0</v>
      </c>
      <c r="R45" s="240"/>
      <c r="S45" s="240" t="s">
        <v>105</v>
      </c>
      <c r="T45" s="241" t="s">
        <v>106</v>
      </c>
      <c r="U45" s="224">
        <v>0</v>
      </c>
      <c r="V45" s="224">
        <f>ROUND(E45*U45,2)</f>
        <v>0</v>
      </c>
      <c r="W45" s="224"/>
      <c r="X45" s="224" t="s">
        <v>107</v>
      </c>
      <c r="Y45" s="224" t="s">
        <v>108</v>
      </c>
      <c r="Z45" s="214"/>
      <c r="AA45" s="214"/>
      <c r="AB45" s="214"/>
      <c r="AC45" s="214"/>
      <c r="AD45" s="214"/>
      <c r="AE45" s="214"/>
      <c r="AF45" s="214"/>
      <c r="AG45" s="214" t="s">
        <v>109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21"/>
      <c r="B46" s="222"/>
      <c r="C46" s="244" t="s">
        <v>110</v>
      </c>
      <c r="D46" s="225"/>
      <c r="E46" s="226"/>
      <c r="F46" s="224"/>
      <c r="G46" s="224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111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">
      <c r="A47" s="221"/>
      <c r="B47" s="222"/>
      <c r="C47" s="244" t="s">
        <v>118</v>
      </c>
      <c r="D47" s="225"/>
      <c r="E47" s="226">
        <v>2</v>
      </c>
      <c r="F47" s="224"/>
      <c r="G47" s="224"/>
      <c r="H47" s="224"/>
      <c r="I47" s="224"/>
      <c r="J47" s="224"/>
      <c r="K47" s="224"/>
      <c r="L47" s="224"/>
      <c r="M47" s="224"/>
      <c r="N47" s="223"/>
      <c r="O47" s="223"/>
      <c r="P47" s="223"/>
      <c r="Q47" s="223"/>
      <c r="R47" s="224"/>
      <c r="S47" s="224"/>
      <c r="T47" s="224"/>
      <c r="U47" s="224"/>
      <c r="V47" s="224"/>
      <c r="W47" s="224"/>
      <c r="X47" s="224"/>
      <c r="Y47" s="224"/>
      <c r="Z47" s="214"/>
      <c r="AA47" s="214"/>
      <c r="AB47" s="214"/>
      <c r="AC47" s="214"/>
      <c r="AD47" s="214"/>
      <c r="AE47" s="214"/>
      <c r="AF47" s="214"/>
      <c r="AG47" s="214" t="s">
        <v>111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ht="22.5" outlineLevel="1" x14ac:dyDescent="0.2">
      <c r="A48" s="235">
        <v>14</v>
      </c>
      <c r="B48" s="236" t="s">
        <v>140</v>
      </c>
      <c r="C48" s="243" t="s">
        <v>137</v>
      </c>
      <c r="D48" s="237" t="s">
        <v>104</v>
      </c>
      <c r="E48" s="238">
        <v>1</v>
      </c>
      <c r="F48" s="239"/>
      <c r="G48" s="240">
        <f>ROUND(E48*F48,2)</f>
        <v>0</v>
      </c>
      <c r="H48" s="239"/>
      <c r="I48" s="240">
        <f>ROUND(E48*H48,2)</f>
        <v>0</v>
      </c>
      <c r="J48" s="239"/>
      <c r="K48" s="240">
        <f>ROUND(E48*J48,2)</f>
        <v>0</v>
      </c>
      <c r="L48" s="240">
        <v>21</v>
      </c>
      <c r="M48" s="240">
        <f>G48*(1+L48/100)</f>
        <v>0</v>
      </c>
      <c r="N48" s="238">
        <v>0</v>
      </c>
      <c r="O48" s="238">
        <f>ROUND(E48*N48,2)</f>
        <v>0</v>
      </c>
      <c r="P48" s="238">
        <v>0</v>
      </c>
      <c r="Q48" s="238">
        <f>ROUND(E48*P48,2)</f>
        <v>0</v>
      </c>
      <c r="R48" s="240"/>
      <c r="S48" s="240" t="s">
        <v>105</v>
      </c>
      <c r="T48" s="241" t="s">
        <v>106</v>
      </c>
      <c r="U48" s="224">
        <v>0</v>
      </c>
      <c r="V48" s="224">
        <f>ROUND(E48*U48,2)</f>
        <v>0</v>
      </c>
      <c r="W48" s="224"/>
      <c r="X48" s="224" t="s">
        <v>107</v>
      </c>
      <c r="Y48" s="224" t="s">
        <v>108</v>
      </c>
      <c r="Z48" s="214"/>
      <c r="AA48" s="214"/>
      <c r="AB48" s="214"/>
      <c r="AC48" s="214"/>
      <c r="AD48" s="214"/>
      <c r="AE48" s="214"/>
      <c r="AF48" s="214"/>
      <c r="AG48" s="214" t="s">
        <v>109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2" x14ac:dyDescent="0.2">
      <c r="A49" s="221"/>
      <c r="B49" s="222"/>
      <c r="C49" s="244" t="s">
        <v>110</v>
      </c>
      <c r="D49" s="225"/>
      <c r="E49" s="226"/>
      <c r="F49" s="224"/>
      <c r="G49" s="224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111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21"/>
      <c r="B50" s="222"/>
      <c r="C50" s="244" t="s">
        <v>125</v>
      </c>
      <c r="D50" s="225"/>
      <c r="E50" s="226">
        <v>1</v>
      </c>
      <c r="F50" s="224"/>
      <c r="G50" s="224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111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">
      <c r="A51" s="235">
        <v>15</v>
      </c>
      <c r="B51" s="236" t="s">
        <v>141</v>
      </c>
      <c r="C51" s="243" t="s">
        <v>142</v>
      </c>
      <c r="D51" s="237" t="s">
        <v>104</v>
      </c>
      <c r="E51" s="238">
        <v>1</v>
      </c>
      <c r="F51" s="239"/>
      <c r="G51" s="240">
        <f>ROUND(E51*F51,2)</f>
        <v>0</v>
      </c>
      <c r="H51" s="239"/>
      <c r="I51" s="240">
        <f>ROUND(E51*H51,2)</f>
        <v>0</v>
      </c>
      <c r="J51" s="239"/>
      <c r="K51" s="240">
        <f>ROUND(E51*J51,2)</f>
        <v>0</v>
      </c>
      <c r="L51" s="240">
        <v>21</v>
      </c>
      <c r="M51" s="240">
        <f>G51*(1+L51/100)</f>
        <v>0</v>
      </c>
      <c r="N51" s="238">
        <v>0</v>
      </c>
      <c r="O51" s="238">
        <f>ROUND(E51*N51,2)</f>
        <v>0</v>
      </c>
      <c r="P51" s="238">
        <v>0</v>
      </c>
      <c r="Q51" s="238">
        <f>ROUND(E51*P51,2)</f>
        <v>0</v>
      </c>
      <c r="R51" s="240"/>
      <c r="S51" s="240" t="s">
        <v>105</v>
      </c>
      <c r="T51" s="241" t="s">
        <v>106</v>
      </c>
      <c r="U51" s="224">
        <v>0</v>
      </c>
      <c r="V51" s="224">
        <f>ROUND(E51*U51,2)</f>
        <v>0</v>
      </c>
      <c r="W51" s="224"/>
      <c r="X51" s="224" t="s">
        <v>107</v>
      </c>
      <c r="Y51" s="224" t="s">
        <v>108</v>
      </c>
      <c r="Z51" s="214"/>
      <c r="AA51" s="214"/>
      <c r="AB51" s="214"/>
      <c r="AC51" s="214"/>
      <c r="AD51" s="214"/>
      <c r="AE51" s="214"/>
      <c r="AF51" s="214"/>
      <c r="AG51" s="214" t="s">
        <v>109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2" x14ac:dyDescent="0.2">
      <c r="A52" s="221"/>
      <c r="B52" s="222"/>
      <c r="C52" s="244" t="s">
        <v>110</v>
      </c>
      <c r="D52" s="225"/>
      <c r="E52" s="226"/>
      <c r="F52" s="224"/>
      <c r="G52" s="224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4"/>
      <c r="AA52" s="214"/>
      <c r="AB52" s="214"/>
      <c r="AC52" s="214"/>
      <c r="AD52" s="214"/>
      <c r="AE52" s="214"/>
      <c r="AF52" s="214"/>
      <c r="AG52" s="214" t="s">
        <v>111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">
      <c r="A53" s="221"/>
      <c r="B53" s="222"/>
      <c r="C53" s="244" t="s">
        <v>125</v>
      </c>
      <c r="D53" s="225"/>
      <c r="E53" s="226">
        <v>1</v>
      </c>
      <c r="F53" s="224"/>
      <c r="G53" s="224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111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">
      <c r="A54" s="235">
        <v>16</v>
      </c>
      <c r="B54" s="236" t="s">
        <v>143</v>
      </c>
      <c r="C54" s="243" t="s">
        <v>144</v>
      </c>
      <c r="D54" s="237" t="s">
        <v>145</v>
      </c>
      <c r="E54" s="238">
        <v>1</v>
      </c>
      <c r="F54" s="239"/>
      <c r="G54" s="240">
        <f>ROUND(E54*F54,2)</f>
        <v>0</v>
      </c>
      <c r="H54" s="239"/>
      <c r="I54" s="240">
        <f>ROUND(E54*H54,2)</f>
        <v>0</v>
      </c>
      <c r="J54" s="239"/>
      <c r="K54" s="240">
        <f>ROUND(E54*J54,2)</f>
        <v>0</v>
      </c>
      <c r="L54" s="240">
        <v>21</v>
      </c>
      <c r="M54" s="240">
        <f>G54*(1+L54/100)</f>
        <v>0</v>
      </c>
      <c r="N54" s="238">
        <v>0</v>
      </c>
      <c r="O54" s="238">
        <f>ROUND(E54*N54,2)</f>
        <v>0</v>
      </c>
      <c r="P54" s="238">
        <v>0</v>
      </c>
      <c r="Q54" s="238">
        <f>ROUND(E54*P54,2)</f>
        <v>0</v>
      </c>
      <c r="R54" s="240"/>
      <c r="S54" s="240" t="s">
        <v>105</v>
      </c>
      <c r="T54" s="241" t="s">
        <v>106</v>
      </c>
      <c r="U54" s="224">
        <v>0</v>
      </c>
      <c r="V54" s="224">
        <f>ROUND(E54*U54,2)</f>
        <v>0</v>
      </c>
      <c r="W54" s="224"/>
      <c r="X54" s="224" t="s">
        <v>107</v>
      </c>
      <c r="Y54" s="224" t="s">
        <v>108</v>
      </c>
      <c r="Z54" s="214"/>
      <c r="AA54" s="214"/>
      <c r="AB54" s="214"/>
      <c r="AC54" s="214"/>
      <c r="AD54" s="214"/>
      <c r="AE54" s="214"/>
      <c r="AF54" s="214"/>
      <c r="AG54" s="214" t="s">
        <v>146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x14ac:dyDescent="0.2">
      <c r="A55" s="3"/>
      <c r="B55" s="4"/>
      <c r="C55" s="245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v>12</v>
      </c>
      <c r="AF55">
        <v>21</v>
      </c>
      <c r="AG55" t="s">
        <v>86</v>
      </c>
    </row>
    <row r="56" spans="1:60" x14ac:dyDescent="0.2">
      <c r="A56" s="217"/>
      <c r="B56" s="218" t="s">
        <v>29</v>
      </c>
      <c r="C56" s="246"/>
      <c r="D56" s="219"/>
      <c r="E56" s="220"/>
      <c r="F56" s="220"/>
      <c r="G56" s="234">
        <f>G8</f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f>SUMIF(L7:L54,AE55,G7:G54)</f>
        <v>0</v>
      </c>
      <c r="AF56">
        <f>SUMIF(L7:L54,AF55,G7:G54)</f>
        <v>0</v>
      </c>
      <c r="AG56" t="s">
        <v>147</v>
      </c>
    </row>
    <row r="57" spans="1:60" x14ac:dyDescent="0.2">
      <c r="C57" s="247"/>
      <c r="D57" s="10"/>
      <c r="AG57" t="s">
        <v>148</v>
      </c>
    </row>
    <row r="58" spans="1:60" x14ac:dyDescent="0.2">
      <c r="D58" s="10"/>
    </row>
    <row r="59" spans="1:60" x14ac:dyDescent="0.2">
      <c r="D59" s="10"/>
    </row>
    <row r="60" spans="1:60" x14ac:dyDescent="0.2">
      <c r="D60" s="10"/>
    </row>
    <row r="61" spans="1:60" x14ac:dyDescent="0.2">
      <c r="D61" s="10"/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uIG6Dd3jeYdf/h5mj/pNDMYISrh1Jo7XzA0mI3vUi1xWatEn84PEA12yiSAbH0JjANf06PCuLjwMZt8dJBRl/g==" saltValue="xuQJWb1opTJHOR74fWdQhQ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'01 001 Pol'!Názvy_tisku</vt:lpstr>
      <vt:lpstr>oadresa</vt:lpstr>
      <vt:lpstr>Stavba!Objednatel</vt:lpstr>
      <vt:lpstr>Stavba!Objekt</vt:lpstr>
      <vt:lpstr>'01 001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Kyncl</dc:creator>
  <cp:lastModifiedBy>Jan Kyncl</cp:lastModifiedBy>
  <cp:lastPrinted>2019-03-19T12:27:02Z</cp:lastPrinted>
  <dcterms:created xsi:type="dcterms:W3CDTF">2009-04-08T07:15:50Z</dcterms:created>
  <dcterms:modified xsi:type="dcterms:W3CDTF">2025-07-03T09:19:37Z</dcterms:modified>
</cp:coreProperties>
</file>