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4385" yWindow="30" windowWidth="14415" windowHeight="14445" firstSheet="1" activeTab="6"/>
  </bookViews>
  <sheets>
    <sheet name="Stavba" sheetId="1" r:id="rId1"/>
    <sheet name="SO000  KL" sheetId="2" r:id="rId2"/>
    <sheet name="SO000  Rek" sheetId="3" r:id="rId3"/>
    <sheet name="SO000  Pol" sheetId="4" r:id="rId4"/>
    <sheet name="SO100  KL" sheetId="5" r:id="rId5"/>
    <sheet name="SO100  Rek" sheetId="6" r:id="rId6"/>
    <sheet name="SO100  Pol" sheetId="7" r:id="rId7"/>
    <sheet name="SO200  KL" sheetId="8" r:id="rId8"/>
    <sheet name="SO200  Rek" sheetId="9" r:id="rId9"/>
    <sheet name="SO200  Pol" sheetId="10" r:id="rId10"/>
    <sheet name="SO300  KL" sheetId="11" r:id="rId11"/>
    <sheet name="SO300  Rek" sheetId="12" r:id="rId12"/>
    <sheet name="SO300  Pol" sheetId="13" r:id="rId13"/>
    <sheet name="SO300  KL-1" sheetId="14" r:id="rId14"/>
    <sheet name="SO300  Rek-1" sheetId="15" r:id="rId15"/>
    <sheet name="SO300  Pol-1" sheetId="16" r:id="rId16"/>
    <sheet name="SO303  KL" sheetId="23" r:id="rId17"/>
    <sheet name="SO303  Rek" sheetId="24" r:id="rId18"/>
    <sheet name="SO303  Pol" sheetId="25" r:id="rId19"/>
    <sheet name="SO304  KL" sheetId="26" r:id="rId20"/>
    <sheet name="SO304  Rek" sheetId="27" r:id="rId21"/>
    <sheet name="SO304  Pol" sheetId="28" r:id="rId22"/>
    <sheet name="SO400 KL" sheetId="29" r:id="rId23"/>
    <sheet name="SO400 Rek" sheetId="30" r:id="rId24"/>
    <sheet name="SO400 Pol" sheetId="31" r:id="rId25"/>
  </sheets>
  <definedNames>
    <definedName name="CelkemObjekty" localSheetId="0">'Stavba'!$F$38</definedName>
    <definedName name="CisloStavby" localSheetId="0">'Stavba'!#REF!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'Stavba'!$D$5</definedName>
    <definedName name="Objednatel" localSheetId="0">'Stavba'!$D$11</definedName>
    <definedName name="Objekt" localSheetId="0">'Stavba'!$B$29</definedName>
    <definedName name="_xlnm.Print_Area" localSheetId="1">'SO000  KL'!$A$1:$G$45</definedName>
    <definedName name="_xlnm.Print_Area" localSheetId="3">'SO000  Pol'!$A$1:$K$24</definedName>
    <definedName name="_xlnm.Print_Area" localSheetId="2">'SO000  Rek'!$A$1:$I$19</definedName>
    <definedName name="_xlnm.Print_Area" localSheetId="4">'SO100  KL'!$A$1:$G$45</definedName>
    <definedName name="_xlnm.Print_Area" localSheetId="6">'SO100  Pol'!$A$1:$K$229</definedName>
    <definedName name="_xlnm.Print_Area" localSheetId="5">'SO100  Rek'!$A$1:$I$26</definedName>
    <definedName name="_xlnm.Print_Area" localSheetId="7">'SO200  KL'!$A$1:$G$45</definedName>
    <definedName name="_xlnm.Print_Area" localSheetId="9">'SO200  Pol'!$A$1:$K$170</definedName>
    <definedName name="_xlnm.Print_Area" localSheetId="8">'SO200  Rek'!$A$1:$I$29</definedName>
    <definedName name="_xlnm.Print_Area" localSheetId="10">'SO300  KL'!$A$1:$G$45</definedName>
    <definedName name="_xlnm.Print_Area" localSheetId="13">'SO300  KL-1'!$A$1:$G$45</definedName>
    <definedName name="_xlnm.Print_Area" localSheetId="12">'SO300  Pol'!$A$1:$K$159</definedName>
    <definedName name="_xlnm.Print_Area" localSheetId="15">'SO300  Pol-1'!$A$1:$K$76</definedName>
    <definedName name="_xlnm.Print_Area" localSheetId="11">'SO300  Rek'!$A$1:$I$23</definedName>
    <definedName name="_xlnm.Print_Area" localSheetId="14">'SO300  Rek-1'!$A$1:$I$24</definedName>
    <definedName name="_xlnm.Print_Area" localSheetId="16">'SO303  KL'!$A$1:$G$45</definedName>
    <definedName name="_xlnm.Print_Area" localSheetId="18">'SO303  Pol'!$A$1:$K$57</definedName>
    <definedName name="_xlnm.Print_Area" localSheetId="17">'SO303  Rek'!$A$1:$I$21</definedName>
    <definedName name="_xlnm.Print_Area" localSheetId="19">'SO304  KL'!$A$1:$G$45</definedName>
    <definedName name="_xlnm.Print_Area" localSheetId="21">'SO304  Pol'!$A$1:$K$65</definedName>
    <definedName name="_xlnm.Print_Area" localSheetId="20">'SO304  Rek'!$A$1:$I$23</definedName>
    <definedName name="_xlnm.Print_Area" localSheetId="0">'Stavba'!$B$1:$J$42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lin" localSheetId="18" hidden="1">0</definedName>
    <definedName name="solver_lin" localSheetId="21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num" localSheetId="18" hidden="1">0</definedName>
    <definedName name="solver_num" localSheetId="21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opt" localSheetId="15" hidden="1">#REF!</definedName>
    <definedName name="solver_opt" localSheetId="18" hidden="1">#REF!</definedName>
    <definedName name="solver_opt" localSheetId="21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typ" localSheetId="18" hidden="1">1</definedName>
    <definedName name="solver_typ" localSheetId="21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lver_val" localSheetId="18" hidden="1">0</definedName>
    <definedName name="solver_val" localSheetId="21" hidden="1">0</definedName>
    <definedName name="SoucetDilu" localSheetId="0">'Stavba'!#REF!</definedName>
    <definedName name="StavbaCelkem" localSheetId="0">'Stavba'!$H$38</definedName>
    <definedName name="Zhotovitel" localSheetId="0">'Stavba'!$D$7</definedName>
    <definedName name="_xlnm.Print_Titles" localSheetId="2">'SO000  Rek'!$1:$6</definedName>
    <definedName name="_xlnm.Print_Titles" localSheetId="3">'SO000  Pol'!$1:$6</definedName>
    <definedName name="_xlnm.Print_Titles" localSheetId="5">'SO100  Rek'!$1:$6</definedName>
    <definedName name="_xlnm.Print_Titles" localSheetId="6">'SO100  Pol'!$1:$6</definedName>
    <definedName name="_xlnm.Print_Titles" localSheetId="8">'SO200  Rek'!$1:$6</definedName>
    <definedName name="_xlnm.Print_Titles" localSheetId="9">'SO200  Pol'!$1:$6</definedName>
    <definedName name="_xlnm.Print_Titles" localSheetId="11">'SO300  Rek'!$1:$6</definedName>
    <definedName name="_xlnm.Print_Titles" localSheetId="12">'SO300  Pol'!$1:$6</definedName>
    <definedName name="_xlnm.Print_Titles" localSheetId="14">'SO300  Rek-1'!$1:$6</definedName>
    <definedName name="_xlnm.Print_Titles" localSheetId="15">'SO300  Pol-1'!$1:$6</definedName>
    <definedName name="_xlnm.Print_Titles" localSheetId="17">'SO303  Rek'!$1:$6</definedName>
    <definedName name="_xlnm.Print_Titles" localSheetId="18">'SO303  Pol'!$1:$6</definedName>
    <definedName name="_xlnm.Print_Titles" localSheetId="20">'SO304  Rek'!$1:$6</definedName>
    <definedName name="_xlnm.Print_Titles" localSheetId="21">'SO304  Pol'!$1:$6</definedName>
  </definedNames>
  <calcPr calcId="125725"/>
</workbook>
</file>

<file path=xl/sharedStrings.xml><?xml version="1.0" encoding="utf-8"?>
<sst xmlns="http://schemas.openxmlformats.org/spreadsheetml/2006/main" count="3405" uniqueCount="1144">
  <si>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</si>
  <si>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</si>
  <si>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</si>
  <si>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</si>
  <si>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</si>
  <si>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</si>
  <si>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</si>
  <si>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</si>
  <si>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</si>
  <si>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</si>
  <si>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</si>
  <si>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</si>
  <si>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</si>
  <si>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</si>
  <si>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</si>
  <si>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</si>
  <si>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</si>
  <si>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</si>
  <si>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</si>
  <si>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</si>
  <si>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</si>
  <si>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</si>
  <si>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</si>
  <si>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</si>
  <si>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</si>
  <si>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</si>
  <si>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</si>
  <si>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</si>
  <si>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</si>
  <si>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</si>
  <si>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</si>
  <si>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</si>
  <si>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</si>
  <si>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</si>
  <si>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</si>
  <si>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</si>
  <si>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</si>
  <si>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</si>
  <si>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</si>
  <si>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</si>
  <si>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</si>
  <si>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</si>
  <si>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</si>
  <si>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</si>
  <si>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</si>
  <si>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</si>
  <si>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</si>
  <si>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</si>
  <si>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</si>
  <si>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</si>
  <si>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</si>
  <si>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</si>
  <si>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</si>
  <si>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</si>
  <si>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</si>
  <si>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</si>
  <si>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</si>
  <si>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</si>
  <si>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</si>
  <si>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</si>
  <si>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</si>
  <si>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</si>
  <si>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</si>
  <si>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</si>
  <si>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</si>
  <si>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</si>
  <si>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</si>
  <si>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</si>
  <si>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</si>
  <si>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</si>
  <si>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</si>
  <si>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</si>
  <si>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</si>
  <si>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</si>
  <si>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</si>
  <si>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</si>
  <si>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</si>
  <si>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</si>
  <si>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</si>
  <si>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</si>
  <si>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</si>
  <si>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</si>
  <si>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</si>
  <si>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</si>
  <si>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</si>
  <si>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</si>
  <si>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</si>
  <si>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</si>
  <si>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SLEPÝ ROZPOČET</t>
  </si>
  <si>
    <t>Slepý rozpočet</t>
  </si>
  <si>
    <t>20140097</t>
  </si>
  <si>
    <t>Obytný soubor Klafar III část C1, Žďár nad Sázavou</t>
  </si>
  <si>
    <t>20140097 Obytný soubor Klafar III část C1, Žďár nad Sázavou</t>
  </si>
  <si>
    <t>SO000</t>
  </si>
  <si>
    <t>Vedlejší a ostatní náklady</t>
  </si>
  <si>
    <t>SO000 Vedlejší a ostatní náklady</t>
  </si>
  <si>
    <t/>
  </si>
  <si>
    <t>000</t>
  </si>
  <si>
    <t>000 Vedlejší a ostatní náklady</t>
  </si>
  <si>
    <t>001101</t>
  </si>
  <si>
    <t>001102</t>
  </si>
  <si>
    <t>001103</t>
  </si>
  <si>
    <t>náklady na přepojení drenážních per na rekonstruovaný hlavník</t>
  </si>
  <si>
    <t>001104</t>
  </si>
  <si>
    <t xml:space="preserve">náklady na vytyčení stáv. sítí </t>
  </si>
  <si>
    <t>001108</t>
  </si>
  <si>
    <t>001110</t>
  </si>
  <si>
    <t xml:space="preserve">náklady na dočasné dopravní značení </t>
  </si>
  <si>
    <t>001113</t>
  </si>
  <si>
    <t>001119</t>
  </si>
  <si>
    <t>náklady na zvláštní užívání prostranství - komunikace</t>
  </si>
  <si>
    <t>005121010</t>
  </si>
  <si>
    <t xml:space="preserve">Vybudování zařízení staveniště </t>
  </si>
  <si>
    <t>Náklady spojené s případným zřízením přípojek energií k objektům zařízení staveniště, vybudování měřících odběrných míst a zřízení příp. příprava území pro objekty zařízení staveniště a vlastní vybudování objektů zařízení staveniště</t>
  </si>
  <si>
    <t>005121020</t>
  </si>
  <si>
    <t xml:space="preserve">Provoz zařízení staveniště </t>
  </si>
  <si>
    <t>Náklady na vybavení objektů zařízení staveniště, náklady na energie spotřebované dodavatelem v rámci provozu zařízení staveniště, náklady na potřebný úklid v prostorách zařízení staveniště, náklady na nutnou údržbu a opravy na objektech zařízení staveniště</t>
  </si>
  <si>
    <t>005121030</t>
  </si>
  <si>
    <t xml:space="preserve">Odstranění zařízení staveniště </t>
  </si>
  <si>
    <t>Náklady na odstranění objektů zařízení staveniště vč. přípojek a jejich odvoz. Náklady na úpravu povrchů po odstranění zařízení staveniště a úklid ploch, na kterých bylo zařízení staveniště provozováno</t>
  </si>
  <si>
    <t>Město Žďár nad Sázavou</t>
  </si>
  <si>
    <t>PROfi Jihlava spol s.r.o.</t>
  </si>
  <si>
    <t>SO100</t>
  </si>
  <si>
    <t>Komunikace</t>
  </si>
  <si>
    <t>SO100 Komunikace</t>
  </si>
  <si>
    <t>m2</t>
  </si>
  <si>
    <t>1 Zemní práce</t>
  </si>
  <si>
    <t>115101202R00</t>
  </si>
  <si>
    <t xml:space="preserve">Čerpání vody na výšku do 10 m, přítok 500 - 1000 l </t>
  </si>
  <si>
    <t>h</t>
  </si>
  <si>
    <t>Množství měrných jednotek je doba, po kterou je čerpadlo v provozu. Množství m.j. je uvedeno dle předpokladu, celková cena této práce se stanoví podle skutečnosti při provádění stavebních prací.</t>
  </si>
  <si>
    <t>1. Položky jsou určeny pro čerpání vody ve dne i v noci, v pracovní dny i ve dny pracovního volna a pracovního klidu.</t>
  </si>
  <si>
    <t>2. V položkách jsou zakalkulovány i náklady na odpadní potrubí v délce do 20 m.</t>
  </si>
  <si>
    <t>8*31</t>
  </si>
  <si>
    <t>121101103R00</t>
  </si>
  <si>
    <t xml:space="preserve">Sejmutí ornice s přemístěním přes 100 do 250 m </t>
  </si>
  <si>
    <t>m3</t>
  </si>
  <si>
    <t>V položce je obsaženo i uložení na dočasnou skládku v příslušné vzdálenosti.</t>
  </si>
  <si>
    <t>komunikace:2345*0,2</t>
  </si>
  <si>
    <t>chodníky:4211,5*0,2</t>
  </si>
  <si>
    <t>vjezdy a kontejnerová stání:216,5*0,2</t>
  </si>
  <si>
    <t>zeleň:(17014+1125)*0,2</t>
  </si>
  <si>
    <t>parcely RD:26360,5*0,2</t>
  </si>
  <si>
    <t>122201403R00</t>
  </si>
  <si>
    <t xml:space="preserve">Vykopávky v zemníku v hor. 3 do 10000 m3 </t>
  </si>
  <si>
    <t>Výkop vhodných zemin do zásyů a do aktivní zóny. Položka zahrnuje i nákup této zeminy.</t>
  </si>
  <si>
    <t>740,7+77,6+3436,9-(193,4*6*0,5)+2794,8+188,46</t>
  </si>
  <si>
    <t>122201409R00</t>
  </si>
  <si>
    <t xml:space="preserve">Příplatek za lepivost - výkop v zemníku v hor. 3 </t>
  </si>
  <si>
    <t>6658,26*0,1</t>
  </si>
  <si>
    <t>122202202R00</t>
  </si>
  <si>
    <t xml:space="preserve">Odkopávky pro silnice v hor. 3 do 1000 m3 </t>
  </si>
  <si>
    <t>122202209R00</t>
  </si>
  <si>
    <t xml:space="preserve">Příplatek za lepivost - odkop. pro silnice v hor.3 </t>
  </si>
  <si>
    <t>797,46*0,1</t>
  </si>
  <si>
    <t>122302204R00</t>
  </si>
  <si>
    <t xml:space="preserve">Odkopávky pro silnice v hor. 4 nad 10000 m3 </t>
  </si>
  <si>
    <t>355,6+1387,3+3436,9+2794,8-797,46</t>
  </si>
  <si>
    <t>122302209R00</t>
  </si>
  <si>
    <t xml:space="preserve">Příplatek za lepivost - odkop pro silnice v hor. 4 </t>
  </si>
  <si>
    <t>7177,14*0,1</t>
  </si>
  <si>
    <t>132201112R00</t>
  </si>
  <si>
    <t xml:space="preserve">Hloubení rýh š.do 60 cm v hor.3 nad 100 m3,STROJNĚ </t>
  </si>
  <si>
    <t>Položka obsahuje hloubení rýh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výkopu.</t>
  </si>
  <si>
    <t>rýhy pro drenáž:505,64*0,6*0,6</t>
  </si>
  <si>
    <t>132301212R00</t>
  </si>
  <si>
    <t xml:space="preserve">Hloubení rýh š.do 200 cm hor.4 do 1000 m3, STROJNĚ </t>
  </si>
  <si>
    <t>((1,38*9)+0,9+3,3+12,9+20,5+10,47+3,3+2+0,7+1,1+0,8)*1,1*2,5+19*1*1*2</t>
  </si>
  <si>
    <t>162601101R00</t>
  </si>
  <si>
    <t xml:space="preserve">Vodorovné přemístění výkopku z hor.1-4 do 4000 m </t>
  </si>
  <si>
    <t>přemístění ornice na mezideponii a zpět na stavbu</t>
  </si>
  <si>
    <t>162701105.X</t>
  </si>
  <si>
    <t xml:space="preserve">Vodorovné přemístění výkopku z hor.1-4 do 10000 m </t>
  </si>
  <si>
    <t>přemístění vhodné zeminy na stavbu</t>
  </si>
  <si>
    <t>740,7+77,6+2856,7+2794,8+188,46</t>
  </si>
  <si>
    <t>162701105R00</t>
  </si>
  <si>
    <t>přemístění nevhodné zeminy na skládku vč. prostého vysypání zeminy na skládku.</t>
  </si>
  <si>
    <t>355,6+1387,3+3436,9+2794,8+182+226,07</t>
  </si>
  <si>
    <t>167101102R00</t>
  </si>
  <si>
    <t xml:space="preserve">Nakládání výkopku z hor.1-4 v množství nad 100 m3 </t>
  </si>
  <si>
    <t>Nakládání vhodných zemin ze zemníku.</t>
  </si>
  <si>
    <t>171101103R00</t>
  </si>
  <si>
    <t xml:space="preserve">Uložení sypaniny do násypů zhutněných na 100% PS </t>
  </si>
  <si>
    <t>740,7+77,6+3436,9-(193,4*6*0,5)+2794,8</t>
  </si>
  <si>
    <t>174101101R00</t>
  </si>
  <si>
    <t xml:space="preserve">Zásyp jam, rýh, šachet se zhutněním </t>
  </si>
  <si>
    <t>Položka obsahuje strojní přemístění materiálu pro zásyp ze vzdálenosti do 10 m od okraje zásypu.</t>
  </si>
  <si>
    <t>226,07-7,52-30,09</t>
  </si>
  <si>
    <t>175101101RT2</t>
  </si>
  <si>
    <t>Obsyp potrubí bez prohození sypaniny s dodáním štěrkopísku frakce 0 - 22 mm</t>
  </si>
  <si>
    <t>68,39*1,1*0,4</t>
  </si>
  <si>
    <t>180402112R00</t>
  </si>
  <si>
    <t xml:space="preserve">Založení trávníku parkového výsevem svah do 1:2 </t>
  </si>
  <si>
    <t>26360,5+1125</t>
  </si>
  <si>
    <t>181101102R00</t>
  </si>
  <si>
    <t xml:space="preserve">Úprava pláně v zářezech v hor. 1-4, se zhutněním </t>
  </si>
  <si>
    <t>3497,18+2175,53</t>
  </si>
  <si>
    <t>181301102R00</t>
  </si>
  <si>
    <t xml:space="preserve">Rozprostření ornice, rovina, tl. 10-15 cm,do 500m2 </t>
  </si>
  <si>
    <t>zeleň podél kom. v tl. 10cm:1125</t>
  </si>
  <si>
    <t>veřejné zeleň v tl. 10cm:17014+9102,5</t>
  </si>
  <si>
    <t>181301104R00</t>
  </si>
  <si>
    <t xml:space="preserve">Rozprostření ornice, rovina, tl. 20-25 cm,do 500m2 </t>
  </si>
  <si>
    <t>parcely RD v tl. 25cm:26360,5</t>
  </si>
  <si>
    <t>199000002R00</t>
  </si>
  <si>
    <t xml:space="preserve">Poplatek za skládku horniny 1- 4 </t>
  </si>
  <si>
    <t>00572400</t>
  </si>
  <si>
    <t>Směs travní parková I. běžná zátěž PROFI</t>
  </si>
  <si>
    <t>kg</t>
  </si>
  <si>
    <t>27485,5/50</t>
  </si>
  <si>
    <t>2</t>
  </si>
  <si>
    <t>Základy a zvláštní zakládání</t>
  </si>
  <si>
    <t>2 Základy a zvláštní zakládání</t>
  </si>
  <si>
    <t>212752113R00</t>
  </si>
  <si>
    <t xml:space="preserve">Trativody z drenážních trubek, lože, DN 160 mm </t>
  </si>
  <si>
    <t>m</t>
  </si>
  <si>
    <t>Položka obsahuje štěrkopískové lože a obsyp v průměrném celkovém množství do 0,15 m3/m.</t>
  </si>
  <si>
    <t>4</t>
  </si>
  <si>
    <t>Vodorovné konstrukce</t>
  </si>
  <si>
    <t>4 Vodorovné konstrukce</t>
  </si>
  <si>
    <t>451572111R00</t>
  </si>
  <si>
    <t xml:space="preserve">Lože pod potrubí z kameniva těženého 0 - 4 mm </t>
  </si>
  <si>
    <t>68,39*1,1*0,1</t>
  </si>
  <si>
    <t>451971111R00</t>
  </si>
  <si>
    <t xml:space="preserve">Položení vrstvy z geotextil.,uchycení spony, hřeby </t>
  </si>
  <si>
    <t>304,76*6</t>
  </si>
  <si>
    <t>67352030</t>
  </si>
  <si>
    <t>Geotextilie silniční PK-Tex PP 80 314 g/m2</t>
  </si>
  <si>
    <t>5</t>
  </si>
  <si>
    <t>5 Komunikace</t>
  </si>
  <si>
    <t>564661111R00</t>
  </si>
  <si>
    <t xml:space="preserve">Podklad z kameniva drceného 0-200 mm, tl. 20 cm </t>
  </si>
  <si>
    <t>Sanace podloží kamenivem. ČERPÁNO SE SOUHLASEM INVESTORA.</t>
  </si>
  <si>
    <t>564681111R00</t>
  </si>
  <si>
    <t xml:space="preserve">Podklad z kameniva drceného 0-200 mm, tl. 30 cm </t>
  </si>
  <si>
    <t>304,75*6</t>
  </si>
  <si>
    <t>564851114R00</t>
  </si>
  <si>
    <t xml:space="preserve">Podklad ze štěrkodrti po zhutnění tloušťky 18 cm </t>
  </si>
  <si>
    <t>3330,65+166,53</t>
  </si>
  <si>
    <t>564861111R00</t>
  </si>
  <si>
    <t xml:space="preserve">Podklad ze štěrkodrti po zhutnění tloušťky 20 cm </t>
  </si>
  <si>
    <t>2175,53</t>
  </si>
  <si>
    <t>564962111R00</t>
  </si>
  <si>
    <t xml:space="preserve">Podklad z mechanicky zpevněného kameniva tl. 20 cm </t>
  </si>
  <si>
    <t>3172,05+158,6</t>
  </si>
  <si>
    <t>565161221R00</t>
  </si>
  <si>
    <t xml:space="preserve">Podklad kamen. obal. asfaltem tř.2 nad 3 m,tl.8 cm </t>
  </si>
  <si>
    <t>3021+151,05</t>
  </si>
  <si>
    <t>573111115R00</t>
  </si>
  <si>
    <t xml:space="preserve">Postřik živičný infiltr.+ posyp, asfalt 2,5 kg/m2 </t>
  </si>
  <si>
    <t>573231111R00</t>
  </si>
  <si>
    <t xml:space="preserve">Postřik živičný spojovací z emulze 0,5-0,7 kg/m2 </t>
  </si>
  <si>
    <t>577132111R00</t>
  </si>
  <si>
    <t xml:space="preserve">Beton asfalt. ACO 11+ obrusný, š.nad 3 m, tl. 4 cm </t>
  </si>
  <si>
    <t>596215040R00</t>
  </si>
  <si>
    <t xml:space="preserve">Kladení zámkové dlažby tl. 8 cm do drtě tl. 4 cm </t>
  </si>
  <si>
    <t>chodník:1898,86</t>
  </si>
  <si>
    <t>vjezdy:276,67</t>
  </si>
  <si>
    <t>59245264</t>
  </si>
  <si>
    <t>Dlažba bet. červená pro nevidomé 20x10x8</t>
  </si>
  <si>
    <t>(33,62*0,8)+(26*0,4)+(91,4*0,4)</t>
  </si>
  <si>
    <t>ztratné:73,856*0,02</t>
  </si>
  <si>
    <t>592453091</t>
  </si>
  <si>
    <t>Dlažba přírodní 20x10x8</t>
  </si>
  <si>
    <t>2175,53-73,856</t>
  </si>
  <si>
    <t>ztratné:2101,674*0,02</t>
  </si>
  <si>
    <t>8</t>
  </si>
  <si>
    <t>Trubní vedení</t>
  </si>
  <si>
    <t>8 Trubní vedení</t>
  </si>
  <si>
    <t>871111101R00</t>
  </si>
  <si>
    <t xml:space="preserve">M.plast.potrubí ve výkopu na gum.těsnění DN 150 mm </t>
  </si>
  <si>
    <t>potrubí vpustí:68,39+19*1</t>
  </si>
  <si>
    <t>877313123R00</t>
  </si>
  <si>
    <t xml:space="preserve">Montáž tvarovek jednoos. plast. gum.kroužek DN 150 </t>
  </si>
  <si>
    <t>kus</t>
  </si>
  <si>
    <t>19*2</t>
  </si>
  <si>
    <t>895941311RT2</t>
  </si>
  <si>
    <t>Zřízení vpusti uliční z dílců typ UVB - 50 včetně dodávky dílců pro uliční vpusti TBV</t>
  </si>
  <si>
    <t>Položka je určena pro zřízení vpusti kanalizační uliční z betonových dílců.</t>
  </si>
  <si>
    <t>V položce jsou započteny i náklady na zřízení lože ze štěrkopísku.</t>
  </si>
  <si>
    <t>V položce jsou započteny i náklady na dodání betonových dílců.</t>
  </si>
  <si>
    <t>899203111RT3</t>
  </si>
  <si>
    <t>Osazení mříží litinových s rámem do 150 kg včetně dodávky vtokové mříže 500 x 500 mm, D400</t>
  </si>
  <si>
    <t>28650660</t>
  </si>
  <si>
    <t>Koleno kanalizační PVC-U  D 160/30°</t>
  </si>
  <si>
    <t>91</t>
  </si>
  <si>
    <t>Doplňující práce na komunikaci</t>
  </si>
  <si>
    <t>91 Doplňující práce na komunikaci</t>
  </si>
  <si>
    <t>914001111R00</t>
  </si>
  <si>
    <t xml:space="preserve">Osaz sloupků, montáž svislých dopr.značek </t>
  </si>
  <si>
    <t>V položce započteno: výkop jamky s odhozem výkopku na vzdálenost do 3 m, osazení sloupku do monolitického betonového základu, dodávka a osazení víčka ke sloupku, zabetonování kotevní patky do bet. C 12/15, upevnění značky na sloupek.</t>
  </si>
  <si>
    <t>914001125R00</t>
  </si>
  <si>
    <t xml:space="preserve">Osazení svislé dopr.značky na sloupek nebo konzolu </t>
  </si>
  <si>
    <t>Včetně dodávky upevňovadel.</t>
  </si>
  <si>
    <t>915491211R00</t>
  </si>
  <si>
    <t xml:space="preserve">Osazení vodícího proužku do MC,podkl.C12/15, 25 cm </t>
  </si>
  <si>
    <t>917862111R00</t>
  </si>
  <si>
    <t xml:space="preserve">Osazení stojat. obrub.bet. s opěrou,lože z C 12/15 </t>
  </si>
  <si>
    <t>silniční ABO 100/15/25:968,273+87,976</t>
  </si>
  <si>
    <t>chodníkové ABO 100/8/25:1058,8</t>
  </si>
  <si>
    <t>919723212R00</t>
  </si>
  <si>
    <t xml:space="preserve">Dilatační spáry řez. podélné 9 mm, zalití za tepla </t>
  </si>
  <si>
    <t>V položkách jsou zakalkulovány i náklady na vyčištění spár po řezání, na vyčištění spár před zálivkou a na impregnaci spár před zálivkou.</t>
  </si>
  <si>
    <t>919735112R00</t>
  </si>
  <si>
    <t xml:space="preserve">Řezání stávajícího živičného krytu tl. 5 - 10 cm </t>
  </si>
  <si>
    <t>V položce jsou zakalkulovány i náklady na spotřebu vody.</t>
  </si>
  <si>
    <t>11161564</t>
  </si>
  <si>
    <t>Asfalt silniční pro zalití spár</t>
  </si>
  <si>
    <t>T</t>
  </si>
  <si>
    <t>.</t>
  </si>
  <si>
    <t>40444972.A</t>
  </si>
  <si>
    <t>Značka uprav přednost P2 500/500  fól1, EG 7letá</t>
  </si>
  <si>
    <t>40444999.A</t>
  </si>
  <si>
    <t>Značka uprav přednost P6 700  fólie tř1, EG 7letá</t>
  </si>
  <si>
    <t>59217472</t>
  </si>
  <si>
    <t>Obrubník silniční 1000/150/250 šedý</t>
  </si>
  <si>
    <t>1056,25-31-45</t>
  </si>
  <si>
    <t>59217476</t>
  </si>
  <si>
    <t>Obrubník silniční nájezdový 1000/150/150 šedý</t>
  </si>
  <si>
    <t>59217480</t>
  </si>
  <si>
    <t>Obrubník silniční přechodový L/P 1000/150/150-250</t>
  </si>
  <si>
    <t>59218563</t>
  </si>
  <si>
    <t>Krajník silniční 50x25x10 cm</t>
  </si>
  <si>
    <t>950,27*2</t>
  </si>
  <si>
    <t>ztratné 1%:1900,54*0,01</t>
  </si>
  <si>
    <t>96</t>
  </si>
  <si>
    <t>Bourání konstrukcí</t>
  </si>
  <si>
    <t>96 Bourání konstrukcí</t>
  </si>
  <si>
    <t>40445961</t>
  </si>
  <si>
    <t>Sloupek Al 60/5 hladký drážkový</t>
  </si>
  <si>
    <t>6*2,5</t>
  </si>
  <si>
    <t>M23</t>
  </si>
  <si>
    <t>Montáže potrubí</t>
  </si>
  <si>
    <t>M23 Montáže potrubí</t>
  </si>
  <si>
    <t>230191005R00</t>
  </si>
  <si>
    <t xml:space="preserve">Uložení chráničky ve výkopu PE 50x3,0mm </t>
  </si>
  <si>
    <t>Chráničky KTV</t>
  </si>
  <si>
    <t>230191017R00</t>
  </si>
  <si>
    <t xml:space="preserve">Uložení chráničky ve výkopu PE 110x6,3mm </t>
  </si>
  <si>
    <t>Chráničky VO + KTV</t>
  </si>
  <si>
    <t>230191029R00</t>
  </si>
  <si>
    <t xml:space="preserve">Uložení chráničky ve výkopu PE 160x14,6 mm </t>
  </si>
  <si>
    <t>Rezervní chráničky</t>
  </si>
  <si>
    <t>28611262.A</t>
  </si>
  <si>
    <t>Trubka kanalizační KGEM SN 8 PVC 160x4,7x5000</t>
  </si>
  <si>
    <t>87,39/5</t>
  </si>
  <si>
    <t>28614051</t>
  </si>
  <si>
    <t>Chránička plynová PEHD d 50 x 3,0 x 6000 mm</t>
  </si>
  <si>
    <t>64</t>
  </si>
  <si>
    <t>28614059</t>
  </si>
  <si>
    <t>Chránička PEHD d 110 x 6,3 x 6000 mm</t>
  </si>
  <si>
    <t>450</t>
  </si>
  <si>
    <t>100</t>
  </si>
  <si>
    <t>28614068</t>
  </si>
  <si>
    <t>Chránička PEHD d 160 x 14,6 x 6000 mm</t>
  </si>
  <si>
    <t>103,4/6</t>
  </si>
  <si>
    <t>SO200</t>
  </si>
  <si>
    <t>STL Plynovod</t>
  </si>
  <si>
    <t>SO200 STL Plynovod</t>
  </si>
  <si>
    <t>113107121R00</t>
  </si>
  <si>
    <t xml:space="preserve">Odstranění podkladu pl. 200 m2,kam.drcené tl.15 cm </t>
  </si>
  <si>
    <t>10*0,6</t>
  </si>
  <si>
    <t>113107122R00</t>
  </si>
  <si>
    <t xml:space="preserve">Odstranění podkladu pl. 200 m2,kam.drcené tl.20 cm </t>
  </si>
  <si>
    <t>113107141R00</t>
  </si>
  <si>
    <t xml:space="preserve">Odstranění podkladu pl. do 200 m2, živice tl. 5 cm </t>
  </si>
  <si>
    <t>113107142R00</t>
  </si>
  <si>
    <t xml:space="preserve">Odstranění podkladu pl.do 200 m2, živice tl. 10 cm </t>
  </si>
  <si>
    <t>297,76</t>
  </si>
  <si>
    <t>297,76*0,1</t>
  </si>
  <si>
    <t>132201110R00</t>
  </si>
  <si>
    <t xml:space="preserve">Hloubení rýh š.do 60 cm v hor.3 do 50 m3, STROJNĚ </t>
  </si>
  <si>
    <t>rýha pro potrubí:450,43*0,01</t>
  </si>
  <si>
    <t>rýha pro skříně HUP:(0,5*0,15*2,98+0,75*0,5*0,135*10)*10</t>
  </si>
  <si>
    <t>rýha pro skříně HUP:(0,5*0,15*1,74+0,75*0,5*0,135*6)*4</t>
  </si>
  <si>
    <t>132201119R00</t>
  </si>
  <si>
    <t xml:space="preserve">Příplatek za lepivost - hloubení rýh 60 cm v hor.3 </t>
  </si>
  <si>
    <t>13,5388*0,1</t>
  </si>
  <si>
    <t>132301112R00</t>
  </si>
  <si>
    <t xml:space="preserve">Hloubení rýh š.do 60 cm v hor.4 nad 100 m3,STROJNĚ </t>
  </si>
  <si>
    <t>582,2*0,6*1,18+54*0,6*1,18-4,5043</t>
  </si>
  <si>
    <t>132301119R00</t>
  </si>
  <si>
    <t xml:space="preserve">Příplatek za lepivost - hloubení rýh 60 cm v hor.4 </t>
  </si>
  <si>
    <t>445,9253*0,1</t>
  </si>
  <si>
    <t>151101101R00</t>
  </si>
  <si>
    <t xml:space="preserve">Pažení a rozepření stěn rýh - příložné - hl. do 2m </t>
  </si>
  <si>
    <t>(636,2*1,5)*2</t>
  </si>
  <si>
    <t>151101111R00</t>
  </si>
  <si>
    <t xml:space="preserve">Odstranění pažení stěn rýh - příložné - hl. do 2 m </t>
  </si>
  <si>
    <t>445,9253+13,5388</t>
  </si>
  <si>
    <t>450,43-38,17-114,5</t>
  </si>
  <si>
    <t>636,2*0,6*0,3</t>
  </si>
  <si>
    <t>230250051.X</t>
  </si>
  <si>
    <t>Montáž skříně pro plyn a el včetně dodávky sestavy přípojkových skříní pro plyn, elektro pro dva domy</t>
  </si>
  <si>
    <t>vč. kulového kohoutu ISIFLO 3/4" a elektrokolena TPG 70201</t>
  </si>
  <si>
    <t>273313611R00</t>
  </si>
  <si>
    <t>Beton základových desek prostý C 16/20 (B 20) (betonový základ přístřešku HUP)</t>
  </si>
  <si>
    <t>(0,7*2,98*0,5)*10+(0,7*1,74*0,5)*4</t>
  </si>
  <si>
    <t>273351215RT1</t>
  </si>
  <si>
    <t>Bednění stěn základových desek - zřízení bednící materiál prkna</t>
  </si>
  <si>
    <t>273351216R00</t>
  </si>
  <si>
    <t xml:space="preserve">Bednění stěn základových desek - odstranění </t>
  </si>
  <si>
    <t>636,2*0,6*0,1</t>
  </si>
  <si>
    <t>564952111R00</t>
  </si>
  <si>
    <t xml:space="preserve">Podklad z mechanicky zpevněného kameniva tl. 15 cm </t>
  </si>
  <si>
    <t>565171111R00</t>
  </si>
  <si>
    <t xml:space="preserve">Podklad z obal kamen. ACP 22+, š. do 3 m, tl.10 cm </t>
  </si>
  <si>
    <t>577141112R00</t>
  </si>
  <si>
    <t xml:space="preserve">Beton asfalt. ACO 11+,do 3 m, tl.5 cm </t>
  </si>
  <si>
    <t>891243321.X</t>
  </si>
  <si>
    <t xml:space="preserve">Montáž ventilů odvzdušňovacích na plynovod. DN 80 </t>
  </si>
  <si>
    <t>vč. dodávky odvzdušňovacího ventilu.</t>
  </si>
  <si>
    <t>M21</t>
  </si>
  <si>
    <t>Elektromontáže</t>
  </si>
  <si>
    <t>M21 Elektromontáže</t>
  </si>
  <si>
    <t>210810005R00</t>
  </si>
  <si>
    <t>Montáž signalizačního vodiče 2 x opláštěného CYY 2,5 mm2</t>
  </si>
  <si>
    <t>672,2+(1,5*4)</t>
  </si>
  <si>
    <t>34141301</t>
  </si>
  <si>
    <t>Vodič silový pevné uložení CYY 2,5 mm2</t>
  </si>
  <si>
    <t>230180011R00</t>
  </si>
  <si>
    <t xml:space="preserve">Montáž trub z plastických hmot PE 32 x 3,4 </t>
  </si>
  <si>
    <t>230180019R00</t>
  </si>
  <si>
    <t xml:space="preserve">Montáž trub z plastických hmot PE 50 x 5,4 </t>
  </si>
  <si>
    <t>230180022R00</t>
  </si>
  <si>
    <t xml:space="preserve">Montáž trub z plastických hmot PE 63 x 5,7 </t>
  </si>
  <si>
    <t>230180026R00</t>
  </si>
  <si>
    <t xml:space="preserve">Montáž trub z plastických hmot PE 90 x 5,1 </t>
  </si>
  <si>
    <t>230180068R00</t>
  </si>
  <si>
    <t xml:space="preserve">Montáž trubních dílů PE, DN 50 </t>
  </si>
  <si>
    <t>5+5+5</t>
  </si>
  <si>
    <t>230180069R00</t>
  </si>
  <si>
    <t xml:space="preserve">Montáž trubních dílů PE, DN 63 </t>
  </si>
  <si>
    <t>5+11</t>
  </si>
  <si>
    <t>230180070R00</t>
  </si>
  <si>
    <t xml:space="preserve">Montáž trubních dílů PE, DN 90 x 5,1 </t>
  </si>
  <si>
    <t>2+2+1+3+1+3+1+3</t>
  </si>
  <si>
    <t>230220011R00</t>
  </si>
  <si>
    <t xml:space="preserve">Montáž orientačního sloupku - plynovod </t>
  </si>
  <si>
    <t>230230016R00</t>
  </si>
  <si>
    <t xml:space="preserve">Hlavní tlaková zkouška vzduchem 0,6 MPa, DN 50 </t>
  </si>
  <si>
    <t>293+51,5</t>
  </si>
  <si>
    <t>230230018R00</t>
  </si>
  <si>
    <t xml:space="preserve">Hlavní tlaková zkouška vzduchem 0,6 MPa, DN 100 </t>
  </si>
  <si>
    <t>237,7</t>
  </si>
  <si>
    <t>28613062.M</t>
  </si>
  <si>
    <t>T-kus odbočkový navrtávací 63-32 mm PE 100</t>
  </si>
  <si>
    <t>elektrotvarovka sedlová, otočný vývod 360 st, SDR 11, 10 bar plyn/ 16 bar voda</t>
  </si>
  <si>
    <t>včetně spodního třmenu, řezáku a víčka, těsněného "o" kroužkem; prodloužené výstupní hrdlo</t>
  </si>
  <si>
    <t>28613062.X</t>
  </si>
  <si>
    <t>T-kus odbočkový navrtávací 50-32 mm PE 100</t>
  </si>
  <si>
    <t>28613063.X</t>
  </si>
  <si>
    <t>T-kus odbočkový navrtávací 63-63 mm PE 100 ELGEF</t>
  </si>
  <si>
    <t>28613065.M</t>
  </si>
  <si>
    <t>T-kus odbočkový navrtávací 90-32 mm PE 100 ELGEF</t>
  </si>
  <si>
    <t>28613953.A</t>
  </si>
  <si>
    <t>Trubka tlaková plyn d 32x3,0mm návin PE100 SDR 11</t>
  </si>
  <si>
    <t>90</t>
  </si>
  <si>
    <t>ztratné:90*0,01</t>
  </si>
  <si>
    <t>28613957.A</t>
  </si>
  <si>
    <t>Trubka tlaková plyn d50 x 4,6mm návin PE100 SDR 11</t>
  </si>
  <si>
    <t>293</t>
  </si>
  <si>
    <t>ztratné:293*0,01</t>
  </si>
  <si>
    <t>28613959.A</t>
  </si>
  <si>
    <t>Trubka tlaková plyn d63 x 5,8mm návin PE100 SDR 11</t>
  </si>
  <si>
    <t>51</t>
  </si>
  <si>
    <t>ztratné:51*0,01</t>
  </si>
  <si>
    <t>28613963.A</t>
  </si>
  <si>
    <t>Trubka tlaková plyn d90x5,2mm návin PE100 SDR 17,6</t>
  </si>
  <si>
    <t>ztratné:237,7*0,01</t>
  </si>
  <si>
    <t>28653069.A</t>
  </si>
  <si>
    <t>Elektroredukce PE 100 d 90/63</t>
  </si>
  <si>
    <t>28653096.A</t>
  </si>
  <si>
    <t>T kus 90° rovnoramenný d 90 mm</t>
  </si>
  <si>
    <t>28653096.X3</t>
  </si>
  <si>
    <t>T kus 90° d 50/32 mm</t>
  </si>
  <si>
    <t>28653324.A</t>
  </si>
  <si>
    <t>Koleno 90° elektrosvařovací d 50 mm</t>
  </si>
  <si>
    <t>28653326.A</t>
  </si>
  <si>
    <t>Koleno 90° elektrosvařovací d 90 mm</t>
  </si>
  <si>
    <t>286536151</t>
  </si>
  <si>
    <t>Oblouk 30° PE100 SDR11 90x8,2 mm</t>
  </si>
  <si>
    <t>286536171</t>
  </si>
  <si>
    <t>Oblouk 22° PE100 SDR11 90x8,2 mm</t>
  </si>
  <si>
    <t>286542341</t>
  </si>
  <si>
    <t>Záslepka PPR d 50 mm</t>
  </si>
  <si>
    <t>28654236</t>
  </si>
  <si>
    <t>Záslepka PPR d 90 mm</t>
  </si>
  <si>
    <t>40445960</t>
  </si>
  <si>
    <t>Sloupek Fe 60/3 s povrchovou úpravou</t>
  </si>
  <si>
    <t>vč. tabulky s číselnými údaji</t>
  </si>
  <si>
    <t>42237024.A</t>
  </si>
  <si>
    <t>Kohout kulový  3/4"  plyn</t>
  </si>
  <si>
    <t>42237078.A</t>
  </si>
  <si>
    <t>42293200</t>
  </si>
  <si>
    <t>souprava zemní 9000E2 DN50 -100   plyn včetně poklopu a zákl. desky</t>
  </si>
  <si>
    <t>M46</t>
  </si>
  <si>
    <t>Zemní práce při montážích</t>
  </si>
  <si>
    <t>M46 Zemní práce při montážích</t>
  </si>
  <si>
    <t>460490012R00</t>
  </si>
  <si>
    <t xml:space="preserve">Zakrytí potrubí výstražnou folií PVC, šířka 33 cm </t>
  </si>
  <si>
    <t>28314146.A</t>
  </si>
  <si>
    <t>Fólie výstražná VF-300P š.300mm žlutá "POZOR PLYN"</t>
  </si>
  <si>
    <t>999</t>
  </si>
  <si>
    <t>Poplatky za skládky</t>
  </si>
  <si>
    <t>999 Poplatky za skládky</t>
  </si>
  <si>
    <t>979990001R00</t>
  </si>
  <si>
    <t xml:space="preserve">Poplatek za skládku stavební suti </t>
  </si>
  <si>
    <t>t</t>
  </si>
  <si>
    <t>0,78+1,41</t>
  </si>
  <si>
    <t>979990112R00</t>
  </si>
  <si>
    <t xml:space="preserve">Poplatek za skládku suti - obalovaný asfalt </t>
  </si>
  <si>
    <t>0,588+1,086</t>
  </si>
  <si>
    <t>D96</t>
  </si>
  <si>
    <t>Přesuny suti a vybouraných hmot</t>
  </si>
  <si>
    <t>D96 Přesuny suti a vybouraných hmot</t>
  </si>
  <si>
    <t>979093111R00</t>
  </si>
  <si>
    <t xml:space="preserve">Uložení suti na skládku bez zhutnění </t>
  </si>
  <si>
    <t>V položce jsou zakalkulovány i náklady na hrubé urovnání.</t>
  </si>
  <si>
    <t>123456</t>
  </si>
  <si>
    <t xml:space="preserve">Vodorovné přemístění suti na skládku </t>
  </si>
  <si>
    <t>V položce jsou zakalkulovány i náklady na naložení suti na dopravní prostředek a složení.</t>
  </si>
  <si>
    <t>0,78+1,41+0,588+1,086</t>
  </si>
  <si>
    <t>SO300</t>
  </si>
  <si>
    <t>Dešťová kanalizace</t>
  </si>
  <si>
    <t>SO300 Dešťová kanalizace</t>
  </si>
  <si>
    <t>113105113R00</t>
  </si>
  <si>
    <t xml:space="preserve">Rozebrání dlažeb z lom. kamene do MC, spáry s MC </t>
  </si>
  <si>
    <t>1273,2*0,1</t>
  </si>
  <si>
    <t>132201212R00</t>
  </si>
  <si>
    <t xml:space="preserve">Hloubení rýh š.do 200 cm hor.3 do 1000m3,STROJNĚ </t>
  </si>
  <si>
    <t>1797,125*0,1</t>
  </si>
  <si>
    <t>132201219R00</t>
  </si>
  <si>
    <t xml:space="preserve">Příplatek za lepivost - hloubení rýh 200cm v hor.3 </t>
  </si>
  <si>
    <t>179,7125*0,1</t>
  </si>
  <si>
    <t>993,75*1,3+16,6*1*2,5+179,1*1*2,5+16*1*1-179,7125</t>
  </si>
  <si>
    <t>132301219R00</t>
  </si>
  <si>
    <t xml:space="preserve">Příplatek za lepivost - hloubení rýh 200cm v hor.4 </t>
  </si>
  <si>
    <t>1617,4125*0,1</t>
  </si>
  <si>
    <t>515,9*2,5*2</t>
  </si>
  <si>
    <t>1797,12-67,06-23,28-433,54</t>
  </si>
  <si>
    <t>39*1,3*0,6+476,9*1,3*0,5+179,1*1,3*0,4</t>
  </si>
  <si>
    <t>515,9*1,3*0,1</t>
  </si>
  <si>
    <t>594511111RT2</t>
  </si>
  <si>
    <t>Dlažba z lomového kamene,lože z C -/7,5 do 5 cm tloušťky 200 mm, tř. 1, včetně dodávky kamene</t>
  </si>
  <si>
    <t>včetně vyplnění spár betonem C 8/10</t>
  </si>
  <si>
    <t>nátok do lapače splavenin:1,2*1,2</t>
  </si>
  <si>
    <t>vyústění dešťové kan.:0,5</t>
  </si>
  <si>
    <t>817364111.X</t>
  </si>
  <si>
    <t xml:space="preserve">Montáž betonových útesů s hrdlem DN 500 </t>
  </si>
  <si>
    <t>zřízení otvoru ve stávající šachtě pro napojení kanalizace "A" vš. obetonování.</t>
  </si>
  <si>
    <t>871111102R00</t>
  </si>
  <si>
    <t xml:space="preserve">M.plast.potrubí ve výkopu na gum.těsnění DN 200 mm </t>
  </si>
  <si>
    <t>871111104R00</t>
  </si>
  <si>
    <t xml:space="preserve">M.plast.potrubí ve výkopu na gum.těsnění DN 300 mm </t>
  </si>
  <si>
    <t>871111107R00</t>
  </si>
  <si>
    <t xml:space="preserve">M.plast.potrubí ve výkopu na gum.těsnění DN 400 mm </t>
  </si>
  <si>
    <t>871111109R00</t>
  </si>
  <si>
    <t xml:space="preserve">M.plast.potrubí ve výkopu na gum.těsnění DN 500 mm </t>
  </si>
  <si>
    <t>877373121R00</t>
  </si>
  <si>
    <t xml:space="preserve">Montáž tvarovek odboč. plast. gum. kroužek DN 300 </t>
  </si>
  <si>
    <t>11+23</t>
  </si>
  <si>
    <t>877393121R00</t>
  </si>
  <si>
    <t xml:space="preserve">Montáž tvarovek odboč. plast. gum. kroužek DN 400 </t>
  </si>
  <si>
    <t>5+2</t>
  </si>
  <si>
    <t>877413121R00</t>
  </si>
  <si>
    <t xml:space="preserve">Montáž tvarovek odboč. plast. gum. kroužek DN 500 </t>
  </si>
  <si>
    <t>892583111R00</t>
  </si>
  <si>
    <t xml:space="preserve">Zabezpečení konců kanal. potrubí DN do 300, vodou </t>
  </si>
  <si>
    <t>sada</t>
  </si>
  <si>
    <t>892595111R00</t>
  </si>
  <si>
    <t xml:space="preserve">Zabezpečení konců a zkouška vzduch. kan. DN do 400 </t>
  </si>
  <si>
    <t>úsek</t>
  </si>
  <si>
    <t>Položka je určena pro zabezpečení jakéhokoliv druhu potrubí v úseku mezi dvěma šachtami pro zkoušku těsnosti vzduchem. V položce jsou zakalkulovány náklady na osazení a odstranění dvou těsnicích uzávěrů, naplnění vzduchem, provedení zkoušky a vypuštění vzduchu.</t>
  </si>
  <si>
    <t>Instalace vaku zahrnuje:</t>
  </si>
  <si>
    <t>¦důkladné mechanické očištění pláště vaku</t>
  </si>
  <si>
    <t>¦důkladné očištění vnitřku trubky v délce instalovaného vaku</t>
  </si>
  <si>
    <t>¦nafouknutí vaku na provozní tlak (max. tlak uveden v ceníku)</t>
  </si>
  <si>
    <t>¦opakovaná kontrola tlaku ve vaku pomocí manometru nebo pistolového tlakoměru</t>
  </si>
  <si>
    <t>¦zajištění vaku proti vysunutí z potrubí (zaklínit trámkem) - zvláště průtočné vaky z kovovou výstuhou, hrozí svlečení a utržení vaku z tělesa!</t>
  </si>
  <si>
    <t>¦přivázat vak lanem za oko armatury vaku a šachetní stupačku (zajištění proti odplutí)</t>
  </si>
  <si>
    <t>¦odzkoušení a vypuštění potrubí</t>
  </si>
  <si>
    <t>¦vypuštění vaku (mírně zmáčknout vnitřek rychlospojky šroubovákem)</t>
  </si>
  <si>
    <t>¦opatrné vytažení vyfouknutého vaku z potrubí</t>
  </si>
  <si>
    <t>892665111R00</t>
  </si>
  <si>
    <t xml:space="preserve">Zabezpečení konců a zkouška vzduch. kan. DN do 600 </t>
  </si>
  <si>
    <t>892855116R00</t>
  </si>
  <si>
    <t xml:space="preserve">Kontrola kanalizace TV kamerou nad 500 m </t>
  </si>
  <si>
    <t>460+102+39+179</t>
  </si>
  <si>
    <t>892916111R00</t>
  </si>
  <si>
    <t xml:space="preserve">Utěsnění přípojek do DN 200 při zkoušce kanal. </t>
  </si>
  <si>
    <t>894411121R00</t>
  </si>
  <si>
    <t xml:space="preserve">Zřízení šachet z dílců, dno B 30, potrubí DN 300 </t>
  </si>
  <si>
    <t>894411131R00</t>
  </si>
  <si>
    <t xml:space="preserve">Zřízení šachet z dílců, dno B 30, potrubí DN 400 </t>
  </si>
  <si>
    <t>894411141R00</t>
  </si>
  <si>
    <t xml:space="preserve">Zřízení šachet z dílců, dno B 30, potrubí DN 500 </t>
  </si>
  <si>
    <t>894432112R00</t>
  </si>
  <si>
    <t xml:space="preserve">Osazení plastové šachty revizní prům.425 mm </t>
  </si>
  <si>
    <t>895931111X</t>
  </si>
  <si>
    <t xml:space="preserve">Zřízení lapače splavenin vč. kovové mříže </t>
  </si>
  <si>
    <t xml:space="preserve">Položka zahrnuje dodávku veškerých materiálů potřebných pro zřízení lapače splavenin dle výkresu č 30.6_LAPAČ SPLAVENIN (beton, bednění, kovová mříž, atd...) a samotné zřízení lapače splavenin. </t>
  </si>
  <si>
    <t>899103111RT2</t>
  </si>
  <si>
    <t>Osazení poklopu s rámem do 150 kg včetně dodávky poklopu lit. kruhového D 600</t>
  </si>
  <si>
    <t>28614255</t>
  </si>
  <si>
    <t>179/5</t>
  </si>
  <si>
    <t>ztratné:35,8*0,01</t>
  </si>
  <si>
    <t>28614261</t>
  </si>
  <si>
    <t>460/5</t>
  </si>
  <si>
    <t>ztratné:92*0,01</t>
  </si>
  <si>
    <t>28614264</t>
  </si>
  <si>
    <t>102/5</t>
  </si>
  <si>
    <t>ztratné:20,4*0,01</t>
  </si>
  <si>
    <t>28614267</t>
  </si>
  <si>
    <t>39/5</t>
  </si>
  <si>
    <t>ztratné:7,8*0,01</t>
  </si>
  <si>
    <t>28656315</t>
  </si>
  <si>
    <t>28656316.X</t>
  </si>
  <si>
    <t>28656317</t>
  </si>
  <si>
    <t>28656318</t>
  </si>
  <si>
    <t>28656319</t>
  </si>
  <si>
    <t>286971403</t>
  </si>
  <si>
    <t>Roura šachtová korugovaná  bez hrdla 425/2000 mm</t>
  </si>
  <si>
    <t>28697144</t>
  </si>
  <si>
    <t>Poklop pachotěsný s madlem 425 mm PP h=140 mm</t>
  </si>
  <si>
    <t>286971678</t>
  </si>
  <si>
    <t>5922434.A</t>
  </si>
  <si>
    <t>Prstenec vyrovn šachetní TBW-Q.1 63/12</t>
  </si>
  <si>
    <t>59224346.A</t>
  </si>
  <si>
    <t>Prstenec vyrovn šachetní TBW-Q.1 63/4</t>
  </si>
  <si>
    <t>59224347.A</t>
  </si>
  <si>
    <t>Prstenec vyrovn šachetní TBW-Q.1 63/6</t>
  </si>
  <si>
    <t>59224348.A</t>
  </si>
  <si>
    <t>Prstenec vyrovn šachetní TBW-Q.1 63/8</t>
  </si>
  <si>
    <t>59224349.A</t>
  </si>
  <si>
    <t>Prstenec vyrovn šachetní TBW-Q.1 63/10</t>
  </si>
  <si>
    <t>5922435.A</t>
  </si>
  <si>
    <t>Konus šachetní TBR-Q.1 100-63/83/12 KPS</t>
  </si>
  <si>
    <t>59224353.A</t>
  </si>
  <si>
    <t>Konus šachetní TBR-Q.1 100-63/58/12 KPS</t>
  </si>
  <si>
    <t>59224354</t>
  </si>
  <si>
    <t>Deska zákrytová TZK-Q.1 100-63/17</t>
  </si>
  <si>
    <t>59224356.A</t>
  </si>
  <si>
    <t>Skruž šachetní TBS-Q.1 100/25/12</t>
  </si>
  <si>
    <t>59224359.A</t>
  </si>
  <si>
    <t>Skruž šachetní TBS-Q.1 100/50/12</t>
  </si>
  <si>
    <t>59224362.A</t>
  </si>
  <si>
    <t>Skruž šachetní TBS-Q.1 100/100/12</t>
  </si>
  <si>
    <t>59224366.A</t>
  </si>
  <si>
    <t>Dno šachetní přímé TBZ-Q.1 100/60 V max. 40</t>
  </si>
  <si>
    <t>59224367.A</t>
  </si>
  <si>
    <t>Dno šachetní přímé TBZ-Q.1 100/80 V max. 50</t>
  </si>
  <si>
    <t>59224373.A</t>
  </si>
  <si>
    <t>Těsnění elastom pro šach díly - DN 1000</t>
  </si>
  <si>
    <t>9,36*2+1</t>
  </si>
  <si>
    <t>Drenážní hlavník</t>
  </si>
  <si>
    <t>130901121R00</t>
  </si>
  <si>
    <t xml:space="preserve">Bourání stávající drenáže vč. šachet ve vykopávk. </t>
  </si>
  <si>
    <t>potrubí:170*0,01</t>
  </si>
  <si>
    <t>šachty:1*0,42*2,4</t>
  </si>
  <si>
    <t>132201201R00</t>
  </si>
  <si>
    <t xml:space="preserve">Hloubení rýh šířky do 200 cm v hor.3 do 100 m3 </t>
  </si>
  <si>
    <t>290,7*0,1</t>
  </si>
  <si>
    <t>132201209R00</t>
  </si>
  <si>
    <t>29,07*0,1</t>
  </si>
  <si>
    <t>132301202R00</t>
  </si>
  <si>
    <t xml:space="preserve">Hloubení rýh šířky do 200 cm v hor.4 do 1000 m3 </t>
  </si>
  <si>
    <t>170*0,9*1,9-29,07</t>
  </si>
  <si>
    <t>132301209R00</t>
  </si>
  <si>
    <t>261,63*0,1</t>
  </si>
  <si>
    <t>170*1,9*2</t>
  </si>
  <si>
    <t>290,7-214,2</t>
  </si>
  <si>
    <t>potrubí:290,7-15,3-61,2-8,55</t>
  </si>
  <si>
    <t>vsakovací jámy:(2*0,9*1,9)*2+(1*0,9*1,9)</t>
  </si>
  <si>
    <t>170*0,9*0,4</t>
  </si>
  <si>
    <t>58344169</t>
  </si>
  <si>
    <t>Štěrkodrtě frakce 0-32 A</t>
  </si>
  <si>
    <t>8,55*1,8</t>
  </si>
  <si>
    <t>289970111R00</t>
  </si>
  <si>
    <t>2*0,9*2+1*0,9</t>
  </si>
  <si>
    <t>69365031</t>
  </si>
  <si>
    <t>Geotextilie  NTI-BS13  5x100 m černá</t>
  </si>
  <si>
    <t>170*0,9*0,1</t>
  </si>
  <si>
    <t>871238111R00</t>
  </si>
  <si>
    <t xml:space="preserve">Kladení dren. potrubí do rýhy, tvr. PVC, do 200 mm </t>
  </si>
  <si>
    <t>894411111R00</t>
  </si>
  <si>
    <t xml:space="preserve">Zřízení šachet z dílců, dno B 30, potrubí DN 200 </t>
  </si>
  <si>
    <t>899103111R00</t>
  </si>
  <si>
    <t>Osazení poklopu s rámem z tvárné litiny bez odvětrání</t>
  </si>
  <si>
    <t>28611236</t>
  </si>
  <si>
    <t>Trubka PVC-U drenážní flexibilní d 200 mm</t>
  </si>
  <si>
    <t>170</t>
  </si>
  <si>
    <t>ztratné:170*0,01</t>
  </si>
  <si>
    <t>28697410</t>
  </si>
  <si>
    <t>Poklop kruhový litinový D600 bez odvětrání se západkou proti vyjmutí víka z rámu</t>
  </si>
  <si>
    <t>892855115R00</t>
  </si>
  <si>
    <t xml:space="preserve">Kontrola kanalizace TV kamerou do 500 m </t>
  </si>
  <si>
    <t>899623151R00</t>
  </si>
  <si>
    <t>Zakrytí potrubí modrou folií PVC s nápisem "VODA"</t>
  </si>
  <si>
    <t>899401112R00</t>
  </si>
  <si>
    <t xml:space="preserve">Osazení poklopů litinových šoupátkových </t>
  </si>
  <si>
    <t>42291352</t>
  </si>
  <si>
    <t>210900541RT1</t>
  </si>
  <si>
    <t>Montáž vodiče CU 1x6 mm2 připáskován na potrubí</t>
  </si>
  <si>
    <t>34140842</t>
  </si>
  <si>
    <t>vodič izolovaný s Cu jádrem  6mm2</t>
  </si>
  <si>
    <t>SO303</t>
  </si>
  <si>
    <t>Přípojky splaškové kanalizace</t>
  </si>
  <si>
    <t>SO303 Přípojky splaškové kanalizace</t>
  </si>
  <si>
    <t>436*0,1</t>
  </si>
  <si>
    <t>545*0,1</t>
  </si>
  <si>
    <t>54,5*0,1</t>
  </si>
  <si>
    <t>545-54,5</t>
  </si>
  <si>
    <t>490,5*0,1</t>
  </si>
  <si>
    <t xml:space="preserve">Odstranění paženi stěn rýh - příložné - hl. do 2 m </t>
  </si>
  <si>
    <t>161101101R00</t>
  </si>
  <si>
    <t xml:space="preserve">Svislé přemístění výkopku z hor.1-4 do 2,5 m </t>
  </si>
  <si>
    <t>Obsyp potrubí lomovou prosívkou s dodáním štěrkopísku frakce 0 - 2 mm</t>
  </si>
  <si>
    <t xml:space="preserve">Lože pod potrubí lomovou prosívkou 0 - 2 mm </t>
  </si>
  <si>
    <t>452385121R00</t>
  </si>
  <si>
    <t xml:space="preserve">Podkladní pražce železobeton B 12,5 do 50000 mm2 </t>
  </si>
  <si>
    <t>831352121R00</t>
  </si>
  <si>
    <t xml:space="preserve">Montáž trub kameninových, pryž. kroužek, DN 200 </t>
  </si>
  <si>
    <t>837352221R00</t>
  </si>
  <si>
    <t xml:space="preserve">Montáž tvarov. kamenin. jednoos. pryž. kr. DN 200 </t>
  </si>
  <si>
    <t xml:space="preserve">Obetonování potrubí stok betonem C16/20 </t>
  </si>
  <si>
    <t>28650814</t>
  </si>
  <si>
    <t>Přechodka kanal. PVC-kamenina D 200 mm</t>
  </si>
  <si>
    <t>286971404</t>
  </si>
  <si>
    <t>Roura šachtová korugovaná  bez hrdla 425/3000 mm</t>
  </si>
  <si>
    <t>59710693</t>
  </si>
  <si>
    <t>Trouba kamenin.glazov.se spoj F dl.2500, DN 200 mm</t>
  </si>
  <si>
    <t>59710946</t>
  </si>
  <si>
    <t>Oblouk 45° kameninový s těsněním F DN 200 mm</t>
  </si>
  <si>
    <t>SO304</t>
  </si>
  <si>
    <t>Přípojky vodovodu</t>
  </si>
  <si>
    <t>SO304 Přípojky vodovodu</t>
  </si>
  <si>
    <t>135*0,1</t>
  </si>
  <si>
    <t>17,6-1,76</t>
  </si>
  <si>
    <t>1,76*0,1</t>
  </si>
  <si>
    <t>176-17,6</t>
  </si>
  <si>
    <t>158,4*0,1</t>
  </si>
  <si>
    <t>28314148</t>
  </si>
  <si>
    <t>Fólie výstražná pro vodu VF-300B š. 300 mm bílá</t>
  </si>
  <si>
    <t>871161121R00</t>
  </si>
  <si>
    <t xml:space="preserve">Montáž trubek polyetylenových ve výkopu 32 mm </t>
  </si>
  <si>
    <t>891181111</t>
  </si>
  <si>
    <t>Montáž vodovodních šoupátek pro domovní přípojky d32</t>
  </si>
  <si>
    <t>891269111R00</t>
  </si>
  <si>
    <t xml:space="preserve">Montáž navrtávacích pasů DN 100 </t>
  </si>
  <si>
    <t>894401211RT2</t>
  </si>
  <si>
    <t>Osazení betonových skruží rovných 29/100/9 včetně dodávky skruže TBS-Q 100/25 PS 100/250/90</t>
  </si>
  <si>
    <t>28613780</t>
  </si>
  <si>
    <t>Trubka tlaková PE HD (PE100) d 32 x 3,0 mm PN 16</t>
  </si>
  <si>
    <t>42228252</t>
  </si>
  <si>
    <t>šoupátko 2800 DN 1" pro dom.příp. - voda</t>
  </si>
  <si>
    <t>42273502</t>
  </si>
  <si>
    <t>Pás navrtávací ze šedé litiny pro litinové potrubí DN 100</t>
  </si>
  <si>
    <t>uliční poklop litinový č.1550 - šoupátkový, lehký model</t>
  </si>
  <si>
    <t>42293140</t>
  </si>
  <si>
    <t>souprava zemní č. 9601-voda</t>
  </si>
  <si>
    <t>230180066R00</t>
  </si>
  <si>
    <t xml:space="preserve">Montáž trubních dílů PE, DN 32 </t>
  </si>
  <si>
    <t>28654232</t>
  </si>
  <si>
    <t>Záslepka PPR d 32 mm</t>
  </si>
  <si>
    <t>Žižkova 227/1</t>
  </si>
  <si>
    <t>Žďár nad Sázavou</t>
  </si>
  <si>
    <t>00295841</t>
  </si>
  <si>
    <t>CZ00295841</t>
  </si>
  <si>
    <t>NEOCENĚNÝ SOUPIS PRACÍ</t>
  </si>
  <si>
    <t>SO400</t>
  </si>
  <si>
    <t>Veřejné osvětlení + místní rozhlas</t>
  </si>
  <si>
    <t>Název</t>
  </si>
  <si>
    <t>Hodnota</t>
  </si>
  <si>
    <t>Nadpis rekapitulace</t>
  </si>
  <si>
    <t>Seznam prací a dodávek elektrotechnických zařízení</t>
  </si>
  <si>
    <t>Akce</t>
  </si>
  <si>
    <t>Obytný soubor Klafar III - část C1, Žďár nad Sázavou</t>
  </si>
  <si>
    <t>Projekt</t>
  </si>
  <si>
    <t>SO400 - Veřejné osvětlení + Místní rozhlas</t>
  </si>
  <si>
    <t>Investor</t>
  </si>
  <si>
    <t>Město Žďár Nad Sázavou</t>
  </si>
  <si>
    <t>Z. č.</t>
  </si>
  <si>
    <t>a702013</t>
  </si>
  <si>
    <t>A. č.</t>
  </si>
  <si>
    <t>Smlouva</t>
  </si>
  <si>
    <t>Ing. Zbyněk Pecina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</si>
  <si>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</si>
  <si>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</si>
  <si>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</si>
  <si>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</si>
  <si>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</si>
  <si>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</si>
  <si>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1. sazba DPH %
- i pro přirážky rekapitulace</t>
  </si>
  <si>
    <t>21</t>
  </si>
  <si>
    <t>2. sazba DPH %</t>
  </si>
  <si>
    <t>15</t>
  </si>
  <si>
    <t>29.1.2015</t>
  </si>
  <si>
    <t>2015</t>
  </si>
  <si>
    <t>Hodnota A</t>
  </si>
  <si>
    <t>Hodnota B</t>
  </si>
  <si>
    <t>Základní náklady</t>
  </si>
  <si>
    <t>Montáž - materiál</t>
  </si>
  <si>
    <t>Montáž - práce</t>
  </si>
  <si>
    <t>Náklady celkem</t>
  </si>
  <si>
    <t>Náklady celkem s DPH</t>
  </si>
  <si>
    <t>Materiál</t>
  </si>
  <si>
    <t>Pozice</t>
  </si>
  <si>
    <t>Mj</t>
  </si>
  <si>
    <t>Počet</t>
  </si>
  <si>
    <t>Materiál celkem</t>
  </si>
  <si>
    <t>DM</t>
  </si>
  <si>
    <t>Montáž celkem</t>
  </si>
  <si>
    <t>Cena</t>
  </si>
  <si>
    <t>KABEL SILOVÝ,IZOLACE PVC,1kV</t>
  </si>
  <si>
    <t>AYKY 4x25 mm2, volně</t>
  </si>
  <si>
    <t>10+135+95+300+5*6+2*3+8*6+11*6=690</t>
  </si>
  <si>
    <t>KABEL SILOVÝ,IZOLACE PVC</t>
  </si>
  <si>
    <t>3</t>
  </si>
  <si>
    <t>CYKY 3x1.5 mm2, volně</t>
  </si>
  <si>
    <t>UKONČENÍ KABELŮ SMRŠŤOVACÍ</t>
  </si>
  <si>
    <t>ZÁKLOPKOU</t>
  </si>
  <si>
    <t>5*2+2+8*2+11*2=50</t>
  </si>
  <si>
    <t xml:space="preserve"> 4x25  mm2</t>
  </si>
  <si>
    <t>SVÍTIDLA PRO VEŘEJNÉ OSVĚTLENÍ</t>
  </si>
  <si>
    <t>6</t>
  </si>
  <si>
    <t>19</t>
  </si>
  <si>
    <t>VYSOKOTLAK.SODÍK.VÝBOJ. VIALOX</t>
  </si>
  <si>
    <t>NAV STANDARD SE ZAPALOV.ZAŘÍZ.</t>
  </si>
  <si>
    <t>7</t>
  </si>
  <si>
    <t>recyklační polatek za svítidlo</t>
  </si>
  <si>
    <t>9</t>
  </si>
  <si>
    <t>recyklační poplatek za výbojku</t>
  </si>
  <si>
    <t>OSVĚTLOVACÍ STOŽÁR BEZPATICOVÝ</t>
  </si>
  <si>
    <t>ŽÁROVĚ ZINKOVANÝ</t>
  </si>
  <si>
    <t>10</t>
  </si>
  <si>
    <t>SB6</t>
  </si>
  <si>
    <t>STOŽÁROVÁ SVORKOVNICE</t>
  </si>
  <si>
    <t>11</t>
  </si>
  <si>
    <t>EKM1271-1D2 4-16</t>
  </si>
  <si>
    <t>POJISTKA ZÁVITOVÁ E27,2110-30</t>
  </si>
  <si>
    <t>KOMPLETNÍ</t>
  </si>
  <si>
    <t>12</t>
  </si>
  <si>
    <t>E27 6A,char.normální</t>
  </si>
  <si>
    <t>Kabelové rozpojovací skříně 3D</t>
  </si>
  <si>
    <t>lištové typu SRML 3D s pojistkovými spodky 00</t>
  </si>
  <si>
    <t>13</t>
  </si>
  <si>
    <t>3284 33.1.1 SRML 9x160 33.1.1 pilíř</t>
  </si>
  <si>
    <t>14</t>
  </si>
  <si>
    <t>8080 Základ pilíře</t>
  </si>
  <si>
    <t>POJISTKOVÉ VLOŽKY 500V AC</t>
  </si>
  <si>
    <t>PN000 16A gG</t>
  </si>
  <si>
    <t>2*9=18</t>
  </si>
  <si>
    <t>OCELOVÝ PÁSEK POZINKOVANÝ</t>
  </si>
  <si>
    <t>16</t>
  </si>
  <si>
    <t>Páska 30x4 páska 30x4 (0,95 kg/m), volně</t>
  </si>
  <si>
    <t>10+135+95+300=540</t>
  </si>
  <si>
    <t>OCELOVÝ DRÁT POZINKOVANÝ</t>
  </si>
  <si>
    <t>17</t>
  </si>
  <si>
    <t>FeZn-D10 (0,62kg/m), volně</t>
  </si>
  <si>
    <t>(19+2)*3=63</t>
  </si>
  <si>
    <t>Svorka - prov.Cu</t>
  </si>
  <si>
    <t>18</t>
  </si>
  <si>
    <t>SP01 připojovací</t>
  </si>
  <si>
    <t>Svorka</t>
  </si>
  <si>
    <t>SR03 zemnící pásek - drát</t>
  </si>
  <si>
    <t>19*2=38</t>
  </si>
  <si>
    <t>MONTÁŽNÍ PRÁCE</t>
  </si>
  <si>
    <t>20</t>
  </si>
  <si>
    <t xml:space="preserve"> Štítek pro označení svodu</t>
  </si>
  <si>
    <t>19*3=57</t>
  </si>
  <si>
    <t>VODIČ JEDNOŽILOVÝ, IZOLACE PVC</t>
  </si>
  <si>
    <t>CY 6 mm2,zž, volně</t>
  </si>
  <si>
    <t>HODINOVE ZUCTOVACI SAZBY</t>
  </si>
  <si>
    <t>22</t>
  </si>
  <si>
    <t>23</t>
  </si>
  <si>
    <t>POJÍZDNÁ STAVEBNÍ TECHNIKA</t>
  </si>
  <si>
    <t>24</t>
  </si>
  <si>
    <t>25</t>
  </si>
  <si>
    <t>přesun jeřábu</t>
  </si>
  <si>
    <t>km</t>
  </si>
  <si>
    <t>3*20=60</t>
  </si>
  <si>
    <t>26</t>
  </si>
  <si>
    <t>27</t>
  </si>
  <si>
    <t>přesun vysokozdvižné plošiny</t>
  </si>
  <si>
    <t>28</t>
  </si>
  <si>
    <t>Zpracování dokumentace, tisk</t>
  </si>
  <si>
    <t>29</t>
  </si>
  <si>
    <t>geodetické zaměření skut- provedení - intravilán</t>
  </si>
  <si>
    <t>0,54</t>
  </si>
  <si>
    <t>30</t>
  </si>
  <si>
    <t>mapování - doplnění digit. mapy - intravilán</t>
  </si>
  <si>
    <t>PROVEDENI REVIZNICH ZKOUSEK</t>
  </si>
  <si>
    <t>DLE CSN 331500</t>
  </si>
  <si>
    <t>31</t>
  </si>
  <si>
    <t>Elektromontáže - celkem</t>
  </si>
  <si>
    <t>VYTÝČENÍ TRATI</t>
  </si>
  <si>
    <t>32</t>
  </si>
  <si>
    <t xml:space="preserve"> Kabelové vedení v zastaveném prostoru</t>
  </si>
  <si>
    <t>(10+135+95+300)*0,001=0,54</t>
  </si>
  <si>
    <t>SEJMUTÍ DRNU</t>
  </si>
  <si>
    <t>33</t>
  </si>
  <si>
    <t xml:space="preserve"> Nářez drnu,naložení,odvoz</t>
  </si>
  <si>
    <t>21*0,35=7,35</t>
  </si>
  <si>
    <t>JÁMA PRO STOŽÁRY VER.OSVĚTLENÍ</t>
  </si>
  <si>
    <t>O OBJEMU DO 2 m3</t>
  </si>
  <si>
    <t>34</t>
  </si>
  <si>
    <t xml:space="preserve"> Zemina třídy 4,ručně</t>
  </si>
  <si>
    <t>19*1=19</t>
  </si>
  <si>
    <t>POUZDROVÝ ZÁKL.PRO STOŽ.VENK.</t>
  </si>
  <si>
    <t>OSVĚTLENÍ V OSE TRASY KABELU</t>
  </si>
  <si>
    <t>35</t>
  </si>
  <si>
    <t xml:space="preserve"> D 300x1500 mm</t>
  </si>
  <si>
    <t>ZÁKLAD Z PROSTÉHO BETONU</t>
  </si>
  <si>
    <t>36</t>
  </si>
  <si>
    <t xml:space="preserve"> Do rostlé zeminy bez bednění</t>
  </si>
  <si>
    <t>19*0,5=9,5</t>
  </si>
  <si>
    <t>ZÁHOZ JÁMY,UPĚCHOVÁNÍ,ÚPRAVA</t>
  </si>
  <si>
    <t>POVRCHU</t>
  </si>
  <si>
    <t>37</t>
  </si>
  <si>
    <t xml:space="preserve"> V zemine třídy 3-4</t>
  </si>
  <si>
    <t>HLOUBENÍ KABELOVÉ RÝHY</t>
  </si>
  <si>
    <t>38</t>
  </si>
  <si>
    <t xml:space="preserve"> Zemina třídy 4, šíře 350mm,hloubka 800mm</t>
  </si>
  <si>
    <t>10+135+95+300-(11+11+20)=498</t>
  </si>
  <si>
    <t>39</t>
  </si>
  <si>
    <t xml:space="preserve"> Zemina třídy 5, Šíře 500mm,hloubka 1300mm</t>
  </si>
  <si>
    <t>11+11+20=42</t>
  </si>
  <si>
    <t>ZŘÍZENÍ KABELOVÉHO LOŽE</t>
  </si>
  <si>
    <t>40</t>
  </si>
  <si>
    <t xml:space="preserve"> Z prosáté zeminy, bez zakrytí, šíře do 65cm,tloušťka 10cm</t>
  </si>
  <si>
    <t>498+42=540</t>
  </si>
  <si>
    <t>FOLIE VÝSTRAŽNÁ Z PVC</t>
  </si>
  <si>
    <t>41</t>
  </si>
  <si>
    <t xml:space="preserve"> Šířka 33cm</t>
  </si>
  <si>
    <t>KABELOVÝ PROSTUP Z PVC TRUBKY</t>
  </si>
  <si>
    <t>42</t>
  </si>
  <si>
    <t xml:space="preserve"> DVK 75</t>
  </si>
  <si>
    <t>(10+135+95+300+5*4+2*2+8*4+11*4)*2-(11+11+20)*2=1198</t>
  </si>
  <si>
    <t>43</t>
  </si>
  <si>
    <t xml:space="preserve"> DVK 110</t>
  </si>
  <si>
    <t>(11+11+20)*2=84</t>
  </si>
  <si>
    <t>ZÁHOZ KABELOVÉ RÝHY</t>
  </si>
  <si>
    <t>44</t>
  </si>
  <si>
    <t>45</t>
  </si>
  <si>
    <t xml:space="preserve"> Zemina třídy 5, šíře 500mm,hloubka 1300mm</t>
  </si>
  <si>
    <t>ODVOZ ZEMINY</t>
  </si>
  <si>
    <t>46</t>
  </si>
  <si>
    <t xml:space="preserve"> na skládku, včetně poplatku za uložení</t>
  </si>
  <si>
    <t>498*0,35*0,1+42*0,5*0,1=19,53</t>
  </si>
  <si>
    <t>ÚPRAVA POVRCHU</t>
  </si>
  <si>
    <t>47</t>
  </si>
  <si>
    <t xml:space="preserve"> Provizorní úprava terénu v zemina třídy 4</t>
  </si>
  <si>
    <t>498*0,35+42*0,5=195,3</t>
  </si>
  <si>
    <t>Zemní práce - celkem</t>
  </si>
  <si>
    <t>Věta</t>
  </si>
  <si>
    <t>1122-164</t>
  </si>
  <si>
    <t>1122-174</t>
  </si>
  <si>
    <t>1124-17</t>
  </si>
  <si>
    <t>1124-22</t>
  </si>
  <si>
    <t>19*6+2*6=126</t>
  </si>
  <si>
    <t>9999-412</t>
  </si>
  <si>
    <t>9999-413</t>
  </si>
  <si>
    <t>9999-415</t>
  </si>
  <si>
    <t>1157-474</t>
  </si>
  <si>
    <t>1157-477</t>
  </si>
  <si>
    <t>99120530 &lt;ATLA VENTRONIC HIT/HIT-CE/S BP 70W</t>
  </si>
  <si>
    <t>1184-690</t>
  </si>
  <si>
    <t>1184-691</t>
  </si>
  <si>
    <t>1184-693</t>
  </si>
  <si>
    <t>HST-MF 70W/c/220 E27 LL OS</t>
  </si>
  <si>
    <t>1261-60</t>
  </si>
  <si>
    <t>1261-61</t>
  </si>
  <si>
    <t>1261-62</t>
  </si>
  <si>
    <t>1201-83</t>
  </si>
  <si>
    <t>1201-86</t>
  </si>
  <si>
    <t>EKM1272-2D2 4-16</t>
  </si>
  <si>
    <t>1059-1</t>
  </si>
  <si>
    <t>1059-2</t>
  </si>
  <si>
    <t>1059-3</t>
  </si>
  <si>
    <t>17+2*2=21</t>
  </si>
  <si>
    <t>1038-776</t>
  </si>
  <si>
    <t>1038-777</t>
  </si>
  <si>
    <t>1038-1577</t>
  </si>
  <si>
    <t>1038-250</t>
  </si>
  <si>
    <t>1182-6717</t>
  </si>
  <si>
    <t>1182-6720</t>
  </si>
  <si>
    <t>1002-6513</t>
  </si>
  <si>
    <t>PŘÍSTROJE OZVUČOVACÍHO SYSTÉMU MR</t>
  </si>
  <si>
    <t>1002-8614</t>
  </si>
  <si>
    <t>Venkovní přijímač bezdrátového rozhlasu VP-JD2 DSUB Venkovní přijímače VP-JD2DSUB slouží k venkovnímu ozvučení měst a obcí. Vlastní přijímač je umístěný v plastové krabici o rozměrech 240x190x90mm s krytím IP 44 podle ČSN EN 60529. K napájení přijímače a zesilovače používáme bezúdržbový olověný akumulátor 12V/7,2Ah–4,5 Ah. Přijímač je zálohovaný minimálně po dobu 72hod. bez nutnosti napájení.</t>
  </si>
  <si>
    <t>1244-6</t>
  </si>
  <si>
    <t>1244-8</t>
  </si>
  <si>
    <t>1244-1</t>
  </si>
  <si>
    <t>1244-3</t>
  </si>
  <si>
    <t>1127-160</t>
  </si>
  <si>
    <t>1127-162</t>
  </si>
  <si>
    <t>1127-65</t>
  </si>
  <si>
    <t>1127-85</t>
  </si>
  <si>
    <t>9999-838</t>
  </si>
  <si>
    <t>9999-839</t>
  </si>
  <si>
    <t>1124-1</t>
  </si>
  <si>
    <t>1124-7</t>
  </si>
  <si>
    <t>9999-1280</t>
  </si>
  <si>
    <t>9999-1288</t>
  </si>
  <si>
    <t>9999-1291</t>
  </si>
  <si>
    <t>9999-1294</t>
  </si>
  <si>
    <t>9999-1295</t>
  </si>
  <si>
    <t>9999-1297</t>
  </si>
  <si>
    <t>9999-1298</t>
  </si>
  <si>
    <t>9999-1296</t>
  </si>
  <si>
    <t>9999-878</t>
  </si>
  <si>
    <t>9999-890</t>
  </si>
  <si>
    <t>9999-896</t>
  </si>
  <si>
    <t>9999-897</t>
  </si>
  <si>
    <t>9999-941</t>
  </si>
  <si>
    <t>9999-942</t>
  </si>
  <si>
    <t>9999-946</t>
  </si>
  <si>
    <t>9999-973</t>
  </si>
  <si>
    <t>9999-974</t>
  </si>
  <si>
    <t>9999-976</t>
  </si>
  <si>
    <t>9999-960</t>
  </si>
  <si>
    <t>9999-961</t>
  </si>
  <si>
    <t>9999-980</t>
  </si>
  <si>
    <t>9999-981</t>
  </si>
  <si>
    <t>9999-983</t>
  </si>
  <si>
    <t>9999-991</t>
  </si>
  <si>
    <t>9999-1002</t>
  </si>
  <si>
    <t>9999-1005</t>
  </si>
  <si>
    <t>9999-1067</t>
  </si>
  <si>
    <t>9999-1069</t>
  </si>
  <si>
    <t>9999-1117</t>
  </si>
  <si>
    <t>9999-1119</t>
  </si>
  <si>
    <t>9999-1137</t>
  </si>
  <si>
    <t>9999-1139</t>
  </si>
  <si>
    <t>9999-1175</t>
  </si>
  <si>
    <t>9999-1182</t>
  </si>
  <si>
    <t>9999-1184</t>
  </si>
  <si>
    <t>9999-1185</t>
  </si>
  <si>
    <t>9999-1186</t>
  </si>
  <si>
    <t>9999-1188</t>
  </si>
  <si>
    <t>9999-1196</t>
  </si>
  <si>
    <t>kpl</t>
  </si>
  <si>
    <t>Výchozí revize nového rozvodu VO, vypracování revizní zprávy</t>
  </si>
  <si>
    <t>Kontrolní měření osvětlení komunikace pro kolaudaci a vypracování protokolu</t>
  </si>
  <si>
    <t>Osazení svítidla VO na stožár pomocí vysokozdvižné plošiny</t>
  </si>
  <si>
    <t>Osazení stožáru VO pomocí jeřábu</t>
  </si>
  <si>
    <t xml:space="preserve">Konečná montáž osvětlovacího bodu, propojení svítidla, svorkovnice </t>
  </si>
  <si>
    <t xml:space="preserve"> Připojení nového rozvodu na stávající, provedení zkošky funkčnosti zapojením</t>
  </si>
  <si>
    <t>REKAPITULACE OBJEKTU SO400_VEŘEJNÉ OSVĚTLENÍ</t>
  </si>
  <si>
    <t>Název - kopie</t>
  </si>
  <si>
    <t>Náklady celkem bez DPH</t>
  </si>
  <si>
    <t>Hodnota DPH %</t>
  </si>
  <si>
    <t>Základ a hodnota DPH {100}%</t>
  </si>
  <si>
    <t>- VŠECHNY ODKAZY NA KONKRÉTNÍ VÝROBKY JSOU UVEDENY  JAKO PŘÍKLAD A LZE TYTO VÝROBKY NAHRADIT VÝROBKY OBDOBNÝMI STEJNÝCH TECHNICKÝCH, ROZMĚROVÝCH A KVALITATIVNÍCH PARAMETRŮ</t>
  </si>
  <si>
    <t>Uvedené položky obsahují veškeré pomocné a podružné materiály a montážní práce!</t>
  </si>
  <si>
    <t>Dno šacht. D425 výkyvné průtočné 0° KG 200 mm</t>
  </si>
  <si>
    <t xml:space="preserve">Vrstva geotextilie 300g/m2 </t>
  </si>
  <si>
    <t>Trubka kanalizač. SN 10 200x5000 mm PP</t>
  </si>
  <si>
    <t>Trubka kanalizač. SN 10 300x5000 mm PP</t>
  </si>
  <si>
    <t>Trubka kanalizač. SN 10 400x5000 mm PP</t>
  </si>
  <si>
    <t>Trubka kanalizač. SN 10 500x5000 mm PP</t>
  </si>
  <si>
    <t>Odbočka kanalizační DN 300/150/45°</t>
  </si>
  <si>
    <t>Odbočka kanalizační DN 300/200/45°</t>
  </si>
  <si>
    <t>Odbočka kanalizační DN 400/150/45°</t>
  </si>
  <si>
    <t>Odbočka kanalizační DN 400/200/45°</t>
  </si>
  <si>
    <t>Odbočka kanalizační DN 500/150/45°</t>
  </si>
  <si>
    <t>Dno šacht. D 425 výkyvné průtočné 0° KG 200 mm</t>
  </si>
  <si>
    <t>Geom. plán skutečného provedení stavby</t>
  </si>
  <si>
    <t>Zhotovení geodet. zaměření provedeného díla v systému Micro Station</t>
  </si>
  <si>
    <t xml:space="preserve">Zhotovení dokumentace skutečného provedení stavby </t>
  </si>
  <si>
    <t xml:space="preserve">náklady na IG průzkum staveniště </t>
  </si>
  <si>
    <t>Zajištění vytýčení veškerých stávajících inženýrských sítí (včetně úhrady za vytýčení), odpovědnost za jejich neporušení během výstavby a zpětné předání jejich správcům</t>
  </si>
  <si>
    <t>zpracování DIO, vč. zřízení a odstranění přechodného dopravního značení
Zajištění vydání všech potřebných rozhodnutí a stanovení pro přechodnou úpravu provozu na pozemních komunikacích dle zpracované projektové dokumentace a dle vyjádření dotčených orgánů;
Soustavnou péči zhotovitele o kvalitní přechodné značení 
Zabezpečení změny dopravního značení</t>
  </si>
  <si>
    <t>18310-1222</t>
  </si>
  <si>
    <t>Hloubení jamek pro vysazování rostlin v hornině 1 až 4 s výměnou půdy na 50%, s případným naložením přebytečných výkopků na dopravní prostředek, odvozem na vzdálenost 20 km a se složením přes 1,00 do 2,00 m3</t>
  </si>
  <si>
    <t>23+1+19</t>
  </si>
  <si>
    <t>MAT</t>
  </si>
  <si>
    <t>Zahradnický substrát</t>
  </si>
  <si>
    <t>43*1</t>
  </si>
  <si>
    <t>Výsadba dřeviny s balem do předem vyhloubené jamky se zalitím při průměru balu přes 500 do 600 mm</t>
  </si>
  <si>
    <t>18410-2115</t>
  </si>
  <si>
    <t>Hnojení půdy nebo trávníku s rozprostřením nebo rozdělením hnojiva umělým hnojivem s rozdělením k jednotlivým rostlinám</t>
  </si>
  <si>
    <t>18580-2114</t>
  </si>
  <si>
    <t>granulované hnojivo</t>
  </si>
  <si>
    <t>43 * 0,04</t>
  </si>
  <si>
    <t>Ukotvení dřeviny třemi kůly s ochranou proti poškození kmene v místě vzepření při délce kůlů přes 2 do 3 m</t>
  </si>
  <si>
    <t>18420-2112</t>
  </si>
  <si>
    <t>Kůly</t>
  </si>
  <si>
    <t>43*3</t>
  </si>
  <si>
    <t>Zhotovení obalu kmene a spodních částí větví stromu z juty ve dvou vrstvách</t>
  </si>
  <si>
    <t>18450-1114</t>
  </si>
  <si>
    <t>Juta</t>
  </si>
  <si>
    <t>43*1.2</t>
  </si>
  <si>
    <t>18580-4312</t>
  </si>
  <si>
    <t>Zalití rostlin vodou, plochy jednotlivě přes 20 m2</t>
  </si>
  <si>
    <t>Voda</t>
  </si>
  <si>
    <t>18585-1119</t>
  </si>
  <si>
    <t>Dovoz vody pro zálivku rostlin na vzdálenost do 6000 m</t>
  </si>
  <si>
    <t>18492-1093</t>
  </si>
  <si>
    <t>Mulčování vysazených rostlin s případným naložením odpadu na dopravní prostředek, odvozem do 20 km a se složením při tl. mulče přes 50 do 100 mm</t>
  </si>
  <si>
    <t>Drcená borka</t>
  </si>
  <si>
    <t>18580-4213</t>
  </si>
  <si>
    <t>Vypletí dřevin soliterních s případným naložením odpadu na dopravní prostředek, odvozem do 20 km a se složením</t>
  </si>
  <si>
    <t>18580- 3511</t>
  </si>
  <si>
    <t>Odstranění přerostlého drnu u cest nebo záhonů s případným naložením odpadu na dopravní prostředek, odvozem do 20 km a se složením</t>
  </si>
  <si>
    <t>Kontrola ukotvení dřeviny a obalu kmene</t>
  </si>
  <si>
    <t>18491-1111</t>
  </si>
  <si>
    <t>Znovuuvázání dřeviny jedním úvazkem ke stávajícímu kůlu</t>
  </si>
  <si>
    <t>18450-3114</t>
  </si>
  <si>
    <t xml:space="preserve">Odstranění obatu kmene </t>
  </si>
  <si>
    <t>ACE, Acer campestre 'Elsrijk', javor babyka, 14-16, s balem</t>
  </si>
  <si>
    <t>SOAU, Sorbus intermedia, jeřáb obecný, 14-16, s balem</t>
  </si>
  <si>
    <t>TICR, Tilia cordata 'Rancho', lípa srdčitá, 14-16, s balem</t>
  </si>
  <si>
    <t>43 * 0,1</t>
  </si>
  <si>
    <t>43 * 0,2</t>
  </si>
  <si>
    <t>43 * 2</t>
  </si>
  <si>
    <t>43 * 6,28</t>
  </si>
  <si>
    <t>43 * 3 * 0,1</t>
  </si>
  <si>
    <t>43 * 3</t>
  </si>
  <si>
    <t>43 * 0,1*7</t>
  </si>
  <si>
    <t>u 10% jedinců</t>
  </si>
  <si>
    <t>u 20% jedinců</t>
  </si>
  <si>
    <t>129 * 0,2</t>
  </si>
  <si>
    <t>20% plochy</t>
  </si>
  <si>
    <t>výsadbové mísy, drcená borka!</t>
  </si>
  <si>
    <t>100 l/ks, 7x</t>
  </si>
  <si>
    <t>4 x 10g tabletové hnojivo ke každé rostlině</t>
  </si>
  <si>
    <t>19900003.X</t>
  </si>
  <si>
    <t>3436,9+2794,8</t>
  </si>
  <si>
    <t>Průmyslový odpad: 3436,9+2794,8</t>
  </si>
  <si>
    <t>Ostatní zeminy: 355,6+1387,3-797,46</t>
  </si>
  <si>
    <t>Ostatní zeminy: 355,6+1387,3+182+226,07</t>
  </si>
  <si>
    <t>162701105.X1</t>
  </si>
  <si>
    <t>Poplatek za skládku průmyslového odpadu</t>
  </si>
  <si>
    <t>Vodorovné přemístění výkopku na skládku zhotovitele</t>
  </si>
  <si>
    <t>Šoupátko hrdlové DN100, pro PN 10 tvárná litina GGG s povrchovou úpravou, plyn</t>
  </si>
  <si>
    <t>42229106.X</t>
  </si>
  <si>
    <t>Montáž armatury vč. dodávky materiálu</t>
  </si>
  <si>
    <t>Obrubník chodníkový ABO 100/8/25 šedý</t>
  </si>
  <si>
    <t>592173060</t>
  </si>
  <si>
    <t>ztratné 1%: 1058.80*0.01</t>
  </si>
  <si>
    <t>1058.8</t>
  </si>
  <si>
    <t>ztratné 1%: 980,25*0.01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</si>
</sst>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33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sz val="7"/>
      <color indexed="8"/>
      <name val="Segoe UI"/>
      <family val="2"/>
    </font>
    <font>
      <b/>
      <sz val="9"/>
      <color indexed="8"/>
      <name val="Segoe UI"/>
      <family val="2"/>
    </font>
    <font>
      <b/>
      <sz val="8"/>
      <color indexed="8"/>
      <name val="Segoe UI"/>
      <family val="2"/>
    </font>
    <font>
      <b/>
      <sz val="7"/>
      <color indexed="8"/>
      <name val="Segoe UI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  <font>
      <i/>
      <sz val="8"/>
      <color rgb="FF000000"/>
      <name val="Segoe UI"/>
      <family val="2"/>
    </font>
    <font>
      <b/>
      <sz val="12"/>
      <name val="Arial CE"/>
      <family val="2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  <font>
      <i/>
      <sz val="8"/>
      <color indexed="8"/>
      <name val="Segoe UI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/>
      <top/>
      <bottom style="medium"/>
    </border>
    <border>
      <left style="thin"/>
      <right style="thin"/>
      <top style="dotted"/>
      <bottom style="thin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/>
      <bottom style="thin">
        <color rgb="FFC0C0C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445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14" fontId="3" fillId="0" borderId="0" xfId="0" applyNumberFormat="1" applyFont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left"/>
    </xf>
    <xf numFmtId="0" fontId="4" fillId="2" borderId="0" xfId="0" applyFont="1" applyFill="1" applyBorder="1" applyAlignment="1">
      <alignment horizontal="right" wrapText="1"/>
    </xf>
    <xf numFmtId="4" fontId="1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3" fillId="0" borderId="0" xfId="0" applyFont="1" applyBorder="1"/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7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Continuous"/>
    </xf>
    <xf numFmtId="49" fontId="4" fillId="3" borderId="4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Continuous"/>
    </xf>
    <xf numFmtId="0" fontId="3" fillId="0" borderId="5" xfId="0" applyFont="1" applyBorder="1"/>
    <xf numFmtId="49" fontId="3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3" fillId="0" borderId="8" xfId="0" applyFont="1" applyBorder="1"/>
    <xf numFmtId="49" fontId="3" fillId="0" borderId="9" xfId="0" applyNumberFormat="1" applyFont="1" applyBorder="1"/>
    <xf numFmtId="49" fontId="3" fillId="0" borderId="8" xfId="0" applyNumberFormat="1" applyFont="1" applyBorder="1"/>
    <xf numFmtId="0" fontId="3" fillId="0" borderId="10" xfId="0" applyFont="1" applyBorder="1"/>
    <xf numFmtId="0" fontId="3" fillId="0" borderId="11" xfId="0" applyFont="1" applyBorder="1" applyAlignment="1">
      <alignment horizontal="left"/>
    </xf>
    <xf numFmtId="0" fontId="7" fillId="0" borderId="7" xfId="0" applyFont="1" applyBorder="1"/>
    <xf numFmtId="49" fontId="3" fillId="0" borderId="11" xfId="0" applyNumberFormat="1" applyFont="1" applyBorder="1" applyAlignment="1">
      <alignment horizontal="left"/>
    </xf>
    <xf numFmtId="49" fontId="7" fillId="3" borderId="7" xfId="0" applyNumberFormat="1" applyFont="1" applyFill="1" applyBorder="1"/>
    <xf numFmtId="49" fontId="1" fillId="3" borderId="8" xfId="0" applyNumberFormat="1" applyFont="1" applyFill="1" applyBorder="1"/>
    <xf numFmtId="49" fontId="7" fillId="3" borderId="9" xfId="0" applyNumberFormat="1" applyFont="1" applyFill="1" applyBorder="1"/>
    <xf numFmtId="49" fontId="1" fillId="3" borderId="9" xfId="0" applyNumberFormat="1" applyFont="1" applyFill="1" applyBorder="1"/>
    <xf numFmtId="0" fontId="3" fillId="0" borderId="10" xfId="0" applyFont="1" applyFill="1" applyBorder="1"/>
    <xf numFmtId="3" fontId="3" fillId="0" borderId="11" xfId="0" applyNumberFormat="1" applyFont="1" applyBorder="1" applyAlignment="1">
      <alignment horizontal="left"/>
    </xf>
    <xf numFmtId="0" fontId="1" fillId="0" borderId="0" xfId="0" applyFont="1" applyFill="1"/>
    <xf numFmtId="49" fontId="7" fillId="3" borderId="12" xfId="0" applyNumberFormat="1" applyFont="1" applyFill="1" applyBorder="1"/>
    <xf numFmtId="49" fontId="1" fillId="3" borderId="13" xfId="0" applyNumberFormat="1" applyFont="1" applyFill="1" applyBorder="1"/>
    <xf numFmtId="49" fontId="3" fillId="0" borderId="10" xfId="0" applyNumberFormat="1" applyFont="1" applyBorder="1" applyAlignment="1">
      <alignment horizontal="left"/>
    </xf>
    <xf numFmtId="0" fontId="3" fillId="0" borderId="14" xfId="0" applyFont="1" applyBorder="1"/>
    <xf numFmtId="0" fontId="3" fillId="0" borderId="10" xfId="0" applyNumberFormat="1" applyFont="1" applyBorder="1"/>
    <xf numFmtId="0" fontId="3" fillId="0" borderId="1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15" xfId="0" applyFont="1" applyBorder="1" applyAlignment="1">
      <alignment horizontal="left"/>
    </xf>
    <xf numFmtId="0" fontId="1" fillId="0" borderId="0" xfId="0" applyFont="1" applyBorder="1"/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3" fontId="1" fillId="0" borderId="0" xfId="0" applyNumberFormat="1" applyFont="1"/>
    <xf numFmtId="0" fontId="3" fillId="0" borderId="7" xfId="0" applyFont="1" applyBorder="1"/>
    <xf numFmtId="0" fontId="3" fillId="0" borderId="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7" fillId="3" borderId="20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Continuous"/>
    </xf>
    <xf numFmtId="0" fontId="7" fillId="3" borderId="21" xfId="0" applyFont="1" applyFill="1" applyBorder="1" applyAlignment="1">
      <alignment horizontal="centerContinuous"/>
    </xf>
    <xf numFmtId="0" fontId="1" fillId="3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7" fillId="3" borderId="2" xfId="0" applyFont="1" applyFill="1" applyBorder="1"/>
    <xf numFmtId="0" fontId="7" fillId="3" borderId="4" xfId="0" applyFont="1" applyFill="1" applyBorder="1"/>
    <xf numFmtId="0" fontId="7" fillId="3" borderId="3" xfId="0" applyFont="1" applyFill="1" applyBorder="1"/>
    <xf numFmtId="0" fontId="7" fillId="3" borderId="31" xfId="0" applyFont="1" applyFill="1" applyBorder="1"/>
    <xf numFmtId="0" fontId="7" fillId="3" borderId="32" xfId="0" applyFont="1" applyFill="1" applyBorder="1"/>
    <xf numFmtId="0" fontId="1" fillId="0" borderId="13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3" borderId="28" xfId="0" applyFont="1" applyFill="1" applyBorder="1"/>
    <xf numFmtId="0" fontId="6" fillId="3" borderId="29" xfId="0" applyFont="1" applyFill="1" applyBorder="1"/>
    <xf numFmtId="0" fontId="6" fillId="3" borderId="30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7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3" borderId="20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3" fontId="1" fillId="0" borderId="34" xfId="0" applyNumberFormat="1" applyFont="1" applyBorder="1"/>
    <xf numFmtId="0" fontId="7" fillId="3" borderId="20" xfId="0" applyFont="1" applyFill="1" applyBorder="1"/>
    <xf numFmtId="0" fontId="7" fillId="3" borderId="21" xfId="0" applyFont="1" applyFill="1" applyBorder="1"/>
    <xf numFmtId="3" fontId="7" fillId="3" borderId="22" xfId="0" applyNumberFormat="1" applyFont="1" applyFill="1" applyBorder="1"/>
    <xf numFmtId="3" fontId="7" fillId="3" borderId="44" xfId="0" applyNumberFormat="1" applyFont="1" applyFill="1" applyBorder="1"/>
    <xf numFmtId="3" fontId="7" fillId="3" borderId="45" xfId="0" applyNumberFormat="1" applyFont="1" applyFill="1" applyBorder="1"/>
    <xf numFmtId="3" fontId="7" fillId="3" borderId="46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3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3" borderId="10" xfId="20" applyNumberFormat="1" applyFont="1" applyFill="1" applyBorder="1">
      <alignment/>
      <protection/>
    </xf>
    <xf numFmtId="0" fontId="3" fillId="3" borderId="8" xfId="20" applyFont="1" applyFill="1" applyBorder="1" applyAlignment="1">
      <alignment horizontal="center"/>
      <protection/>
    </xf>
    <xf numFmtId="0" fontId="3" fillId="3" borderId="8" xfId="20" applyNumberFormat="1" applyFont="1" applyFill="1" applyBorder="1" applyAlignment="1">
      <alignment horizontal="center"/>
      <protection/>
    </xf>
    <xf numFmtId="0" fontId="3" fillId="3" borderId="10" xfId="20" applyFont="1" applyFill="1" applyBorder="1" applyAlignment="1">
      <alignment horizontal="center"/>
      <protection/>
    </xf>
    <xf numFmtId="0" fontId="3" fillId="3" borderId="10" xfId="20" applyFont="1" applyFill="1" applyBorder="1" applyAlignment="1">
      <alignment horizontal="center" wrapText="1"/>
      <protection/>
    </xf>
    <xf numFmtId="0" fontId="7" fillId="0" borderId="47" xfId="20" applyFont="1" applyBorder="1" applyAlignment="1">
      <alignment horizontal="center"/>
      <protection/>
    </xf>
    <xf numFmtId="49" fontId="7" fillId="0" borderId="47" xfId="20" applyNumberFormat="1" applyFont="1" applyBorder="1" applyAlignment="1">
      <alignment horizontal="left"/>
      <protection/>
    </xf>
    <xf numFmtId="0" fontId="7" fillId="0" borderId="48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1" fillId="0" borderId="49" xfId="20" applyNumberFormat="1" applyFont="1" applyFill="1" applyBorder="1">
      <alignment/>
      <protection/>
    </xf>
    <xf numFmtId="0" fontId="1" fillId="0" borderId="39" xfId="20" applyNumberFormat="1" applyFont="1" applyFill="1" applyBorder="1">
      <alignment/>
      <protection/>
    </xf>
    <xf numFmtId="0" fontId="1" fillId="0" borderId="49" xfId="20" applyFont="1" applyFill="1" applyBorder="1">
      <alignment/>
      <protection/>
    </xf>
    <xf numFmtId="0" fontId="1" fillId="0" borderId="39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50" xfId="20" applyFont="1" applyBorder="1" applyAlignment="1">
      <alignment horizontal="center" vertical="top"/>
      <protection/>
    </xf>
    <xf numFmtId="49" fontId="8" fillId="0" borderId="50" xfId="20" applyNumberFormat="1" applyFont="1" applyBorder="1" applyAlignment="1">
      <alignment horizontal="left" vertical="top"/>
      <protection/>
    </xf>
    <xf numFmtId="0" fontId="8" fillId="0" borderId="50" xfId="20" applyFont="1" applyBorder="1" applyAlignment="1">
      <alignment vertical="top" wrapText="1"/>
      <protection/>
    </xf>
    <xf numFmtId="49" fontId="8" fillId="0" borderId="50" xfId="20" applyNumberFormat="1" applyFont="1" applyBorder="1" applyAlignment="1">
      <alignment horizontal="center" shrinkToFit="1"/>
      <protection/>
    </xf>
    <xf numFmtId="4" fontId="8" fillId="0" borderId="50" xfId="20" applyNumberFormat="1" applyFont="1" applyBorder="1" applyAlignment="1">
      <alignment horizontal="right"/>
      <protection/>
    </xf>
    <xf numFmtId="4" fontId="8" fillId="0" borderId="50" xfId="20" applyNumberFormat="1" applyFont="1" applyBorder="1">
      <alignment/>
      <protection/>
    </xf>
    <xf numFmtId="168" fontId="8" fillId="0" borderId="50" xfId="20" applyNumberFormat="1" applyFont="1" applyBorder="1">
      <alignment/>
      <protection/>
    </xf>
    <xf numFmtId="4" fontId="8" fillId="0" borderId="39" xfId="20" applyNumberFormat="1" applyFont="1" applyBorder="1">
      <alignment/>
      <protection/>
    </xf>
    <xf numFmtId="0" fontId="3" fillId="0" borderId="47" xfId="20" applyFont="1" applyBorder="1" applyAlignment="1">
      <alignment horizontal="center"/>
      <protection/>
    </xf>
    <xf numFmtId="49" fontId="3" fillId="0" borderId="47" xfId="20" applyNumberFormat="1" applyFont="1" applyBorder="1" applyAlignment="1">
      <alignment horizontal="left"/>
      <protection/>
    </xf>
    <xf numFmtId="4" fontId="1" fillId="0" borderId="13" xfId="20" applyNumberFormat="1" applyFont="1" applyBorder="1">
      <alignment/>
      <protection/>
    </xf>
    <xf numFmtId="0" fontId="15" fillId="0" borderId="0" xfId="20" applyFont="1" applyAlignment="1">
      <alignment wrapText="1"/>
      <protection/>
    </xf>
    <xf numFmtId="49" fontId="3" fillId="0" borderId="47" xfId="20" applyNumberFormat="1" applyFont="1" applyBorder="1" applyAlignment="1">
      <alignment horizontal="right"/>
      <protection/>
    </xf>
    <xf numFmtId="4" fontId="16" fillId="4" borderId="51" xfId="20" applyNumberFormat="1" applyFont="1" applyFill="1" applyBorder="1" applyAlignment="1">
      <alignment horizontal="right" wrapText="1"/>
      <protection/>
    </xf>
    <xf numFmtId="0" fontId="16" fillId="0" borderId="13" xfId="0" applyFont="1" applyBorder="1" applyAlignment="1">
      <alignment horizontal="right"/>
    </xf>
    <xf numFmtId="0" fontId="1" fillId="0" borderId="33" xfId="20" applyFont="1" applyBorder="1">
      <alignment/>
      <protection/>
    </xf>
    <xf numFmtId="0" fontId="1" fillId="0" borderId="0" xfId="20" applyFont="1" applyBorder="1">
      <alignment/>
      <protection/>
    </xf>
    <xf numFmtId="0" fontId="1" fillId="3" borderId="10" xfId="20" applyFont="1" applyFill="1" applyBorder="1" applyAlignment="1">
      <alignment horizontal="center"/>
      <protection/>
    </xf>
    <xf numFmtId="49" fontId="18" fillId="3" borderId="10" xfId="20" applyNumberFormat="1" applyFont="1" applyFill="1" applyBorder="1" applyAlignment="1">
      <alignment horizontal="left"/>
      <protection/>
    </xf>
    <xf numFmtId="0" fontId="18" fillId="3" borderId="48" xfId="20" applyFont="1" applyFill="1" applyBorder="1">
      <alignment/>
      <protection/>
    </xf>
    <xf numFmtId="0" fontId="1" fillId="3" borderId="9" xfId="20" applyFont="1" applyFill="1" applyBorder="1" applyAlignment="1">
      <alignment horizontal="center"/>
      <protection/>
    </xf>
    <xf numFmtId="4" fontId="1" fillId="3" borderId="9" xfId="20" applyNumberFormat="1" applyFont="1" applyFill="1" applyBorder="1" applyAlignment="1">
      <alignment horizontal="right"/>
      <protection/>
    </xf>
    <xf numFmtId="4" fontId="1" fillId="3" borderId="8" xfId="20" applyNumberFormat="1" applyFont="1" applyFill="1" applyBorder="1" applyAlignment="1">
      <alignment horizontal="right"/>
      <protection/>
    </xf>
    <xf numFmtId="4" fontId="7" fillId="3" borderId="10" xfId="20" applyNumberFormat="1" applyFont="1" applyFill="1" applyBorder="1">
      <alignment/>
      <protection/>
    </xf>
    <xf numFmtId="0" fontId="1" fillId="3" borderId="9" xfId="20" applyFont="1" applyFill="1" applyBorder="1">
      <alignment/>
      <protection/>
    </xf>
    <xf numFmtId="4" fontId="7" fillId="3" borderId="8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9" fillId="0" borderId="0" xfId="20" applyFont="1" applyAlignment="1">
      <alignment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12" xfId="0" applyNumberFormat="1" applyFont="1" applyBorder="1"/>
    <xf numFmtId="3" fontId="1" fillId="0" borderId="13" xfId="0" applyNumberFormat="1" applyFont="1" applyBorder="1"/>
    <xf numFmtId="3" fontId="1" fillId="0" borderId="47" xfId="0" applyNumberFormat="1" applyFont="1" applyBorder="1"/>
    <xf numFmtId="3" fontId="1" fillId="0" borderId="52" xfId="0" applyNumberFormat="1" applyFont="1" applyBorder="1"/>
    <xf numFmtId="49" fontId="22" fillId="2" borderId="53" xfId="0" applyNumberFormat="1" applyFont="1" applyFill="1" applyBorder="1" applyAlignment="1">
      <alignment horizontal="left"/>
    </xf>
    <xf numFmtId="49" fontId="23" fillId="5" borderId="53" xfId="0" applyNumberFormat="1" applyFont="1" applyFill="1" applyBorder="1" applyAlignment="1">
      <alignment horizontal="left"/>
    </xf>
    <xf numFmtId="49" fontId="24" fillId="6" borderId="53" xfId="0" applyNumberFormat="1" applyFont="1" applyFill="1" applyBorder="1" applyAlignment="1">
      <alignment horizontal="left"/>
    </xf>
    <xf numFmtId="49" fontId="25" fillId="2" borderId="53" xfId="0" applyNumberFormat="1" applyFont="1" applyFill="1" applyBorder="1" applyAlignment="1">
      <alignment horizontal="left"/>
    </xf>
    <xf numFmtId="49" fontId="22" fillId="2" borderId="53" xfId="0" applyNumberFormat="1" applyFont="1" applyFill="1" applyBorder="1" applyAlignment="1">
      <alignment horizontal="left" wrapText="1"/>
    </xf>
    <xf numFmtId="4" fontId="22" fillId="2" borderId="53" xfId="0" applyNumberFormat="1" applyFont="1" applyFill="1" applyBorder="1" applyAlignment="1">
      <alignment horizontal="right"/>
    </xf>
    <xf numFmtId="49" fontId="26" fillId="7" borderId="54" xfId="0" applyNumberFormat="1" applyFont="1" applyFill="1" applyBorder="1" applyAlignment="1">
      <alignment horizontal="left"/>
    </xf>
    <xf numFmtId="4" fontId="26" fillId="7" borderId="54" xfId="0" applyNumberFormat="1" applyFont="1" applyFill="1" applyBorder="1" applyAlignment="1">
      <alignment horizontal="left"/>
    </xf>
    <xf numFmtId="49" fontId="27" fillId="8" borderId="54" xfId="0" applyNumberFormat="1" applyFont="1" applyFill="1" applyBorder="1" applyAlignment="1">
      <alignment horizontal="left"/>
    </xf>
    <xf numFmtId="4" fontId="27" fillId="8" borderId="54" xfId="0" applyNumberFormat="1" applyFont="1" applyFill="1" applyBorder="1" applyAlignment="1">
      <alignment horizontal="right"/>
    </xf>
    <xf numFmtId="49" fontId="28" fillId="9" borderId="54" xfId="0" applyNumberFormat="1" applyFont="1" applyFill="1" applyBorder="1" applyAlignment="1">
      <alignment horizontal="left"/>
    </xf>
    <xf numFmtId="4" fontId="28" fillId="9" borderId="54" xfId="0" applyNumberFormat="1" applyFont="1" applyFill="1" applyBorder="1" applyAlignment="1">
      <alignment horizontal="right"/>
    </xf>
    <xf numFmtId="49" fontId="26" fillId="10" borderId="54" xfId="0" applyNumberFormat="1" applyFont="1" applyFill="1" applyBorder="1" applyAlignment="1">
      <alignment horizontal="left"/>
    </xf>
    <xf numFmtId="4" fontId="26" fillId="10" borderId="54" xfId="0" applyNumberFormat="1" applyFont="1" applyFill="1" applyBorder="1" applyAlignment="1">
      <alignment horizontal="right"/>
    </xf>
    <xf numFmtId="0" fontId="26" fillId="10" borderId="54" xfId="0" applyNumberFormat="1" applyFont="1" applyFill="1" applyBorder="1" applyAlignment="1">
      <alignment horizontal="left" wrapText="1"/>
    </xf>
    <xf numFmtId="4" fontId="27" fillId="8" borderId="54" xfId="0" applyNumberFormat="1" applyFont="1" applyFill="1" applyBorder="1" applyAlignment="1" applyProtection="1">
      <alignment horizontal="right"/>
      <protection locked="0"/>
    </xf>
    <xf numFmtId="4" fontId="28" fillId="9" borderId="54" xfId="0" applyNumberFormat="1" applyFont="1" applyFill="1" applyBorder="1" applyAlignment="1" applyProtection="1">
      <alignment horizontal="right"/>
      <protection locked="0"/>
    </xf>
    <xf numFmtId="4" fontId="26" fillId="10" borderId="54" xfId="0" applyNumberFormat="1" applyFont="1" applyFill="1" applyBorder="1" applyAlignment="1" applyProtection="1">
      <alignment horizontal="right"/>
      <protection locked="0"/>
    </xf>
    <xf numFmtId="4" fontId="8" fillId="0" borderId="50" xfId="20" applyNumberFormat="1" applyFont="1" applyBorder="1" applyAlignment="1" applyProtection="1">
      <alignment horizontal="right"/>
      <protection locked="0"/>
    </xf>
    <xf numFmtId="0" fontId="16" fillId="4" borderId="33" xfId="20" applyFont="1" applyFill="1" applyBorder="1" applyAlignment="1" applyProtection="1">
      <alignment horizontal="left" wrapText="1"/>
      <protection locked="0"/>
    </xf>
    <xf numFmtId="4" fontId="16" fillId="4" borderId="51" xfId="20" applyNumberFormat="1" applyFont="1" applyFill="1" applyBorder="1" applyAlignment="1" applyProtection="1">
      <alignment horizontal="right" wrapText="1"/>
      <protection/>
    </xf>
    <xf numFmtId="0" fontId="16" fillId="0" borderId="13" xfId="0" applyFont="1" applyBorder="1" applyAlignment="1" applyProtection="1">
      <alignment horizontal="right"/>
      <protection/>
    </xf>
    <xf numFmtId="0" fontId="8" fillId="0" borderId="50" xfId="20" applyFont="1" applyBorder="1" applyAlignment="1" applyProtection="1">
      <alignment vertical="top" wrapText="1"/>
      <protection/>
    </xf>
    <xf numFmtId="49" fontId="8" fillId="0" borderId="50" xfId="20" applyNumberFormat="1" applyFont="1" applyBorder="1" applyAlignment="1" applyProtection="1">
      <alignment horizontal="center" shrinkToFit="1"/>
      <protection/>
    </xf>
    <xf numFmtId="4" fontId="8" fillId="0" borderId="50" xfId="20" applyNumberFormat="1" applyFont="1" applyBorder="1" applyAlignment="1" applyProtection="1">
      <alignment horizontal="right"/>
      <protection/>
    </xf>
    <xf numFmtId="4" fontId="8" fillId="0" borderId="50" xfId="20" applyNumberFormat="1" applyFont="1" applyBorder="1" applyProtection="1">
      <alignment/>
      <protection/>
    </xf>
    <xf numFmtId="49" fontId="3" fillId="3" borderId="3" xfId="0" applyNumberFormat="1" applyFont="1" applyFill="1" applyBorder="1" applyAlignment="1">
      <alignment horizontal="center"/>
    </xf>
    <xf numFmtId="49" fontId="26" fillId="10" borderId="54" xfId="0" applyNumberFormat="1" applyFont="1" applyFill="1" applyBorder="1" applyAlignment="1">
      <alignment horizontal="left" wrapText="1"/>
    </xf>
    <xf numFmtId="49" fontId="30" fillId="7" borderId="54" xfId="0" applyNumberFormat="1" applyFont="1" applyFill="1" applyBorder="1" applyAlignment="1">
      <alignment horizontal="left"/>
    </xf>
    <xf numFmtId="4" fontId="30" fillId="7" borderId="54" xfId="0" applyNumberFormat="1" applyFont="1" applyFill="1" applyBorder="1" applyAlignment="1">
      <alignment horizontal="left"/>
    </xf>
    <xf numFmtId="49" fontId="31" fillId="11" borderId="54" xfId="0" applyNumberFormat="1" applyFont="1" applyFill="1" applyBorder="1" applyAlignment="1">
      <alignment horizontal="left"/>
    </xf>
    <xf numFmtId="4" fontId="31" fillId="11" borderId="54" xfId="0" applyNumberFormat="1" applyFont="1" applyFill="1" applyBorder="1" applyAlignment="1">
      <alignment horizontal="right"/>
    </xf>
    <xf numFmtId="49" fontId="30" fillId="10" borderId="54" xfId="0" applyNumberFormat="1" applyFont="1" applyFill="1" applyBorder="1" applyAlignment="1">
      <alignment horizontal="left"/>
    </xf>
    <xf numFmtId="4" fontId="30" fillId="10" borderId="54" xfId="0" applyNumberFormat="1" applyFont="1" applyFill="1" applyBorder="1" applyAlignment="1">
      <alignment horizontal="right"/>
    </xf>
    <xf numFmtId="49" fontId="31" fillId="12" borderId="54" xfId="0" applyNumberFormat="1" applyFont="1" applyFill="1" applyBorder="1" applyAlignment="1">
      <alignment horizontal="left"/>
    </xf>
    <xf numFmtId="3" fontId="30" fillId="10" borderId="54" xfId="0" applyNumberFormat="1" applyFont="1" applyFill="1" applyBorder="1" applyAlignment="1">
      <alignment horizontal="right"/>
    </xf>
    <xf numFmtId="49" fontId="31" fillId="8" borderId="54" xfId="0" applyNumberFormat="1" applyFont="1" applyFill="1" applyBorder="1" applyAlignment="1">
      <alignment horizontal="left"/>
    </xf>
    <xf numFmtId="4" fontId="31" fillId="8" borderId="54" xfId="0" applyNumberFormat="1" applyFont="1" applyFill="1" applyBorder="1" applyAlignment="1">
      <alignment horizontal="right"/>
    </xf>
    <xf numFmtId="49" fontId="31" fillId="12" borderId="54" xfId="0" applyNumberFormat="1" applyFont="1" applyFill="1" applyBorder="1" applyAlignment="1">
      <alignment horizontal="right"/>
    </xf>
    <xf numFmtId="49" fontId="32" fillId="13" borderId="53" xfId="0" applyNumberFormat="1" applyFont="1" applyFill="1" applyBorder="1" applyAlignment="1">
      <alignment horizontal="left" wrapText="1"/>
    </xf>
    <xf numFmtId="49" fontId="32" fillId="13" borderId="53" xfId="0" applyNumberFormat="1" applyFont="1" applyFill="1" applyBorder="1" applyAlignment="1">
      <alignment horizontal="left"/>
    </xf>
    <xf numFmtId="4" fontId="32" fillId="13" borderId="5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168" fontId="8" fillId="0" borderId="50" xfId="20" applyNumberFormat="1" applyFont="1" applyBorder="1" applyAlignment="1">
      <alignment wrapText="1"/>
      <protection/>
    </xf>
    <xf numFmtId="4" fontId="8" fillId="0" borderId="39" xfId="20" applyNumberFormat="1" applyFont="1" applyBorder="1" applyAlignment="1">
      <alignment wrapText="1"/>
      <protection/>
    </xf>
    <xf numFmtId="0" fontId="1" fillId="0" borderId="0" xfId="20" applyFont="1" applyAlignment="1">
      <alignment wrapText="1"/>
      <protection/>
    </xf>
    <xf numFmtId="0" fontId="12" fillId="0" borderId="0" xfId="20" applyFont="1" applyAlignment="1">
      <alignment wrapText="1"/>
      <protection/>
    </xf>
    <xf numFmtId="0" fontId="1" fillId="0" borderId="0" xfId="20" applyFont="1" applyProtection="1">
      <alignment/>
      <protection/>
    </xf>
    <xf numFmtId="0" fontId="10" fillId="0" borderId="0" xfId="20" applyFont="1" applyAlignment="1" applyProtection="1">
      <alignment horizontal="centerContinuous"/>
      <protection/>
    </xf>
    <xf numFmtId="0" fontId="11" fillId="0" borderId="0" xfId="20" applyFont="1" applyAlignment="1" applyProtection="1">
      <alignment horizontal="centerContinuous"/>
      <protection/>
    </xf>
    <xf numFmtId="0" fontId="11" fillId="0" borderId="0" xfId="20" applyFont="1" applyAlignment="1" applyProtection="1">
      <alignment horizontal="right"/>
      <protection/>
    </xf>
    <xf numFmtId="49" fontId="7" fillId="0" borderId="40" xfId="20" applyNumberFormat="1" applyFont="1" applyBorder="1" applyProtection="1">
      <alignment/>
      <protection/>
    </xf>
    <xf numFmtId="0" fontId="1" fillId="0" borderId="40" xfId="20" applyFont="1" applyBorder="1" applyProtection="1">
      <alignment/>
      <protection/>
    </xf>
    <xf numFmtId="0" fontId="3" fillId="0" borderId="41" xfId="20" applyFont="1" applyBorder="1" applyAlignment="1" applyProtection="1">
      <alignment horizontal="right"/>
      <protection/>
    </xf>
    <xf numFmtId="49" fontId="1" fillId="0" borderId="40" xfId="20" applyNumberFormat="1" applyFont="1" applyBorder="1" applyAlignment="1" applyProtection="1">
      <alignment horizontal="left"/>
      <protection/>
    </xf>
    <xf numFmtId="0" fontId="1" fillId="0" borderId="42" xfId="20" applyFont="1" applyBorder="1" applyProtection="1">
      <alignment/>
      <protection/>
    </xf>
    <xf numFmtId="49" fontId="7" fillId="0" borderId="43" xfId="20" applyNumberFormat="1" applyFont="1" applyBorder="1" applyProtection="1">
      <alignment/>
      <protection/>
    </xf>
    <xf numFmtId="0" fontId="1" fillId="0" borderId="43" xfId="20" applyFont="1" applyBorder="1" applyProtection="1">
      <alignment/>
      <protection/>
    </xf>
    <xf numFmtId="0" fontId="3" fillId="0" borderId="0" xfId="20" applyFont="1" applyProtection="1">
      <alignment/>
      <protection/>
    </xf>
    <xf numFmtId="0" fontId="1" fillId="0" borderId="0" xfId="20" applyFont="1" applyAlignment="1" applyProtection="1">
      <alignment horizontal="right"/>
      <protection/>
    </xf>
    <xf numFmtId="0" fontId="1" fillId="0" borderId="0" xfId="20" applyFont="1" applyAlignment="1" applyProtection="1">
      <alignment/>
      <protection/>
    </xf>
    <xf numFmtId="49" fontId="3" fillId="3" borderId="10" xfId="20" applyNumberFormat="1" applyFont="1" applyFill="1" applyBorder="1" applyProtection="1">
      <alignment/>
      <protection/>
    </xf>
    <xf numFmtId="0" fontId="3" fillId="3" borderId="8" xfId="20" applyFont="1" applyFill="1" applyBorder="1" applyAlignment="1" applyProtection="1">
      <alignment horizontal="center"/>
      <protection/>
    </xf>
    <xf numFmtId="0" fontId="3" fillId="3" borderId="8" xfId="20" applyNumberFormat="1" applyFont="1" applyFill="1" applyBorder="1" applyAlignment="1" applyProtection="1">
      <alignment horizontal="center"/>
      <protection/>
    </xf>
    <xf numFmtId="0" fontId="3" fillId="3" borderId="10" xfId="20" applyFont="1" applyFill="1" applyBorder="1" applyAlignment="1" applyProtection="1">
      <alignment horizontal="center"/>
      <protection/>
    </xf>
    <xf numFmtId="0" fontId="7" fillId="0" borderId="47" xfId="20" applyFont="1" applyBorder="1" applyAlignment="1" applyProtection="1">
      <alignment horizontal="center"/>
      <protection/>
    </xf>
    <xf numFmtId="49" fontId="7" fillId="0" borderId="47" xfId="20" applyNumberFormat="1" applyFont="1" applyBorder="1" applyAlignment="1" applyProtection="1">
      <alignment horizontal="left"/>
      <protection/>
    </xf>
    <xf numFmtId="0" fontId="7" fillId="0" borderId="48" xfId="20" applyFont="1" applyBorder="1" applyProtection="1">
      <alignment/>
      <protection/>
    </xf>
    <xf numFmtId="0" fontId="1" fillId="0" borderId="9" xfId="20" applyFont="1" applyBorder="1" applyAlignment="1" applyProtection="1">
      <alignment horizontal="center"/>
      <protection/>
    </xf>
    <xf numFmtId="0" fontId="1" fillId="0" borderId="9" xfId="20" applyNumberFormat="1" applyFont="1" applyBorder="1" applyAlignment="1" applyProtection="1">
      <alignment horizontal="right"/>
      <protection/>
    </xf>
    <xf numFmtId="0" fontId="1" fillId="0" borderId="8" xfId="20" applyNumberFormat="1" applyFont="1" applyBorder="1" applyProtection="1">
      <alignment/>
      <protection/>
    </xf>
    <xf numFmtId="0" fontId="8" fillId="0" borderId="50" xfId="20" applyFont="1" applyBorder="1" applyAlignment="1" applyProtection="1">
      <alignment horizontal="center" vertical="top"/>
      <protection/>
    </xf>
    <xf numFmtId="49" fontId="8" fillId="0" borderId="50" xfId="20" applyNumberFormat="1" applyFont="1" applyBorder="1" applyAlignment="1" applyProtection="1">
      <alignment horizontal="left" vertical="top"/>
      <protection/>
    </xf>
    <xf numFmtId="0" fontId="3" fillId="0" borderId="47" xfId="20" applyFont="1" applyBorder="1" applyAlignment="1" applyProtection="1">
      <alignment horizontal="center" wrapText="1"/>
      <protection/>
    </xf>
    <xf numFmtId="49" fontId="3" fillId="0" borderId="47" xfId="20" applyNumberFormat="1" applyFont="1" applyBorder="1" applyAlignment="1" applyProtection="1">
      <alignment horizontal="left" wrapText="1"/>
      <protection/>
    </xf>
    <xf numFmtId="0" fontId="3" fillId="0" borderId="47" xfId="20" applyFont="1" applyBorder="1" applyAlignment="1" applyProtection="1">
      <alignment horizontal="center"/>
      <protection/>
    </xf>
    <xf numFmtId="49" fontId="3" fillId="0" borderId="47" xfId="20" applyNumberFormat="1" applyFont="1" applyBorder="1" applyAlignment="1" applyProtection="1">
      <alignment horizontal="left"/>
      <protection/>
    </xf>
    <xf numFmtId="0" fontId="1" fillId="3" borderId="10" xfId="20" applyFont="1" applyFill="1" applyBorder="1" applyAlignment="1" applyProtection="1">
      <alignment horizontal="center"/>
      <protection/>
    </xf>
    <xf numFmtId="49" fontId="18" fillId="3" borderId="10" xfId="20" applyNumberFormat="1" applyFont="1" applyFill="1" applyBorder="1" applyAlignment="1" applyProtection="1">
      <alignment horizontal="left"/>
      <protection/>
    </xf>
    <xf numFmtId="0" fontId="18" fillId="3" borderId="48" xfId="20" applyFont="1" applyFill="1" applyBorder="1" applyProtection="1">
      <alignment/>
      <protection/>
    </xf>
    <xf numFmtId="0" fontId="1" fillId="3" borderId="9" xfId="20" applyFont="1" applyFill="1" applyBorder="1" applyAlignment="1" applyProtection="1">
      <alignment horizontal="center"/>
      <protection/>
    </xf>
    <xf numFmtId="4" fontId="1" fillId="3" borderId="9" xfId="20" applyNumberFormat="1" applyFont="1" applyFill="1" applyBorder="1" applyAlignment="1" applyProtection="1">
      <alignment horizontal="right"/>
      <protection/>
    </xf>
    <xf numFmtId="4" fontId="1" fillId="3" borderId="8" xfId="20" applyNumberFormat="1" applyFont="1" applyFill="1" applyBorder="1" applyAlignment="1" applyProtection="1">
      <alignment horizontal="right"/>
      <protection/>
    </xf>
    <xf numFmtId="4" fontId="7" fillId="3" borderId="10" xfId="20" applyNumberFormat="1" applyFont="1" applyFill="1" applyBorder="1" applyProtection="1">
      <alignment/>
      <protection/>
    </xf>
    <xf numFmtId="0" fontId="1" fillId="0" borderId="0" xfId="0" applyFont="1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4" fontId="3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49" fontId="1" fillId="0" borderId="0" xfId="0" applyNumberFormat="1" applyFont="1" applyProtection="1">
      <protection/>
    </xf>
    <xf numFmtId="0" fontId="5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4" fillId="3" borderId="48" xfId="0" applyFont="1" applyFill="1" applyBorder="1" applyAlignment="1" applyProtection="1">
      <alignment wrapText="1"/>
      <protection/>
    </xf>
    <xf numFmtId="0" fontId="4" fillId="3" borderId="9" xfId="0" applyFont="1" applyFill="1" applyBorder="1" applyAlignment="1" applyProtection="1">
      <alignment wrapText="1"/>
      <protection/>
    </xf>
    <xf numFmtId="0" fontId="4" fillId="3" borderId="8" xfId="0" applyFont="1" applyFill="1" applyBorder="1" applyAlignment="1" applyProtection="1">
      <alignment wrapText="1"/>
      <protection/>
    </xf>
    <xf numFmtId="0" fontId="4" fillId="3" borderId="48" xfId="0" applyFont="1" applyFill="1" applyBorder="1" applyAlignment="1" applyProtection="1">
      <alignment horizontal="right" wrapText="1"/>
      <protection/>
    </xf>
    <xf numFmtId="0" fontId="1" fillId="3" borderId="9" xfId="0" applyFont="1" applyFill="1" applyBorder="1" applyAlignment="1" applyProtection="1">
      <alignment/>
      <protection/>
    </xf>
    <xf numFmtId="0" fontId="4" fillId="3" borderId="9" xfId="0" applyFont="1" applyFill="1" applyBorder="1" applyAlignment="1" applyProtection="1">
      <alignment horizontal="right" wrapText="1"/>
      <protection/>
    </xf>
    <xf numFmtId="0" fontId="4" fillId="3" borderId="8" xfId="0" applyFont="1" applyFill="1" applyBorder="1" applyAlignment="1" applyProtection="1">
      <alignment horizontal="right"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" fontId="1" fillId="0" borderId="0" xfId="0" applyNumberFormat="1" applyFont="1" applyBorder="1" applyAlignment="1" applyProtection="1">
      <alignment horizontal="right" vertical="center"/>
      <protection/>
    </xf>
    <xf numFmtId="0" fontId="1" fillId="0" borderId="13" xfId="0" applyFont="1" applyBorder="1" applyAlignment="1" applyProtection="1">
      <alignment vertical="center"/>
      <protection/>
    </xf>
    <xf numFmtId="4" fontId="1" fillId="0" borderId="49" xfId="0" applyNumberFormat="1" applyFont="1" applyBorder="1" applyAlignment="1" applyProtection="1">
      <alignment horizontal="right" vertical="center"/>
      <protection/>
    </xf>
    <xf numFmtId="4" fontId="1" fillId="0" borderId="38" xfId="0" applyNumberFormat="1" applyFont="1" applyBorder="1" applyAlignment="1" applyProtection="1">
      <alignment horizontal="right" vertical="center"/>
      <protection/>
    </xf>
    <xf numFmtId="4" fontId="1" fillId="0" borderId="33" xfId="0" applyNumberFormat="1" applyFont="1" applyBorder="1" applyAlignment="1" applyProtection="1">
      <alignment horizontal="right" vertical="center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4" fontId="1" fillId="0" borderId="55" xfId="0" applyNumberFormat="1" applyFont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 applyProtection="1">
      <alignment horizontal="right" vertical="center"/>
      <protection/>
    </xf>
    <xf numFmtId="0" fontId="6" fillId="13" borderId="48" xfId="0" applyFont="1" applyFill="1" applyBorder="1" applyAlignment="1" applyProtection="1">
      <alignment vertical="center"/>
      <protection/>
    </xf>
    <xf numFmtId="0" fontId="7" fillId="13" borderId="9" xfId="0" applyFont="1" applyFill="1" applyBorder="1" applyAlignment="1" applyProtection="1">
      <alignment vertical="center"/>
      <protection/>
    </xf>
    <xf numFmtId="0" fontId="1" fillId="13" borderId="9" xfId="0" applyFont="1" applyFill="1" applyBorder="1" applyAlignment="1" applyProtection="1">
      <alignment vertical="center"/>
      <protection/>
    </xf>
    <xf numFmtId="4" fontId="6" fillId="13" borderId="20" xfId="0" applyNumberFormat="1" applyFont="1" applyFill="1" applyBorder="1" applyAlignment="1" applyProtection="1">
      <alignment horizontal="right" vertical="center"/>
      <protection/>
    </xf>
    <xf numFmtId="4" fontId="6" fillId="13" borderId="2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4" fillId="3" borderId="48" xfId="0" applyFont="1" applyFill="1" applyBorder="1" applyAlignment="1" applyProtection="1">
      <alignment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7" fillId="3" borderId="8" xfId="0" applyFont="1" applyFill="1" applyBorder="1" applyAlignment="1" applyProtection="1">
      <alignment vertical="center" wrapText="1"/>
      <protection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0" fontId="7" fillId="3" borderId="8" xfId="0" applyFont="1" applyFill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left"/>
      <protection/>
    </xf>
    <xf numFmtId="0" fontId="3" fillId="0" borderId="38" xfId="0" applyFont="1" applyBorder="1" applyAlignment="1" applyProtection="1">
      <alignment horizontal="left"/>
      <protection/>
    </xf>
    <xf numFmtId="0" fontId="3" fillId="0" borderId="38" xfId="0" applyFont="1" applyBorder="1" applyProtection="1">
      <protection/>
    </xf>
    <xf numFmtId="164" fontId="3" fillId="0" borderId="39" xfId="0" applyNumberFormat="1" applyFont="1" applyBorder="1" applyProtection="1">
      <protection/>
    </xf>
    <xf numFmtId="3" fontId="4" fillId="0" borderId="50" xfId="0" applyNumberFormat="1" applyFont="1" applyBorder="1" applyAlignment="1" applyProtection="1">
      <alignment horizontal="right"/>
      <protection/>
    </xf>
    <xf numFmtId="3" fontId="3" fillId="0" borderId="39" xfId="0" applyNumberFormat="1" applyFont="1" applyBorder="1" applyAlignment="1" applyProtection="1">
      <alignment horizontal="right"/>
      <protection/>
    </xf>
    <xf numFmtId="3" fontId="3" fillId="0" borderId="50" xfId="0" applyNumberFormat="1" applyFont="1" applyBorder="1" applyAlignment="1" applyProtection="1">
      <alignment horizontal="right"/>
      <protection/>
    </xf>
    <xf numFmtId="165" fontId="1" fillId="0" borderId="47" xfId="0" applyNumberFormat="1" applyFont="1" applyBorder="1" applyProtection="1">
      <protection/>
    </xf>
    <xf numFmtId="49" fontId="3" fillId="0" borderId="33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Protection="1">
      <protection/>
    </xf>
    <xf numFmtId="164" fontId="3" fillId="0" borderId="13" xfId="0" applyNumberFormat="1" applyFont="1" applyBorder="1" applyProtection="1">
      <protection/>
    </xf>
    <xf numFmtId="3" fontId="4" fillId="0" borderId="47" xfId="0" applyNumberFormat="1" applyFont="1" applyBorder="1" applyAlignment="1" applyProtection="1">
      <alignment horizontal="right"/>
      <protection/>
    </xf>
    <xf numFmtId="3" fontId="3" fillId="0" borderId="13" xfId="0" applyNumberFormat="1" applyFont="1" applyBorder="1" applyAlignment="1" applyProtection="1">
      <alignment horizontal="right"/>
      <protection/>
    </xf>
    <xf numFmtId="3" fontId="3" fillId="0" borderId="47" xfId="0" applyNumberFormat="1" applyFont="1" applyBorder="1" applyAlignment="1" applyProtection="1">
      <alignment horizontal="right"/>
      <protection/>
    </xf>
    <xf numFmtId="0" fontId="4" fillId="13" borderId="48" xfId="0" applyFont="1" applyFill="1" applyBorder="1" applyAlignment="1" applyProtection="1">
      <alignment vertical="center"/>
      <protection/>
    </xf>
    <xf numFmtId="49" fontId="4" fillId="13" borderId="9" xfId="0" applyNumberFormat="1" applyFont="1" applyFill="1" applyBorder="1" applyAlignment="1" applyProtection="1">
      <alignment horizontal="left" vertical="center"/>
      <protection/>
    </xf>
    <xf numFmtId="0" fontId="4" fillId="13" borderId="9" xfId="0" applyFont="1" applyFill="1" applyBorder="1" applyAlignment="1" applyProtection="1">
      <alignment vertical="center"/>
      <protection/>
    </xf>
    <xf numFmtId="164" fontId="3" fillId="13" borderId="8" xfId="0" applyNumberFormat="1" applyFont="1" applyFill="1" applyBorder="1" applyProtection="1">
      <protection/>
    </xf>
    <xf numFmtId="3" fontId="4" fillId="13" borderId="10" xfId="0" applyNumberFormat="1" applyFont="1" applyFill="1" applyBorder="1" applyAlignment="1" applyProtection="1">
      <alignment horizontal="right" vertical="center"/>
      <protection/>
    </xf>
    <xf numFmtId="165" fontId="4" fillId="13" borderId="10" xfId="0" applyNumberFormat="1" applyFont="1" applyFill="1" applyBorder="1" applyAlignment="1" applyProtection="1">
      <alignment horizontal="right" vertical="center"/>
      <protection/>
    </xf>
    <xf numFmtId="0" fontId="1" fillId="0" borderId="39" xfId="20" applyNumberFormat="1" applyFont="1" applyBorder="1">
      <alignment/>
      <protection/>
    </xf>
    <xf numFmtId="0" fontId="7" fillId="0" borderId="10" xfId="20" applyFont="1" applyBorder="1" applyAlignment="1">
      <alignment horizontal="center"/>
      <protection/>
    </xf>
    <xf numFmtId="49" fontId="7" fillId="0" borderId="10" xfId="20" applyNumberFormat="1" applyFont="1" applyBorder="1" applyAlignment="1">
      <alignment horizontal="left"/>
      <protection/>
    </xf>
    <xf numFmtId="0" fontId="7" fillId="0" borderId="5" xfId="20" applyFont="1" applyBorder="1" applyAlignment="1">
      <alignment horizontal="center"/>
      <protection/>
    </xf>
    <xf numFmtId="49" fontId="7" fillId="0" borderId="5" xfId="20" applyNumberFormat="1" applyFont="1" applyBorder="1" applyAlignment="1">
      <alignment horizontal="left"/>
      <protection/>
    </xf>
    <xf numFmtId="4" fontId="16" fillId="4" borderId="56" xfId="20" applyNumberFormat="1" applyFont="1" applyFill="1" applyBorder="1" applyAlignment="1">
      <alignment horizontal="right" wrapText="1"/>
      <protection/>
    </xf>
    <xf numFmtId="0" fontId="16" fillId="4" borderId="36" xfId="20" applyFont="1" applyFill="1" applyBorder="1" applyAlignment="1" applyProtection="1">
      <alignment horizontal="left" wrapText="1"/>
      <protection locked="0"/>
    </xf>
    <xf numFmtId="0" fontId="16" fillId="0" borderId="35" xfId="0" applyFont="1" applyBorder="1" applyAlignment="1">
      <alignment horizontal="right"/>
    </xf>
    <xf numFmtId="49" fontId="8" fillId="0" borderId="10" xfId="20" applyNumberFormat="1" applyFont="1" applyBorder="1" applyAlignment="1">
      <alignment horizontal="left" vertical="top"/>
      <protection/>
    </xf>
    <xf numFmtId="0" fontId="8" fillId="0" borderId="10" xfId="20" applyFont="1" applyBorder="1" applyAlignment="1">
      <alignment vertical="top" wrapText="1"/>
      <protection/>
    </xf>
    <xf numFmtId="49" fontId="8" fillId="0" borderId="10" xfId="20" applyNumberFormat="1" applyFont="1" applyBorder="1" applyAlignment="1">
      <alignment horizontal="center" shrinkToFit="1"/>
      <protection/>
    </xf>
    <xf numFmtId="4" fontId="8" fillId="0" borderId="10" xfId="20" applyNumberFormat="1" applyFont="1" applyBorder="1" applyAlignment="1">
      <alignment horizontal="right"/>
      <protection/>
    </xf>
    <xf numFmtId="4" fontId="8" fillId="0" borderId="10" xfId="20" applyNumberFormat="1" applyFont="1" applyBorder="1" applyAlignment="1" applyProtection="1">
      <alignment horizontal="right"/>
      <protection locked="0"/>
    </xf>
    <xf numFmtId="49" fontId="8" fillId="0" borderId="47" xfId="20" applyNumberFormat="1" applyFont="1" applyBorder="1" applyAlignment="1">
      <alignment horizontal="left" vertical="top"/>
      <protection/>
    </xf>
    <xf numFmtId="0" fontId="8" fillId="0" borderId="33" xfId="20" applyFont="1" applyBorder="1" applyAlignment="1">
      <alignment vertical="top" wrapText="1"/>
      <protection/>
    </xf>
    <xf numFmtId="0" fontId="8" fillId="0" borderId="47" xfId="20" applyFont="1" applyBorder="1" applyAlignment="1">
      <alignment vertical="top" wrapText="1"/>
      <protection/>
    </xf>
    <xf numFmtId="0" fontId="8" fillId="0" borderId="13" xfId="20" applyFont="1" applyBorder="1" applyAlignment="1">
      <alignment vertical="top" wrapText="1"/>
      <protection/>
    </xf>
    <xf numFmtId="0" fontId="8" fillId="0" borderId="0" xfId="20" applyFont="1" applyBorder="1" applyAlignment="1">
      <alignment vertical="top" wrapText="1"/>
      <protection/>
    </xf>
    <xf numFmtId="0" fontId="16" fillId="4" borderId="33" xfId="20" applyFont="1" applyFill="1" applyBorder="1" applyAlignment="1" applyProtection="1">
      <alignment horizontal="left" wrapText="1"/>
      <protection/>
    </xf>
    <xf numFmtId="0" fontId="16" fillId="4" borderId="36" xfId="20" applyFont="1" applyFill="1" applyBorder="1" applyAlignment="1" applyProtection="1">
      <alignment horizontal="left" wrapText="1"/>
      <protection/>
    </xf>
    <xf numFmtId="0" fontId="3" fillId="0" borderId="5" xfId="20" applyFont="1" applyBorder="1" applyAlignment="1">
      <alignment horizontal="center"/>
      <protection/>
    </xf>
    <xf numFmtId="49" fontId="3" fillId="0" borderId="5" xfId="20" applyNumberFormat="1" applyFont="1" applyBorder="1" applyAlignment="1">
      <alignment horizontal="right"/>
      <protection/>
    </xf>
    <xf numFmtId="49" fontId="16" fillId="4" borderId="57" xfId="20" applyNumberFormat="1" applyFont="1" applyFill="1" applyBorder="1" applyAlignment="1">
      <alignment horizontal="left" wrapText="1"/>
      <protection/>
    </xf>
    <xf numFmtId="49" fontId="17" fillId="0" borderId="58" xfId="0" applyNumberFormat="1" applyFont="1" applyBorder="1" applyAlignment="1">
      <alignment horizontal="left" wrapText="1"/>
    </xf>
    <xf numFmtId="4" fontId="8" fillId="0" borderId="13" xfId="20" applyNumberFormat="1" applyFont="1" applyBorder="1">
      <alignment/>
      <protection/>
    </xf>
    <xf numFmtId="168" fontId="8" fillId="0" borderId="33" xfId="20" applyNumberFormat="1" applyFont="1" applyBorder="1">
      <alignment/>
      <protection/>
    </xf>
    <xf numFmtId="168" fontId="8" fillId="0" borderId="0" xfId="20" applyNumberFormat="1" applyFont="1" applyBorder="1">
      <alignment/>
      <protection/>
    </xf>
    <xf numFmtId="4" fontId="1" fillId="0" borderId="1" xfId="0" applyNumberFormat="1" applyFont="1" applyBorder="1" applyAlignment="1" applyProtection="1">
      <alignment horizontal="right" vertical="center"/>
      <protection/>
    </xf>
    <xf numFmtId="4" fontId="1" fillId="0" borderId="59" xfId="0" applyNumberFormat="1" applyFont="1" applyBorder="1" applyAlignment="1" applyProtection="1">
      <alignment horizontal="right" vertical="center"/>
      <protection/>
    </xf>
    <xf numFmtId="3" fontId="6" fillId="14" borderId="21" xfId="0" applyNumberFormat="1" applyFont="1" applyFill="1" applyBorder="1" applyAlignment="1" applyProtection="1">
      <alignment horizontal="right" vertical="center"/>
      <protection/>
    </xf>
    <xf numFmtId="3" fontId="6" fillId="14" borderId="44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4" fontId="1" fillId="0" borderId="38" xfId="0" applyNumberFormat="1" applyFont="1" applyBorder="1" applyAlignment="1" applyProtection="1">
      <alignment horizontal="right" vertical="center"/>
      <protection/>
    </xf>
    <xf numFmtId="4" fontId="1" fillId="0" borderId="39" xfId="0" applyNumberFormat="1" applyFont="1" applyBorder="1" applyAlignment="1" applyProtection="1">
      <alignment horizontal="right" vertical="center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4" fontId="1" fillId="0" borderId="13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>
      <alignment horizontal="left" wrapText="1"/>
    </xf>
    <xf numFmtId="167" fontId="1" fillId="0" borderId="48" xfId="0" applyNumberFormat="1" applyFont="1" applyBorder="1" applyAlignment="1">
      <alignment horizontal="right" indent="2"/>
    </xf>
    <xf numFmtId="167" fontId="1" fillId="0" borderId="15" xfId="0" applyNumberFormat="1" applyFont="1" applyBorder="1" applyAlignment="1">
      <alignment horizontal="right" indent="2"/>
    </xf>
    <xf numFmtId="167" fontId="6" fillId="3" borderId="60" xfId="0" applyNumberFormat="1" applyFont="1" applyFill="1" applyBorder="1" applyAlignment="1">
      <alignment horizontal="right" indent="2"/>
    </xf>
    <xf numFmtId="167" fontId="6" fillId="3" borderId="61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49" fontId="7" fillId="3" borderId="48" xfId="0" applyNumberFormat="1" applyFont="1" applyFill="1" applyBorder="1" applyAlignment="1">
      <alignment horizontal="center" shrinkToFit="1"/>
    </xf>
    <xf numFmtId="49" fontId="7" fillId="3" borderId="9" xfId="0" applyNumberFormat="1" applyFont="1" applyFill="1" applyBorder="1" applyAlignment="1">
      <alignment horizontal="center" shrinkToFit="1"/>
    </xf>
    <xf numFmtId="49" fontId="7" fillId="3" borderId="8" xfId="0" applyNumberFormat="1" applyFont="1" applyFill="1" applyBorder="1" applyAlignment="1">
      <alignment horizontal="center" shrinkToFit="1"/>
    </xf>
    <xf numFmtId="0" fontId="3" fillId="0" borderId="10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62" xfId="20" applyFont="1" applyBorder="1" applyAlignment="1">
      <alignment horizontal="center"/>
      <protection/>
    </xf>
    <xf numFmtId="0" fontId="1" fillId="0" borderId="63" xfId="20" applyFont="1" applyBorder="1" applyAlignment="1">
      <alignment horizontal="center"/>
      <protection/>
    </xf>
    <xf numFmtId="0" fontId="1" fillId="0" borderId="64" xfId="20" applyFont="1" applyBorder="1" applyAlignment="1">
      <alignment horizontal="center"/>
      <protection/>
    </xf>
    <xf numFmtId="0" fontId="1" fillId="0" borderId="65" xfId="20" applyFont="1" applyBorder="1" applyAlignment="1">
      <alignment horizontal="center"/>
      <protection/>
    </xf>
    <xf numFmtId="0" fontId="1" fillId="0" borderId="66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7" xfId="20" applyFont="1" applyBorder="1" applyAlignment="1">
      <alignment horizontal="left"/>
      <protection/>
    </xf>
    <xf numFmtId="3" fontId="7" fillId="0" borderId="0" xfId="0" applyNumberFormat="1" applyFont="1" applyFill="1" applyBorder="1" applyAlignment="1">
      <alignment horizontal="right"/>
    </xf>
    <xf numFmtId="0" fontId="13" fillId="4" borderId="33" xfId="20" applyNumberFormat="1" applyFont="1" applyFill="1" applyBorder="1" applyAlignment="1" applyProtection="1">
      <alignment horizontal="left" wrapText="1" indent="1"/>
      <protection/>
    </xf>
    <xf numFmtId="0" fontId="14" fillId="0" borderId="0" xfId="0" applyNumberFormat="1" applyFont="1" applyProtection="1">
      <protection/>
    </xf>
    <xf numFmtId="0" fontId="14" fillId="0" borderId="13" xfId="0" applyNumberFormat="1" applyFont="1" applyBorder="1" applyProtection="1">
      <protection/>
    </xf>
    <xf numFmtId="0" fontId="9" fillId="0" borderId="0" xfId="20" applyFont="1" applyAlignment="1" applyProtection="1">
      <alignment horizontal="center"/>
      <protection/>
    </xf>
    <xf numFmtId="0" fontId="1" fillId="0" borderId="62" xfId="20" applyFont="1" applyBorder="1" applyAlignment="1" applyProtection="1">
      <alignment horizontal="center"/>
      <protection/>
    </xf>
    <xf numFmtId="0" fontId="1" fillId="0" borderId="63" xfId="20" applyFont="1" applyBorder="1" applyAlignment="1" applyProtection="1">
      <alignment horizontal="center"/>
      <protection/>
    </xf>
    <xf numFmtId="49" fontId="1" fillId="0" borderId="64" xfId="20" applyNumberFormat="1" applyFont="1" applyBorder="1" applyAlignment="1" applyProtection="1">
      <alignment horizontal="center"/>
      <protection/>
    </xf>
    <xf numFmtId="0" fontId="1" fillId="0" borderId="65" xfId="20" applyFont="1" applyBorder="1" applyAlignment="1" applyProtection="1">
      <alignment horizontal="center"/>
      <protection/>
    </xf>
    <xf numFmtId="0" fontId="1" fillId="0" borderId="66" xfId="20" applyFont="1" applyBorder="1" applyAlignment="1" applyProtection="1">
      <alignment horizontal="center" shrinkToFit="1"/>
      <protection/>
    </xf>
    <xf numFmtId="0" fontId="1" fillId="0" borderId="43" xfId="20" applyFont="1" applyBorder="1" applyAlignment="1" applyProtection="1">
      <alignment horizontal="center" shrinkToFit="1"/>
      <protection/>
    </xf>
    <xf numFmtId="0" fontId="1" fillId="0" borderId="67" xfId="20" applyFont="1" applyBorder="1" applyAlignment="1" applyProtection="1">
      <alignment horizontal="center" shrinkToFit="1"/>
      <protection/>
    </xf>
    <xf numFmtId="49" fontId="16" fillId="4" borderId="68" xfId="20" applyNumberFormat="1" applyFont="1" applyFill="1" applyBorder="1" applyAlignment="1">
      <alignment horizontal="left" wrapText="1"/>
      <protection/>
    </xf>
    <xf numFmtId="49" fontId="17" fillId="0" borderId="69" xfId="0" applyNumberFormat="1" applyFont="1" applyBorder="1" applyAlignment="1">
      <alignment horizontal="left" wrapText="1"/>
    </xf>
    <xf numFmtId="0" fontId="13" fillId="4" borderId="33" xfId="20" applyNumberFormat="1" applyFont="1" applyFill="1" applyBorder="1" applyAlignment="1">
      <alignment horizontal="left" wrapText="1" indent="1"/>
      <protection/>
    </xf>
    <xf numFmtId="0" fontId="14" fillId="0" borderId="0" xfId="0" applyNumberFormat="1" applyFont="1"/>
    <xf numFmtId="0" fontId="14" fillId="0" borderId="13" xfId="0" applyNumberFormat="1" applyFont="1" applyBorder="1"/>
    <xf numFmtId="0" fontId="9" fillId="0" borderId="0" xfId="20" applyFont="1" applyAlignment="1">
      <alignment horizontal="center"/>
      <protection/>
    </xf>
    <xf numFmtId="49" fontId="1" fillId="0" borderId="64" xfId="20" applyNumberFormat="1" applyFont="1" applyBorder="1" applyAlignment="1">
      <alignment horizontal="center"/>
      <protection/>
    </xf>
    <xf numFmtId="0" fontId="1" fillId="0" borderId="66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7" xfId="20" applyFont="1" applyBorder="1" applyAlignment="1">
      <alignment horizontal="center" shrinkToFit="1"/>
      <protection/>
    </xf>
    <xf numFmtId="49" fontId="16" fillId="4" borderId="57" xfId="20" applyNumberFormat="1" applyFont="1" applyFill="1" applyBorder="1" applyAlignment="1">
      <alignment horizontal="left" wrapText="1"/>
      <protection/>
    </xf>
    <xf numFmtId="49" fontId="17" fillId="0" borderId="58" xfId="0" applyNumberFormat="1" applyFont="1" applyBorder="1" applyAlignment="1">
      <alignment horizontal="left" wrapText="1"/>
    </xf>
    <xf numFmtId="0" fontId="13" fillId="4" borderId="33" xfId="20" applyNumberFormat="1" applyFont="1" applyFill="1" applyBorder="1" applyAlignment="1" applyProtection="1">
      <alignment horizontal="left" wrapText="1" indent="1"/>
      <protection locked="0"/>
    </xf>
    <xf numFmtId="0" fontId="14" fillId="0" borderId="0" xfId="0" applyNumberFormat="1" applyFont="1" applyProtection="1">
      <protection locked="0"/>
    </xf>
    <xf numFmtId="0" fontId="14" fillId="0" borderId="13" xfId="0" applyNumberFormat="1" applyFont="1" applyBorder="1" applyProtection="1">
      <protection locked="0"/>
    </xf>
    <xf numFmtId="49" fontId="16" fillId="4" borderId="57" xfId="20" applyNumberFormat="1" applyFont="1" applyFill="1" applyBorder="1" applyAlignment="1" applyProtection="1">
      <alignment horizontal="left" wrapText="1"/>
      <protection/>
    </xf>
    <xf numFmtId="49" fontId="17" fillId="0" borderId="58" xfId="0" applyNumberFormat="1" applyFont="1" applyBorder="1" applyAlignment="1" applyProtection="1">
      <alignment horizontal="left" wrapText="1"/>
      <protection/>
    </xf>
    <xf numFmtId="0" fontId="29" fillId="0" borderId="70" xfId="0" applyFont="1" applyBorder="1" applyAlignment="1">
      <alignment horizontal="center"/>
    </xf>
    <xf numFmtId="0" fontId="1" fillId="3" borderId="38" xfId="20" applyFont="1" applyFill="1" applyBorder="1">
      <alignment/>
      <protection/>
    </xf>
    <xf numFmtId="4" fontId="7" fillId="3" borderId="39" xfId="20" applyNumberFormat="1" applyFont="1" applyFill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39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SheetLayoutView="75" workbookViewId="0" topLeftCell="B3">
      <selection activeCell="K39" sqref="K39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spans="1:10" ht="27" customHeight="1">
      <c r="A1" s="290"/>
      <c r="B1" s="386" t="s">
        <v>769</v>
      </c>
      <c r="C1" s="386"/>
      <c r="D1" s="386"/>
      <c r="E1" s="386"/>
      <c r="F1" s="386"/>
      <c r="G1" s="386"/>
      <c r="H1" s="386"/>
      <c r="I1" s="386"/>
      <c r="J1" s="386"/>
    </row>
    <row r="2" spans="1:11" ht="17.25" customHeight="1">
      <c r="A2" s="290"/>
      <c r="B2" s="291"/>
      <c r="C2" s="292"/>
      <c r="D2" s="290"/>
      <c r="E2" s="293"/>
      <c r="F2" s="292"/>
      <c r="G2" s="294"/>
      <c r="H2" s="295" t="s">
        <v>0</v>
      </c>
      <c r="I2" s="296">
        <v>41949</v>
      </c>
      <c r="J2" s="297"/>
      <c r="K2" s="3"/>
    </row>
    <row r="3" spans="1:10" ht="6" customHeight="1">
      <c r="A3" s="290"/>
      <c r="B3" s="290"/>
      <c r="C3" s="298"/>
      <c r="D3" s="299" t="s">
        <v>1</v>
      </c>
      <c r="E3" s="290"/>
      <c r="F3" s="290"/>
      <c r="G3" s="297"/>
      <c r="H3" s="290"/>
      <c r="I3" s="297"/>
      <c r="J3" s="297"/>
    </row>
    <row r="4" spans="1:10" ht="4.5" customHeight="1">
      <c r="A4" s="290"/>
      <c r="B4" s="290"/>
      <c r="C4" s="290"/>
      <c r="D4" s="290"/>
      <c r="E4" s="290"/>
      <c r="F4" s="290"/>
      <c r="G4" s="297"/>
      <c r="H4" s="290"/>
      <c r="I4" s="297"/>
      <c r="J4" s="297"/>
    </row>
    <row r="5" spans="1:15" ht="13.5" customHeight="1">
      <c r="A5" s="290"/>
      <c r="B5" s="290"/>
      <c r="C5" s="300" t="s">
        <v>2</v>
      </c>
      <c r="D5" s="387" t="s">
        <v>91</v>
      </c>
      <c r="E5" s="387"/>
      <c r="F5" s="387"/>
      <c r="G5" s="387"/>
      <c r="H5" s="387"/>
      <c r="I5" s="387"/>
      <c r="J5" s="297"/>
      <c r="O5" s="4"/>
    </row>
    <row r="6" spans="1:10" ht="12.75">
      <c r="A6" s="290"/>
      <c r="B6" s="290"/>
      <c r="C6" s="290"/>
      <c r="D6" s="290"/>
      <c r="E6" s="290"/>
      <c r="F6" s="290"/>
      <c r="G6" s="297"/>
      <c r="H6" s="290"/>
      <c r="I6" s="297"/>
      <c r="J6" s="297"/>
    </row>
    <row r="7" spans="1:11" ht="12.75">
      <c r="A7" s="290"/>
      <c r="B7" s="290"/>
      <c r="C7" s="301" t="s">
        <v>3</v>
      </c>
      <c r="D7" s="302" t="s">
        <v>120</v>
      </c>
      <c r="E7" s="290"/>
      <c r="F7" s="290"/>
      <c r="G7" s="297"/>
      <c r="H7" s="303" t="s">
        <v>4</v>
      </c>
      <c r="I7" s="297" t="s">
        <v>767</v>
      </c>
      <c r="J7" s="302"/>
      <c r="K7" s="6"/>
    </row>
    <row r="8" spans="1:11" ht="12.75">
      <c r="A8" s="290"/>
      <c r="B8" s="290"/>
      <c r="C8" s="290"/>
      <c r="D8" s="302" t="s">
        <v>765</v>
      </c>
      <c r="E8" s="290"/>
      <c r="F8" s="290"/>
      <c r="G8" s="297"/>
      <c r="H8" s="303" t="s">
        <v>5</v>
      </c>
      <c r="I8" s="297" t="s">
        <v>768</v>
      </c>
      <c r="J8" s="302"/>
      <c r="K8" s="6"/>
    </row>
    <row r="9" spans="1:10" ht="12.75">
      <c r="A9" s="290"/>
      <c r="B9" s="290"/>
      <c r="C9" s="303"/>
      <c r="D9" s="302" t="s">
        <v>766</v>
      </c>
      <c r="E9" s="290"/>
      <c r="F9" s="290"/>
      <c r="G9" s="297"/>
      <c r="H9" s="303"/>
      <c r="I9" s="297"/>
      <c r="J9" s="302"/>
    </row>
    <row r="10" spans="1:10" ht="12.75">
      <c r="A10" s="290"/>
      <c r="B10" s="290"/>
      <c r="C10" s="290"/>
      <c r="D10" s="302">
        <v>59131</v>
      </c>
      <c r="E10" s="290"/>
      <c r="F10" s="290"/>
      <c r="G10" s="297"/>
      <c r="H10" s="303"/>
      <c r="I10" s="297"/>
      <c r="J10" s="302"/>
    </row>
    <row r="11" spans="1:11" ht="12.75">
      <c r="A11" s="290"/>
      <c r="B11" s="290"/>
      <c r="C11" s="301" t="s">
        <v>6</v>
      </c>
      <c r="D11" s="302"/>
      <c r="E11" s="290"/>
      <c r="F11" s="290"/>
      <c r="G11" s="297"/>
      <c r="H11" s="303" t="s">
        <v>4</v>
      </c>
      <c r="I11" s="297"/>
      <c r="J11" s="302"/>
      <c r="K11" s="6"/>
    </row>
    <row r="12" spans="1:11" ht="12.75">
      <c r="A12" s="290"/>
      <c r="B12" s="290"/>
      <c r="C12" s="290"/>
      <c r="D12" s="302"/>
      <c r="E12" s="290"/>
      <c r="F12" s="290"/>
      <c r="G12" s="297"/>
      <c r="H12" s="303" t="s">
        <v>5</v>
      </c>
      <c r="I12" s="297"/>
      <c r="J12" s="302"/>
      <c r="K12" s="6"/>
    </row>
    <row r="13" spans="1:10" ht="12" customHeight="1">
      <c r="A13" s="290"/>
      <c r="B13" s="290"/>
      <c r="C13" s="303"/>
      <c r="D13" s="302"/>
      <c r="E13" s="290"/>
      <c r="F13" s="290"/>
      <c r="G13" s="297"/>
      <c r="H13" s="290"/>
      <c r="I13" s="297"/>
      <c r="J13" s="303"/>
    </row>
    <row r="14" spans="1:10" ht="24.75" customHeight="1">
      <c r="A14" s="290"/>
      <c r="B14" s="290"/>
      <c r="C14" s="304" t="s">
        <v>7</v>
      </c>
      <c r="D14" s="290"/>
      <c r="E14" s="290"/>
      <c r="F14" s="290"/>
      <c r="G14" s="297"/>
      <c r="H14" s="304" t="s">
        <v>8</v>
      </c>
      <c r="I14" s="297"/>
      <c r="J14" s="303"/>
    </row>
    <row r="15" spans="1:10" ht="12.75" customHeight="1">
      <c r="A15" s="290"/>
      <c r="B15" s="290"/>
      <c r="C15" s="290"/>
      <c r="D15" s="290"/>
      <c r="E15" s="290"/>
      <c r="F15" s="290"/>
      <c r="G15" s="297"/>
      <c r="H15" s="290"/>
      <c r="I15" s="297"/>
      <c r="J15" s="303"/>
    </row>
    <row r="16" spans="1:10" ht="28.5" customHeight="1">
      <c r="A16" s="290"/>
      <c r="B16" s="290"/>
      <c r="C16" s="304" t="s">
        <v>9</v>
      </c>
      <c r="D16" s="290"/>
      <c r="E16" s="290"/>
      <c r="F16" s="290"/>
      <c r="G16" s="297"/>
      <c r="H16" s="304" t="s">
        <v>9</v>
      </c>
      <c r="I16" s="297"/>
      <c r="J16" s="297"/>
    </row>
    <row r="17" spans="1:10" ht="25.5" customHeight="1">
      <c r="A17" s="290"/>
      <c r="B17" s="290"/>
      <c r="C17" s="290"/>
      <c r="D17" s="290"/>
      <c r="E17" s="290"/>
      <c r="F17" s="290"/>
      <c r="G17" s="297"/>
      <c r="H17" s="290"/>
      <c r="I17" s="297"/>
      <c r="J17" s="297"/>
    </row>
    <row r="18" spans="1:11" ht="13.5" customHeight="1">
      <c r="A18" s="290"/>
      <c r="B18" s="305"/>
      <c r="C18" s="306"/>
      <c r="D18" s="306"/>
      <c r="E18" s="307"/>
      <c r="F18" s="308"/>
      <c r="G18" s="309"/>
      <c r="H18" s="310"/>
      <c r="I18" s="309"/>
      <c r="J18" s="311" t="s">
        <v>10</v>
      </c>
      <c r="K18" s="7"/>
    </row>
    <row r="19" spans="1:11" ht="15" customHeight="1">
      <c r="A19" s="290"/>
      <c r="B19" s="312" t="s">
        <v>11</v>
      </c>
      <c r="C19" s="313"/>
      <c r="D19" s="314">
        <v>15</v>
      </c>
      <c r="E19" s="315" t="s">
        <v>12</v>
      </c>
      <c r="F19" s="316"/>
      <c r="G19" s="317"/>
      <c r="H19" s="317"/>
      <c r="I19" s="388">
        <f>ROUND(G38,0)</f>
        <v>0</v>
      </c>
      <c r="J19" s="389"/>
      <c r="K19" s="8"/>
    </row>
    <row r="20" spans="1:11" ht="12.75">
      <c r="A20" s="290"/>
      <c r="B20" s="312" t="s">
        <v>13</v>
      </c>
      <c r="C20" s="313"/>
      <c r="D20" s="314">
        <f>SazbaDPH1</f>
        <v>15</v>
      </c>
      <c r="E20" s="315" t="s">
        <v>12</v>
      </c>
      <c r="F20" s="318"/>
      <c r="G20" s="319"/>
      <c r="H20" s="319"/>
      <c r="I20" s="390">
        <f>ROUND(I19*D20/100,0)</f>
        <v>0</v>
      </c>
      <c r="J20" s="391"/>
      <c r="K20" s="8"/>
    </row>
    <row r="21" spans="1:11" ht="12.75">
      <c r="A21" s="290"/>
      <c r="B21" s="312" t="s">
        <v>11</v>
      </c>
      <c r="C21" s="313"/>
      <c r="D21" s="314">
        <v>21</v>
      </c>
      <c r="E21" s="315" t="s">
        <v>12</v>
      </c>
      <c r="F21" s="318"/>
      <c r="G21" s="319"/>
      <c r="H21" s="319"/>
      <c r="I21" s="390">
        <f>ROUND(H38,0)</f>
        <v>0</v>
      </c>
      <c r="J21" s="391"/>
      <c r="K21" s="8"/>
    </row>
    <row r="22" spans="1:11" ht="13.5" thickBot="1">
      <c r="A22" s="290"/>
      <c r="B22" s="312" t="s">
        <v>13</v>
      </c>
      <c r="C22" s="313"/>
      <c r="D22" s="314">
        <f>SazbaDPH2</f>
        <v>21</v>
      </c>
      <c r="E22" s="315" t="s">
        <v>12</v>
      </c>
      <c r="F22" s="320"/>
      <c r="G22" s="321"/>
      <c r="H22" s="321"/>
      <c r="I22" s="382">
        <f>ROUND(I21*D21/100,0)</f>
        <v>0</v>
      </c>
      <c r="J22" s="383"/>
      <c r="K22" s="8"/>
    </row>
    <row r="23" spans="1:11" ht="16.5" thickBot="1">
      <c r="A23" s="290"/>
      <c r="B23" s="322" t="s">
        <v>14</v>
      </c>
      <c r="C23" s="323"/>
      <c r="D23" s="323"/>
      <c r="E23" s="324"/>
      <c r="F23" s="325"/>
      <c r="G23" s="326"/>
      <c r="H23" s="326"/>
      <c r="I23" s="384">
        <f>SUM(I19:I22)</f>
        <v>0</v>
      </c>
      <c r="J23" s="385"/>
      <c r="K23" s="9"/>
    </row>
    <row r="24" spans="1:10" ht="12.75">
      <c r="A24" s="290"/>
      <c r="B24" s="290"/>
      <c r="C24" s="290"/>
      <c r="D24" s="290"/>
      <c r="E24" s="290"/>
      <c r="F24" s="290"/>
      <c r="G24" s="297"/>
      <c r="H24" s="290"/>
      <c r="I24" s="297"/>
      <c r="J24" s="297"/>
    </row>
    <row r="25" spans="1:10" ht="12.75">
      <c r="A25" s="290"/>
      <c r="B25" s="290"/>
      <c r="C25" s="290"/>
      <c r="D25" s="290"/>
      <c r="E25" s="290"/>
      <c r="F25" s="290"/>
      <c r="G25" s="297"/>
      <c r="H25" s="290"/>
      <c r="I25" s="297"/>
      <c r="J25" s="297"/>
    </row>
    <row r="26" spans="1:10" ht="1.5" customHeight="1">
      <c r="A26" s="290"/>
      <c r="B26" s="290"/>
      <c r="C26" s="290"/>
      <c r="D26" s="290"/>
      <c r="E26" s="290"/>
      <c r="F26" s="290"/>
      <c r="G26" s="297"/>
      <c r="H26" s="290"/>
      <c r="I26" s="297"/>
      <c r="J26" s="297"/>
    </row>
    <row r="27" spans="1:12" ht="15.75" customHeight="1">
      <c r="A27" s="290"/>
      <c r="B27" s="327" t="s">
        <v>15</v>
      </c>
      <c r="C27" s="328"/>
      <c r="D27" s="328"/>
      <c r="E27" s="328"/>
      <c r="F27" s="328"/>
      <c r="G27" s="328"/>
      <c r="H27" s="328"/>
      <c r="I27" s="328"/>
      <c r="J27" s="328"/>
      <c r="K27" s="10"/>
      <c r="L27" s="11"/>
    </row>
    <row r="28" spans="1:12" ht="5.25" customHeight="1">
      <c r="A28" s="290"/>
      <c r="B28" s="290"/>
      <c r="C28" s="290"/>
      <c r="D28" s="290"/>
      <c r="E28" s="290"/>
      <c r="F28" s="290"/>
      <c r="G28" s="297"/>
      <c r="H28" s="290"/>
      <c r="I28" s="297"/>
      <c r="J28" s="297"/>
      <c r="L28" s="11"/>
    </row>
    <row r="29" spans="1:10" ht="24" customHeight="1">
      <c r="A29" s="290"/>
      <c r="B29" s="329" t="s">
        <v>16</v>
      </c>
      <c r="C29" s="330"/>
      <c r="D29" s="330"/>
      <c r="E29" s="331"/>
      <c r="F29" s="332" t="s">
        <v>17</v>
      </c>
      <c r="G29" s="333" t="str">
        <f>CONCATENATE("Základ DPH ",SazbaDPH1," %")</f>
        <v>Základ DPH 15 %</v>
      </c>
      <c r="H29" s="332" t="str">
        <f>CONCATENATE("Základ DPH ",SazbaDPH2," %")</f>
        <v>Základ DPH 21 %</v>
      </c>
      <c r="I29" s="332" t="s">
        <v>18</v>
      </c>
      <c r="J29" s="332" t="s">
        <v>12</v>
      </c>
    </row>
    <row r="30" spans="1:10" ht="12.75">
      <c r="A30" s="290"/>
      <c r="B30" s="334" t="s">
        <v>93</v>
      </c>
      <c r="C30" s="335" t="s">
        <v>94</v>
      </c>
      <c r="D30" s="336"/>
      <c r="E30" s="337"/>
      <c r="F30" s="338">
        <f>G30+H30+I30</f>
        <v>0</v>
      </c>
      <c r="G30" s="339">
        <v>0</v>
      </c>
      <c r="H30" s="340">
        <f>'SO000  KL'!C22</f>
        <v>0</v>
      </c>
      <c r="I30" s="340">
        <f aca="true" t="shared" si="0" ref="I30:I37">(G30*SazbaDPH1)/100+(H30*SazbaDPH2)/100</f>
        <v>0</v>
      </c>
      <c r="J30" s="341" t="str">
        <f aca="true" t="shared" si="1" ref="J30:J37">IF(CelkemObjekty=0,"",F30/CelkemObjekty*100)</f>
        <v/>
      </c>
    </row>
    <row r="31" spans="1:10" ht="12.75">
      <c r="A31" s="290"/>
      <c r="B31" s="342" t="s">
        <v>122</v>
      </c>
      <c r="C31" s="343" t="s">
        <v>123</v>
      </c>
      <c r="D31" s="344"/>
      <c r="E31" s="345"/>
      <c r="F31" s="346">
        <f aca="true" t="shared" si="2" ref="F31:F37">G31+H31+I31</f>
        <v>0</v>
      </c>
      <c r="G31" s="347">
        <v>0</v>
      </c>
      <c r="H31" s="348">
        <f>'SO100  KL'!C22</f>
        <v>0</v>
      </c>
      <c r="I31" s="348">
        <f t="shared" si="0"/>
        <v>0</v>
      </c>
      <c r="J31" s="341" t="str">
        <f t="shared" si="1"/>
        <v/>
      </c>
    </row>
    <row r="32" spans="1:10" ht="12.75">
      <c r="A32" s="290"/>
      <c r="B32" s="342" t="s">
        <v>356</v>
      </c>
      <c r="C32" s="343" t="s">
        <v>357</v>
      </c>
      <c r="D32" s="344"/>
      <c r="E32" s="345"/>
      <c r="F32" s="346">
        <f t="shared" si="2"/>
        <v>0</v>
      </c>
      <c r="G32" s="347">
        <v>0</v>
      </c>
      <c r="H32" s="348">
        <f>'SO200  KL'!C22</f>
        <v>0</v>
      </c>
      <c r="I32" s="348">
        <f t="shared" si="0"/>
        <v>0</v>
      </c>
      <c r="J32" s="341" t="str">
        <f t="shared" si="1"/>
        <v/>
      </c>
    </row>
    <row r="33" spans="1:10" ht="12.75">
      <c r="A33" s="290"/>
      <c r="B33" s="342" t="s">
        <v>523</v>
      </c>
      <c r="C33" s="343" t="s">
        <v>524</v>
      </c>
      <c r="D33" s="344"/>
      <c r="E33" s="345"/>
      <c r="F33" s="346">
        <f>G33+H33+I33</f>
        <v>0</v>
      </c>
      <c r="G33" s="347">
        <v>0</v>
      </c>
      <c r="H33" s="348">
        <f>'SO300  KL'!C22</f>
        <v>0</v>
      </c>
      <c r="I33" s="348">
        <f>(G33*SazbaDPH1)/100+(H33*SazbaDPH2)/100</f>
        <v>0</v>
      </c>
      <c r="J33" s="341" t="str">
        <f t="shared" si="1"/>
        <v/>
      </c>
    </row>
    <row r="34" spans="1:10" ht="12.75">
      <c r="A34" s="290"/>
      <c r="B34" s="342"/>
      <c r="C34" s="343" t="s">
        <v>655</v>
      </c>
      <c r="D34" s="344"/>
      <c r="E34" s="345"/>
      <c r="F34" s="346">
        <f>G34+H34+I34</f>
        <v>0</v>
      </c>
      <c r="G34" s="347">
        <v>0</v>
      </c>
      <c r="H34" s="348">
        <f>'SO300  KL-1'!C22</f>
        <v>0</v>
      </c>
      <c r="I34" s="348">
        <f>(G34*SazbaDPH1)/100+(H34*SazbaDPH2)/100</f>
        <v>0</v>
      </c>
      <c r="J34" s="341" t="str">
        <f t="shared" si="1"/>
        <v/>
      </c>
    </row>
    <row r="35" spans="1:10" ht="12.75">
      <c r="A35" s="290"/>
      <c r="B35" s="342" t="s">
        <v>706</v>
      </c>
      <c r="C35" s="343" t="s">
        <v>707</v>
      </c>
      <c r="D35" s="344"/>
      <c r="E35" s="345"/>
      <c r="F35" s="346">
        <f t="shared" si="2"/>
        <v>0</v>
      </c>
      <c r="G35" s="347">
        <v>0</v>
      </c>
      <c r="H35" s="348">
        <f>'SO303  KL'!C22</f>
        <v>0</v>
      </c>
      <c r="I35" s="348">
        <f t="shared" si="0"/>
        <v>0</v>
      </c>
      <c r="J35" s="341" t="str">
        <f t="shared" si="1"/>
        <v/>
      </c>
    </row>
    <row r="36" spans="1:10" ht="12.75">
      <c r="A36" s="290"/>
      <c r="B36" s="342" t="s">
        <v>734</v>
      </c>
      <c r="C36" s="343" t="s">
        <v>735</v>
      </c>
      <c r="D36" s="344"/>
      <c r="E36" s="345"/>
      <c r="F36" s="346">
        <f t="shared" si="2"/>
        <v>0</v>
      </c>
      <c r="G36" s="347">
        <v>0</v>
      </c>
      <c r="H36" s="348">
        <f>'SO304  KL'!C22</f>
        <v>0</v>
      </c>
      <c r="I36" s="348">
        <f t="shared" si="0"/>
        <v>0</v>
      </c>
      <c r="J36" s="341" t="str">
        <f t="shared" si="1"/>
        <v/>
      </c>
    </row>
    <row r="37" spans="1:10" ht="12.75">
      <c r="A37" s="290"/>
      <c r="B37" s="342" t="s">
        <v>770</v>
      </c>
      <c r="C37" s="343" t="s">
        <v>771</v>
      </c>
      <c r="D37" s="344"/>
      <c r="E37" s="345"/>
      <c r="F37" s="346">
        <f t="shared" si="2"/>
        <v>0</v>
      </c>
      <c r="G37" s="347">
        <v>0</v>
      </c>
      <c r="H37" s="348">
        <f>'SO400 Rek'!D7</f>
        <v>0</v>
      </c>
      <c r="I37" s="348">
        <f t="shared" si="0"/>
        <v>0</v>
      </c>
      <c r="J37" s="341" t="str">
        <f t="shared" si="1"/>
        <v/>
      </c>
    </row>
    <row r="38" spans="1:10" ht="17.25" customHeight="1">
      <c r="A38" s="290"/>
      <c r="B38" s="349" t="s">
        <v>19</v>
      </c>
      <c r="C38" s="350"/>
      <c r="D38" s="351"/>
      <c r="E38" s="352"/>
      <c r="F38" s="353">
        <f>SUM(F30:F37)</f>
        <v>0</v>
      </c>
      <c r="G38" s="353">
        <f>SUM(G30:G37)</f>
        <v>0</v>
      </c>
      <c r="H38" s="353">
        <f>SUM(H30:H37)</f>
        <v>0</v>
      </c>
      <c r="I38" s="353">
        <f>SUM(I30:I37)</f>
        <v>0</v>
      </c>
      <c r="J38" s="354" t="str">
        <f aca="true" t="shared" si="3" ref="J38">IF(CelkemObjekty=0,"",F38/CelkemObjekty*100)</f>
        <v/>
      </c>
    </row>
    <row r="39" spans="2:11" ht="12.7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ht="9.7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ht="7.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9:10" ht="12.75">
      <c r="I42" s="1"/>
      <c r="J42" s="1"/>
    </row>
  </sheetData>
  <sheetProtection password="E0CF" sheet="1" objects="1" scenarios="1"/>
  <mergeCells count="7">
    <mergeCell ref="I22:J22"/>
    <mergeCell ref="I23:J23"/>
    <mergeCell ref="B1:J1"/>
    <mergeCell ref="D5:I5"/>
    <mergeCell ref="I19:J19"/>
    <mergeCell ref="I20:J20"/>
    <mergeCell ref="I21:J21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B243"/>
  <sheetViews>
    <sheetView showGridLines="0" showZeros="0" zoomScaleSheetLayoutView="100" workbookViewId="0" topLeftCell="A112">
      <selection activeCell="C135" sqref="C135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42" customWidth="1"/>
    <col min="6" max="6" width="9.875" style="132" customWidth="1"/>
    <col min="7" max="7" width="13.875" style="132" customWidth="1"/>
    <col min="8" max="8" width="11.75390625" style="132" hidden="1" customWidth="1"/>
    <col min="9" max="9" width="11.625" style="132" hidden="1" customWidth="1"/>
    <col min="10" max="10" width="11.00390625" style="132" hidden="1" customWidth="1"/>
    <col min="11" max="11" width="10.375" style="132" hidden="1" customWidth="1"/>
    <col min="12" max="12" width="75.375" style="132" customWidth="1"/>
    <col min="13" max="13" width="45.25390625" style="132" customWidth="1"/>
    <col min="14" max="16384" width="9.125" style="132" customWidth="1"/>
  </cols>
  <sheetData>
    <row r="1" spans="1:7" ht="15.75">
      <c r="A1" s="430" t="s">
        <v>89</v>
      </c>
      <c r="B1" s="430"/>
      <c r="C1" s="430"/>
      <c r="D1" s="430"/>
      <c r="E1" s="430"/>
      <c r="F1" s="430"/>
      <c r="G1" s="430"/>
    </row>
    <row r="2" spans="2:7" ht="14.25" customHeight="1" thickBot="1">
      <c r="B2" s="133"/>
      <c r="C2" s="134"/>
      <c r="D2" s="134"/>
      <c r="E2" s="135"/>
      <c r="F2" s="134"/>
      <c r="G2" s="134"/>
    </row>
    <row r="3" spans="1:7" ht="13.5" thickTop="1">
      <c r="A3" s="406" t="s">
        <v>2</v>
      </c>
      <c r="B3" s="407"/>
      <c r="C3" s="105" t="s">
        <v>92</v>
      </c>
      <c r="D3" s="136"/>
      <c r="E3" s="137" t="s">
        <v>71</v>
      </c>
      <c r="F3" s="138" t="str">
        <f>'SO200  Rek'!H1</f>
        <v/>
      </c>
      <c r="G3" s="139"/>
    </row>
    <row r="4" spans="1:7" ht="13.5" thickBot="1">
      <c r="A4" s="431" t="s">
        <v>67</v>
      </c>
      <c r="B4" s="409"/>
      <c r="C4" s="111" t="s">
        <v>358</v>
      </c>
      <c r="D4" s="140"/>
      <c r="E4" s="432">
        <f>'SO200  Rek'!G2</f>
        <v>0</v>
      </c>
      <c r="F4" s="433"/>
      <c r="G4" s="434"/>
    </row>
    <row r="5" spans="1:7" ht="13.5" thickTop="1">
      <c r="A5" s="141"/>
      <c r="G5" s="143"/>
    </row>
    <row r="6" spans="1:11" ht="27" customHeight="1">
      <c r="A6" s="144" t="s">
        <v>72</v>
      </c>
      <c r="B6" s="145" t="s">
        <v>73</v>
      </c>
      <c r="C6" s="145" t="s">
        <v>74</v>
      </c>
      <c r="D6" s="145" t="s">
        <v>75</v>
      </c>
      <c r="E6" s="146" t="s">
        <v>76</v>
      </c>
      <c r="F6" s="145" t="s">
        <v>77</v>
      </c>
      <c r="G6" s="147" t="s">
        <v>78</v>
      </c>
      <c r="H6" s="148" t="s">
        <v>79</v>
      </c>
      <c r="I6" s="148" t="s">
        <v>80</v>
      </c>
      <c r="J6" s="148" t="s">
        <v>81</v>
      </c>
      <c r="K6" s="148" t="s">
        <v>82</v>
      </c>
    </row>
    <row r="7" spans="1:15" ht="12.75">
      <c r="A7" s="149" t="s">
        <v>83</v>
      </c>
      <c r="B7" s="150" t="s">
        <v>84</v>
      </c>
      <c r="C7" s="151" t="s">
        <v>85</v>
      </c>
      <c r="D7" s="152"/>
      <c r="E7" s="153"/>
      <c r="F7" s="153"/>
      <c r="G7" s="154"/>
      <c r="H7" s="155"/>
      <c r="I7" s="156"/>
      <c r="J7" s="157"/>
      <c r="K7" s="158"/>
      <c r="O7" s="159">
        <v>1</v>
      </c>
    </row>
    <row r="8" spans="1:80" ht="12.75">
      <c r="A8" s="160">
        <v>1</v>
      </c>
      <c r="B8" s="161" t="s">
        <v>359</v>
      </c>
      <c r="C8" s="162" t="s">
        <v>360</v>
      </c>
      <c r="D8" s="163" t="s">
        <v>125</v>
      </c>
      <c r="E8" s="164">
        <v>6</v>
      </c>
      <c r="F8" s="215">
        <v>0</v>
      </c>
      <c r="G8" s="165">
        <f>E8*F8</f>
        <v>0</v>
      </c>
      <c r="H8" s="166">
        <v>0</v>
      </c>
      <c r="I8" s="167">
        <f>E8*H8</f>
        <v>0</v>
      </c>
      <c r="J8" s="166">
        <v>-0.13</v>
      </c>
      <c r="K8" s="167">
        <f>E8*J8</f>
        <v>-0.78</v>
      </c>
      <c r="O8" s="159">
        <v>2</v>
      </c>
      <c r="AA8" s="132">
        <v>1</v>
      </c>
      <c r="AB8" s="132">
        <v>1</v>
      </c>
      <c r="AC8" s="132">
        <v>1</v>
      </c>
      <c r="AZ8" s="132">
        <v>1</v>
      </c>
      <c r="BA8" s="132">
        <f>IF(AZ8=1,G8,0)</f>
        <v>0</v>
      </c>
      <c r="BB8" s="132">
        <f>IF(AZ8=2,G8,0)</f>
        <v>0</v>
      </c>
      <c r="BC8" s="132">
        <f>IF(AZ8=3,G8,0)</f>
        <v>0</v>
      </c>
      <c r="BD8" s="132">
        <f>IF(AZ8=4,G8,0)</f>
        <v>0</v>
      </c>
      <c r="BE8" s="132">
        <f>IF(AZ8=5,G8,0)</f>
        <v>0</v>
      </c>
      <c r="CA8" s="159">
        <v>1</v>
      </c>
      <c r="CB8" s="159">
        <v>1</v>
      </c>
    </row>
    <row r="9" spans="1:15" ht="12.75">
      <c r="A9" s="168"/>
      <c r="B9" s="172"/>
      <c r="C9" s="435" t="s">
        <v>361</v>
      </c>
      <c r="D9" s="436"/>
      <c r="E9" s="173">
        <v>6</v>
      </c>
      <c r="F9" s="216"/>
      <c r="G9" s="174"/>
      <c r="H9" s="175"/>
      <c r="I9" s="170"/>
      <c r="J9" s="176"/>
      <c r="K9" s="170"/>
      <c r="M9" s="171" t="s">
        <v>361</v>
      </c>
      <c r="O9" s="159"/>
    </row>
    <row r="10" spans="1:80" ht="12.75">
      <c r="A10" s="160">
        <v>2</v>
      </c>
      <c r="B10" s="161" t="s">
        <v>362</v>
      </c>
      <c r="C10" s="162" t="s">
        <v>363</v>
      </c>
      <c r="D10" s="163" t="s">
        <v>125</v>
      </c>
      <c r="E10" s="164">
        <v>6</v>
      </c>
      <c r="F10" s="215">
        <v>0</v>
      </c>
      <c r="G10" s="165">
        <f>E10*F10</f>
        <v>0</v>
      </c>
      <c r="H10" s="166">
        <v>0</v>
      </c>
      <c r="I10" s="167">
        <f>E10*H10</f>
        <v>0</v>
      </c>
      <c r="J10" s="166">
        <v>-0.235</v>
      </c>
      <c r="K10" s="167">
        <f>E10*J10</f>
        <v>-1.41</v>
      </c>
      <c r="O10" s="159">
        <v>2</v>
      </c>
      <c r="AA10" s="132">
        <v>1</v>
      </c>
      <c r="AB10" s="132">
        <v>1</v>
      </c>
      <c r="AC10" s="132">
        <v>1</v>
      </c>
      <c r="AZ10" s="132">
        <v>1</v>
      </c>
      <c r="BA10" s="132">
        <f>IF(AZ10=1,G10,0)</f>
        <v>0</v>
      </c>
      <c r="BB10" s="132">
        <f>IF(AZ10=2,G10,0)</f>
        <v>0</v>
      </c>
      <c r="BC10" s="132">
        <f>IF(AZ10=3,G10,0)</f>
        <v>0</v>
      </c>
      <c r="BD10" s="132">
        <f>IF(AZ10=4,G10,0)</f>
        <v>0</v>
      </c>
      <c r="BE10" s="132">
        <f>IF(AZ10=5,G10,0)</f>
        <v>0</v>
      </c>
      <c r="CA10" s="159">
        <v>1</v>
      </c>
      <c r="CB10" s="159">
        <v>1</v>
      </c>
    </row>
    <row r="11" spans="1:15" ht="12.75">
      <c r="A11" s="168"/>
      <c r="B11" s="172"/>
      <c r="C11" s="435" t="s">
        <v>361</v>
      </c>
      <c r="D11" s="436"/>
      <c r="E11" s="173">
        <v>6</v>
      </c>
      <c r="F11" s="216"/>
      <c r="G11" s="174"/>
      <c r="H11" s="175"/>
      <c r="I11" s="170"/>
      <c r="J11" s="176"/>
      <c r="K11" s="170"/>
      <c r="M11" s="171" t="s">
        <v>361</v>
      </c>
      <c r="O11" s="159"/>
    </row>
    <row r="12" spans="1:80" ht="12.75">
      <c r="A12" s="160">
        <v>3</v>
      </c>
      <c r="B12" s="161" t="s">
        <v>364</v>
      </c>
      <c r="C12" s="162" t="s">
        <v>365</v>
      </c>
      <c r="D12" s="163" t="s">
        <v>125</v>
      </c>
      <c r="E12" s="164">
        <v>6</v>
      </c>
      <c r="F12" s="215">
        <v>0</v>
      </c>
      <c r="G12" s="165">
        <f>E12*F12</f>
        <v>0</v>
      </c>
      <c r="H12" s="166">
        <v>0</v>
      </c>
      <c r="I12" s="167">
        <f>E12*H12</f>
        <v>0</v>
      </c>
      <c r="J12" s="166">
        <v>-0.098</v>
      </c>
      <c r="K12" s="167">
        <f>E12*J12</f>
        <v>-0.5880000000000001</v>
      </c>
      <c r="O12" s="159">
        <v>2</v>
      </c>
      <c r="AA12" s="132">
        <v>1</v>
      </c>
      <c r="AB12" s="132">
        <v>1</v>
      </c>
      <c r="AC12" s="132">
        <v>1</v>
      </c>
      <c r="AZ12" s="132">
        <v>1</v>
      </c>
      <c r="BA12" s="132">
        <f>IF(AZ12=1,G12,0)</f>
        <v>0</v>
      </c>
      <c r="BB12" s="132">
        <f>IF(AZ12=2,G12,0)</f>
        <v>0</v>
      </c>
      <c r="BC12" s="132">
        <f>IF(AZ12=3,G12,0)</f>
        <v>0</v>
      </c>
      <c r="BD12" s="132">
        <f>IF(AZ12=4,G12,0)</f>
        <v>0</v>
      </c>
      <c r="BE12" s="132">
        <f>IF(AZ12=5,G12,0)</f>
        <v>0</v>
      </c>
      <c r="CA12" s="159">
        <v>1</v>
      </c>
      <c r="CB12" s="159">
        <v>1</v>
      </c>
    </row>
    <row r="13" spans="1:15" ht="12.75">
      <c r="A13" s="168"/>
      <c r="B13" s="172"/>
      <c r="C13" s="435" t="s">
        <v>361</v>
      </c>
      <c r="D13" s="436"/>
      <c r="E13" s="173">
        <v>6</v>
      </c>
      <c r="F13" s="216"/>
      <c r="G13" s="174"/>
      <c r="H13" s="175"/>
      <c r="I13" s="170"/>
      <c r="J13" s="176"/>
      <c r="K13" s="170"/>
      <c r="M13" s="171" t="s">
        <v>361</v>
      </c>
      <c r="O13" s="159"/>
    </row>
    <row r="14" spans="1:80" ht="12.75">
      <c r="A14" s="160">
        <v>4</v>
      </c>
      <c r="B14" s="161" t="s">
        <v>366</v>
      </c>
      <c r="C14" s="162" t="s">
        <v>367</v>
      </c>
      <c r="D14" s="163" t="s">
        <v>125</v>
      </c>
      <c r="E14" s="164">
        <v>6</v>
      </c>
      <c r="F14" s="215">
        <v>0</v>
      </c>
      <c r="G14" s="165">
        <f>E14*F14</f>
        <v>0</v>
      </c>
      <c r="H14" s="166">
        <v>0</v>
      </c>
      <c r="I14" s="167">
        <f>E14*H14</f>
        <v>0</v>
      </c>
      <c r="J14" s="166">
        <v>-0.181</v>
      </c>
      <c r="K14" s="167">
        <f>E14*J14</f>
        <v>-1.0859999999999999</v>
      </c>
      <c r="O14" s="159">
        <v>2</v>
      </c>
      <c r="AA14" s="132">
        <v>1</v>
      </c>
      <c r="AB14" s="132">
        <v>1</v>
      </c>
      <c r="AC14" s="132">
        <v>1</v>
      </c>
      <c r="AZ14" s="132">
        <v>1</v>
      </c>
      <c r="BA14" s="132">
        <f>IF(AZ14=1,G14,0)</f>
        <v>0</v>
      </c>
      <c r="BB14" s="132">
        <f>IF(AZ14=2,G14,0)</f>
        <v>0</v>
      </c>
      <c r="BC14" s="132">
        <f>IF(AZ14=3,G14,0)</f>
        <v>0</v>
      </c>
      <c r="BD14" s="132">
        <f>IF(AZ14=4,G14,0)</f>
        <v>0</v>
      </c>
      <c r="BE14" s="132">
        <f>IF(AZ14=5,G14,0)</f>
        <v>0</v>
      </c>
      <c r="CA14" s="159">
        <v>1</v>
      </c>
      <c r="CB14" s="159">
        <v>1</v>
      </c>
    </row>
    <row r="15" spans="1:15" ht="12.75">
      <c r="A15" s="168"/>
      <c r="B15" s="172"/>
      <c r="C15" s="435" t="s">
        <v>361</v>
      </c>
      <c r="D15" s="436"/>
      <c r="E15" s="173">
        <v>6</v>
      </c>
      <c r="F15" s="216"/>
      <c r="G15" s="174"/>
      <c r="H15" s="175"/>
      <c r="I15" s="170"/>
      <c r="J15" s="176"/>
      <c r="K15" s="170"/>
      <c r="M15" s="171" t="s">
        <v>361</v>
      </c>
      <c r="O15" s="159"/>
    </row>
    <row r="16" spans="1:80" ht="12.75">
      <c r="A16" s="160">
        <v>5</v>
      </c>
      <c r="B16" s="161" t="s">
        <v>127</v>
      </c>
      <c r="C16" s="162" t="s">
        <v>128</v>
      </c>
      <c r="D16" s="163" t="s">
        <v>129</v>
      </c>
      <c r="E16" s="164">
        <v>248</v>
      </c>
      <c r="F16" s="215">
        <v>0</v>
      </c>
      <c r="G16" s="165">
        <f>E16*F16</f>
        <v>0</v>
      </c>
      <c r="H16" s="166">
        <v>4E-05</v>
      </c>
      <c r="I16" s="167">
        <f>E16*H16</f>
        <v>0.00992</v>
      </c>
      <c r="J16" s="166">
        <v>0</v>
      </c>
      <c r="K16" s="167">
        <f>E16*J16</f>
        <v>0</v>
      </c>
      <c r="O16" s="159">
        <v>2</v>
      </c>
      <c r="AA16" s="132">
        <v>1</v>
      </c>
      <c r="AB16" s="132">
        <v>0</v>
      </c>
      <c r="AC16" s="132">
        <v>0</v>
      </c>
      <c r="AZ16" s="132">
        <v>1</v>
      </c>
      <c r="BA16" s="132">
        <f>IF(AZ16=1,G16,0)</f>
        <v>0</v>
      </c>
      <c r="BB16" s="132">
        <f>IF(AZ16=2,G16,0)</f>
        <v>0</v>
      </c>
      <c r="BC16" s="132">
        <f>IF(AZ16=3,G16,0)</f>
        <v>0</v>
      </c>
      <c r="BD16" s="132">
        <f>IF(AZ16=4,G16,0)</f>
        <v>0</v>
      </c>
      <c r="BE16" s="132">
        <f>IF(AZ16=5,G16,0)</f>
        <v>0</v>
      </c>
      <c r="CA16" s="159">
        <v>1</v>
      </c>
      <c r="CB16" s="159">
        <v>0</v>
      </c>
    </row>
    <row r="17" spans="1:15" ht="22.5">
      <c r="A17" s="168"/>
      <c r="B17" s="169"/>
      <c r="C17" s="427" t="s">
        <v>130</v>
      </c>
      <c r="D17" s="428"/>
      <c r="E17" s="428"/>
      <c r="F17" s="428"/>
      <c r="G17" s="429"/>
      <c r="I17" s="170"/>
      <c r="K17" s="170"/>
      <c r="L17" s="171" t="s">
        <v>130</v>
      </c>
      <c r="O17" s="159">
        <v>3</v>
      </c>
    </row>
    <row r="18" spans="1:15" ht="12.75">
      <c r="A18" s="168"/>
      <c r="B18" s="169"/>
      <c r="C18" s="427"/>
      <c r="D18" s="428"/>
      <c r="E18" s="428"/>
      <c r="F18" s="428"/>
      <c r="G18" s="429"/>
      <c r="I18" s="170"/>
      <c r="K18" s="170"/>
      <c r="L18" s="171"/>
      <c r="O18" s="159">
        <v>3</v>
      </c>
    </row>
    <row r="19" spans="1:15" ht="22.5">
      <c r="A19" s="168"/>
      <c r="B19" s="169"/>
      <c r="C19" s="427" t="s">
        <v>131</v>
      </c>
      <c r="D19" s="428"/>
      <c r="E19" s="428"/>
      <c r="F19" s="428"/>
      <c r="G19" s="429"/>
      <c r="I19" s="170"/>
      <c r="K19" s="170"/>
      <c r="L19" s="171" t="s">
        <v>131</v>
      </c>
      <c r="O19" s="159">
        <v>3</v>
      </c>
    </row>
    <row r="20" spans="1:15" ht="12.75">
      <c r="A20" s="168"/>
      <c r="B20" s="169"/>
      <c r="C20" s="427" t="s">
        <v>132</v>
      </c>
      <c r="D20" s="428"/>
      <c r="E20" s="428"/>
      <c r="F20" s="428"/>
      <c r="G20" s="429"/>
      <c r="I20" s="170"/>
      <c r="K20" s="170"/>
      <c r="L20" s="171" t="s">
        <v>132</v>
      </c>
      <c r="O20" s="159">
        <v>3</v>
      </c>
    </row>
    <row r="21" spans="1:15" ht="12.75">
      <c r="A21" s="168"/>
      <c r="B21" s="172"/>
      <c r="C21" s="435" t="s">
        <v>133</v>
      </c>
      <c r="D21" s="436"/>
      <c r="E21" s="173">
        <v>248</v>
      </c>
      <c r="F21" s="216"/>
      <c r="G21" s="174"/>
      <c r="H21" s="175"/>
      <c r="I21" s="170"/>
      <c r="J21" s="176"/>
      <c r="K21" s="170"/>
      <c r="M21" s="171" t="s">
        <v>133</v>
      </c>
      <c r="O21" s="159"/>
    </row>
    <row r="22" spans="1:80" ht="12.75">
      <c r="A22" s="160">
        <v>6</v>
      </c>
      <c r="B22" s="161" t="s">
        <v>143</v>
      </c>
      <c r="C22" s="162" t="s">
        <v>144</v>
      </c>
      <c r="D22" s="163" t="s">
        <v>136</v>
      </c>
      <c r="E22" s="164">
        <v>297.76</v>
      </c>
      <c r="F22" s="215">
        <v>0</v>
      </c>
      <c r="G22" s="165">
        <f>E22*F22</f>
        <v>0</v>
      </c>
      <c r="H22" s="166">
        <v>0</v>
      </c>
      <c r="I22" s="167">
        <f>E22*H22</f>
        <v>0</v>
      </c>
      <c r="J22" s="166">
        <v>0</v>
      </c>
      <c r="K22" s="167">
        <f>E22*J22</f>
        <v>0</v>
      </c>
      <c r="O22" s="159">
        <v>2</v>
      </c>
      <c r="AA22" s="132">
        <v>1</v>
      </c>
      <c r="AB22" s="132">
        <v>1</v>
      </c>
      <c r="AC22" s="132">
        <v>1</v>
      </c>
      <c r="AZ22" s="132">
        <v>1</v>
      </c>
      <c r="BA22" s="132">
        <f>IF(AZ22=1,G22,0)</f>
        <v>0</v>
      </c>
      <c r="BB22" s="132">
        <f>IF(AZ22=2,G22,0)</f>
        <v>0</v>
      </c>
      <c r="BC22" s="132">
        <f>IF(AZ22=3,G22,0)</f>
        <v>0</v>
      </c>
      <c r="BD22" s="132">
        <f>IF(AZ22=4,G22,0)</f>
        <v>0</v>
      </c>
      <c r="BE22" s="132">
        <f>IF(AZ22=5,G22,0)</f>
        <v>0</v>
      </c>
      <c r="CA22" s="159">
        <v>1</v>
      </c>
      <c r="CB22" s="159">
        <v>1</v>
      </c>
    </row>
    <row r="23" spans="1:15" ht="12.75">
      <c r="A23" s="168"/>
      <c r="B23" s="169"/>
      <c r="C23" s="427" t="s">
        <v>145</v>
      </c>
      <c r="D23" s="428"/>
      <c r="E23" s="428"/>
      <c r="F23" s="428"/>
      <c r="G23" s="429"/>
      <c r="I23" s="170"/>
      <c r="K23" s="170"/>
      <c r="L23" s="171" t="s">
        <v>145</v>
      </c>
      <c r="O23" s="159">
        <v>3</v>
      </c>
    </row>
    <row r="24" spans="1:15" ht="12.75">
      <c r="A24" s="168"/>
      <c r="B24" s="172"/>
      <c r="C24" s="435" t="s">
        <v>368</v>
      </c>
      <c r="D24" s="436"/>
      <c r="E24" s="173">
        <v>297.76</v>
      </c>
      <c r="F24" s="216"/>
      <c r="G24" s="174"/>
      <c r="H24" s="175"/>
      <c r="I24" s="170"/>
      <c r="J24" s="176"/>
      <c r="K24" s="170"/>
      <c r="M24" s="171" t="s">
        <v>368</v>
      </c>
      <c r="O24" s="159"/>
    </row>
    <row r="25" spans="1:80" ht="12.75">
      <c r="A25" s="160">
        <v>7</v>
      </c>
      <c r="B25" s="161" t="s">
        <v>147</v>
      </c>
      <c r="C25" s="162" t="s">
        <v>148</v>
      </c>
      <c r="D25" s="163" t="s">
        <v>136</v>
      </c>
      <c r="E25" s="164">
        <v>29.776</v>
      </c>
      <c r="F25" s="215">
        <v>0</v>
      </c>
      <c r="G25" s="165">
        <f>E25*F25</f>
        <v>0</v>
      </c>
      <c r="H25" s="166">
        <v>0</v>
      </c>
      <c r="I25" s="167">
        <f>E25*H25</f>
        <v>0</v>
      </c>
      <c r="J25" s="166">
        <v>0</v>
      </c>
      <c r="K25" s="167">
        <f>E25*J25</f>
        <v>0</v>
      </c>
      <c r="O25" s="159">
        <v>2</v>
      </c>
      <c r="AA25" s="132">
        <v>1</v>
      </c>
      <c r="AB25" s="132">
        <v>1</v>
      </c>
      <c r="AC25" s="132">
        <v>1</v>
      </c>
      <c r="AZ25" s="132">
        <v>1</v>
      </c>
      <c r="BA25" s="132">
        <f>IF(AZ25=1,G25,0)</f>
        <v>0</v>
      </c>
      <c r="BB25" s="132">
        <f>IF(AZ25=2,G25,0)</f>
        <v>0</v>
      </c>
      <c r="BC25" s="132">
        <f>IF(AZ25=3,G25,0)</f>
        <v>0</v>
      </c>
      <c r="BD25" s="132">
        <f>IF(AZ25=4,G25,0)</f>
        <v>0</v>
      </c>
      <c r="BE25" s="132">
        <f>IF(AZ25=5,G25,0)</f>
        <v>0</v>
      </c>
      <c r="CA25" s="159">
        <v>1</v>
      </c>
      <c r="CB25" s="159">
        <v>1</v>
      </c>
    </row>
    <row r="26" spans="1:15" ht="12.75">
      <c r="A26" s="168"/>
      <c r="B26" s="172"/>
      <c r="C26" s="435" t="s">
        <v>369</v>
      </c>
      <c r="D26" s="436"/>
      <c r="E26" s="173">
        <v>29.776</v>
      </c>
      <c r="F26" s="216"/>
      <c r="G26" s="174"/>
      <c r="H26" s="175"/>
      <c r="I26" s="170"/>
      <c r="J26" s="176"/>
      <c r="K26" s="170"/>
      <c r="M26" s="171" t="s">
        <v>369</v>
      </c>
      <c r="O26" s="159"/>
    </row>
    <row r="27" spans="1:80" ht="12.75">
      <c r="A27" s="160">
        <v>8</v>
      </c>
      <c r="B27" s="161" t="s">
        <v>370</v>
      </c>
      <c r="C27" s="162" t="s">
        <v>371</v>
      </c>
      <c r="D27" s="163" t="s">
        <v>136</v>
      </c>
      <c r="E27" s="164">
        <v>13.5388</v>
      </c>
      <c r="F27" s="215">
        <v>0</v>
      </c>
      <c r="G27" s="165">
        <f>E27*F27</f>
        <v>0</v>
      </c>
      <c r="H27" s="166">
        <v>0</v>
      </c>
      <c r="I27" s="167">
        <f>E27*H27</f>
        <v>0</v>
      </c>
      <c r="J27" s="166">
        <v>0</v>
      </c>
      <c r="K27" s="167">
        <f>E27*J27</f>
        <v>0</v>
      </c>
      <c r="O27" s="159">
        <v>2</v>
      </c>
      <c r="AA27" s="132">
        <v>1</v>
      </c>
      <c r="AB27" s="132">
        <v>1</v>
      </c>
      <c r="AC27" s="132">
        <v>1</v>
      </c>
      <c r="AZ27" s="132">
        <v>1</v>
      </c>
      <c r="BA27" s="132">
        <f>IF(AZ27=1,G27,0)</f>
        <v>0</v>
      </c>
      <c r="BB27" s="132">
        <f>IF(AZ27=2,G27,0)</f>
        <v>0</v>
      </c>
      <c r="BC27" s="132">
        <f>IF(AZ27=3,G27,0)</f>
        <v>0</v>
      </c>
      <c r="BD27" s="132">
        <f>IF(AZ27=4,G27,0)</f>
        <v>0</v>
      </c>
      <c r="BE27" s="132">
        <f>IF(AZ27=5,G27,0)</f>
        <v>0</v>
      </c>
      <c r="CA27" s="159">
        <v>1</v>
      </c>
      <c r="CB27" s="159">
        <v>1</v>
      </c>
    </row>
    <row r="28" spans="1:15" ht="12.75">
      <c r="A28" s="168"/>
      <c r="B28" s="172"/>
      <c r="C28" s="435" t="s">
        <v>372</v>
      </c>
      <c r="D28" s="436"/>
      <c r="E28" s="173">
        <v>4.5043</v>
      </c>
      <c r="F28" s="216"/>
      <c r="G28" s="174"/>
      <c r="H28" s="175"/>
      <c r="I28" s="170"/>
      <c r="J28" s="176"/>
      <c r="K28" s="170"/>
      <c r="M28" s="171" t="s">
        <v>372</v>
      </c>
      <c r="O28" s="159"/>
    </row>
    <row r="29" spans="1:15" ht="12.75">
      <c r="A29" s="168"/>
      <c r="B29" s="172"/>
      <c r="C29" s="435" t="s">
        <v>373</v>
      </c>
      <c r="D29" s="436"/>
      <c r="E29" s="173">
        <v>7.2975</v>
      </c>
      <c r="F29" s="216"/>
      <c r="G29" s="174"/>
      <c r="H29" s="175"/>
      <c r="I29" s="170"/>
      <c r="J29" s="176"/>
      <c r="K29" s="170"/>
      <c r="M29" s="171" t="s">
        <v>373</v>
      </c>
      <c r="O29" s="159"/>
    </row>
    <row r="30" spans="1:15" ht="12.75">
      <c r="A30" s="168"/>
      <c r="B30" s="172"/>
      <c r="C30" s="435" t="s">
        <v>374</v>
      </c>
      <c r="D30" s="436"/>
      <c r="E30" s="173">
        <v>1.737</v>
      </c>
      <c r="F30" s="216"/>
      <c r="G30" s="174"/>
      <c r="H30" s="175"/>
      <c r="I30" s="170"/>
      <c r="J30" s="176"/>
      <c r="K30" s="170"/>
      <c r="M30" s="171" t="s">
        <v>374</v>
      </c>
      <c r="O30" s="159"/>
    </row>
    <row r="31" spans="1:80" ht="12.75">
      <c r="A31" s="160">
        <v>9</v>
      </c>
      <c r="B31" s="161" t="s">
        <v>375</v>
      </c>
      <c r="C31" s="162" t="s">
        <v>376</v>
      </c>
      <c r="D31" s="163" t="s">
        <v>136</v>
      </c>
      <c r="E31" s="164">
        <v>1.3539</v>
      </c>
      <c r="F31" s="215">
        <v>0</v>
      </c>
      <c r="G31" s="165">
        <f>E31*F31</f>
        <v>0</v>
      </c>
      <c r="H31" s="166">
        <v>0</v>
      </c>
      <c r="I31" s="167">
        <f>E31*H31</f>
        <v>0</v>
      </c>
      <c r="J31" s="166">
        <v>0</v>
      </c>
      <c r="K31" s="167">
        <f>E31*J31</f>
        <v>0</v>
      </c>
      <c r="O31" s="159">
        <v>2</v>
      </c>
      <c r="AA31" s="132">
        <v>1</v>
      </c>
      <c r="AB31" s="132">
        <v>1</v>
      </c>
      <c r="AC31" s="132">
        <v>1</v>
      </c>
      <c r="AZ31" s="132">
        <v>1</v>
      </c>
      <c r="BA31" s="132">
        <f>IF(AZ31=1,G31,0)</f>
        <v>0</v>
      </c>
      <c r="BB31" s="132">
        <f>IF(AZ31=2,G31,0)</f>
        <v>0</v>
      </c>
      <c r="BC31" s="132">
        <f>IF(AZ31=3,G31,0)</f>
        <v>0</v>
      </c>
      <c r="BD31" s="132">
        <f>IF(AZ31=4,G31,0)</f>
        <v>0</v>
      </c>
      <c r="BE31" s="132">
        <f>IF(AZ31=5,G31,0)</f>
        <v>0</v>
      </c>
      <c r="CA31" s="159">
        <v>1</v>
      </c>
      <c r="CB31" s="159">
        <v>1</v>
      </c>
    </row>
    <row r="32" spans="1:15" ht="12.75">
      <c r="A32" s="168"/>
      <c r="B32" s="172"/>
      <c r="C32" s="435" t="s">
        <v>377</v>
      </c>
      <c r="D32" s="436"/>
      <c r="E32" s="173">
        <v>1.3539</v>
      </c>
      <c r="F32" s="216"/>
      <c r="G32" s="174"/>
      <c r="H32" s="175"/>
      <c r="I32" s="170"/>
      <c r="J32" s="176"/>
      <c r="K32" s="170"/>
      <c r="M32" s="171" t="s">
        <v>377</v>
      </c>
      <c r="O32" s="159"/>
    </row>
    <row r="33" spans="1:80" ht="12.75">
      <c r="A33" s="160">
        <v>10</v>
      </c>
      <c r="B33" s="161" t="s">
        <v>378</v>
      </c>
      <c r="C33" s="162" t="s">
        <v>379</v>
      </c>
      <c r="D33" s="163" t="s">
        <v>136</v>
      </c>
      <c r="E33" s="164">
        <v>445.9253</v>
      </c>
      <c r="F33" s="215">
        <v>0</v>
      </c>
      <c r="G33" s="165">
        <f>E33*F33</f>
        <v>0</v>
      </c>
      <c r="H33" s="166">
        <v>0</v>
      </c>
      <c r="I33" s="167">
        <f>E33*H33</f>
        <v>0</v>
      </c>
      <c r="J33" s="166">
        <v>0</v>
      </c>
      <c r="K33" s="167">
        <f>E33*J33</f>
        <v>0</v>
      </c>
      <c r="O33" s="159">
        <v>2</v>
      </c>
      <c r="AA33" s="132">
        <v>1</v>
      </c>
      <c r="AB33" s="132">
        <v>1</v>
      </c>
      <c r="AC33" s="132">
        <v>1</v>
      </c>
      <c r="AZ33" s="132">
        <v>1</v>
      </c>
      <c r="BA33" s="132">
        <f>IF(AZ33=1,G33,0)</f>
        <v>0</v>
      </c>
      <c r="BB33" s="132">
        <f>IF(AZ33=2,G33,0)</f>
        <v>0</v>
      </c>
      <c r="BC33" s="132">
        <f>IF(AZ33=3,G33,0)</f>
        <v>0</v>
      </c>
      <c r="BD33" s="132">
        <f>IF(AZ33=4,G33,0)</f>
        <v>0</v>
      </c>
      <c r="BE33" s="132">
        <f>IF(AZ33=5,G33,0)</f>
        <v>0</v>
      </c>
      <c r="CA33" s="159">
        <v>1</v>
      </c>
      <c r="CB33" s="159">
        <v>1</v>
      </c>
    </row>
    <row r="34" spans="1:15" ht="12.75">
      <c r="A34" s="168"/>
      <c r="B34" s="172"/>
      <c r="C34" s="435" t="s">
        <v>380</v>
      </c>
      <c r="D34" s="436"/>
      <c r="E34" s="173">
        <v>445.9253</v>
      </c>
      <c r="F34" s="216"/>
      <c r="G34" s="174"/>
      <c r="H34" s="175"/>
      <c r="I34" s="170"/>
      <c r="J34" s="176"/>
      <c r="K34" s="170"/>
      <c r="M34" s="171" t="s">
        <v>380</v>
      </c>
      <c r="O34" s="159"/>
    </row>
    <row r="35" spans="1:80" ht="12.75">
      <c r="A35" s="160">
        <v>11</v>
      </c>
      <c r="B35" s="161" t="s">
        <v>381</v>
      </c>
      <c r="C35" s="162" t="s">
        <v>382</v>
      </c>
      <c r="D35" s="163" t="s">
        <v>136</v>
      </c>
      <c r="E35" s="164">
        <v>44.5925</v>
      </c>
      <c r="F35" s="215">
        <v>0</v>
      </c>
      <c r="G35" s="165">
        <f>E35*F35</f>
        <v>0</v>
      </c>
      <c r="H35" s="166">
        <v>0</v>
      </c>
      <c r="I35" s="167">
        <f>E35*H35</f>
        <v>0</v>
      </c>
      <c r="J35" s="166">
        <v>0</v>
      </c>
      <c r="K35" s="167">
        <f>E35*J35</f>
        <v>0</v>
      </c>
      <c r="O35" s="159">
        <v>2</v>
      </c>
      <c r="AA35" s="132">
        <v>1</v>
      </c>
      <c r="AB35" s="132">
        <v>1</v>
      </c>
      <c r="AC35" s="132">
        <v>1</v>
      </c>
      <c r="AZ35" s="132">
        <v>1</v>
      </c>
      <c r="BA35" s="132">
        <f>IF(AZ35=1,G35,0)</f>
        <v>0</v>
      </c>
      <c r="BB35" s="132">
        <f>IF(AZ35=2,G35,0)</f>
        <v>0</v>
      </c>
      <c r="BC35" s="132">
        <f>IF(AZ35=3,G35,0)</f>
        <v>0</v>
      </c>
      <c r="BD35" s="132">
        <f>IF(AZ35=4,G35,0)</f>
        <v>0</v>
      </c>
      <c r="BE35" s="132">
        <f>IF(AZ35=5,G35,0)</f>
        <v>0</v>
      </c>
      <c r="CA35" s="159">
        <v>1</v>
      </c>
      <c r="CB35" s="159">
        <v>1</v>
      </c>
    </row>
    <row r="36" spans="1:15" ht="12.75">
      <c r="A36" s="168"/>
      <c r="B36" s="172"/>
      <c r="C36" s="435" t="s">
        <v>383</v>
      </c>
      <c r="D36" s="436"/>
      <c r="E36" s="173">
        <v>44.5925</v>
      </c>
      <c r="F36" s="216"/>
      <c r="G36" s="174"/>
      <c r="H36" s="175"/>
      <c r="I36" s="170"/>
      <c r="J36" s="176"/>
      <c r="K36" s="170"/>
      <c r="M36" s="171" t="s">
        <v>383</v>
      </c>
      <c r="O36" s="159"/>
    </row>
    <row r="37" spans="1:80" ht="12.75">
      <c r="A37" s="160">
        <v>12</v>
      </c>
      <c r="B37" s="161" t="s">
        <v>384</v>
      </c>
      <c r="C37" s="162" t="s">
        <v>385</v>
      </c>
      <c r="D37" s="163" t="s">
        <v>125</v>
      </c>
      <c r="E37" s="164">
        <v>1908.6</v>
      </c>
      <c r="F37" s="215">
        <v>0</v>
      </c>
      <c r="G37" s="165">
        <f>E37*F37</f>
        <v>0</v>
      </c>
      <c r="H37" s="166">
        <v>0.00099</v>
      </c>
      <c r="I37" s="167">
        <f>E37*H37</f>
        <v>1.889514</v>
      </c>
      <c r="J37" s="166">
        <v>0</v>
      </c>
      <c r="K37" s="167">
        <f>E37*J37</f>
        <v>0</v>
      </c>
      <c r="O37" s="159">
        <v>2</v>
      </c>
      <c r="AA37" s="132">
        <v>1</v>
      </c>
      <c r="AB37" s="132">
        <v>1</v>
      </c>
      <c r="AC37" s="132">
        <v>1</v>
      </c>
      <c r="AZ37" s="132">
        <v>1</v>
      </c>
      <c r="BA37" s="132">
        <f>IF(AZ37=1,G37,0)</f>
        <v>0</v>
      </c>
      <c r="BB37" s="132">
        <f>IF(AZ37=2,G37,0)</f>
        <v>0</v>
      </c>
      <c r="BC37" s="132">
        <f>IF(AZ37=3,G37,0)</f>
        <v>0</v>
      </c>
      <c r="BD37" s="132">
        <f>IF(AZ37=4,G37,0)</f>
        <v>0</v>
      </c>
      <c r="BE37" s="132">
        <f>IF(AZ37=5,G37,0)</f>
        <v>0</v>
      </c>
      <c r="CA37" s="159">
        <v>1</v>
      </c>
      <c r="CB37" s="159">
        <v>1</v>
      </c>
    </row>
    <row r="38" spans="1:15" ht="12.75">
      <c r="A38" s="168"/>
      <c r="B38" s="172"/>
      <c r="C38" s="435" t="s">
        <v>386</v>
      </c>
      <c r="D38" s="436"/>
      <c r="E38" s="173">
        <v>1908.6</v>
      </c>
      <c r="F38" s="216"/>
      <c r="G38" s="174"/>
      <c r="H38" s="175"/>
      <c r="I38" s="170"/>
      <c r="J38" s="176"/>
      <c r="K38" s="170"/>
      <c r="M38" s="171" t="s">
        <v>386</v>
      </c>
      <c r="O38" s="159"/>
    </row>
    <row r="39" spans="1:80" ht="12.75">
      <c r="A39" s="160">
        <v>13</v>
      </c>
      <c r="B39" s="161" t="s">
        <v>387</v>
      </c>
      <c r="C39" s="162" t="s">
        <v>388</v>
      </c>
      <c r="D39" s="163" t="s">
        <v>125</v>
      </c>
      <c r="E39" s="164">
        <v>1908.6</v>
      </c>
      <c r="F39" s="215">
        <v>0</v>
      </c>
      <c r="G39" s="165">
        <f>E39*F39</f>
        <v>0</v>
      </c>
      <c r="H39" s="166">
        <v>0</v>
      </c>
      <c r="I39" s="167">
        <f>E39*H39</f>
        <v>0</v>
      </c>
      <c r="J39" s="166">
        <v>0</v>
      </c>
      <c r="K39" s="167">
        <f>E39*J39</f>
        <v>0</v>
      </c>
      <c r="O39" s="159">
        <v>2</v>
      </c>
      <c r="AA39" s="132">
        <v>1</v>
      </c>
      <c r="AB39" s="132">
        <v>1</v>
      </c>
      <c r="AC39" s="132">
        <v>1</v>
      </c>
      <c r="AZ39" s="132">
        <v>1</v>
      </c>
      <c r="BA39" s="132">
        <f>IF(AZ39=1,G39,0)</f>
        <v>0</v>
      </c>
      <c r="BB39" s="132">
        <f>IF(AZ39=2,G39,0)</f>
        <v>0</v>
      </c>
      <c r="BC39" s="132">
        <f>IF(AZ39=3,G39,0)</f>
        <v>0</v>
      </c>
      <c r="BD39" s="132">
        <f>IF(AZ39=4,G39,0)</f>
        <v>0</v>
      </c>
      <c r="BE39" s="132">
        <f>IF(AZ39=5,G39,0)</f>
        <v>0</v>
      </c>
      <c r="CA39" s="159">
        <v>1</v>
      </c>
      <c r="CB39" s="159">
        <v>1</v>
      </c>
    </row>
    <row r="40" spans="1:15" ht="12.75">
      <c r="A40" s="168"/>
      <c r="B40" s="172"/>
      <c r="C40" s="435" t="s">
        <v>386</v>
      </c>
      <c r="D40" s="436"/>
      <c r="E40" s="173">
        <v>1908.6</v>
      </c>
      <c r="F40" s="216"/>
      <c r="G40" s="174"/>
      <c r="H40" s="175"/>
      <c r="I40" s="170"/>
      <c r="J40" s="176"/>
      <c r="K40" s="170"/>
      <c r="M40" s="171" t="s">
        <v>386</v>
      </c>
      <c r="O40" s="159"/>
    </row>
    <row r="41" spans="1:80" ht="12.75">
      <c r="A41" s="160">
        <v>14</v>
      </c>
      <c r="B41" s="161" t="s">
        <v>171</v>
      </c>
      <c r="C41" s="162" t="s">
        <v>172</v>
      </c>
      <c r="D41" s="163" t="s">
        <v>136</v>
      </c>
      <c r="E41" s="164">
        <v>297.76</v>
      </c>
      <c r="F41" s="215">
        <v>0</v>
      </c>
      <c r="G41" s="165">
        <f>E41*F41</f>
        <v>0</v>
      </c>
      <c r="H41" s="166">
        <v>0</v>
      </c>
      <c r="I41" s="167">
        <f>E41*H41</f>
        <v>0</v>
      </c>
      <c r="J41" s="166">
        <v>0</v>
      </c>
      <c r="K41" s="167">
        <f>E41*J41</f>
        <v>0</v>
      </c>
      <c r="O41" s="159">
        <v>2</v>
      </c>
      <c r="AA41" s="132">
        <v>1</v>
      </c>
      <c r="AB41" s="132">
        <v>1</v>
      </c>
      <c r="AC41" s="132">
        <v>1</v>
      </c>
      <c r="AZ41" s="132">
        <v>1</v>
      </c>
      <c r="BA41" s="132">
        <f>IF(AZ41=1,G41,0)</f>
        <v>0</v>
      </c>
      <c r="BB41" s="132">
        <f>IF(AZ41=2,G41,0)</f>
        <v>0</v>
      </c>
      <c r="BC41" s="132">
        <f>IF(AZ41=3,G41,0)</f>
        <v>0</v>
      </c>
      <c r="BD41" s="132">
        <f>IF(AZ41=4,G41,0)</f>
        <v>0</v>
      </c>
      <c r="BE41" s="132">
        <f>IF(AZ41=5,G41,0)</f>
        <v>0</v>
      </c>
      <c r="CA41" s="159">
        <v>1</v>
      </c>
      <c r="CB41" s="159">
        <v>1</v>
      </c>
    </row>
    <row r="42" spans="1:15" ht="12.75">
      <c r="A42" s="168"/>
      <c r="B42" s="169"/>
      <c r="C42" s="427" t="s">
        <v>173</v>
      </c>
      <c r="D42" s="428"/>
      <c r="E42" s="428"/>
      <c r="F42" s="428"/>
      <c r="G42" s="429"/>
      <c r="I42" s="170"/>
      <c r="K42" s="170"/>
      <c r="L42" s="171" t="s">
        <v>173</v>
      </c>
      <c r="O42" s="159">
        <v>3</v>
      </c>
    </row>
    <row r="43" spans="1:80" ht="12.75">
      <c r="A43" s="160">
        <v>15</v>
      </c>
      <c r="B43" s="161" t="s">
        <v>175</v>
      </c>
      <c r="C43" s="162" t="s">
        <v>172</v>
      </c>
      <c r="D43" s="163" t="s">
        <v>136</v>
      </c>
      <c r="E43" s="164">
        <v>459.4641</v>
      </c>
      <c r="F43" s="215">
        <v>0</v>
      </c>
      <c r="G43" s="165">
        <f>E43*F43</f>
        <v>0</v>
      </c>
      <c r="H43" s="166">
        <v>0</v>
      </c>
      <c r="I43" s="167">
        <f>E43*H43</f>
        <v>0</v>
      </c>
      <c r="J43" s="166">
        <v>0</v>
      </c>
      <c r="K43" s="167">
        <f>E43*J43</f>
        <v>0</v>
      </c>
      <c r="O43" s="159">
        <v>2</v>
      </c>
      <c r="AA43" s="132">
        <v>1</v>
      </c>
      <c r="AB43" s="132">
        <v>1</v>
      </c>
      <c r="AC43" s="132">
        <v>1</v>
      </c>
      <c r="AZ43" s="132">
        <v>1</v>
      </c>
      <c r="BA43" s="132">
        <f>IF(AZ43=1,G43,0)</f>
        <v>0</v>
      </c>
      <c r="BB43" s="132">
        <f>IF(AZ43=2,G43,0)</f>
        <v>0</v>
      </c>
      <c r="BC43" s="132">
        <f>IF(AZ43=3,G43,0)</f>
        <v>0</v>
      </c>
      <c r="BD43" s="132">
        <f>IF(AZ43=4,G43,0)</f>
        <v>0</v>
      </c>
      <c r="BE43" s="132">
        <f>IF(AZ43=5,G43,0)</f>
        <v>0</v>
      </c>
      <c r="CA43" s="159">
        <v>1</v>
      </c>
      <c r="CB43" s="159">
        <v>1</v>
      </c>
    </row>
    <row r="44" spans="1:15" ht="12.75">
      <c r="A44" s="168"/>
      <c r="B44" s="169"/>
      <c r="C44" s="427" t="s">
        <v>176</v>
      </c>
      <c r="D44" s="428"/>
      <c r="E44" s="428"/>
      <c r="F44" s="428"/>
      <c r="G44" s="429"/>
      <c r="I44" s="170"/>
      <c r="K44" s="170"/>
      <c r="L44" s="171" t="s">
        <v>176</v>
      </c>
      <c r="O44" s="159">
        <v>3</v>
      </c>
    </row>
    <row r="45" spans="1:15" ht="12.75">
      <c r="A45" s="168"/>
      <c r="B45" s="172"/>
      <c r="C45" s="435" t="s">
        <v>389</v>
      </c>
      <c r="D45" s="436"/>
      <c r="E45" s="173">
        <v>459.4641</v>
      </c>
      <c r="F45" s="216"/>
      <c r="G45" s="174"/>
      <c r="H45" s="175"/>
      <c r="I45" s="170"/>
      <c r="J45" s="176"/>
      <c r="K45" s="170"/>
      <c r="M45" s="171" t="s">
        <v>389</v>
      </c>
      <c r="O45" s="159"/>
    </row>
    <row r="46" spans="1:80" ht="12.75">
      <c r="A46" s="160">
        <v>16</v>
      </c>
      <c r="B46" s="161" t="s">
        <v>178</v>
      </c>
      <c r="C46" s="162" t="s">
        <v>179</v>
      </c>
      <c r="D46" s="163" t="s">
        <v>136</v>
      </c>
      <c r="E46" s="164">
        <v>297.76</v>
      </c>
      <c r="F46" s="215">
        <v>0</v>
      </c>
      <c r="G46" s="165">
        <f>E46*F46</f>
        <v>0</v>
      </c>
      <c r="H46" s="166">
        <v>0</v>
      </c>
      <c r="I46" s="167">
        <f>E46*H46</f>
        <v>0</v>
      </c>
      <c r="J46" s="166">
        <v>0</v>
      </c>
      <c r="K46" s="167">
        <f>E46*J46</f>
        <v>0</v>
      </c>
      <c r="O46" s="159">
        <v>2</v>
      </c>
      <c r="AA46" s="132">
        <v>1</v>
      </c>
      <c r="AB46" s="132">
        <v>1</v>
      </c>
      <c r="AC46" s="132">
        <v>1</v>
      </c>
      <c r="AZ46" s="132">
        <v>1</v>
      </c>
      <c r="BA46" s="132">
        <f>IF(AZ46=1,G46,0)</f>
        <v>0</v>
      </c>
      <c r="BB46" s="132">
        <f>IF(AZ46=2,G46,0)</f>
        <v>0</v>
      </c>
      <c r="BC46" s="132">
        <f>IF(AZ46=3,G46,0)</f>
        <v>0</v>
      </c>
      <c r="BD46" s="132">
        <f>IF(AZ46=4,G46,0)</f>
        <v>0</v>
      </c>
      <c r="BE46" s="132">
        <f>IF(AZ46=5,G46,0)</f>
        <v>0</v>
      </c>
      <c r="CA46" s="159">
        <v>1</v>
      </c>
      <c r="CB46" s="159">
        <v>1</v>
      </c>
    </row>
    <row r="47" spans="1:15" ht="12.75">
      <c r="A47" s="168"/>
      <c r="B47" s="169"/>
      <c r="C47" s="427" t="s">
        <v>180</v>
      </c>
      <c r="D47" s="428"/>
      <c r="E47" s="428"/>
      <c r="F47" s="428"/>
      <c r="G47" s="429"/>
      <c r="I47" s="170"/>
      <c r="K47" s="170"/>
      <c r="L47" s="171" t="s">
        <v>180</v>
      </c>
      <c r="O47" s="159">
        <v>3</v>
      </c>
    </row>
    <row r="48" spans="1:80" ht="12.75">
      <c r="A48" s="160">
        <v>17</v>
      </c>
      <c r="B48" s="161" t="s">
        <v>184</v>
      </c>
      <c r="C48" s="162" t="s">
        <v>185</v>
      </c>
      <c r="D48" s="163" t="s">
        <v>136</v>
      </c>
      <c r="E48" s="164">
        <v>297.76</v>
      </c>
      <c r="F48" s="215">
        <v>0</v>
      </c>
      <c r="G48" s="165">
        <f>E48*F48</f>
        <v>0</v>
      </c>
      <c r="H48" s="166">
        <v>0</v>
      </c>
      <c r="I48" s="167">
        <f>E48*H48</f>
        <v>0</v>
      </c>
      <c r="J48" s="166">
        <v>0</v>
      </c>
      <c r="K48" s="167">
        <f>E48*J48</f>
        <v>0</v>
      </c>
      <c r="O48" s="159">
        <v>2</v>
      </c>
      <c r="AA48" s="132">
        <v>1</v>
      </c>
      <c r="AB48" s="132">
        <v>1</v>
      </c>
      <c r="AC48" s="132">
        <v>1</v>
      </c>
      <c r="AZ48" s="132">
        <v>1</v>
      </c>
      <c r="BA48" s="132">
        <f>IF(AZ48=1,G48,0)</f>
        <v>0</v>
      </c>
      <c r="BB48" s="132">
        <f>IF(AZ48=2,G48,0)</f>
        <v>0</v>
      </c>
      <c r="BC48" s="132">
        <f>IF(AZ48=3,G48,0)</f>
        <v>0</v>
      </c>
      <c r="BD48" s="132">
        <f>IF(AZ48=4,G48,0)</f>
        <v>0</v>
      </c>
      <c r="BE48" s="132">
        <f>IF(AZ48=5,G48,0)</f>
        <v>0</v>
      </c>
      <c r="CA48" s="159">
        <v>1</v>
      </c>
      <c r="CB48" s="159">
        <v>1</v>
      </c>
    </row>
    <row r="49" spans="1:15" ht="12.75">
      <c r="A49" s="168"/>
      <c r="B49" s="169"/>
      <c r="C49" s="427" t="s">
        <v>186</v>
      </c>
      <c r="D49" s="428"/>
      <c r="E49" s="428"/>
      <c r="F49" s="428"/>
      <c r="G49" s="429"/>
      <c r="I49" s="170"/>
      <c r="K49" s="170"/>
      <c r="L49" s="171" t="s">
        <v>186</v>
      </c>
      <c r="O49" s="159">
        <v>3</v>
      </c>
    </row>
    <row r="50" spans="1:15" ht="12.75">
      <c r="A50" s="168"/>
      <c r="B50" s="172"/>
      <c r="C50" s="435" t="s">
        <v>390</v>
      </c>
      <c r="D50" s="436"/>
      <c r="E50" s="173">
        <v>297.76</v>
      </c>
      <c r="F50" s="216"/>
      <c r="G50" s="174"/>
      <c r="H50" s="175"/>
      <c r="I50" s="170"/>
      <c r="J50" s="176"/>
      <c r="K50" s="170"/>
      <c r="M50" s="171" t="s">
        <v>390</v>
      </c>
      <c r="O50" s="159"/>
    </row>
    <row r="51" spans="1:80" ht="22.5">
      <c r="A51" s="160">
        <v>18</v>
      </c>
      <c r="B51" s="161" t="s">
        <v>188</v>
      </c>
      <c r="C51" s="162" t="s">
        <v>189</v>
      </c>
      <c r="D51" s="163" t="s">
        <v>136</v>
      </c>
      <c r="E51" s="164">
        <v>114.516</v>
      </c>
      <c r="F51" s="215">
        <v>0</v>
      </c>
      <c r="G51" s="165">
        <f>E51*F51</f>
        <v>0</v>
      </c>
      <c r="H51" s="166">
        <v>1.7</v>
      </c>
      <c r="I51" s="167">
        <f>E51*H51</f>
        <v>194.6772</v>
      </c>
      <c r="J51" s="166">
        <v>0</v>
      </c>
      <c r="K51" s="167">
        <f>E51*J51</f>
        <v>0</v>
      </c>
      <c r="O51" s="159">
        <v>2</v>
      </c>
      <c r="AA51" s="132">
        <v>1</v>
      </c>
      <c r="AB51" s="132">
        <v>1</v>
      </c>
      <c r="AC51" s="132">
        <v>1</v>
      </c>
      <c r="AZ51" s="132">
        <v>1</v>
      </c>
      <c r="BA51" s="132">
        <f>IF(AZ51=1,G51,0)</f>
        <v>0</v>
      </c>
      <c r="BB51" s="132">
        <f>IF(AZ51=2,G51,0)</f>
        <v>0</v>
      </c>
      <c r="BC51" s="132">
        <f>IF(AZ51=3,G51,0)</f>
        <v>0</v>
      </c>
      <c r="BD51" s="132">
        <f>IF(AZ51=4,G51,0)</f>
        <v>0</v>
      </c>
      <c r="BE51" s="132">
        <f>IF(AZ51=5,G51,0)</f>
        <v>0</v>
      </c>
      <c r="CA51" s="159">
        <v>1</v>
      </c>
      <c r="CB51" s="159">
        <v>1</v>
      </c>
    </row>
    <row r="52" spans="1:15" ht="12.75">
      <c r="A52" s="168"/>
      <c r="B52" s="172"/>
      <c r="C52" s="435" t="s">
        <v>391</v>
      </c>
      <c r="D52" s="436"/>
      <c r="E52" s="173">
        <v>114.516</v>
      </c>
      <c r="F52" s="216"/>
      <c r="G52" s="174"/>
      <c r="H52" s="175"/>
      <c r="I52" s="170"/>
      <c r="J52" s="176"/>
      <c r="K52" s="170"/>
      <c r="M52" s="171" t="s">
        <v>391</v>
      </c>
      <c r="O52" s="159"/>
    </row>
    <row r="53" spans="1:80" ht="12.75">
      <c r="A53" s="160">
        <v>19</v>
      </c>
      <c r="B53" s="161" t="s">
        <v>204</v>
      </c>
      <c r="C53" s="162" t="s">
        <v>205</v>
      </c>
      <c r="D53" s="163" t="s">
        <v>136</v>
      </c>
      <c r="E53" s="164">
        <v>459.4641</v>
      </c>
      <c r="F53" s="215">
        <v>0</v>
      </c>
      <c r="G53" s="165">
        <f>E53*F53</f>
        <v>0</v>
      </c>
      <c r="H53" s="166">
        <v>0</v>
      </c>
      <c r="I53" s="167">
        <f>E53*H53</f>
        <v>0</v>
      </c>
      <c r="J53" s="166">
        <v>0</v>
      </c>
      <c r="K53" s="167">
        <f>E53*J53</f>
        <v>0</v>
      </c>
      <c r="O53" s="159">
        <v>2</v>
      </c>
      <c r="AA53" s="132">
        <v>1</v>
      </c>
      <c r="AB53" s="132">
        <v>1</v>
      </c>
      <c r="AC53" s="132">
        <v>1</v>
      </c>
      <c r="AZ53" s="132">
        <v>1</v>
      </c>
      <c r="BA53" s="132">
        <f>IF(AZ53=1,G53,0)</f>
        <v>0</v>
      </c>
      <c r="BB53" s="132">
        <f>IF(AZ53=2,G53,0)</f>
        <v>0</v>
      </c>
      <c r="BC53" s="132">
        <f>IF(AZ53=3,G53,0)</f>
        <v>0</v>
      </c>
      <c r="BD53" s="132">
        <f>IF(AZ53=4,G53,0)</f>
        <v>0</v>
      </c>
      <c r="BE53" s="132">
        <f>IF(AZ53=5,G53,0)</f>
        <v>0</v>
      </c>
      <c r="CA53" s="159">
        <v>1</v>
      </c>
      <c r="CB53" s="159">
        <v>1</v>
      </c>
    </row>
    <row r="54" spans="1:57" ht="12.75">
      <c r="A54" s="177"/>
      <c r="B54" s="178" t="s">
        <v>87</v>
      </c>
      <c r="C54" s="179" t="s">
        <v>126</v>
      </c>
      <c r="D54" s="180"/>
      <c r="E54" s="181"/>
      <c r="F54" s="182"/>
      <c r="G54" s="183">
        <f>SUM(G7:G53)</f>
        <v>0</v>
      </c>
      <c r="H54" s="184"/>
      <c r="I54" s="185">
        <f>SUM(I7:I53)</f>
        <v>196.576634</v>
      </c>
      <c r="J54" s="184"/>
      <c r="K54" s="185">
        <f>SUM(K7:K53)</f>
        <v>-3.864</v>
      </c>
      <c r="O54" s="159">
        <v>4</v>
      </c>
      <c r="BA54" s="186">
        <f>SUM(BA7:BA53)</f>
        <v>0</v>
      </c>
      <c r="BB54" s="186">
        <f>SUM(BB7:BB53)</f>
        <v>0</v>
      </c>
      <c r="BC54" s="186">
        <f>SUM(BC7:BC53)</f>
        <v>0</v>
      </c>
      <c r="BD54" s="186">
        <f>SUM(BD7:BD53)</f>
        <v>0</v>
      </c>
      <c r="BE54" s="186">
        <f>SUM(BE7:BE53)</f>
        <v>0</v>
      </c>
    </row>
    <row r="55" spans="1:15" ht="12.75">
      <c r="A55" s="149" t="s">
        <v>83</v>
      </c>
      <c r="B55" s="150" t="s">
        <v>210</v>
      </c>
      <c r="C55" s="151" t="s">
        <v>211</v>
      </c>
      <c r="D55" s="152"/>
      <c r="E55" s="153"/>
      <c r="F55" s="153"/>
      <c r="G55" s="154"/>
      <c r="H55" s="155"/>
      <c r="I55" s="156"/>
      <c r="J55" s="157"/>
      <c r="K55" s="158"/>
      <c r="O55" s="159">
        <v>1</v>
      </c>
    </row>
    <row r="56" spans="1:80" ht="22.5">
      <c r="A56" s="160">
        <v>20</v>
      </c>
      <c r="B56" s="161" t="s">
        <v>392</v>
      </c>
      <c r="C56" s="162" t="s">
        <v>393</v>
      </c>
      <c r="D56" s="163" t="s">
        <v>274</v>
      </c>
      <c r="E56" s="164">
        <v>10</v>
      </c>
      <c r="F56" s="215">
        <v>0</v>
      </c>
      <c r="G56" s="165">
        <f>E56*F56</f>
        <v>0</v>
      </c>
      <c r="H56" s="166">
        <v>0</v>
      </c>
      <c r="I56" s="167">
        <f>E56*H56</f>
        <v>0</v>
      </c>
      <c r="J56" s="166">
        <v>0</v>
      </c>
      <c r="K56" s="167">
        <f>E56*J56</f>
        <v>0</v>
      </c>
      <c r="O56" s="159">
        <v>2</v>
      </c>
      <c r="AA56" s="132">
        <v>1</v>
      </c>
      <c r="AB56" s="132">
        <v>0</v>
      </c>
      <c r="AC56" s="132">
        <v>0</v>
      </c>
      <c r="AZ56" s="132">
        <v>1</v>
      </c>
      <c r="BA56" s="132">
        <f>IF(AZ56=1,G56,0)</f>
        <v>0</v>
      </c>
      <c r="BB56" s="132">
        <f>IF(AZ56=2,G56,0)</f>
        <v>0</v>
      </c>
      <c r="BC56" s="132">
        <f>IF(AZ56=3,G56,0)</f>
        <v>0</v>
      </c>
      <c r="BD56" s="132">
        <f>IF(AZ56=4,G56,0)</f>
        <v>0</v>
      </c>
      <c r="BE56" s="132">
        <f>IF(AZ56=5,G56,0)</f>
        <v>0</v>
      </c>
      <c r="CA56" s="159">
        <v>1</v>
      </c>
      <c r="CB56" s="159">
        <v>0</v>
      </c>
    </row>
    <row r="57" spans="1:15" ht="12.75">
      <c r="A57" s="168"/>
      <c r="B57" s="169"/>
      <c r="C57" s="427" t="s">
        <v>394</v>
      </c>
      <c r="D57" s="428"/>
      <c r="E57" s="428"/>
      <c r="F57" s="428"/>
      <c r="G57" s="429"/>
      <c r="I57" s="170"/>
      <c r="K57" s="170"/>
      <c r="L57" s="171" t="s">
        <v>394</v>
      </c>
      <c r="O57" s="159">
        <v>3</v>
      </c>
    </row>
    <row r="58" spans="1:80" ht="22.5">
      <c r="A58" s="160">
        <v>21</v>
      </c>
      <c r="B58" s="161" t="s">
        <v>392</v>
      </c>
      <c r="C58" s="162" t="s">
        <v>393</v>
      </c>
      <c r="D58" s="163" t="s">
        <v>274</v>
      </c>
      <c r="E58" s="164">
        <v>4</v>
      </c>
      <c r="F58" s="215">
        <v>0</v>
      </c>
      <c r="G58" s="165">
        <f>E58*F58</f>
        <v>0</v>
      </c>
      <c r="H58" s="166">
        <v>0</v>
      </c>
      <c r="I58" s="167">
        <f>E58*H58</f>
        <v>0</v>
      </c>
      <c r="J58" s="166">
        <v>0</v>
      </c>
      <c r="K58" s="167">
        <f>E58*J58</f>
        <v>0</v>
      </c>
      <c r="O58" s="159">
        <v>2</v>
      </c>
      <c r="AA58" s="132">
        <v>1</v>
      </c>
      <c r="AB58" s="132">
        <v>0</v>
      </c>
      <c r="AC58" s="132">
        <v>0</v>
      </c>
      <c r="AZ58" s="132">
        <v>1</v>
      </c>
      <c r="BA58" s="132">
        <f>IF(AZ58=1,G58,0)</f>
        <v>0</v>
      </c>
      <c r="BB58" s="132">
        <f>IF(AZ58=2,G58,0)</f>
        <v>0</v>
      </c>
      <c r="BC58" s="132">
        <f>IF(AZ58=3,G58,0)</f>
        <v>0</v>
      </c>
      <c r="BD58" s="132">
        <f>IF(AZ58=4,G58,0)</f>
        <v>0</v>
      </c>
      <c r="BE58" s="132">
        <f>IF(AZ58=5,G58,0)</f>
        <v>0</v>
      </c>
      <c r="CA58" s="159">
        <v>1</v>
      </c>
      <c r="CB58" s="159">
        <v>0</v>
      </c>
    </row>
    <row r="59" spans="1:15" ht="12.75">
      <c r="A59" s="168"/>
      <c r="B59" s="169"/>
      <c r="C59" s="427" t="s">
        <v>394</v>
      </c>
      <c r="D59" s="428"/>
      <c r="E59" s="428"/>
      <c r="F59" s="428"/>
      <c r="G59" s="429"/>
      <c r="I59" s="170"/>
      <c r="K59" s="170"/>
      <c r="L59" s="171" t="s">
        <v>394</v>
      </c>
      <c r="O59" s="159">
        <v>3</v>
      </c>
    </row>
    <row r="60" spans="1:80" ht="22.5">
      <c r="A60" s="160">
        <v>22</v>
      </c>
      <c r="B60" s="161" t="s">
        <v>395</v>
      </c>
      <c r="C60" s="162" t="s">
        <v>396</v>
      </c>
      <c r="D60" s="163" t="s">
        <v>136</v>
      </c>
      <c r="E60" s="164">
        <v>12.866</v>
      </c>
      <c r="F60" s="215">
        <v>0</v>
      </c>
      <c r="G60" s="165">
        <f>E60*F60</f>
        <v>0</v>
      </c>
      <c r="H60" s="166">
        <v>2.41693</v>
      </c>
      <c r="I60" s="167">
        <f>E60*H60</f>
        <v>31.096221379999996</v>
      </c>
      <c r="J60" s="166">
        <v>0</v>
      </c>
      <c r="K60" s="167">
        <f>E60*J60</f>
        <v>0</v>
      </c>
      <c r="O60" s="159">
        <v>2</v>
      </c>
      <c r="AA60" s="132">
        <v>1</v>
      </c>
      <c r="AB60" s="132">
        <v>1</v>
      </c>
      <c r="AC60" s="132">
        <v>1</v>
      </c>
      <c r="AZ60" s="132">
        <v>1</v>
      </c>
      <c r="BA60" s="132">
        <f>IF(AZ60=1,G60,0)</f>
        <v>0</v>
      </c>
      <c r="BB60" s="132">
        <f>IF(AZ60=2,G60,0)</f>
        <v>0</v>
      </c>
      <c r="BC60" s="132">
        <f>IF(AZ60=3,G60,0)</f>
        <v>0</v>
      </c>
      <c r="BD60" s="132">
        <f>IF(AZ60=4,G60,0)</f>
        <v>0</v>
      </c>
      <c r="BE60" s="132">
        <f>IF(AZ60=5,G60,0)</f>
        <v>0</v>
      </c>
      <c r="CA60" s="159">
        <v>1</v>
      </c>
      <c r="CB60" s="159">
        <v>1</v>
      </c>
    </row>
    <row r="61" spans="1:15" ht="12.75">
      <c r="A61" s="168"/>
      <c r="B61" s="172"/>
      <c r="C61" s="435" t="s">
        <v>397</v>
      </c>
      <c r="D61" s="436"/>
      <c r="E61" s="173">
        <v>12.866</v>
      </c>
      <c r="F61" s="216"/>
      <c r="G61" s="174"/>
      <c r="H61" s="175"/>
      <c r="I61" s="170"/>
      <c r="J61" s="176"/>
      <c r="K61" s="170"/>
      <c r="M61" s="171" t="s">
        <v>397</v>
      </c>
      <c r="O61" s="159"/>
    </row>
    <row r="62" spans="1:80" ht="22.5">
      <c r="A62" s="160">
        <v>23</v>
      </c>
      <c r="B62" s="161" t="s">
        <v>398</v>
      </c>
      <c r="C62" s="162" t="s">
        <v>399</v>
      </c>
      <c r="D62" s="163" t="s">
        <v>125</v>
      </c>
      <c r="E62" s="164">
        <v>128.3</v>
      </c>
      <c r="F62" s="215">
        <v>0</v>
      </c>
      <c r="G62" s="165">
        <f>E62*F62</f>
        <v>0</v>
      </c>
      <c r="H62" s="166">
        <v>0.0364</v>
      </c>
      <c r="I62" s="167">
        <f>E62*H62</f>
        <v>4.670120000000001</v>
      </c>
      <c r="J62" s="166">
        <v>0</v>
      </c>
      <c r="K62" s="167">
        <f>E62*J62</f>
        <v>0</v>
      </c>
      <c r="O62" s="159">
        <v>2</v>
      </c>
      <c r="AA62" s="132">
        <v>1</v>
      </c>
      <c r="AB62" s="132">
        <v>1</v>
      </c>
      <c r="AC62" s="132">
        <v>1</v>
      </c>
      <c r="AZ62" s="132">
        <v>1</v>
      </c>
      <c r="BA62" s="132">
        <f>IF(AZ62=1,G62,0)</f>
        <v>0</v>
      </c>
      <c r="BB62" s="132">
        <f>IF(AZ62=2,G62,0)</f>
        <v>0</v>
      </c>
      <c r="BC62" s="132">
        <f>IF(AZ62=3,G62,0)</f>
        <v>0</v>
      </c>
      <c r="BD62" s="132">
        <f>IF(AZ62=4,G62,0)</f>
        <v>0</v>
      </c>
      <c r="BE62" s="132">
        <f>IF(AZ62=5,G62,0)</f>
        <v>0</v>
      </c>
      <c r="CA62" s="159">
        <v>1</v>
      </c>
      <c r="CB62" s="159">
        <v>1</v>
      </c>
    </row>
    <row r="63" spans="1:80" ht="12.75">
      <c r="A63" s="160">
        <v>24</v>
      </c>
      <c r="B63" s="161" t="s">
        <v>400</v>
      </c>
      <c r="C63" s="162" t="s">
        <v>401</v>
      </c>
      <c r="D63" s="163" t="s">
        <v>125</v>
      </c>
      <c r="E63" s="164">
        <v>128.3</v>
      </c>
      <c r="F63" s="215">
        <v>0</v>
      </c>
      <c r="G63" s="165">
        <f>E63*F63</f>
        <v>0</v>
      </c>
      <c r="H63" s="166">
        <v>0</v>
      </c>
      <c r="I63" s="167">
        <f>E63*H63</f>
        <v>0</v>
      </c>
      <c r="J63" s="166">
        <v>0</v>
      </c>
      <c r="K63" s="167">
        <f>E63*J63</f>
        <v>0</v>
      </c>
      <c r="O63" s="159">
        <v>2</v>
      </c>
      <c r="AA63" s="132">
        <v>1</v>
      </c>
      <c r="AB63" s="132">
        <v>1</v>
      </c>
      <c r="AC63" s="132">
        <v>1</v>
      </c>
      <c r="AZ63" s="132">
        <v>1</v>
      </c>
      <c r="BA63" s="132">
        <f>IF(AZ63=1,G63,0)</f>
        <v>0</v>
      </c>
      <c r="BB63" s="132">
        <f>IF(AZ63=2,G63,0)</f>
        <v>0</v>
      </c>
      <c r="BC63" s="132">
        <f>IF(AZ63=3,G63,0)</f>
        <v>0</v>
      </c>
      <c r="BD63" s="132">
        <f>IF(AZ63=4,G63,0)</f>
        <v>0</v>
      </c>
      <c r="BE63" s="132">
        <f>IF(AZ63=5,G63,0)</f>
        <v>0</v>
      </c>
      <c r="CA63" s="159">
        <v>1</v>
      </c>
      <c r="CB63" s="159">
        <v>1</v>
      </c>
    </row>
    <row r="64" spans="1:57" ht="12.75">
      <c r="A64" s="177"/>
      <c r="B64" s="178" t="s">
        <v>87</v>
      </c>
      <c r="C64" s="179" t="s">
        <v>212</v>
      </c>
      <c r="D64" s="180"/>
      <c r="E64" s="181"/>
      <c r="F64" s="182"/>
      <c r="G64" s="183">
        <f>SUM(G55:G63)</f>
        <v>0</v>
      </c>
      <c r="H64" s="184"/>
      <c r="I64" s="185">
        <f>SUM(I55:I63)</f>
        <v>35.76634138</v>
      </c>
      <c r="J64" s="184"/>
      <c r="K64" s="185">
        <f>SUM(K55:K63)</f>
        <v>0</v>
      </c>
      <c r="O64" s="159">
        <v>4</v>
      </c>
      <c r="BA64" s="186">
        <f>SUM(BA55:BA63)</f>
        <v>0</v>
      </c>
      <c r="BB64" s="186">
        <f>SUM(BB55:BB63)</f>
        <v>0</v>
      </c>
      <c r="BC64" s="186">
        <f>SUM(BC55:BC63)</f>
        <v>0</v>
      </c>
      <c r="BD64" s="186">
        <f>SUM(BD55:BD63)</f>
        <v>0</v>
      </c>
      <c r="BE64" s="186">
        <f>SUM(BE55:BE63)</f>
        <v>0</v>
      </c>
    </row>
    <row r="65" spans="1:15" ht="12.75">
      <c r="A65" s="149" t="s">
        <v>83</v>
      </c>
      <c r="B65" s="150" t="s">
        <v>217</v>
      </c>
      <c r="C65" s="151" t="s">
        <v>218</v>
      </c>
      <c r="D65" s="152"/>
      <c r="E65" s="153"/>
      <c r="F65" s="153"/>
      <c r="G65" s="154"/>
      <c r="H65" s="155"/>
      <c r="I65" s="156"/>
      <c r="J65" s="157"/>
      <c r="K65" s="158"/>
      <c r="O65" s="159">
        <v>1</v>
      </c>
    </row>
    <row r="66" spans="1:80" ht="12.75">
      <c r="A66" s="160">
        <v>25</v>
      </c>
      <c r="B66" s="161" t="s">
        <v>220</v>
      </c>
      <c r="C66" s="162" t="s">
        <v>221</v>
      </c>
      <c r="D66" s="163" t="s">
        <v>136</v>
      </c>
      <c r="E66" s="164">
        <v>38.172</v>
      </c>
      <c r="F66" s="215">
        <v>0</v>
      </c>
      <c r="G66" s="165">
        <f>E66*F66</f>
        <v>0</v>
      </c>
      <c r="H66" s="166">
        <v>1.1322</v>
      </c>
      <c r="I66" s="167">
        <f>E66*H66</f>
        <v>43.2183384</v>
      </c>
      <c r="J66" s="166">
        <v>0</v>
      </c>
      <c r="K66" s="167">
        <f>E66*J66</f>
        <v>0</v>
      </c>
      <c r="O66" s="159">
        <v>2</v>
      </c>
      <c r="AA66" s="132">
        <v>1</v>
      </c>
      <c r="AB66" s="132">
        <v>1</v>
      </c>
      <c r="AC66" s="132">
        <v>1</v>
      </c>
      <c r="AZ66" s="132">
        <v>1</v>
      </c>
      <c r="BA66" s="132">
        <f>IF(AZ66=1,G66,0)</f>
        <v>0</v>
      </c>
      <c r="BB66" s="132">
        <f>IF(AZ66=2,G66,0)</f>
        <v>0</v>
      </c>
      <c r="BC66" s="132">
        <f>IF(AZ66=3,G66,0)</f>
        <v>0</v>
      </c>
      <c r="BD66" s="132">
        <f>IF(AZ66=4,G66,0)</f>
        <v>0</v>
      </c>
      <c r="BE66" s="132">
        <f>IF(AZ66=5,G66,0)</f>
        <v>0</v>
      </c>
      <c r="CA66" s="159">
        <v>1</v>
      </c>
      <c r="CB66" s="159">
        <v>1</v>
      </c>
    </row>
    <row r="67" spans="1:15" ht="12.75">
      <c r="A67" s="168"/>
      <c r="B67" s="172"/>
      <c r="C67" s="435" t="s">
        <v>402</v>
      </c>
      <c r="D67" s="436"/>
      <c r="E67" s="173">
        <v>38.172</v>
      </c>
      <c r="F67" s="216"/>
      <c r="G67" s="174"/>
      <c r="H67" s="175"/>
      <c r="I67" s="170"/>
      <c r="J67" s="176"/>
      <c r="K67" s="170"/>
      <c r="M67" s="171" t="s">
        <v>402</v>
      </c>
      <c r="O67" s="159"/>
    </row>
    <row r="68" spans="1:57" ht="12.75">
      <c r="A68" s="177"/>
      <c r="B68" s="178" t="s">
        <v>87</v>
      </c>
      <c r="C68" s="179" t="s">
        <v>219</v>
      </c>
      <c r="D68" s="180"/>
      <c r="E68" s="181"/>
      <c r="F68" s="182"/>
      <c r="G68" s="183">
        <f>SUM(G65:G67)</f>
        <v>0</v>
      </c>
      <c r="H68" s="184"/>
      <c r="I68" s="185">
        <f>SUM(I65:I67)</f>
        <v>43.2183384</v>
      </c>
      <c r="J68" s="184"/>
      <c r="K68" s="185">
        <f>SUM(K65:K67)</f>
        <v>0</v>
      </c>
      <c r="O68" s="159">
        <v>4</v>
      </c>
      <c r="BA68" s="186">
        <f>SUM(BA65:BA67)</f>
        <v>0</v>
      </c>
      <c r="BB68" s="186">
        <f>SUM(BB65:BB67)</f>
        <v>0</v>
      </c>
      <c r="BC68" s="186">
        <f>SUM(BC65:BC67)</f>
        <v>0</v>
      </c>
      <c r="BD68" s="186">
        <f>SUM(BD65:BD67)</f>
        <v>0</v>
      </c>
      <c r="BE68" s="186">
        <f>SUM(BE65:BE67)</f>
        <v>0</v>
      </c>
    </row>
    <row r="69" spans="1:15" ht="12.75">
      <c r="A69" s="149" t="s">
        <v>83</v>
      </c>
      <c r="B69" s="150" t="s">
        <v>228</v>
      </c>
      <c r="C69" s="151" t="s">
        <v>123</v>
      </c>
      <c r="D69" s="152"/>
      <c r="E69" s="153"/>
      <c r="F69" s="153"/>
      <c r="G69" s="154"/>
      <c r="H69" s="155"/>
      <c r="I69" s="156"/>
      <c r="J69" s="157"/>
      <c r="K69" s="158"/>
      <c r="O69" s="159">
        <v>1</v>
      </c>
    </row>
    <row r="70" spans="1:80" ht="12.75">
      <c r="A70" s="160">
        <v>26</v>
      </c>
      <c r="B70" s="161" t="s">
        <v>239</v>
      </c>
      <c r="C70" s="162" t="s">
        <v>240</v>
      </c>
      <c r="D70" s="163" t="s">
        <v>125</v>
      </c>
      <c r="E70" s="164">
        <v>6</v>
      </c>
      <c r="F70" s="215">
        <v>0</v>
      </c>
      <c r="G70" s="165">
        <f>E70*F70</f>
        <v>0</v>
      </c>
      <c r="H70" s="166">
        <v>0.3708</v>
      </c>
      <c r="I70" s="167">
        <f>E70*H70</f>
        <v>2.2248</v>
      </c>
      <c r="J70" s="166">
        <v>0</v>
      </c>
      <c r="K70" s="167">
        <f>E70*J70</f>
        <v>0</v>
      </c>
      <c r="O70" s="159">
        <v>2</v>
      </c>
      <c r="AA70" s="132">
        <v>1</v>
      </c>
      <c r="AB70" s="132">
        <v>1</v>
      </c>
      <c r="AC70" s="132">
        <v>1</v>
      </c>
      <c r="AZ70" s="132">
        <v>1</v>
      </c>
      <c r="BA70" s="132">
        <f>IF(AZ70=1,G70,0)</f>
        <v>0</v>
      </c>
      <c r="BB70" s="132">
        <f>IF(AZ70=2,G70,0)</f>
        <v>0</v>
      </c>
      <c r="BC70" s="132">
        <f>IF(AZ70=3,G70,0)</f>
        <v>0</v>
      </c>
      <c r="BD70" s="132">
        <f>IF(AZ70=4,G70,0)</f>
        <v>0</v>
      </c>
      <c r="BE70" s="132">
        <f>IF(AZ70=5,G70,0)</f>
        <v>0</v>
      </c>
      <c r="CA70" s="159">
        <v>1</v>
      </c>
      <c r="CB70" s="159">
        <v>1</v>
      </c>
    </row>
    <row r="71" spans="1:15" ht="12.75">
      <c r="A71" s="168"/>
      <c r="B71" s="172"/>
      <c r="C71" s="435" t="s">
        <v>361</v>
      </c>
      <c r="D71" s="436"/>
      <c r="E71" s="173">
        <v>6</v>
      </c>
      <c r="F71" s="216"/>
      <c r="G71" s="174"/>
      <c r="H71" s="175"/>
      <c r="I71" s="170"/>
      <c r="J71" s="176"/>
      <c r="K71" s="170"/>
      <c r="M71" s="171" t="s">
        <v>361</v>
      </c>
      <c r="O71" s="159"/>
    </row>
    <row r="72" spans="1:80" ht="12.75">
      <c r="A72" s="160">
        <v>27</v>
      </c>
      <c r="B72" s="161" t="s">
        <v>403</v>
      </c>
      <c r="C72" s="162" t="s">
        <v>404</v>
      </c>
      <c r="D72" s="163" t="s">
        <v>125</v>
      </c>
      <c r="E72" s="164">
        <v>6</v>
      </c>
      <c r="F72" s="215">
        <v>0</v>
      </c>
      <c r="G72" s="165">
        <f>E72*F72</f>
        <v>0</v>
      </c>
      <c r="H72" s="166">
        <v>0.36834</v>
      </c>
      <c r="I72" s="167">
        <f>E72*H72</f>
        <v>2.2100400000000002</v>
      </c>
      <c r="J72" s="166">
        <v>0</v>
      </c>
      <c r="K72" s="167">
        <f>E72*J72</f>
        <v>0</v>
      </c>
      <c r="O72" s="159">
        <v>2</v>
      </c>
      <c r="AA72" s="132">
        <v>1</v>
      </c>
      <c r="AB72" s="132">
        <v>1</v>
      </c>
      <c r="AC72" s="132">
        <v>1</v>
      </c>
      <c r="AZ72" s="132">
        <v>1</v>
      </c>
      <c r="BA72" s="132">
        <f>IF(AZ72=1,G72,0)</f>
        <v>0</v>
      </c>
      <c r="BB72" s="132">
        <f>IF(AZ72=2,G72,0)</f>
        <v>0</v>
      </c>
      <c r="BC72" s="132">
        <f>IF(AZ72=3,G72,0)</f>
        <v>0</v>
      </c>
      <c r="BD72" s="132">
        <f>IF(AZ72=4,G72,0)</f>
        <v>0</v>
      </c>
      <c r="BE72" s="132">
        <f>IF(AZ72=5,G72,0)</f>
        <v>0</v>
      </c>
      <c r="CA72" s="159">
        <v>1</v>
      </c>
      <c r="CB72" s="159">
        <v>1</v>
      </c>
    </row>
    <row r="73" spans="1:15" ht="12.75">
      <c r="A73" s="168"/>
      <c r="B73" s="172"/>
      <c r="C73" s="435" t="s">
        <v>361</v>
      </c>
      <c r="D73" s="436"/>
      <c r="E73" s="173">
        <v>6</v>
      </c>
      <c r="F73" s="216"/>
      <c r="G73" s="174"/>
      <c r="H73" s="175"/>
      <c r="I73" s="170"/>
      <c r="J73" s="176"/>
      <c r="K73" s="170"/>
      <c r="M73" s="171" t="s">
        <v>361</v>
      </c>
      <c r="O73" s="159"/>
    </row>
    <row r="74" spans="1:80" ht="12.75">
      <c r="A74" s="160">
        <v>28</v>
      </c>
      <c r="B74" s="161" t="s">
        <v>405</v>
      </c>
      <c r="C74" s="162" t="s">
        <v>406</v>
      </c>
      <c r="D74" s="163" t="s">
        <v>125</v>
      </c>
      <c r="E74" s="164">
        <v>6</v>
      </c>
      <c r="F74" s="215">
        <v>0</v>
      </c>
      <c r="G74" s="165">
        <f>E74*F74</f>
        <v>0</v>
      </c>
      <c r="H74" s="166">
        <v>0.26376</v>
      </c>
      <c r="I74" s="167">
        <f>E74*H74</f>
        <v>1.58256</v>
      </c>
      <c r="J74" s="166">
        <v>0</v>
      </c>
      <c r="K74" s="167">
        <f>E74*J74</f>
        <v>0</v>
      </c>
      <c r="O74" s="159">
        <v>2</v>
      </c>
      <c r="AA74" s="132">
        <v>1</v>
      </c>
      <c r="AB74" s="132">
        <v>1</v>
      </c>
      <c r="AC74" s="132">
        <v>1</v>
      </c>
      <c r="AZ74" s="132">
        <v>1</v>
      </c>
      <c r="BA74" s="132">
        <f>IF(AZ74=1,G74,0)</f>
        <v>0</v>
      </c>
      <c r="BB74" s="132">
        <f>IF(AZ74=2,G74,0)</f>
        <v>0</v>
      </c>
      <c r="BC74" s="132">
        <f>IF(AZ74=3,G74,0)</f>
        <v>0</v>
      </c>
      <c r="BD74" s="132">
        <f>IF(AZ74=4,G74,0)</f>
        <v>0</v>
      </c>
      <c r="BE74" s="132">
        <f>IF(AZ74=5,G74,0)</f>
        <v>0</v>
      </c>
      <c r="CA74" s="159">
        <v>1</v>
      </c>
      <c r="CB74" s="159">
        <v>1</v>
      </c>
    </row>
    <row r="75" spans="1:15" ht="12.75">
      <c r="A75" s="168"/>
      <c r="B75" s="172"/>
      <c r="C75" s="435" t="s">
        <v>361</v>
      </c>
      <c r="D75" s="436"/>
      <c r="E75" s="173">
        <v>6</v>
      </c>
      <c r="F75" s="216"/>
      <c r="G75" s="174"/>
      <c r="H75" s="175"/>
      <c r="I75" s="170"/>
      <c r="J75" s="176"/>
      <c r="K75" s="170"/>
      <c r="M75" s="171" t="s">
        <v>361</v>
      </c>
      <c r="O75" s="159"/>
    </row>
    <row r="76" spans="1:80" ht="12.75">
      <c r="A76" s="160">
        <v>29</v>
      </c>
      <c r="B76" s="161" t="s">
        <v>248</v>
      </c>
      <c r="C76" s="162" t="s">
        <v>249</v>
      </c>
      <c r="D76" s="163" t="s">
        <v>125</v>
      </c>
      <c r="E76" s="164">
        <v>6</v>
      </c>
      <c r="F76" s="215">
        <v>0</v>
      </c>
      <c r="G76" s="165">
        <f>E76*F76</f>
        <v>0</v>
      </c>
      <c r="H76" s="166">
        <v>0.00753</v>
      </c>
      <c r="I76" s="167">
        <f>E76*H76</f>
        <v>0.04518</v>
      </c>
      <c r="J76" s="166">
        <v>0</v>
      </c>
      <c r="K76" s="167">
        <f>E76*J76</f>
        <v>0</v>
      </c>
      <c r="O76" s="159">
        <v>2</v>
      </c>
      <c r="AA76" s="132">
        <v>1</v>
      </c>
      <c r="AB76" s="132">
        <v>1</v>
      </c>
      <c r="AC76" s="132">
        <v>1</v>
      </c>
      <c r="AZ76" s="132">
        <v>1</v>
      </c>
      <c r="BA76" s="132">
        <f>IF(AZ76=1,G76,0)</f>
        <v>0</v>
      </c>
      <c r="BB76" s="132">
        <f>IF(AZ76=2,G76,0)</f>
        <v>0</v>
      </c>
      <c r="BC76" s="132">
        <f>IF(AZ76=3,G76,0)</f>
        <v>0</v>
      </c>
      <c r="BD76" s="132">
        <f>IF(AZ76=4,G76,0)</f>
        <v>0</v>
      </c>
      <c r="BE76" s="132">
        <f>IF(AZ76=5,G76,0)</f>
        <v>0</v>
      </c>
      <c r="CA76" s="159">
        <v>1</v>
      </c>
      <c r="CB76" s="159">
        <v>1</v>
      </c>
    </row>
    <row r="77" spans="1:15" ht="12.75">
      <c r="A77" s="168"/>
      <c r="B77" s="172"/>
      <c r="C77" s="435" t="s">
        <v>361</v>
      </c>
      <c r="D77" s="436"/>
      <c r="E77" s="173">
        <v>6</v>
      </c>
      <c r="F77" s="216"/>
      <c r="G77" s="174"/>
      <c r="H77" s="175"/>
      <c r="I77" s="170"/>
      <c r="J77" s="176"/>
      <c r="K77" s="170"/>
      <c r="M77" s="171" t="s">
        <v>361</v>
      </c>
      <c r="O77" s="159"/>
    </row>
    <row r="78" spans="1:80" ht="12.75">
      <c r="A78" s="160">
        <v>30</v>
      </c>
      <c r="B78" s="161" t="s">
        <v>250</v>
      </c>
      <c r="C78" s="162" t="s">
        <v>251</v>
      </c>
      <c r="D78" s="163" t="s">
        <v>125</v>
      </c>
      <c r="E78" s="164">
        <v>6</v>
      </c>
      <c r="F78" s="215">
        <v>0</v>
      </c>
      <c r="G78" s="165">
        <f>E78*F78</f>
        <v>0</v>
      </c>
      <c r="H78" s="166">
        <v>0.00071</v>
      </c>
      <c r="I78" s="167">
        <f>E78*H78</f>
        <v>0.00426</v>
      </c>
      <c r="J78" s="166">
        <v>0</v>
      </c>
      <c r="K78" s="167">
        <f>E78*J78</f>
        <v>0</v>
      </c>
      <c r="O78" s="159">
        <v>2</v>
      </c>
      <c r="AA78" s="132">
        <v>1</v>
      </c>
      <c r="AB78" s="132">
        <v>1</v>
      </c>
      <c r="AC78" s="132">
        <v>1</v>
      </c>
      <c r="AZ78" s="132">
        <v>1</v>
      </c>
      <c r="BA78" s="132">
        <f>IF(AZ78=1,G78,0)</f>
        <v>0</v>
      </c>
      <c r="BB78" s="132">
        <f>IF(AZ78=2,G78,0)</f>
        <v>0</v>
      </c>
      <c r="BC78" s="132">
        <f>IF(AZ78=3,G78,0)</f>
        <v>0</v>
      </c>
      <c r="BD78" s="132">
        <f>IF(AZ78=4,G78,0)</f>
        <v>0</v>
      </c>
      <c r="BE78" s="132">
        <f>IF(AZ78=5,G78,0)</f>
        <v>0</v>
      </c>
      <c r="CA78" s="159">
        <v>1</v>
      </c>
      <c r="CB78" s="159">
        <v>1</v>
      </c>
    </row>
    <row r="79" spans="1:15" ht="12.75">
      <c r="A79" s="168"/>
      <c r="B79" s="172"/>
      <c r="C79" s="435" t="s">
        <v>361</v>
      </c>
      <c r="D79" s="436"/>
      <c r="E79" s="173">
        <v>6</v>
      </c>
      <c r="F79" s="216"/>
      <c r="G79" s="174"/>
      <c r="H79" s="175"/>
      <c r="I79" s="170"/>
      <c r="J79" s="176"/>
      <c r="K79" s="170"/>
      <c r="M79" s="171" t="s">
        <v>361</v>
      </c>
      <c r="O79" s="159"/>
    </row>
    <row r="80" spans="1:80" ht="12.75">
      <c r="A80" s="160">
        <v>31</v>
      </c>
      <c r="B80" s="161" t="s">
        <v>407</v>
      </c>
      <c r="C80" s="162" t="s">
        <v>408</v>
      </c>
      <c r="D80" s="163" t="s">
        <v>125</v>
      </c>
      <c r="E80" s="164">
        <v>6</v>
      </c>
      <c r="F80" s="215">
        <v>0</v>
      </c>
      <c r="G80" s="165">
        <f>E80*F80</f>
        <v>0</v>
      </c>
      <c r="H80" s="166">
        <v>0.12966</v>
      </c>
      <c r="I80" s="167">
        <f>E80*H80</f>
        <v>0.77796</v>
      </c>
      <c r="J80" s="166">
        <v>0</v>
      </c>
      <c r="K80" s="167">
        <f>E80*J80</f>
        <v>0</v>
      </c>
      <c r="O80" s="159">
        <v>2</v>
      </c>
      <c r="AA80" s="132">
        <v>1</v>
      </c>
      <c r="AB80" s="132">
        <v>1</v>
      </c>
      <c r="AC80" s="132">
        <v>1</v>
      </c>
      <c r="AZ80" s="132">
        <v>1</v>
      </c>
      <c r="BA80" s="132">
        <f>IF(AZ80=1,G80,0)</f>
        <v>0</v>
      </c>
      <c r="BB80" s="132">
        <f>IF(AZ80=2,G80,0)</f>
        <v>0</v>
      </c>
      <c r="BC80" s="132">
        <f>IF(AZ80=3,G80,0)</f>
        <v>0</v>
      </c>
      <c r="BD80" s="132">
        <f>IF(AZ80=4,G80,0)</f>
        <v>0</v>
      </c>
      <c r="BE80" s="132">
        <f>IF(AZ80=5,G80,0)</f>
        <v>0</v>
      </c>
      <c r="CA80" s="159">
        <v>1</v>
      </c>
      <c r="CB80" s="159">
        <v>1</v>
      </c>
    </row>
    <row r="81" spans="1:15" ht="12.75">
      <c r="A81" s="168"/>
      <c r="B81" s="172"/>
      <c r="C81" s="435" t="s">
        <v>361</v>
      </c>
      <c r="D81" s="436"/>
      <c r="E81" s="173">
        <v>6</v>
      </c>
      <c r="F81" s="216"/>
      <c r="G81" s="174"/>
      <c r="H81" s="175"/>
      <c r="I81" s="170"/>
      <c r="J81" s="176"/>
      <c r="K81" s="170"/>
      <c r="M81" s="171" t="s">
        <v>361</v>
      </c>
      <c r="O81" s="159"/>
    </row>
    <row r="82" spans="1:57" ht="12.75">
      <c r="A82" s="177"/>
      <c r="B82" s="178" t="s">
        <v>87</v>
      </c>
      <c r="C82" s="179" t="s">
        <v>229</v>
      </c>
      <c r="D82" s="180"/>
      <c r="E82" s="181"/>
      <c r="F82" s="182"/>
      <c r="G82" s="183">
        <f>SUM(G69:G81)</f>
        <v>0</v>
      </c>
      <c r="H82" s="184"/>
      <c r="I82" s="185">
        <f>SUM(I69:I81)</f>
        <v>6.844800000000001</v>
      </c>
      <c r="J82" s="184"/>
      <c r="K82" s="185">
        <f>SUM(K69:K81)</f>
        <v>0</v>
      </c>
      <c r="O82" s="159">
        <v>4</v>
      </c>
      <c r="BA82" s="186">
        <f>SUM(BA69:BA81)</f>
        <v>0</v>
      </c>
      <c r="BB82" s="186">
        <f>SUM(BB69:BB81)</f>
        <v>0</v>
      </c>
      <c r="BC82" s="186">
        <f>SUM(BC69:BC81)</f>
        <v>0</v>
      </c>
      <c r="BD82" s="186">
        <f>SUM(BD69:BD81)</f>
        <v>0</v>
      </c>
      <c r="BE82" s="186">
        <f>SUM(BE69:BE81)</f>
        <v>0</v>
      </c>
    </row>
    <row r="83" spans="1:15" ht="12.75">
      <c r="A83" s="149" t="s">
        <v>83</v>
      </c>
      <c r="B83" s="150" t="s">
        <v>266</v>
      </c>
      <c r="C83" s="151" t="s">
        <v>267</v>
      </c>
      <c r="D83" s="152"/>
      <c r="E83" s="153"/>
      <c r="F83" s="153"/>
      <c r="G83" s="154"/>
      <c r="H83" s="155"/>
      <c r="I83" s="156"/>
      <c r="J83" s="157"/>
      <c r="K83" s="158"/>
      <c r="O83" s="159">
        <v>1</v>
      </c>
    </row>
    <row r="84" spans="1:80" ht="12.75">
      <c r="A84" s="160">
        <v>32</v>
      </c>
      <c r="B84" s="161" t="s">
        <v>409</v>
      </c>
      <c r="C84" s="162" t="s">
        <v>410</v>
      </c>
      <c r="D84" s="163" t="s">
        <v>274</v>
      </c>
      <c r="E84" s="164">
        <v>3</v>
      </c>
      <c r="F84" s="215">
        <v>0</v>
      </c>
      <c r="G84" s="165">
        <f>E84*F84</f>
        <v>0</v>
      </c>
      <c r="H84" s="166">
        <v>0.00079</v>
      </c>
      <c r="I84" s="167">
        <f>E84*H84</f>
        <v>0.00237</v>
      </c>
      <c r="J84" s="166">
        <v>0</v>
      </c>
      <c r="K84" s="167">
        <f>E84*J84</f>
        <v>0</v>
      </c>
      <c r="O84" s="159">
        <v>2</v>
      </c>
      <c r="AA84" s="132">
        <v>1</v>
      </c>
      <c r="AB84" s="132">
        <v>0</v>
      </c>
      <c r="AC84" s="132">
        <v>0</v>
      </c>
      <c r="AZ84" s="132">
        <v>1</v>
      </c>
      <c r="BA84" s="132">
        <f>IF(AZ84=1,G84,0)</f>
        <v>0</v>
      </c>
      <c r="BB84" s="132">
        <f>IF(AZ84=2,G84,0)</f>
        <v>0</v>
      </c>
      <c r="BC84" s="132">
        <f>IF(AZ84=3,G84,0)</f>
        <v>0</v>
      </c>
      <c r="BD84" s="132">
        <f>IF(AZ84=4,G84,0)</f>
        <v>0</v>
      </c>
      <c r="BE84" s="132">
        <f>IF(AZ84=5,G84,0)</f>
        <v>0</v>
      </c>
      <c r="CA84" s="159">
        <v>1</v>
      </c>
      <c r="CB84" s="159">
        <v>0</v>
      </c>
    </row>
    <row r="85" spans="1:15" ht="12.75">
      <c r="A85" s="168"/>
      <c r="B85" s="169"/>
      <c r="C85" s="427" t="s">
        <v>411</v>
      </c>
      <c r="D85" s="428"/>
      <c r="E85" s="428"/>
      <c r="F85" s="428"/>
      <c r="G85" s="429"/>
      <c r="I85" s="170"/>
      <c r="K85" s="170"/>
      <c r="L85" s="171" t="s">
        <v>411</v>
      </c>
      <c r="O85" s="159">
        <v>3</v>
      </c>
    </row>
    <row r="86" spans="1:57" ht="12.75">
      <c r="A86" s="177"/>
      <c r="B86" s="178" t="s">
        <v>87</v>
      </c>
      <c r="C86" s="179" t="s">
        <v>268</v>
      </c>
      <c r="D86" s="180"/>
      <c r="E86" s="181"/>
      <c r="F86" s="182"/>
      <c r="G86" s="183">
        <f>SUM(G83:G85)</f>
        <v>0</v>
      </c>
      <c r="H86" s="184"/>
      <c r="I86" s="185">
        <f>SUM(I83:I85)</f>
        <v>0.00237</v>
      </c>
      <c r="J86" s="184"/>
      <c r="K86" s="185">
        <f>SUM(K83:K85)</f>
        <v>0</v>
      </c>
      <c r="O86" s="159">
        <v>4</v>
      </c>
      <c r="BA86" s="186">
        <f>SUM(BA83:BA85)</f>
        <v>0</v>
      </c>
      <c r="BB86" s="186">
        <f>SUM(BB83:BB85)</f>
        <v>0</v>
      </c>
      <c r="BC86" s="186">
        <f>SUM(BC83:BC85)</f>
        <v>0</v>
      </c>
      <c r="BD86" s="186">
        <f>SUM(BD83:BD85)</f>
        <v>0</v>
      </c>
      <c r="BE86" s="186">
        <f>SUM(BE83:BE85)</f>
        <v>0</v>
      </c>
    </row>
    <row r="87" spans="1:15" ht="12.75">
      <c r="A87" s="149" t="s">
        <v>83</v>
      </c>
      <c r="B87" s="150" t="s">
        <v>285</v>
      </c>
      <c r="C87" s="151" t="s">
        <v>286</v>
      </c>
      <c r="D87" s="152"/>
      <c r="E87" s="153"/>
      <c r="F87" s="153"/>
      <c r="G87" s="154"/>
      <c r="H87" s="155"/>
      <c r="I87" s="156"/>
      <c r="J87" s="157"/>
      <c r="K87" s="158"/>
      <c r="O87" s="159">
        <v>1</v>
      </c>
    </row>
    <row r="88" spans="1:80" ht="12.75">
      <c r="A88" s="160">
        <v>33</v>
      </c>
      <c r="B88" s="161" t="s">
        <v>300</v>
      </c>
      <c r="C88" s="162" t="s">
        <v>301</v>
      </c>
      <c r="D88" s="163" t="s">
        <v>215</v>
      </c>
      <c r="E88" s="164">
        <v>20</v>
      </c>
      <c r="F88" s="215">
        <v>0</v>
      </c>
      <c r="G88" s="165">
        <f>E88*F88</f>
        <v>0</v>
      </c>
      <c r="H88" s="166">
        <v>2E-05</v>
      </c>
      <c r="I88" s="167">
        <f>E88*H88</f>
        <v>0.0004</v>
      </c>
      <c r="J88" s="166">
        <v>0</v>
      </c>
      <c r="K88" s="167">
        <f>E88*J88</f>
        <v>0</v>
      </c>
      <c r="O88" s="159">
        <v>2</v>
      </c>
      <c r="AA88" s="132">
        <v>1</v>
      </c>
      <c r="AB88" s="132">
        <v>1</v>
      </c>
      <c r="AC88" s="132">
        <v>1</v>
      </c>
      <c r="AZ88" s="132">
        <v>1</v>
      </c>
      <c r="BA88" s="132">
        <f>IF(AZ88=1,G88,0)</f>
        <v>0</v>
      </c>
      <c r="BB88" s="132">
        <f>IF(AZ88=2,G88,0)</f>
        <v>0</v>
      </c>
      <c r="BC88" s="132">
        <f>IF(AZ88=3,G88,0)</f>
        <v>0</v>
      </c>
      <c r="BD88" s="132">
        <f>IF(AZ88=4,G88,0)</f>
        <v>0</v>
      </c>
      <c r="BE88" s="132">
        <f>IF(AZ88=5,G88,0)</f>
        <v>0</v>
      </c>
      <c r="CA88" s="159">
        <v>1</v>
      </c>
      <c r="CB88" s="159">
        <v>1</v>
      </c>
    </row>
    <row r="89" spans="1:15" ht="22.5">
      <c r="A89" s="168"/>
      <c r="B89" s="169"/>
      <c r="C89" s="427" t="s">
        <v>302</v>
      </c>
      <c r="D89" s="428"/>
      <c r="E89" s="428"/>
      <c r="F89" s="428"/>
      <c r="G89" s="429"/>
      <c r="I89" s="170"/>
      <c r="K89" s="170"/>
      <c r="L89" s="171" t="s">
        <v>302</v>
      </c>
      <c r="O89" s="159">
        <v>3</v>
      </c>
    </row>
    <row r="90" spans="1:80" ht="12.75">
      <c r="A90" s="160">
        <v>34</v>
      </c>
      <c r="B90" s="161" t="s">
        <v>303</v>
      </c>
      <c r="C90" s="162" t="s">
        <v>304</v>
      </c>
      <c r="D90" s="163" t="s">
        <v>215</v>
      </c>
      <c r="E90" s="164">
        <v>20</v>
      </c>
      <c r="F90" s="215">
        <v>0</v>
      </c>
      <c r="G90" s="165">
        <f>E90*F90</f>
        <v>0</v>
      </c>
      <c r="H90" s="166">
        <v>0</v>
      </c>
      <c r="I90" s="167">
        <f>E90*H90</f>
        <v>0</v>
      </c>
      <c r="J90" s="166">
        <v>0</v>
      </c>
      <c r="K90" s="167">
        <f>E90*J90</f>
        <v>0</v>
      </c>
      <c r="O90" s="159">
        <v>2</v>
      </c>
      <c r="AA90" s="132">
        <v>1</v>
      </c>
      <c r="AB90" s="132">
        <v>1</v>
      </c>
      <c r="AC90" s="132">
        <v>1</v>
      </c>
      <c r="AZ90" s="132">
        <v>1</v>
      </c>
      <c r="BA90" s="132">
        <f>IF(AZ90=1,G90,0)</f>
        <v>0</v>
      </c>
      <c r="BB90" s="132">
        <f>IF(AZ90=2,G90,0)</f>
        <v>0</v>
      </c>
      <c r="BC90" s="132">
        <f>IF(AZ90=3,G90,0)</f>
        <v>0</v>
      </c>
      <c r="BD90" s="132">
        <f>IF(AZ90=4,G90,0)</f>
        <v>0</v>
      </c>
      <c r="BE90" s="132">
        <f>IF(AZ90=5,G90,0)</f>
        <v>0</v>
      </c>
      <c r="CA90" s="159">
        <v>1</v>
      </c>
      <c r="CB90" s="159">
        <v>1</v>
      </c>
    </row>
    <row r="91" spans="1:15" ht="12.75">
      <c r="A91" s="168"/>
      <c r="B91" s="169"/>
      <c r="C91" s="427" t="s">
        <v>305</v>
      </c>
      <c r="D91" s="428"/>
      <c r="E91" s="428"/>
      <c r="F91" s="428"/>
      <c r="G91" s="429"/>
      <c r="I91" s="170"/>
      <c r="K91" s="170"/>
      <c r="L91" s="171" t="s">
        <v>305</v>
      </c>
      <c r="O91" s="159">
        <v>3</v>
      </c>
    </row>
    <row r="92" spans="1:80" ht="12.75">
      <c r="A92" s="160">
        <v>35</v>
      </c>
      <c r="B92" s="161" t="s">
        <v>306</v>
      </c>
      <c r="C92" s="162" t="s">
        <v>307</v>
      </c>
      <c r="D92" s="163" t="s">
        <v>308</v>
      </c>
      <c r="E92" s="164">
        <v>0.01</v>
      </c>
      <c r="F92" s="215">
        <v>0</v>
      </c>
      <c r="G92" s="165">
        <f>E92*F92</f>
        <v>0</v>
      </c>
      <c r="H92" s="166">
        <v>1</v>
      </c>
      <c r="I92" s="167">
        <f>E92*H92</f>
        <v>0.01</v>
      </c>
      <c r="J92" s="166"/>
      <c r="K92" s="167">
        <f>E92*J92</f>
        <v>0</v>
      </c>
      <c r="O92" s="159">
        <v>2</v>
      </c>
      <c r="AA92" s="132">
        <v>3</v>
      </c>
      <c r="AB92" s="132">
        <v>1</v>
      </c>
      <c r="AC92" s="132">
        <v>11161564</v>
      </c>
      <c r="AZ92" s="132">
        <v>1</v>
      </c>
      <c r="BA92" s="132">
        <f>IF(AZ92=1,G92,0)</f>
        <v>0</v>
      </c>
      <c r="BB92" s="132">
        <f>IF(AZ92=2,G92,0)</f>
        <v>0</v>
      </c>
      <c r="BC92" s="132">
        <f>IF(AZ92=3,G92,0)</f>
        <v>0</v>
      </c>
      <c r="BD92" s="132">
        <f>IF(AZ92=4,G92,0)</f>
        <v>0</v>
      </c>
      <c r="BE92" s="132">
        <f>IF(AZ92=5,G92,0)</f>
        <v>0</v>
      </c>
      <c r="CA92" s="159">
        <v>3</v>
      </c>
      <c r="CB92" s="159">
        <v>1</v>
      </c>
    </row>
    <row r="93" spans="1:15" ht="12.75">
      <c r="A93" s="168"/>
      <c r="B93" s="169"/>
      <c r="C93" s="427" t="s">
        <v>309</v>
      </c>
      <c r="D93" s="428"/>
      <c r="E93" s="428"/>
      <c r="F93" s="428"/>
      <c r="G93" s="429"/>
      <c r="I93" s="170"/>
      <c r="K93" s="170"/>
      <c r="L93" s="171" t="s">
        <v>309</v>
      </c>
      <c r="O93" s="159">
        <v>3</v>
      </c>
    </row>
    <row r="94" spans="1:57" ht="12.75">
      <c r="A94" s="177"/>
      <c r="B94" s="178" t="s">
        <v>87</v>
      </c>
      <c r="C94" s="179" t="s">
        <v>287</v>
      </c>
      <c r="D94" s="180"/>
      <c r="E94" s="181"/>
      <c r="F94" s="182"/>
      <c r="G94" s="183">
        <f>SUM(G87:G93)</f>
        <v>0</v>
      </c>
      <c r="H94" s="184"/>
      <c r="I94" s="185">
        <f>SUM(I87:I93)</f>
        <v>0.0104</v>
      </c>
      <c r="J94" s="184"/>
      <c r="K94" s="185">
        <f>SUM(K87:K93)</f>
        <v>0</v>
      </c>
      <c r="O94" s="159">
        <v>4</v>
      </c>
      <c r="BA94" s="186">
        <f>SUM(BA87:BA93)</f>
        <v>0</v>
      </c>
      <c r="BB94" s="186">
        <f>SUM(BB87:BB93)</f>
        <v>0</v>
      </c>
      <c r="BC94" s="186">
        <f>SUM(BC87:BC93)</f>
        <v>0</v>
      </c>
      <c r="BD94" s="186">
        <f>SUM(BD87:BD93)</f>
        <v>0</v>
      </c>
      <c r="BE94" s="186">
        <f>SUM(BE87:BE93)</f>
        <v>0</v>
      </c>
    </row>
    <row r="95" spans="1:15" ht="12.75">
      <c r="A95" s="149" t="s">
        <v>83</v>
      </c>
      <c r="B95" s="150" t="s">
        <v>412</v>
      </c>
      <c r="C95" s="151" t="s">
        <v>413</v>
      </c>
      <c r="D95" s="152"/>
      <c r="E95" s="153"/>
      <c r="F95" s="153"/>
      <c r="G95" s="154"/>
      <c r="H95" s="155"/>
      <c r="I95" s="156"/>
      <c r="J95" s="157"/>
      <c r="K95" s="158"/>
      <c r="O95" s="159">
        <v>1</v>
      </c>
    </row>
    <row r="96" spans="1:80" ht="22.5">
      <c r="A96" s="160">
        <v>36</v>
      </c>
      <c r="B96" s="161" t="s">
        <v>415</v>
      </c>
      <c r="C96" s="162" t="s">
        <v>416</v>
      </c>
      <c r="D96" s="163" t="s">
        <v>215</v>
      </c>
      <c r="E96" s="164">
        <v>678.2</v>
      </c>
      <c r="F96" s="215">
        <v>0</v>
      </c>
      <c r="G96" s="165">
        <f>E96*F96</f>
        <v>0</v>
      </c>
      <c r="H96" s="166">
        <v>0</v>
      </c>
      <c r="I96" s="167">
        <f>E96*H96</f>
        <v>0</v>
      </c>
      <c r="J96" s="166">
        <v>0</v>
      </c>
      <c r="K96" s="167">
        <f>E96*J96</f>
        <v>0</v>
      </c>
      <c r="O96" s="159">
        <v>2</v>
      </c>
      <c r="AA96" s="132">
        <v>1</v>
      </c>
      <c r="AB96" s="132">
        <v>0</v>
      </c>
      <c r="AC96" s="132">
        <v>0</v>
      </c>
      <c r="AZ96" s="132">
        <v>4</v>
      </c>
      <c r="BA96" s="132">
        <f>IF(AZ96=1,G96,0)</f>
        <v>0</v>
      </c>
      <c r="BB96" s="132">
        <f>IF(AZ96=2,G96,0)</f>
        <v>0</v>
      </c>
      <c r="BC96" s="132">
        <f>IF(AZ96=3,G96,0)</f>
        <v>0</v>
      </c>
      <c r="BD96" s="132">
        <f>IF(AZ96=4,G96,0)</f>
        <v>0</v>
      </c>
      <c r="BE96" s="132">
        <f>IF(AZ96=5,G96,0)</f>
        <v>0</v>
      </c>
      <c r="CA96" s="159">
        <v>1</v>
      </c>
      <c r="CB96" s="159">
        <v>0</v>
      </c>
    </row>
    <row r="97" spans="1:15" ht="12.75">
      <c r="A97" s="168"/>
      <c r="B97" s="172"/>
      <c r="C97" s="435" t="s">
        <v>417</v>
      </c>
      <c r="D97" s="436"/>
      <c r="E97" s="173">
        <v>678.2</v>
      </c>
      <c r="F97" s="216"/>
      <c r="G97" s="174"/>
      <c r="H97" s="175"/>
      <c r="I97" s="170"/>
      <c r="J97" s="176"/>
      <c r="K97" s="170"/>
      <c r="M97" s="171" t="s">
        <v>417</v>
      </c>
      <c r="O97" s="159"/>
    </row>
    <row r="98" spans="1:80" ht="12.75">
      <c r="A98" s="160">
        <v>37</v>
      </c>
      <c r="B98" s="161" t="s">
        <v>418</v>
      </c>
      <c r="C98" s="162" t="s">
        <v>419</v>
      </c>
      <c r="D98" s="163" t="s">
        <v>215</v>
      </c>
      <c r="E98" s="164">
        <v>678.2</v>
      </c>
      <c r="F98" s="215">
        <v>0</v>
      </c>
      <c r="G98" s="165">
        <f>E98*F98</f>
        <v>0</v>
      </c>
      <c r="H98" s="166">
        <v>4E-05</v>
      </c>
      <c r="I98" s="167">
        <f>E98*H98</f>
        <v>0.027128000000000003</v>
      </c>
      <c r="J98" s="166"/>
      <c r="K98" s="167">
        <f>E98*J98</f>
        <v>0</v>
      </c>
      <c r="O98" s="159">
        <v>2</v>
      </c>
      <c r="AA98" s="132">
        <v>3</v>
      </c>
      <c r="AB98" s="132">
        <v>9</v>
      </c>
      <c r="AC98" s="132">
        <v>34141301</v>
      </c>
      <c r="AZ98" s="132">
        <v>3</v>
      </c>
      <c r="BA98" s="132">
        <f>IF(AZ98=1,G98,0)</f>
        <v>0</v>
      </c>
      <c r="BB98" s="132">
        <f>IF(AZ98=2,G98,0)</f>
        <v>0</v>
      </c>
      <c r="BC98" s="132">
        <f>IF(AZ98=3,G98,0)</f>
        <v>0</v>
      </c>
      <c r="BD98" s="132">
        <f>IF(AZ98=4,G98,0)</f>
        <v>0</v>
      </c>
      <c r="BE98" s="132">
        <f>IF(AZ98=5,G98,0)</f>
        <v>0</v>
      </c>
      <c r="CA98" s="159">
        <v>3</v>
      </c>
      <c r="CB98" s="159">
        <v>9</v>
      </c>
    </row>
    <row r="99" spans="1:57" ht="12.75">
      <c r="A99" s="177"/>
      <c r="B99" s="178" t="s">
        <v>87</v>
      </c>
      <c r="C99" s="179" t="s">
        <v>414</v>
      </c>
      <c r="D99" s="180"/>
      <c r="E99" s="181"/>
      <c r="F99" s="182"/>
      <c r="G99" s="183">
        <f>SUM(G95:G98)</f>
        <v>0</v>
      </c>
      <c r="H99" s="184"/>
      <c r="I99" s="185">
        <f>SUM(I95:I98)</f>
        <v>0.027128000000000003</v>
      </c>
      <c r="J99" s="184"/>
      <c r="K99" s="185">
        <f>SUM(K95:K98)</f>
        <v>0</v>
      </c>
      <c r="O99" s="159">
        <v>4</v>
      </c>
      <c r="BA99" s="186">
        <f>SUM(BA95:BA98)</f>
        <v>0</v>
      </c>
      <c r="BB99" s="186">
        <f>SUM(BB95:BB98)</f>
        <v>0</v>
      </c>
      <c r="BC99" s="186">
        <f>SUM(BC95:BC98)</f>
        <v>0</v>
      </c>
      <c r="BD99" s="186">
        <f>SUM(BD95:BD98)</f>
        <v>0</v>
      </c>
      <c r="BE99" s="186">
        <f>SUM(BE95:BE98)</f>
        <v>0</v>
      </c>
    </row>
    <row r="100" spans="1:15" ht="12.75">
      <c r="A100" s="149" t="s">
        <v>83</v>
      </c>
      <c r="B100" s="150" t="s">
        <v>331</v>
      </c>
      <c r="C100" s="151" t="s">
        <v>332</v>
      </c>
      <c r="D100" s="152"/>
      <c r="E100" s="153"/>
      <c r="F100" s="153"/>
      <c r="G100" s="154"/>
      <c r="H100" s="155"/>
      <c r="I100" s="156"/>
      <c r="J100" s="157"/>
      <c r="K100" s="158"/>
      <c r="O100" s="159">
        <v>1</v>
      </c>
    </row>
    <row r="101" spans="1:80" ht="12.75">
      <c r="A101" s="160">
        <v>38</v>
      </c>
      <c r="B101" s="161" t="s">
        <v>420</v>
      </c>
      <c r="C101" s="162" t="s">
        <v>421</v>
      </c>
      <c r="D101" s="163" t="s">
        <v>215</v>
      </c>
      <c r="E101" s="164">
        <v>90</v>
      </c>
      <c r="F101" s="215">
        <v>0</v>
      </c>
      <c r="G101" s="165">
        <f>E101*F101</f>
        <v>0</v>
      </c>
      <c r="H101" s="166">
        <v>0</v>
      </c>
      <c r="I101" s="167">
        <f>E101*H101</f>
        <v>0</v>
      </c>
      <c r="J101" s="166">
        <v>0</v>
      </c>
      <c r="K101" s="167">
        <f>E101*J101</f>
        <v>0</v>
      </c>
      <c r="O101" s="159">
        <v>2</v>
      </c>
      <c r="AA101" s="132">
        <v>1</v>
      </c>
      <c r="AB101" s="132">
        <v>9</v>
      </c>
      <c r="AC101" s="132">
        <v>9</v>
      </c>
      <c r="AZ101" s="132">
        <v>4</v>
      </c>
      <c r="BA101" s="132">
        <f>IF(AZ101=1,G101,0)</f>
        <v>0</v>
      </c>
      <c r="BB101" s="132">
        <f>IF(AZ101=2,G101,0)</f>
        <v>0</v>
      </c>
      <c r="BC101" s="132">
        <f>IF(AZ101=3,G101,0)</f>
        <v>0</v>
      </c>
      <c r="BD101" s="132">
        <f>IF(AZ101=4,G101,0)</f>
        <v>0</v>
      </c>
      <c r="BE101" s="132">
        <f>IF(AZ101=5,G101,0)</f>
        <v>0</v>
      </c>
      <c r="CA101" s="159">
        <v>1</v>
      </c>
      <c r="CB101" s="159">
        <v>9</v>
      </c>
    </row>
    <row r="102" spans="1:80" ht="12.75">
      <c r="A102" s="160">
        <v>39</v>
      </c>
      <c r="B102" s="161" t="s">
        <v>422</v>
      </c>
      <c r="C102" s="162" t="s">
        <v>423</v>
      </c>
      <c r="D102" s="163" t="s">
        <v>215</v>
      </c>
      <c r="E102" s="164">
        <v>51.5</v>
      </c>
      <c r="F102" s="215">
        <v>0</v>
      </c>
      <c r="G102" s="165">
        <f>E102*F102</f>
        <v>0</v>
      </c>
      <c r="H102" s="166">
        <v>0</v>
      </c>
      <c r="I102" s="167">
        <f>E102*H102</f>
        <v>0</v>
      </c>
      <c r="J102" s="166">
        <v>0</v>
      </c>
      <c r="K102" s="167">
        <f>E102*J102</f>
        <v>0</v>
      </c>
      <c r="O102" s="159">
        <v>2</v>
      </c>
      <c r="AA102" s="132">
        <v>1</v>
      </c>
      <c r="AB102" s="132">
        <v>9</v>
      </c>
      <c r="AC102" s="132">
        <v>9</v>
      </c>
      <c r="AZ102" s="132">
        <v>4</v>
      </c>
      <c r="BA102" s="132">
        <f>IF(AZ102=1,G102,0)</f>
        <v>0</v>
      </c>
      <c r="BB102" s="132">
        <f>IF(AZ102=2,G102,0)</f>
        <v>0</v>
      </c>
      <c r="BC102" s="132">
        <f>IF(AZ102=3,G102,0)</f>
        <v>0</v>
      </c>
      <c r="BD102" s="132">
        <f>IF(AZ102=4,G102,0)</f>
        <v>0</v>
      </c>
      <c r="BE102" s="132">
        <f>IF(AZ102=5,G102,0)</f>
        <v>0</v>
      </c>
      <c r="CA102" s="159">
        <v>1</v>
      </c>
      <c r="CB102" s="159">
        <v>9</v>
      </c>
    </row>
    <row r="103" spans="1:80" ht="12.75">
      <c r="A103" s="160">
        <v>40</v>
      </c>
      <c r="B103" s="161" t="s">
        <v>424</v>
      </c>
      <c r="C103" s="162" t="s">
        <v>425</v>
      </c>
      <c r="D103" s="163" t="s">
        <v>215</v>
      </c>
      <c r="E103" s="164">
        <v>293</v>
      </c>
      <c r="F103" s="215">
        <v>0</v>
      </c>
      <c r="G103" s="165">
        <f>E103*F103</f>
        <v>0</v>
      </c>
      <c r="H103" s="166">
        <v>0</v>
      </c>
      <c r="I103" s="167">
        <f>E103*H103</f>
        <v>0</v>
      </c>
      <c r="J103" s="166">
        <v>0</v>
      </c>
      <c r="K103" s="167">
        <f>E103*J103</f>
        <v>0</v>
      </c>
      <c r="O103" s="159">
        <v>2</v>
      </c>
      <c r="AA103" s="132">
        <v>1</v>
      </c>
      <c r="AB103" s="132">
        <v>9</v>
      </c>
      <c r="AC103" s="132">
        <v>9</v>
      </c>
      <c r="AZ103" s="132">
        <v>4</v>
      </c>
      <c r="BA103" s="132">
        <f>IF(AZ103=1,G103,0)</f>
        <v>0</v>
      </c>
      <c r="BB103" s="132">
        <f>IF(AZ103=2,G103,0)</f>
        <v>0</v>
      </c>
      <c r="BC103" s="132">
        <f>IF(AZ103=3,G103,0)</f>
        <v>0</v>
      </c>
      <c r="BD103" s="132">
        <f>IF(AZ103=4,G103,0)</f>
        <v>0</v>
      </c>
      <c r="BE103" s="132">
        <f>IF(AZ103=5,G103,0)</f>
        <v>0</v>
      </c>
      <c r="CA103" s="159">
        <v>1</v>
      </c>
      <c r="CB103" s="159">
        <v>9</v>
      </c>
    </row>
    <row r="104" spans="1:80" ht="12.75">
      <c r="A104" s="160">
        <v>41</v>
      </c>
      <c r="B104" s="161" t="s">
        <v>426</v>
      </c>
      <c r="C104" s="162" t="s">
        <v>427</v>
      </c>
      <c r="D104" s="163" t="s">
        <v>215</v>
      </c>
      <c r="E104" s="164">
        <v>237.7</v>
      </c>
      <c r="F104" s="215">
        <v>0</v>
      </c>
      <c r="G104" s="165">
        <f>E104*F104</f>
        <v>0</v>
      </c>
      <c r="H104" s="166">
        <v>0</v>
      </c>
      <c r="I104" s="167">
        <f>E104*H104</f>
        <v>0</v>
      </c>
      <c r="J104" s="166">
        <v>0</v>
      </c>
      <c r="K104" s="167">
        <f>E104*J104</f>
        <v>0</v>
      </c>
      <c r="O104" s="159">
        <v>2</v>
      </c>
      <c r="AA104" s="132">
        <v>1</v>
      </c>
      <c r="AB104" s="132">
        <v>9</v>
      </c>
      <c r="AC104" s="132">
        <v>9</v>
      </c>
      <c r="AZ104" s="132">
        <v>4</v>
      </c>
      <c r="BA104" s="132">
        <f>IF(AZ104=1,G104,0)</f>
        <v>0</v>
      </c>
      <c r="BB104" s="132">
        <f>IF(AZ104=2,G104,0)</f>
        <v>0</v>
      </c>
      <c r="BC104" s="132">
        <f>IF(AZ104=3,G104,0)</f>
        <v>0</v>
      </c>
      <c r="BD104" s="132">
        <f>IF(AZ104=4,G104,0)</f>
        <v>0</v>
      </c>
      <c r="BE104" s="132">
        <f>IF(AZ104=5,G104,0)</f>
        <v>0</v>
      </c>
      <c r="CA104" s="159">
        <v>1</v>
      </c>
      <c r="CB104" s="159">
        <v>9</v>
      </c>
    </row>
    <row r="105" spans="1:80" ht="12.75">
      <c r="A105" s="160">
        <v>42</v>
      </c>
      <c r="B105" s="161" t="s">
        <v>428</v>
      </c>
      <c r="C105" s="162" t="s">
        <v>429</v>
      </c>
      <c r="D105" s="163" t="s">
        <v>274</v>
      </c>
      <c r="E105" s="164">
        <v>15</v>
      </c>
      <c r="F105" s="215">
        <v>0</v>
      </c>
      <c r="G105" s="165">
        <f>E105*F105</f>
        <v>0</v>
      </c>
      <c r="H105" s="166">
        <v>0</v>
      </c>
      <c r="I105" s="167">
        <f>E105*H105</f>
        <v>0</v>
      </c>
      <c r="J105" s="166">
        <v>0</v>
      </c>
      <c r="K105" s="167">
        <f>E105*J105</f>
        <v>0</v>
      </c>
      <c r="O105" s="159">
        <v>2</v>
      </c>
      <c r="AA105" s="132">
        <v>1</v>
      </c>
      <c r="AB105" s="132">
        <v>9</v>
      </c>
      <c r="AC105" s="132">
        <v>9</v>
      </c>
      <c r="AZ105" s="132">
        <v>4</v>
      </c>
      <c r="BA105" s="132">
        <f>IF(AZ105=1,G105,0)</f>
        <v>0</v>
      </c>
      <c r="BB105" s="132">
        <f>IF(AZ105=2,G105,0)</f>
        <v>0</v>
      </c>
      <c r="BC105" s="132">
        <f>IF(AZ105=3,G105,0)</f>
        <v>0</v>
      </c>
      <c r="BD105" s="132">
        <f>IF(AZ105=4,G105,0)</f>
        <v>0</v>
      </c>
      <c r="BE105" s="132">
        <f>IF(AZ105=5,G105,0)</f>
        <v>0</v>
      </c>
      <c r="CA105" s="159">
        <v>1</v>
      </c>
      <c r="CB105" s="159">
        <v>9</v>
      </c>
    </row>
    <row r="106" spans="1:15" ht="12.75">
      <c r="A106" s="168"/>
      <c r="B106" s="172"/>
      <c r="C106" s="435" t="s">
        <v>430</v>
      </c>
      <c r="D106" s="436"/>
      <c r="E106" s="173">
        <v>15</v>
      </c>
      <c r="F106" s="216"/>
      <c r="G106" s="174"/>
      <c r="H106" s="175"/>
      <c r="I106" s="170"/>
      <c r="J106" s="176"/>
      <c r="K106" s="170"/>
      <c r="M106" s="171" t="s">
        <v>430</v>
      </c>
      <c r="O106" s="159"/>
    </row>
    <row r="107" spans="1:80" ht="12.75">
      <c r="A107" s="160">
        <v>43</v>
      </c>
      <c r="B107" s="161" t="s">
        <v>431</v>
      </c>
      <c r="C107" s="162" t="s">
        <v>432</v>
      </c>
      <c r="D107" s="163" t="s">
        <v>274</v>
      </c>
      <c r="E107" s="164">
        <v>16</v>
      </c>
      <c r="F107" s="215">
        <v>0</v>
      </c>
      <c r="G107" s="165">
        <f>E107*F107</f>
        <v>0</v>
      </c>
      <c r="H107" s="166">
        <v>0</v>
      </c>
      <c r="I107" s="167">
        <f>E107*H107</f>
        <v>0</v>
      </c>
      <c r="J107" s="166">
        <v>0</v>
      </c>
      <c r="K107" s="167">
        <f>E107*J107</f>
        <v>0</v>
      </c>
      <c r="O107" s="159">
        <v>2</v>
      </c>
      <c r="AA107" s="132">
        <v>1</v>
      </c>
      <c r="AB107" s="132">
        <v>9</v>
      </c>
      <c r="AC107" s="132">
        <v>9</v>
      </c>
      <c r="AZ107" s="132">
        <v>4</v>
      </c>
      <c r="BA107" s="132">
        <f>IF(AZ107=1,G107,0)</f>
        <v>0</v>
      </c>
      <c r="BB107" s="132">
        <f>IF(AZ107=2,G107,0)</f>
        <v>0</v>
      </c>
      <c r="BC107" s="132">
        <f>IF(AZ107=3,G107,0)</f>
        <v>0</v>
      </c>
      <c r="BD107" s="132">
        <f>IF(AZ107=4,G107,0)</f>
        <v>0</v>
      </c>
      <c r="BE107" s="132">
        <f>IF(AZ107=5,G107,0)</f>
        <v>0</v>
      </c>
      <c r="CA107" s="159">
        <v>1</v>
      </c>
      <c r="CB107" s="159">
        <v>9</v>
      </c>
    </row>
    <row r="108" spans="1:15" ht="12.75">
      <c r="A108" s="168"/>
      <c r="B108" s="172"/>
      <c r="C108" s="435" t="s">
        <v>433</v>
      </c>
      <c r="D108" s="436"/>
      <c r="E108" s="173">
        <v>16</v>
      </c>
      <c r="F108" s="216"/>
      <c r="G108" s="174"/>
      <c r="H108" s="175"/>
      <c r="I108" s="170"/>
      <c r="J108" s="176"/>
      <c r="K108" s="170"/>
      <c r="M108" s="171" t="s">
        <v>433</v>
      </c>
      <c r="O108" s="159"/>
    </row>
    <row r="109" spans="1:80" ht="12.75">
      <c r="A109" s="160">
        <v>44</v>
      </c>
      <c r="B109" s="161" t="s">
        <v>434</v>
      </c>
      <c r="C109" s="162" t="s">
        <v>435</v>
      </c>
      <c r="D109" s="163" t="s">
        <v>274</v>
      </c>
      <c r="E109" s="164">
        <v>16</v>
      </c>
      <c r="F109" s="215">
        <v>0</v>
      </c>
      <c r="G109" s="165">
        <f>E109*F109</f>
        <v>0</v>
      </c>
      <c r="H109" s="166">
        <v>0</v>
      </c>
      <c r="I109" s="167">
        <f>E109*H109</f>
        <v>0</v>
      </c>
      <c r="J109" s="166">
        <v>0</v>
      </c>
      <c r="K109" s="167">
        <f>E109*J109</f>
        <v>0</v>
      </c>
      <c r="O109" s="159">
        <v>2</v>
      </c>
      <c r="AA109" s="132">
        <v>1</v>
      </c>
      <c r="AB109" s="132">
        <v>9</v>
      </c>
      <c r="AC109" s="132">
        <v>9</v>
      </c>
      <c r="AZ109" s="132">
        <v>4</v>
      </c>
      <c r="BA109" s="132">
        <f>IF(AZ109=1,G109,0)</f>
        <v>0</v>
      </c>
      <c r="BB109" s="132">
        <f>IF(AZ109=2,G109,0)</f>
        <v>0</v>
      </c>
      <c r="BC109" s="132">
        <f>IF(AZ109=3,G109,0)</f>
        <v>0</v>
      </c>
      <c r="BD109" s="132">
        <f>IF(AZ109=4,G109,0)</f>
        <v>0</v>
      </c>
      <c r="BE109" s="132">
        <f>IF(AZ109=5,G109,0)</f>
        <v>0</v>
      </c>
      <c r="CA109" s="159">
        <v>1</v>
      </c>
      <c r="CB109" s="159">
        <v>9</v>
      </c>
    </row>
    <row r="110" spans="1:15" ht="12.75">
      <c r="A110" s="168"/>
      <c r="B110" s="172"/>
      <c r="C110" s="435" t="s">
        <v>436</v>
      </c>
      <c r="D110" s="436"/>
      <c r="E110" s="173">
        <v>16</v>
      </c>
      <c r="F110" s="216"/>
      <c r="G110" s="174"/>
      <c r="H110" s="175"/>
      <c r="I110" s="170"/>
      <c r="J110" s="176"/>
      <c r="K110" s="170"/>
      <c r="M110" s="171" t="s">
        <v>436</v>
      </c>
      <c r="O110" s="159"/>
    </row>
    <row r="111" spans="1:80" ht="12.75">
      <c r="A111" s="160">
        <v>45</v>
      </c>
      <c r="B111" s="161" t="s">
        <v>437</v>
      </c>
      <c r="C111" s="162" t="s">
        <v>438</v>
      </c>
      <c r="D111" s="163" t="s">
        <v>274</v>
      </c>
      <c r="E111" s="164">
        <v>4</v>
      </c>
      <c r="F111" s="215">
        <v>0</v>
      </c>
      <c r="G111" s="165">
        <f>E111*F111</f>
        <v>0</v>
      </c>
      <c r="H111" s="166">
        <v>0</v>
      </c>
      <c r="I111" s="167">
        <f>E111*H111</f>
        <v>0</v>
      </c>
      <c r="J111" s="166">
        <v>0</v>
      </c>
      <c r="K111" s="167">
        <f>E111*J111</f>
        <v>0</v>
      </c>
      <c r="O111" s="159">
        <v>2</v>
      </c>
      <c r="AA111" s="132">
        <v>1</v>
      </c>
      <c r="AB111" s="132">
        <v>9</v>
      </c>
      <c r="AC111" s="132">
        <v>9</v>
      </c>
      <c r="AZ111" s="132">
        <v>4</v>
      </c>
      <c r="BA111" s="132">
        <f>IF(AZ111=1,G111,0)</f>
        <v>0</v>
      </c>
      <c r="BB111" s="132">
        <f>IF(AZ111=2,G111,0)</f>
        <v>0</v>
      </c>
      <c r="BC111" s="132">
        <f>IF(AZ111=3,G111,0)</f>
        <v>0</v>
      </c>
      <c r="BD111" s="132">
        <f>IF(AZ111=4,G111,0)</f>
        <v>0</v>
      </c>
      <c r="BE111" s="132">
        <f>IF(AZ111=5,G111,0)</f>
        <v>0</v>
      </c>
      <c r="CA111" s="159">
        <v>1</v>
      </c>
      <c r="CB111" s="159">
        <v>9</v>
      </c>
    </row>
    <row r="112" spans="1:80" ht="12.75">
      <c r="A112" s="160">
        <v>46</v>
      </c>
      <c r="B112" s="161" t="s">
        <v>439</v>
      </c>
      <c r="C112" s="162" t="s">
        <v>440</v>
      </c>
      <c r="D112" s="163" t="s">
        <v>215</v>
      </c>
      <c r="E112" s="164">
        <v>344.5</v>
      </c>
      <c r="F112" s="215">
        <v>0</v>
      </c>
      <c r="G112" s="165">
        <f>E112*F112</f>
        <v>0</v>
      </c>
      <c r="H112" s="166">
        <v>0</v>
      </c>
      <c r="I112" s="167">
        <f>E112*H112</f>
        <v>0</v>
      </c>
      <c r="J112" s="166">
        <v>0</v>
      </c>
      <c r="K112" s="167">
        <f>E112*J112</f>
        <v>0</v>
      </c>
      <c r="O112" s="159">
        <v>2</v>
      </c>
      <c r="AA112" s="132">
        <v>1</v>
      </c>
      <c r="AB112" s="132">
        <v>9</v>
      </c>
      <c r="AC112" s="132">
        <v>9</v>
      </c>
      <c r="AZ112" s="132">
        <v>4</v>
      </c>
      <c r="BA112" s="132">
        <f>IF(AZ112=1,G112,0)</f>
        <v>0</v>
      </c>
      <c r="BB112" s="132">
        <f>IF(AZ112=2,G112,0)</f>
        <v>0</v>
      </c>
      <c r="BC112" s="132">
        <f>IF(AZ112=3,G112,0)</f>
        <v>0</v>
      </c>
      <c r="BD112" s="132">
        <f>IF(AZ112=4,G112,0)</f>
        <v>0</v>
      </c>
      <c r="BE112" s="132">
        <f>IF(AZ112=5,G112,0)</f>
        <v>0</v>
      </c>
      <c r="CA112" s="159">
        <v>1</v>
      </c>
      <c r="CB112" s="159">
        <v>9</v>
      </c>
    </row>
    <row r="113" spans="1:15" ht="12.75">
      <c r="A113" s="168"/>
      <c r="B113" s="172"/>
      <c r="C113" s="435" t="s">
        <v>441</v>
      </c>
      <c r="D113" s="436"/>
      <c r="E113" s="173">
        <v>344.5</v>
      </c>
      <c r="F113" s="216"/>
      <c r="G113" s="174"/>
      <c r="H113" s="175"/>
      <c r="I113" s="170"/>
      <c r="J113" s="176"/>
      <c r="K113" s="170"/>
      <c r="M113" s="171" t="s">
        <v>441</v>
      </c>
      <c r="O113" s="159"/>
    </row>
    <row r="114" spans="1:80" ht="12.75">
      <c r="A114" s="160">
        <v>47</v>
      </c>
      <c r="B114" s="161" t="s">
        <v>442</v>
      </c>
      <c r="C114" s="162" t="s">
        <v>443</v>
      </c>
      <c r="D114" s="163" t="s">
        <v>215</v>
      </c>
      <c r="E114" s="164">
        <v>237.7</v>
      </c>
      <c r="F114" s="215">
        <v>0</v>
      </c>
      <c r="G114" s="165">
        <f>E114*F114</f>
        <v>0</v>
      </c>
      <c r="H114" s="166">
        <v>0</v>
      </c>
      <c r="I114" s="167">
        <f>E114*H114</f>
        <v>0</v>
      </c>
      <c r="J114" s="166">
        <v>0</v>
      </c>
      <c r="K114" s="167">
        <f>E114*J114</f>
        <v>0</v>
      </c>
      <c r="O114" s="159">
        <v>2</v>
      </c>
      <c r="AA114" s="132">
        <v>1</v>
      </c>
      <c r="AB114" s="132">
        <v>9</v>
      </c>
      <c r="AC114" s="132">
        <v>9</v>
      </c>
      <c r="AZ114" s="132">
        <v>4</v>
      </c>
      <c r="BA114" s="132">
        <f>IF(AZ114=1,G114,0)</f>
        <v>0</v>
      </c>
      <c r="BB114" s="132">
        <f>IF(AZ114=2,G114,0)</f>
        <v>0</v>
      </c>
      <c r="BC114" s="132">
        <f>IF(AZ114=3,G114,0)</f>
        <v>0</v>
      </c>
      <c r="BD114" s="132">
        <f>IF(AZ114=4,G114,0)</f>
        <v>0</v>
      </c>
      <c r="BE114" s="132">
        <f>IF(AZ114=5,G114,0)</f>
        <v>0</v>
      </c>
      <c r="CA114" s="159">
        <v>1</v>
      </c>
      <c r="CB114" s="159">
        <v>9</v>
      </c>
    </row>
    <row r="115" spans="1:15" ht="12.75">
      <c r="A115" s="168"/>
      <c r="B115" s="172"/>
      <c r="C115" s="435" t="s">
        <v>444</v>
      </c>
      <c r="D115" s="436"/>
      <c r="E115" s="173">
        <v>237.7</v>
      </c>
      <c r="F115" s="216"/>
      <c r="G115" s="174"/>
      <c r="H115" s="175"/>
      <c r="I115" s="170"/>
      <c r="J115" s="176"/>
      <c r="K115" s="170"/>
      <c r="M115" s="171" t="s">
        <v>444</v>
      </c>
      <c r="O115" s="159"/>
    </row>
    <row r="116" spans="1:80" ht="12.75">
      <c r="A116" s="160">
        <v>48</v>
      </c>
      <c r="B116" s="161" t="s">
        <v>445</v>
      </c>
      <c r="C116" s="162" t="s">
        <v>446</v>
      </c>
      <c r="D116" s="163" t="s">
        <v>274</v>
      </c>
      <c r="E116" s="164">
        <v>11</v>
      </c>
      <c r="F116" s="215">
        <v>0</v>
      </c>
      <c r="G116" s="165">
        <f>E116*F116</f>
        <v>0</v>
      </c>
      <c r="H116" s="166">
        <v>0</v>
      </c>
      <c r="I116" s="167">
        <f>E116*H116</f>
        <v>0</v>
      </c>
      <c r="J116" s="166"/>
      <c r="K116" s="167">
        <f>E116*J116</f>
        <v>0</v>
      </c>
      <c r="O116" s="159">
        <v>2</v>
      </c>
      <c r="AA116" s="132">
        <v>3</v>
      </c>
      <c r="AB116" s="132">
        <v>9</v>
      </c>
      <c r="AC116" s="132" t="s">
        <v>445</v>
      </c>
      <c r="AZ116" s="132">
        <v>3</v>
      </c>
      <c r="BA116" s="132">
        <f>IF(AZ116=1,G116,0)</f>
        <v>0</v>
      </c>
      <c r="BB116" s="132">
        <f>IF(AZ116=2,G116,0)</f>
        <v>0</v>
      </c>
      <c r="BC116" s="132">
        <f>IF(AZ116=3,G116,0)</f>
        <v>0</v>
      </c>
      <c r="BD116" s="132">
        <f>IF(AZ116=4,G116,0)</f>
        <v>0</v>
      </c>
      <c r="BE116" s="132">
        <f>IF(AZ116=5,G116,0)</f>
        <v>0</v>
      </c>
      <c r="CA116" s="159">
        <v>3</v>
      </c>
      <c r="CB116" s="159">
        <v>9</v>
      </c>
    </row>
    <row r="117" spans="1:15" ht="12.75">
      <c r="A117" s="168"/>
      <c r="B117" s="169"/>
      <c r="C117" s="427" t="s">
        <v>447</v>
      </c>
      <c r="D117" s="428"/>
      <c r="E117" s="428"/>
      <c r="F117" s="428"/>
      <c r="G117" s="429"/>
      <c r="I117" s="170"/>
      <c r="K117" s="170"/>
      <c r="L117" s="171" t="s">
        <v>447</v>
      </c>
      <c r="O117" s="159">
        <v>3</v>
      </c>
    </row>
    <row r="118" spans="1:15" ht="12.75">
      <c r="A118" s="168"/>
      <c r="B118" s="169"/>
      <c r="C118" s="427" t="s">
        <v>448</v>
      </c>
      <c r="D118" s="428"/>
      <c r="E118" s="428"/>
      <c r="F118" s="428"/>
      <c r="G118" s="429"/>
      <c r="I118" s="170"/>
      <c r="K118" s="170"/>
      <c r="L118" s="171" t="s">
        <v>448</v>
      </c>
      <c r="O118" s="159">
        <v>3</v>
      </c>
    </row>
    <row r="119" spans="1:80" ht="12.75">
      <c r="A119" s="160">
        <v>49</v>
      </c>
      <c r="B119" s="161" t="s">
        <v>449</v>
      </c>
      <c r="C119" s="162" t="s">
        <v>450</v>
      </c>
      <c r="D119" s="163" t="s">
        <v>274</v>
      </c>
      <c r="E119" s="164">
        <v>5</v>
      </c>
      <c r="F119" s="215">
        <v>0</v>
      </c>
      <c r="G119" s="165">
        <f>E119*F119</f>
        <v>0</v>
      </c>
      <c r="H119" s="166">
        <v>0</v>
      </c>
      <c r="I119" s="167">
        <f>E119*H119</f>
        <v>0</v>
      </c>
      <c r="J119" s="166"/>
      <c r="K119" s="167">
        <f>E119*J119</f>
        <v>0</v>
      </c>
      <c r="O119" s="159">
        <v>2</v>
      </c>
      <c r="AA119" s="132">
        <v>3</v>
      </c>
      <c r="AB119" s="132">
        <v>9</v>
      </c>
      <c r="AC119" s="132" t="s">
        <v>449</v>
      </c>
      <c r="AZ119" s="132">
        <v>3</v>
      </c>
      <c r="BA119" s="132">
        <f>IF(AZ119=1,G119,0)</f>
        <v>0</v>
      </c>
      <c r="BB119" s="132">
        <f>IF(AZ119=2,G119,0)</f>
        <v>0</v>
      </c>
      <c r="BC119" s="132">
        <f>IF(AZ119=3,G119,0)</f>
        <v>0</v>
      </c>
      <c r="BD119" s="132">
        <f>IF(AZ119=4,G119,0)</f>
        <v>0</v>
      </c>
      <c r="BE119" s="132">
        <f>IF(AZ119=5,G119,0)</f>
        <v>0</v>
      </c>
      <c r="CA119" s="159">
        <v>3</v>
      </c>
      <c r="CB119" s="159">
        <v>9</v>
      </c>
    </row>
    <row r="120" spans="1:80" ht="12.75">
      <c r="A120" s="160">
        <v>50</v>
      </c>
      <c r="B120" s="161" t="s">
        <v>451</v>
      </c>
      <c r="C120" s="162" t="s">
        <v>452</v>
      </c>
      <c r="D120" s="163" t="s">
        <v>274</v>
      </c>
      <c r="E120" s="164">
        <v>5</v>
      </c>
      <c r="F120" s="215">
        <v>0</v>
      </c>
      <c r="G120" s="165">
        <f>E120*F120</f>
        <v>0</v>
      </c>
      <c r="H120" s="166">
        <v>0</v>
      </c>
      <c r="I120" s="167">
        <f>E120*H120</f>
        <v>0</v>
      </c>
      <c r="J120" s="166"/>
      <c r="K120" s="167">
        <f>E120*J120</f>
        <v>0</v>
      </c>
      <c r="O120" s="159">
        <v>2</v>
      </c>
      <c r="AA120" s="132">
        <v>3</v>
      </c>
      <c r="AB120" s="132">
        <v>9</v>
      </c>
      <c r="AC120" s="132" t="s">
        <v>451</v>
      </c>
      <c r="AZ120" s="132">
        <v>3</v>
      </c>
      <c r="BA120" s="132">
        <f>IF(AZ120=1,G120,0)</f>
        <v>0</v>
      </c>
      <c r="BB120" s="132">
        <f>IF(AZ120=2,G120,0)</f>
        <v>0</v>
      </c>
      <c r="BC120" s="132">
        <f>IF(AZ120=3,G120,0)</f>
        <v>0</v>
      </c>
      <c r="BD120" s="132">
        <f>IF(AZ120=4,G120,0)</f>
        <v>0</v>
      </c>
      <c r="BE120" s="132">
        <f>IF(AZ120=5,G120,0)</f>
        <v>0</v>
      </c>
      <c r="CA120" s="159">
        <v>3</v>
      </c>
      <c r="CB120" s="159">
        <v>9</v>
      </c>
    </row>
    <row r="121" spans="1:15" ht="12.75">
      <c r="A121" s="168"/>
      <c r="B121" s="169"/>
      <c r="C121" s="427" t="s">
        <v>447</v>
      </c>
      <c r="D121" s="428"/>
      <c r="E121" s="428"/>
      <c r="F121" s="428"/>
      <c r="G121" s="429"/>
      <c r="I121" s="170"/>
      <c r="K121" s="170"/>
      <c r="L121" s="171" t="s">
        <v>447</v>
      </c>
      <c r="O121" s="159">
        <v>3</v>
      </c>
    </row>
    <row r="122" spans="1:15" ht="12.75">
      <c r="A122" s="168"/>
      <c r="B122" s="169"/>
      <c r="C122" s="427" t="s">
        <v>448</v>
      </c>
      <c r="D122" s="428"/>
      <c r="E122" s="428"/>
      <c r="F122" s="428"/>
      <c r="G122" s="429"/>
      <c r="I122" s="170"/>
      <c r="K122" s="170"/>
      <c r="L122" s="171" t="s">
        <v>448</v>
      </c>
      <c r="O122" s="159">
        <v>3</v>
      </c>
    </row>
    <row r="123" spans="1:80" ht="12.75">
      <c r="A123" s="160">
        <v>51</v>
      </c>
      <c r="B123" s="161" t="s">
        <v>453</v>
      </c>
      <c r="C123" s="162" t="s">
        <v>454</v>
      </c>
      <c r="D123" s="163" t="s">
        <v>274</v>
      </c>
      <c r="E123" s="164">
        <v>3</v>
      </c>
      <c r="F123" s="215">
        <v>0</v>
      </c>
      <c r="G123" s="165">
        <f>E123*F123</f>
        <v>0</v>
      </c>
      <c r="H123" s="166">
        <v>0</v>
      </c>
      <c r="I123" s="167">
        <f>E123*H123</f>
        <v>0</v>
      </c>
      <c r="J123" s="166"/>
      <c r="K123" s="167">
        <f>E123*J123</f>
        <v>0</v>
      </c>
      <c r="O123" s="159">
        <v>2</v>
      </c>
      <c r="AA123" s="132">
        <v>3</v>
      </c>
      <c r="AB123" s="132">
        <v>9</v>
      </c>
      <c r="AC123" s="132" t="s">
        <v>453</v>
      </c>
      <c r="AZ123" s="132">
        <v>3</v>
      </c>
      <c r="BA123" s="132">
        <f>IF(AZ123=1,G123,0)</f>
        <v>0</v>
      </c>
      <c r="BB123" s="132">
        <f>IF(AZ123=2,G123,0)</f>
        <v>0</v>
      </c>
      <c r="BC123" s="132">
        <f>IF(AZ123=3,G123,0)</f>
        <v>0</v>
      </c>
      <c r="BD123" s="132">
        <f>IF(AZ123=4,G123,0)</f>
        <v>0</v>
      </c>
      <c r="BE123" s="132">
        <f>IF(AZ123=5,G123,0)</f>
        <v>0</v>
      </c>
      <c r="CA123" s="159">
        <v>3</v>
      </c>
      <c r="CB123" s="159">
        <v>9</v>
      </c>
    </row>
    <row r="124" spans="1:15" ht="12.75">
      <c r="A124" s="168"/>
      <c r="B124" s="169"/>
      <c r="C124" s="427" t="s">
        <v>447</v>
      </c>
      <c r="D124" s="428"/>
      <c r="E124" s="428"/>
      <c r="F124" s="428"/>
      <c r="G124" s="429"/>
      <c r="I124" s="170"/>
      <c r="K124" s="170"/>
      <c r="L124" s="171" t="s">
        <v>447</v>
      </c>
      <c r="O124" s="159">
        <v>3</v>
      </c>
    </row>
    <row r="125" spans="1:15" ht="12.75">
      <c r="A125" s="168"/>
      <c r="B125" s="169"/>
      <c r="C125" s="427" t="s">
        <v>448</v>
      </c>
      <c r="D125" s="428"/>
      <c r="E125" s="428"/>
      <c r="F125" s="428"/>
      <c r="G125" s="429"/>
      <c r="I125" s="170"/>
      <c r="K125" s="170"/>
      <c r="L125" s="171" t="s">
        <v>448</v>
      </c>
      <c r="O125" s="159">
        <v>3</v>
      </c>
    </row>
    <row r="126" spans="1:80" ht="12.75">
      <c r="A126" s="160">
        <v>52</v>
      </c>
      <c r="B126" s="161" t="s">
        <v>455</v>
      </c>
      <c r="C126" s="162" t="s">
        <v>456</v>
      </c>
      <c r="D126" s="163" t="s">
        <v>215</v>
      </c>
      <c r="E126" s="164">
        <v>90.9</v>
      </c>
      <c r="F126" s="215">
        <v>0</v>
      </c>
      <c r="G126" s="165">
        <f>E126*F126</f>
        <v>0</v>
      </c>
      <c r="H126" s="166">
        <v>0.00028</v>
      </c>
      <c r="I126" s="167">
        <f>E126*H126</f>
        <v>0.025452</v>
      </c>
      <c r="J126" s="166"/>
      <c r="K126" s="167">
        <f>E126*J126</f>
        <v>0</v>
      </c>
      <c r="O126" s="159">
        <v>2</v>
      </c>
      <c r="AA126" s="132">
        <v>3</v>
      </c>
      <c r="AB126" s="132">
        <v>0</v>
      </c>
      <c r="AC126" s="132" t="s">
        <v>455</v>
      </c>
      <c r="AZ126" s="132">
        <v>3</v>
      </c>
      <c r="BA126" s="132">
        <f>IF(AZ126=1,G126,0)</f>
        <v>0</v>
      </c>
      <c r="BB126" s="132">
        <f>IF(AZ126=2,G126,0)</f>
        <v>0</v>
      </c>
      <c r="BC126" s="132">
        <f>IF(AZ126=3,G126,0)</f>
        <v>0</v>
      </c>
      <c r="BD126" s="132">
        <f>IF(AZ126=4,G126,0)</f>
        <v>0</v>
      </c>
      <c r="BE126" s="132">
        <f>IF(AZ126=5,G126,0)</f>
        <v>0</v>
      </c>
      <c r="CA126" s="159">
        <v>3</v>
      </c>
      <c r="CB126" s="159">
        <v>0</v>
      </c>
    </row>
    <row r="127" spans="1:15" ht="12.75">
      <c r="A127" s="168"/>
      <c r="B127" s="172"/>
      <c r="C127" s="435" t="s">
        <v>457</v>
      </c>
      <c r="D127" s="436"/>
      <c r="E127" s="173">
        <v>90</v>
      </c>
      <c r="F127" s="216"/>
      <c r="G127" s="174"/>
      <c r="H127" s="175"/>
      <c r="I127" s="170"/>
      <c r="J127" s="176"/>
      <c r="K127" s="170"/>
      <c r="M127" s="171">
        <v>90</v>
      </c>
      <c r="O127" s="159"/>
    </row>
    <row r="128" spans="1:15" ht="12.75">
      <c r="A128" s="168"/>
      <c r="B128" s="172"/>
      <c r="C128" s="435" t="s">
        <v>458</v>
      </c>
      <c r="D128" s="436"/>
      <c r="E128" s="173">
        <v>0.9</v>
      </c>
      <c r="F128" s="216"/>
      <c r="G128" s="174"/>
      <c r="H128" s="175"/>
      <c r="I128" s="170"/>
      <c r="J128" s="176"/>
      <c r="K128" s="170"/>
      <c r="M128" s="171" t="s">
        <v>458</v>
      </c>
      <c r="O128" s="159"/>
    </row>
    <row r="129" spans="1:80" ht="12.75">
      <c r="A129" s="160">
        <v>53</v>
      </c>
      <c r="B129" s="161" t="s">
        <v>459</v>
      </c>
      <c r="C129" s="162" t="s">
        <v>460</v>
      </c>
      <c r="D129" s="163" t="s">
        <v>215</v>
      </c>
      <c r="E129" s="164">
        <v>51.51</v>
      </c>
      <c r="F129" s="215">
        <v>0</v>
      </c>
      <c r="G129" s="165">
        <f>E129*F129</f>
        <v>0</v>
      </c>
      <c r="H129" s="166">
        <v>0.00067</v>
      </c>
      <c r="I129" s="167">
        <f>E129*H129</f>
        <v>0.0345117</v>
      </c>
      <c r="J129" s="166"/>
      <c r="K129" s="167">
        <f>E129*J129</f>
        <v>0</v>
      </c>
      <c r="O129" s="159">
        <v>2</v>
      </c>
      <c r="AA129" s="132">
        <v>3</v>
      </c>
      <c r="AB129" s="132">
        <v>0</v>
      </c>
      <c r="AC129" s="132" t="s">
        <v>459</v>
      </c>
      <c r="AZ129" s="132">
        <v>3</v>
      </c>
      <c r="BA129" s="132">
        <f>IF(AZ129=1,G129,0)</f>
        <v>0</v>
      </c>
      <c r="BB129" s="132">
        <f>IF(AZ129=2,G129,0)</f>
        <v>0</v>
      </c>
      <c r="BC129" s="132">
        <f>IF(AZ129=3,G129,0)</f>
        <v>0</v>
      </c>
      <c r="BD129" s="132">
        <f>IF(AZ129=4,G129,0)</f>
        <v>0</v>
      </c>
      <c r="BE129" s="132">
        <f>IF(AZ129=5,G129,0)</f>
        <v>0</v>
      </c>
      <c r="CA129" s="159">
        <v>3</v>
      </c>
      <c r="CB129" s="159">
        <v>0</v>
      </c>
    </row>
    <row r="130" spans="1:15" ht="12.75">
      <c r="A130" s="168"/>
      <c r="B130" s="172"/>
      <c r="C130" s="435" t="s">
        <v>465</v>
      </c>
      <c r="D130" s="436"/>
      <c r="E130" s="173">
        <v>51.51</v>
      </c>
      <c r="F130" s="216"/>
      <c r="G130" s="174"/>
      <c r="H130" s="175"/>
      <c r="I130" s="170"/>
      <c r="J130" s="176"/>
      <c r="K130" s="170"/>
      <c r="M130" s="171">
        <v>293</v>
      </c>
      <c r="O130" s="159"/>
    </row>
    <row r="131" spans="1:15" ht="12.75">
      <c r="A131" s="168"/>
      <c r="B131" s="172"/>
      <c r="C131" s="435" t="s">
        <v>466</v>
      </c>
      <c r="D131" s="436"/>
      <c r="E131" s="173">
        <v>0.51</v>
      </c>
      <c r="F131" s="216"/>
      <c r="G131" s="174"/>
      <c r="H131" s="175"/>
      <c r="I131" s="170"/>
      <c r="J131" s="176"/>
      <c r="K131" s="170"/>
      <c r="M131" s="171" t="s">
        <v>462</v>
      </c>
      <c r="O131" s="159"/>
    </row>
    <row r="132" spans="1:80" ht="12.75">
      <c r="A132" s="160">
        <v>54</v>
      </c>
      <c r="B132" s="161" t="s">
        <v>463</v>
      </c>
      <c r="C132" s="162" t="s">
        <v>464</v>
      </c>
      <c r="D132" s="163" t="s">
        <v>215</v>
      </c>
      <c r="E132" s="164">
        <v>293</v>
      </c>
      <c r="F132" s="215">
        <v>0</v>
      </c>
      <c r="G132" s="165">
        <f>E132*F132</f>
        <v>0</v>
      </c>
      <c r="H132" s="166">
        <v>0.00106</v>
      </c>
      <c r="I132" s="167">
        <f>E132*H132</f>
        <v>0.31057999999999997</v>
      </c>
      <c r="J132" s="166"/>
      <c r="K132" s="167">
        <f>E132*J132</f>
        <v>0</v>
      </c>
      <c r="O132" s="159">
        <v>2</v>
      </c>
      <c r="AA132" s="132">
        <v>3</v>
      </c>
      <c r="AB132" s="132">
        <v>0</v>
      </c>
      <c r="AC132" s="132" t="s">
        <v>463</v>
      </c>
      <c r="AZ132" s="132">
        <v>3</v>
      </c>
      <c r="BA132" s="132">
        <f>IF(AZ132=1,G132,0)</f>
        <v>0</v>
      </c>
      <c r="BB132" s="132">
        <f>IF(AZ132=2,G132,0)</f>
        <v>0</v>
      </c>
      <c r="BC132" s="132">
        <f>IF(AZ132=3,G132,0)</f>
        <v>0</v>
      </c>
      <c r="BD132" s="132">
        <f>IF(AZ132=4,G132,0)</f>
        <v>0</v>
      </c>
      <c r="BE132" s="132">
        <f>IF(AZ132=5,G132,0)</f>
        <v>0</v>
      </c>
      <c r="CA132" s="159">
        <v>3</v>
      </c>
      <c r="CB132" s="159">
        <v>0</v>
      </c>
    </row>
    <row r="133" spans="1:15" ht="12.75">
      <c r="A133" s="168"/>
      <c r="B133" s="172"/>
      <c r="C133" s="435" t="s">
        <v>461</v>
      </c>
      <c r="D133" s="436"/>
      <c r="E133" s="173">
        <v>293</v>
      </c>
      <c r="F133" s="216"/>
      <c r="G133" s="174"/>
      <c r="H133" s="175"/>
      <c r="I133" s="170"/>
      <c r="J133" s="176"/>
      <c r="K133" s="170"/>
      <c r="M133" s="171">
        <v>51</v>
      </c>
      <c r="O133" s="159"/>
    </row>
    <row r="134" spans="1:15" ht="12.75">
      <c r="A134" s="168"/>
      <c r="B134" s="172"/>
      <c r="C134" s="435" t="s">
        <v>462</v>
      </c>
      <c r="D134" s="436"/>
      <c r="E134" s="173">
        <v>2.93</v>
      </c>
      <c r="F134" s="216"/>
      <c r="G134" s="174"/>
      <c r="H134" s="175"/>
      <c r="I134" s="170"/>
      <c r="J134" s="176"/>
      <c r="K134" s="170"/>
      <c r="M134" s="171" t="s">
        <v>466</v>
      </c>
      <c r="O134" s="159"/>
    </row>
    <row r="135" spans="1:80" ht="12.75">
      <c r="A135" s="160">
        <v>55</v>
      </c>
      <c r="B135" s="161" t="s">
        <v>467</v>
      </c>
      <c r="C135" s="162" t="s">
        <v>468</v>
      </c>
      <c r="D135" s="163" t="s">
        <v>215</v>
      </c>
      <c r="E135" s="164">
        <v>240.077</v>
      </c>
      <c r="F135" s="215">
        <v>0</v>
      </c>
      <c r="G135" s="165">
        <f>E135*F135</f>
        <v>0</v>
      </c>
      <c r="H135" s="166">
        <v>0.0014</v>
      </c>
      <c r="I135" s="167">
        <f>E135*H135</f>
        <v>0.3361078</v>
      </c>
      <c r="J135" s="166"/>
      <c r="K135" s="167">
        <f>E135*J135</f>
        <v>0</v>
      </c>
      <c r="O135" s="159">
        <v>2</v>
      </c>
      <c r="AA135" s="132">
        <v>3</v>
      </c>
      <c r="AB135" s="132">
        <v>0</v>
      </c>
      <c r="AC135" s="132" t="s">
        <v>467</v>
      </c>
      <c r="AZ135" s="132">
        <v>3</v>
      </c>
      <c r="BA135" s="132">
        <f>IF(AZ135=1,G135,0)</f>
        <v>0</v>
      </c>
      <c r="BB135" s="132">
        <f>IF(AZ135=2,G135,0)</f>
        <v>0</v>
      </c>
      <c r="BC135" s="132">
        <f>IF(AZ135=3,G135,0)</f>
        <v>0</v>
      </c>
      <c r="BD135" s="132">
        <f>IF(AZ135=4,G135,0)</f>
        <v>0</v>
      </c>
      <c r="BE135" s="132">
        <f>IF(AZ135=5,G135,0)</f>
        <v>0</v>
      </c>
      <c r="CA135" s="159">
        <v>3</v>
      </c>
      <c r="CB135" s="159">
        <v>0</v>
      </c>
    </row>
    <row r="136" spans="1:15" ht="12.75">
      <c r="A136" s="168"/>
      <c r="B136" s="172"/>
      <c r="C136" s="435" t="s">
        <v>444</v>
      </c>
      <c r="D136" s="436"/>
      <c r="E136" s="173">
        <v>237.7</v>
      </c>
      <c r="F136" s="216"/>
      <c r="G136" s="174"/>
      <c r="H136" s="175"/>
      <c r="I136" s="170"/>
      <c r="J136" s="176"/>
      <c r="K136" s="170"/>
      <c r="M136" s="171" t="s">
        <v>444</v>
      </c>
      <c r="O136" s="159"/>
    </row>
    <row r="137" spans="1:15" ht="12.75">
      <c r="A137" s="168"/>
      <c r="B137" s="172"/>
      <c r="C137" s="435" t="s">
        <v>469</v>
      </c>
      <c r="D137" s="436"/>
      <c r="E137" s="173">
        <v>2.377</v>
      </c>
      <c r="F137" s="216"/>
      <c r="G137" s="174"/>
      <c r="H137" s="175"/>
      <c r="I137" s="170"/>
      <c r="J137" s="176"/>
      <c r="K137" s="170"/>
      <c r="M137" s="171" t="s">
        <v>469</v>
      </c>
      <c r="O137" s="159"/>
    </row>
    <row r="138" spans="1:80" ht="12.75">
      <c r="A138" s="160">
        <v>56</v>
      </c>
      <c r="B138" s="161" t="s">
        <v>470</v>
      </c>
      <c r="C138" s="162" t="s">
        <v>471</v>
      </c>
      <c r="D138" s="163" t="s">
        <v>274</v>
      </c>
      <c r="E138" s="164">
        <v>2</v>
      </c>
      <c r="F138" s="215">
        <v>0</v>
      </c>
      <c r="G138" s="165">
        <f aca="true" t="shared" si="0" ref="G138:G147">E138*F138</f>
        <v>0</v>
      </c>
      <c r="H138" s="166">
        <v>0</v>
      </c>
      <c r="I138" s="167">
        <f aca="true" t="shared" si="1" ref="I138:I147">E138*H138</f>
        <v>0</v>
      </c>
      <c r="J138" s="166"/>
      <c r="K138" s="167">
        <f aca="true" t="shared" si="2" ref="K138:K147">E138*J138</f>
        <v>0</v>
      </c>
      <c r="O138" s="159">
        <v>2</v>
      </c>
      <c r="AA138" s="132">
        <v>3</v>
      </c>
      <c r="AB138" s="132">
        <v>9</v>
      </c>
      <c r="AC138" s="132" t="s">
        <v>470</v>
      </c>
      <c r="AZ138" s="132">
        <v>3</v>
      </c>
      <c r="BA138" s="132">
        <f aca="true" t="shared" si="3" ref="BA138:BA147">IF(AZ138=1,G138,0)</f>
        <v>0</v>
      </c>
      <c r="BB138" s="132">
        <f aca="true" t="shared" si="4" ref="BB138:BB147">IF(AZ138=2,G138,0)</f>
        <v>0</v>
      </c>
      <c r="BC138" s="132">
        <f aca="true" t="shared" si="5" ref="BC138:BC147">IF(AZ138=3,G138,0)</f>
        <v>0</v>
      </c>
      <c r="BD138" s="132">
        <f aca="true" t="shared" si="6" ref="BD138:BD147">IF(AZ138=4,G138,0)</f>
        <v>0</v>
      </c>
      <c r="BE138" s="132">
        <f aca="true" t="shared" si="7" ref="BE138:BE147">IF(AZ138=5,G138,0)</f>
        <v>0</v>
      </c>
      <c r="CA138" s="159">
        <v>3</v>
      </c>
      <c r="CB138" s="159">
        <v>9</v>
      </c>
    </row>
    <row r="139" spans="1:80" ht="12.75">
      <c r="A139" s="160">
        <v>57</v>
      </c>
      <c r="B139" s="161" t="s">
        <v>472</v>
      </c>
      <c r="C139" s="162" t="s">
        <v>473</v>
      </c>
      <c r="D139" s="163" t="s">
        <v>274</v>
      </c>
      <c r="E139" s="164">
        <v>2</v>
      </c>
      <c r="F139" s="215">
        <v>0</v>
      </c>
      <c r="G139" s="165">
        <f t="shared" si="0"/>
        <v>0</v>
      </c>
      <c r="H139" s="166">
        <v>0</v>
      </c>
      <c r="I139" s="167">
        <f t="shared" si="1"/>
        <v>0</v>
      </c>
      <c r="J139" s="166"/>
      <c r="K139" s="167">
        <f t="shared" si="2"/>
        <v>0</v>
      </c>
      <c r="O139" s="159">
        <v>2</v>
      </c>
      <c r="AA139" s="132">
        <v>3</v>
      </c>
      <c r="AB139" s="132">
        <v>9</v>
      </c>
      <c r="AC139" s="132" t="s">
        <v>472</v>
      </c>
      <c r="AZ139" s="132">
        <v>3</v>
      </c>
      <c r="BA139" s="132">
        <f t="shared" si="3"/>
        <v>0</v>
      </c>
      <c r="BB139" s="132">
        <f t="shared" si="4"/>
        <v>0</v>
      </c>
      <c r="BC139" s="132">
        <f t="shared" si="5"/>
        <v>0</v>
      </c>
      <c r="BD139" s="132">
        <f t="shared" si="6"/>
        <v>0</v>
      </c>
      <c r="BE139" s="132">
        <f t="shared" si="7"/>
        <v>0</v>
      </c>
      <c r="CA139" s="159">
        <v>3</v>
      </c>
      <c r="CB139" s="159">
        <v>9</v>
      </c>
    </row>
    <row r="140" spans="1:80" ht="12.75">
      <c r="A140" s="160">
        <v>58</v>
      </c>
      <c r="B140" s="161" t="s">
        <v>474</v>
      </c>
      <c r="C140" s="162" t="s">
        <v>475</v>
      </c>
      <c r="D140" s="163" t="s">
        <v>274</v>
      </c>
      <c r="E140" s="164">
        <v>5</v>
      </c>
      <c r="F140" s="215">
        <v>0</v>
      </c>
      <c r="G140" s="165">
        <f t="shared" si="0"/>
        <v>0</v>
      </c>
      <c r="H140" s="166">
        <v>0</v>
      </c>
      <c r="I140" s="167">
        <f t="shared" si="1"/>
        <v>0</v>
      </c>
      <c r="J140" s="166"/>
      <c r="K140" s="167">
        <f t="shared" si="2"/>
        <v>0</v>
      </c>
      <c r="O140" s="159">
        <v>2</v>
      </c>
      <c r="AA140" s="132">
        <v>3</v>
      </c>
      <c r="AB140" s="132">
        <v>9</v>
      </c>
      <c r="AC140" s="132" t="s">
        <v>474</v>
      </c>
      <c r="AZ140" s="132">
        <v>3</v>
      </c>
      <c r="BA140" s="132">
        <f t="shared" si="3"/>
        <v>0</v>
      </c>
      <c r="BB140" s="132">
        <f t="shared" si="4"/>
        <v>0</v>
      </c>
      <c r="BC140" s="132">
        <f t="shared" si="5"/>
        <v>0</v>
      </c>
      <c r="BD140" s="132">
        <f t="shared" si="6"/>
        <v>0</v>
      </c>
      <c r="BE140" s="132">
        <f t="shared" si="7"/>
        <v>0</v>
      </c>
      <c r="CA140" s="159">
        <v>3</v>
      </c>
      <c r="CB140" s="159">
        <v>9</v>
      </c>
    </row>
    <row r="141" spans="1:80" ht="12.75">
      <c r="A141" s="160">
        <v>59</v>
      </c>
      <c r="B141" s="161" t="s">
        <v>476</v>
      </c>
      <c r="C141" s="162" t="s">
        <v>477</v>
      </c>
      <c r="D141" s="163" t="s">
        <v>274</v>
      </c>
      <c r="E141" s="164">
        <v>5</v>
      </c>
      <c r="F141" s="215">
        <v>0</v>
      </c>
      <c r="G141" s="165">
        <f t="shared" si="0"/>
        <v>0</v>
      </c>
      <c r="H141" s="166">
        <v>0.00022</v>
      </c>
      <c r="I141" s="167">
        <f t="shared" si="1"/>
        <v>0.0011</v>
      </c>
      <c r="J141" s="166"/>
      <c r="K141" s="167">
        <f t="shared" si="2"/>
        <v>0</v>
      </c>
      <c r="O141" s="159">
        <v>2</v>
      </c>
      <c r="AA141" s="132">
        <v>3</v>
      </c>
      <c r="AB141" s="132">
        <v>0</v>
      </c>
      <c r="AC141" s="132" t="s">
        <v>476</v>
      </c>
      <c r="AZ141" s="132">
        <v>3</v>
      </c>
      <c r="BA141" s="132">
        <f t="shared" si="3"/>
        <v>0</v>
      </c>
      <c r="BB141" s="132">
        <f t="shared" si="4"/>
        <v>0</v>
      </c>
      <c r="BC141" s="132">
        <f t="shared" si="5"/>
        <v>0</v>
      </c>
      <c r="BD141" s="132">
        <f t="shared" si="6"/>
        <v>0</v>
      </c>
      <c r="BE141" s="132">
        <f t="shared" si="7"/>
        <v>0</v>
      </c>
      <c r="CA141" s="159">
        <v>3</v>
      </c>
      <c r="CB141" s="159">
        <v>0</v>
      </c>
    </row>
    <row r="142" spans="1:80" ht="12.75">
      <c r="A142" s="160">
        <v>60</v>
      </c>
      <c r="B142" s="161" t="s">
        <v>478</v>
      </c>
      <c r="C142" s="162" t="s">
        <v>479</v>
      </c>
      <c r="D142" s="163" t="s">
        <v>274</v>
      </c>
      <c r="E142" s="164">
        <v>1</v>
      </c>
      <c r="F142" s="215">
        <v>0</v>
      </c>
      <c r="G142" s="165">
        <f t="shared" si="0"/>
        <v>0</v>
      </c>
      <c r="H142" s="166">
        <v>0.00074</v>
      </c>
      <c r="I142" s="167">
        <f t="shared" si="1"/>
        <v>0.00074</v>
      </c>
      <c r="J142" s="166"/>
      <c r="K142" s="167">
        <f t="shared" si="2"/>
        <v>0</v>
      </c>
      <c r="O142" s="159">
        <v>2</v>
      </c>
      <c r="AA142" s="132">
        <v>3</v>
      </c>
      <c r="AB142" s="132">
        <v>0</v>
      </c>
      <c r="AC142" s="132" t="s">
        <v>478</v>
      </c>
      <c r="AZ142" s="132">
        <v>3</v>
      </c>
      <c r="BA142" s="132">
        <f t="shared" si="3"/>
        <v>0</v>
      </c>
      <c r="BB142" s="132">
        <f t="shared" si="4"/>
        <v>0</v>
      </c>
      <c r="BC142" s="132">
        <f t="shared" si="5"/>
        <v>0</v>
      </c>
      <c r="BD142" s="132">
        <f t="shared" si="6"/>
        <v>0</v>
      </c>
      <c r="BE142" s="132">
        <f t="shared" si="7"/>
        <v>0</v>
      </c>
      <c r="CA142" s="159">
        <v>3</v>
      </c>
      <c r="CB142" s="159">
        <v>0</v>
      </c>
    </row>
    <row r="143" spans="1:80" ht="12.75">
      <c r="A143" s="160">
        <v>61</v>
      </c>
      <c r="B143" s="161" t="s">
        <v>480</v>
      </c>
      <c r="C143" s="162" t="s">
        <v>481</v>
      </c>
      <c r="D143" s="163" t="s">
        <v>274</v>
      </c>
      <c r="E143" s="164">
        <v>1</v>
      </c>
      <c r="F143" s="215">
        <v>0</v>
      </c>
      <c r="G143" s="165">
        <f t="shared" si="0"/>
        <v>0</v>
      </c>
      <c r="H143" s="166">
        <v>0.00076</v>
      </c>
      <c r="I143" s="167">
        <f t="shared" si="1"/>
        <v>0.00076</v>
      </c>
      <c r="J143" s="166"/>
      <c r="K143" s="167">
        <f t="shared" si="2"/>
        <v>0</v>
      </c>
      <c r="O143" s="159">
        <v>2</v>
      </c>
      <c r="AA143" s="132">
        <v>3</v>
      </c>
      <c r="AB143" s="132">
        <v>0</v>
      </c>
      <c r="AC143" s="132">
        <v>286536151</v>
      </c>
      <c r="AZ143" s="132">
        <v>3</v>
      </c>
      <c r="BA143" s="132">
        <f t="shared" si="3"/>
        <v>0</v>
      </c>
      <c r="BB143" s="132">
        <f t="shared" si="4"/>
        <v>0</v>
      </c>
      <c r="BC143" s="132">
        <f t="shared" si="5"/>
        <v>0</v>
      </c>
      <c r="BD143" s="132">
        <f t="shared" si="6"/>
        <v>0</v>
      </c>
      <c r="BE143" s="132">
        <f t="shared" si="7"/>
        <v>0</v>
      </c>
      <c r="CA143" s="159">
        <v>3</v>
      </c>
      <c r="CB143" s="159">
        <v>0</v>
      </c>
    </row>
    <row r="144" spans="1:80" ht="12.75">
      <c r="A144" s="160">
        <v>62</v>
      </c>
      <c r="B144" s="161" t="s">
        <v>482</v>
      </c>
      <c r="C144" s="162" t="s">
        <v>483</v>
      </c>
      <c r="D144" s="163" t="s">
        <v>274</v>
      </c>
      <c r="E144" s="164">
        <v>3</v>
      </c>
      <c r="F144" s="215">
        <v>0</v>
      </c>
      <c r="G144" s="165">
        <f t="shared" si="0"/>
        <v>0</v>
      </c>
      <c r="H144" s="166">
        <v>0.00076</v>
      </c>
      <c r="I144" s="167">
        <f t="shared" si="1"/>
        <v>0.00228</v>
      </c>
      <c r="J144" s="166"/>
      <c r="K144" s="167">
        <f t="shared" si="2"/>
        <v>0</v>
      </c>
      <c r="O144" s="159">
        <v>2</v>
      </c>
      <c r="AA144" s="132">
        <v>3</v>
      </c>
      <c r="AB144" s="132">
        <v>0</v>
      </c>
      <c r="AC144" s="132">
        <v>286536171</v>
      </c>
      <c r="AZ144" s="132">
        <v>3</v>
      </c>
      <c r="BA144" s="132">
        <f t="shared" si="3"/>
        <v>0</v>
      </c>
      <c r="BB144" s="132">
        <f t="shared" si="4"/>
        <v>0</v>
      </c>
      <c r="BC144" s="132">
        <f t="shared" si="5"/>
        <v>0</v>
      </c>
      <c r="BD144" s="132">
        <f t="shared" si="6"/>
        <v>0</v>
      </c>
      <c r="BE144" s="132">
        <f t="shared" si="7"/>
        <v>0</v>
      </c>
      <c r="CA144" s="159">
        <v>3</v>
      </c>
      <c r="CB144" s="159">
        <v>0</v>
      </c>
    </row>
    <row r="145" spans="1:80" ht="12.75">
      <c r="A145" s="160">
        <v>63</v>
      </c>
      <c r="B145" s="161" t="s">
        <v>484</v>
      </c>
      <c r="C145" s="162" t="s">
        <v>485</v>
      </c>
      <c r="D145" s="163" t="s">
        <v>274</v>
      </c>
      <c r="E145" s="164">
        <v>5</v>
      </c>
      <c r="F145" s="215">
        <v>0</v>
      </c>
      <c r="G145" s="165">
        <f t="shared" si="0"/>
        <v>0</v>
      </c>
      <c r="H145" s="166">
        <v>0.00011</v>
      </c>
      <c r="I145" s="167">
        <f t="shared" si="1"/>
        <v>0.00055</v>
      </c>
      <c r="J145" s="166"/>
      <c r="K145" s="167">
        <f t="shared" si="2"/>
        <v>0</v>
      </c>
      <c r="O145" s="159">
        <v>2</v>
      </c>
      <c r="AA145" s="132">
        <v>3</v>
      </c>
      <c r="AB145" s="132">
        <v>0</v>
      </c>
      <c r="AC145" s="132">
        <v>286542341</v>
      </c>
      <c r="AZ145" s="132">
        <v>3</v>
      </c>
      <c r="BA145" s="132">
        <f t="shared" si="3"/>
        <v>0</v>
      </c>
      <c r="BB145" s="132">
        <f t="shared" si="4"/>
        <v>0</v>
      </c>
      <c r="BC145" s="132">
        <f t="shared" si="5"/>
        <v>0</v>
      </c>
      <c r="BD145" s="132">
        <f t="shared" si="6"/>
        <v>0</v>
      </c>
      <c r="BE145" s="132">
        <f t="shared" si="7"/>
        <v>0</v>
      </c>
      <c r="CA145" s="159">
        <v>3</v>
      </c>
      <c r="CB145" s="159">
        <v>0</v>
      </c>
    </row>
    <row r="146" spans="1:80" ht="12.75">
      <c r="A146" s="160">
        <v>64</v>
      </c>
      <c r="B146" s="161" t="s">
        <v>486</v>
      </c>
      <c r="C146" s="162" t="s">
        <v>487</v>
      </c>
      <c r="D146" s="163" t="s">
        <v>274</v>
      </c>
      <c r="E146" s="164">
        <v>3</v>
      </c>
      <c r="F146" s="215">
        <v>0</v>
      </c>
      <c r="G146" s="165">
        <f t="shared" si="0"/>
        <v>0</v>
      </c>
      <c r="H146" s="166">
        <v>0.00027</v>
      </c>
      <c r="I146" s="167">
        <f t="shared" si="1"/>
        <v>0.00081</v>
      </c>
      <c r="J146" s="166"/>
      <c r="K146" s="167">
        <f t="shared" si="2"/>
        <v>0</v>
      </c>
      <c r="O146" s="159">
        <v>2</v>
      </c>
      <c r="AA146" s="132">
        <v>3</v>
      </c>
      <c r="AB146" s="132">
        <v>0</v>
      </c>
      <c r="AC146" s="132">
        <v>28654236</v>
      </c>
      <c r="AZ146" s="132">
        <v>3</v>
      </c>
      <c r="BA146" s="132">
        <f t="shared" si="3"/>
        <v>0</v>
      </c>
      <c r="BB146" s="132">
        <f t="shared" si="4"/>
        <v>0</v>
      </c>
      <c r="BC146" s="132">
        <f t="shared" si="5"/>
        <v>0</v>
      </c>
      <c r="BD146" s="132">
        <f t="shared" si="6"/>
        <v>0</v>
      </c>
      <c r="BE146" s="132">
        <f t="shared" si="7"/>
        <v>0</v>
      </c>
      <c r="CA146" s="159">
        <v>3</v>
      </c>
      <c r="CB146" s="159">
        <v>0</v>
      </c>
    </row>
    <row r="147" spans="1:80" ht="12.75">
      <c r="A147" s="160">
        <v>65</v>
      </c>
      <c r="B147" s="161" t="s">
        <v>488</v>
      </c>
      <c r="C147" s="162" t="s">
        <v>489</v>
      </c>
      <c r="D147" s="163" t="s">
        <v>215</v>
      </c>
      <c r="E147" s="164">
        <v>8</v>
      </c>
      <c r="F147" s="215">
        <v>0</v>
      </c>
      <c r="G147" s="165">
        <f t="shared" si="0"/>
        <v>0</v>
      </c>
      <c r="H147" s="166">
        <v>0.002</v>
      </c>
      <c r="I147" s="167">
        <f t="shared" si="1"/>
        <v>0.016</v>
      </c>
      <c r="J147" s="166"/>
      <c r="K147" s="167">
        <f t="shared" si="2"/>
        <v>0</v>
      </c>
      <c r="O147" s="159">
        <v>2</v>
      </c>
      <c r="AA147" s="132">
        <v>3</v>
      </c>
      <c r="AB147" s="132">
        <v>9</v>
      </c>
      <c r="AC147" s="132">
        <v>40445960</v>
      </c>
      <c r="AZ147" s="132">
        <v>3</v>
      </c>
      <c r="BA147" s="132">
        <f t="shared" si="3"/>
        <v>0</v>
      </c>
      <c r="BB147" s="132">
        <f t="shared" si="4"/>
        <v>0</v>
      </c>
      <c r="BC147" s="132">
        <f t="shared" si="5"/>
        <v>0</v>
      </c>
      <c r="BD147" s="132">
        <f t="shared" si="6"/>
        <v>0</v>
      </c>
      <c r="BE147" s="132">
        <f t="shared" si="7"/>
        <v>0</v>
      </c>
      <c r="CA147" s="159">
        <v>3</v>
      </c>
      <c r="CB147" s="159">
        <v>9</v>
      </c>
    </row>
    <row r="148" spans="1:15" ht="12.75">
      <c r="A148" s="168"/>
      <c r="B148" s="169"/>
      <c r="C148" s="427" t="s">
        <v>490</v>
      </c>
      <c r="D148" s="428"/>
      <c r="E148" s="428"/>
      <c r="F148" s="428"/>
      <c r="G148" s="429"/>
      <c r="I148" s="170"/>
      <c r="K148" s="170"/>
      <c r="L148" s="171" t="s">
        <v>490</v>
      </c>
      <c r="O148" s="159">
        <v>3</v>
      </c>
    </row>
    <row r="149" spans="1:80" ht="12.75">
      <c r="A149" s="160">
        <v>66</v>
      </c>
      <c r="B149" s="161" t="s">
        <v>491</v>
      </c>
      <c r="C149" s="162" t="s">
        <v>492</v>
      </c>
      <c r="D149" s="163" t="s">
        <v>274</v>
      </c>
      <c r="E149" s="164">
        <v>24</v>
      </c>
      <c r="F149" s="215">
        <v>0</v>
      </c>
      <c r="G149" s="165">
        <f>E149*F149</f>
        <v>0</v>
      </c>
      <c r="H149" s="166">
        <v>0.00025</v>
      </c>
      <c r="I149" s="167">
        <f>E149*H149</f>
        <v>0.006</v>
      </c>
      <c r="J149" s="166"/>
      <c r="K149" s="167">
        <f>E149*J149</f>
        <v>0</v>
      </c>
      <c r="O149" s="159">
        <v>2</v>
      </c>
      <c r="AA149" s="132">
        <v>3</v>
      </c>
      <c r="AB149" s="132">
        <v>9</v>
      </c>
      <c r="AC149" s="132" t="s">
        <v>491</v>
      </c>
      <c r="AZ149" s="132">
        <v>3</v>
      </c>
      <c r="BA149" s="132">
        <f>IF(AZ149=1,G149,0)</f>
        <v>0</v>
      </c>
      <c r="BB149" s="132">
        <f>IF(AZ149=2,G149,0)</f>
        <v>0</v>
      </c>
      <c r="BC149" s="132">
        <f>IF(AZ149=3,G149,0)</f>
        <v>0</v>
      </c>
      <c r="BD149" s="132">
        <f>IF(AZ149=4,G149,0)</f>
        <v>0</v>
      </c>
      <c r="BE149" s="132">
        <f>IF(AZ149=5,G149,0)</f>
        <v>0</v>
      </c>
      <c r="CA149" s="159">
        <v>3</v>
      </c>
      <c r="CB149" s="159">
        <v>9</v>
      </c>
    </row>
    <row r="150" spans="1:80" ht="22.5">
      <c r="A150" s="160">
        <v>67</v>
      </c>
      <c r="B150" s="161" t="s">
        <v>1137</v>
      </c>
      <c r="C150" s="162" t="s">
        <v>1136</v>
      </c>
      <c r="D150" s="163" t="s">
        <v>274</v>
      </c>
      <c r="E150" s="164">
        <v>1</v>
      </c>
      <c r="F150" s="215">
        <v>0</v>
      </c>
      <c r="G150" s="165">
        <f>E150*F150</f>
        <v>0</v>
      </c>
      <c r="H150" s="166">
        <v>0.02</v>
      </c>
      <c r="I150" s="167">
        <f>E150*H150</f>
        <v>0.02</v>
      </c>
      <c r="J150" s="166"/>
      <c r="K150" s="167">
        <f>E150*J150</f>
        <v>0</v>
      </c>
      <c r="O150" s="159">
        <v>2</v>
      </c>
      <c r="AA150" s="132">
        <v>3</v>
      </c>
      <c r="AB150" s="132">
        <v>9</v>
      </c>
      <c r="AC150" s="132" t="s">
        <v>493</v>
      </c>
      <c r="AZ150" s="132">
        <v>3</v>
      </c>
      <c r="BA150" s="132">
        <f>IF(AZ150=1,G150,0)</f>
        <v>0</v>
      </c>
      <c r="BB150" s="132">
        <f>IF(AZ150=2,G150,0)</f>
        <v>0</v>
      </c>
      <c r="BC150" s="132">
        <f>IF(AZ150=3,G150,0)</f>
        <v>0</v>
      </c>
      <c r="BD150" s="132">
        <f>IF(AZ150=4,G150,0)</f>
        <v>0</v>
      </c>
      <c r="BE150" s="132">
        <f>IF(AZ150=5,G150,0)</f>
        <v>0</v>
      </c>
      <c r="CA150" s="159">
        <v>3</v>
      </c>
      <c r="CB150" s="159">
        <v>9</v>
      </c>
    </row>
    <row r="151" spans="1:80" ht="12.75">
      <c r="A151" s="168"/>
      <c r="B151" s="169"/>
      <c r="C151" s="427" t="s">
        <v>1138</v>
      </c>
      <c r="D151" s="428"/>
      <c r="E151" s="428"/>
      <c r="F151" s="428"/>
      <c r="G151" s="429"/>
      <c r="H151" s="166"/>
      <c r="I151" s="167"/>
      <c r="J151" s="166"/>
      <c r="K151" s="167"/>
      <c r="O151" s="159"/>
      <c r="CA151" s="159"/>
      <c r="CB151" s="159"/>
    </row>
    <row r="152" spans="1:80" ht="22.5">
      <c r="A152" s="160">
        <v>68</v>
      </c>
      <c r="B152" s="161" t="s">
        <v>494</v>
      </c>
      <c r="C152" s="162" t="s">
        <v>495</v>
      </c>
      <c r="D152" s="163" t="s">
        <v>274</v>
      </c>
      <c r="E152" s="164">
        <v>4</v>
      </c>
      <c r="F152" s="215">
        <v>0</v>
      </c>
      <c r="G152" s="165">
        <f>E152*F152</f>
        <v>0</v>
      </c>
      <c r="H152" s="166">
        <v>0.0054</v>
      </c>
      <c r="I152" s="167">
        <f>E152*H152</f>
        <v>0.0216</v>
      </c>
      <c r="J152" s="166"/>
      <c r="K152" s="167">
        <f>E152*J152</f>
        <v>0</v>
      </c>
      <c r="O152" s="159">
        <v>2</v>
      </c>
      <c r="AA152" s="132">
        <v>3</v>
      </c>
      <c r="AB152" s="132">
        <v>9</v>
      </c>
      <c r="AC152" s="132">
        <v>42293200</v>
      </c>
      <c r="AZ152" s="132">
        <v>3</v>
      </c>
      <c r="BA152" s="132">
        <f>IF(AZ152=1,G152,0)</f>
        <v>0</v>
      </c>
      <c r="BB152" s="132">
        <f>IF(AZ152=2,G152,0)</f>
        <v>0</v>
      </c>
      <c r="BC152" s="132">
        <f>IF(AZ152=3,G152,0)</f>
        <v>0</v>
      </c>
      <c r="BD152" s="132">
        <f>IF(AZ152=4,G152,0)</f>
        <v>0</v>
      </c>
      <c r="BE152" s="132">
        <f>IF(AZ152=5,G152,0)</f>
        <v>0</v>
      </c>
      <c r="CA152" s="159">
        <v>3</v>
      </c>
      <c r="CB152" s="159">
        <v>9</v>
      </c>
    </row>
    <row r="153" spans="1:57" ht="12.75">
      <c r="A153" s="177"/>
      <c r="B153" s="178" t="s">
        <v>87</v>
      </c>
      <c r="C153" s="179" t="s">
        <v>333</v>
      </c>
      <c r="D153" s="180"/>
      <c r="E153" s="181"/>
      <c r="F153" s="182"/>
      <c r="G153" s="183">
        <f>SUM(G100:G152)</f>
        <v>0</v>
      </c>
      <c r="H153" s="184"/>
      <c r="I153" s="185">
        <f>SUM(I100:I152)</f>
        <v>0.7764914999999999</v>
      </c>
      <c r="J153" s="184"/>
      <c r="K153" s="185">
        <f>SUM(K100:K152)</f>
        <v>0</v>
      </c>
      <c r="O153" s="159">
        <v>4</v>
      </c>
      <c r="BA153" s="186">
        <f>SUM(BA100:BA152)</f>
        <v>0</v>
      </c>
      <c r="BB153" s="186">
        <f>SUM(BB100:BB152)</f>
        <v>0</v>
      </c>
      <c r="BC153" s="186">
        <f>SUM(BC100:BC152)</f>
        <v>0</v>
      </c>
      <c r="BD153" s="186">
        <f>SUM(BD100:BD152)</f>
        <v>0</v>
      </c>
      <c r="BE153" s="186">
        <f>SUM(BE100:BE152)</f>
        <v>0</v>
      </c>
    </row>
    <row r="154" spans="1:15" ht="12.75">
      <c r="A154" s="149" t="s">
        <v>83</v>
      </c>
      <c r="B154" s="150" t="s">
        <v>496</v>
      </c>
      <c r="C154" s="151" t="s">
        <v>497</v>
      </c>
      <c r="D154" s="152"/>
      <c r="E154" s="153"/>
      <c r="F154" s="153"/>
      <c r="G154" s="154"/>
      <c r="H154" s="155"/>
      <c r="I154" s="156"/>
      <c r="J154" s="157"/>
      <c r="K154" s="158"/>
      <c r="O154" s="159">
        <v>1</v>
      </c>
    </row>
    <row r="155" spans="1:80" ht="12.75">
      <c r="A155" s="160">
        <v>69</v>
      </c>
      <c r="B155" s="161" t="s">
        <v>499</v>
      </c>
      <c r="C155" s="162" t="s">
        <v>500</v>
      </c>
      <c r="D155" s="163" t="s">
        <v>215</v>
      </c>
      <c r="E155" s="164">
        <v>636.2</v>
      </c>
      <c r="F155" s="215">
        <v>0</v>
      </c>
      <c r="G155" s="165">
        <f>E155*F155</f>
        <v>0</v>
      </c>
      <c r="H155" s="166">
        <v>0</v>
      </c>
      <c r="I155" s="167">
        <f>E155*H155</f>
        <v>0</v>
      </c>
      <c r="J155" s="166">
        <v>0</v>
      </c>
      <c r="K155" s="167">
        <f>E155*J155</f>
        <v>0</v>
      </c>
      <c r="O155" s="159">
        <v>2</v>
      </c>
      <c r="AA155" s="132">
        <v>1</v>
      </c>
      <c r="AB155" s="132">
        <v>9</v>
      </c>
      <c r="AC155" s="132">
        <v>9</v>
      </c>
      <c r="AZ155" s="132">
        <v>4</v>
      </c>
      <c r="BA155" s="132">
        <f>IF(AZ155=1,G155,0)</f>
        <v>0</v>
      </c>
      <c r="BB155" s="132">
        <f>IF(AZ155=2,G155,0)</f>
        <v>0</v>
      </c>
      <c r="BC155" s="132">
        <f>IF(AZ155=3,G155,0)</f>
        <v>0</v>
      </c>
      <c r="BD155" s="132">
        <f>IF(AZ155=4,G155,0)</f>
        <v>0</v>
      </c>
      <c r="BE155" s="132">
        <f>IF(AZ155=5,G155,0)</f>
        <v>0</v>
      </c>
      <c r="CA155" s="159">
        <v>1</v>
      </c>
      <c r="CB155" s="159">
        <v>9</v>
      </c>
    </row>
    <row r="156" spans="1:80" ht="12.75">
      <c r="A156" s="160">
        <v>70</v>
      </c>
      <c r="B156" s="161" t="s">
        <v>501</v>
      </c>
      <c r="C156" s="162" t="s">
        <v>502</v>
      </c>
      <c r="D156" s="163" t="s">
        <v>215</v>
      </c>
      <c r="E156" s="164">
        <v>636.2</v>
      </c>
      <c r="F156" s="215">
        <v>0</v>
      </c>
      <c r="G156" s="165">
        <f>E156*F156</f>
        <v>0</v>
      </c>
      <c r="H156" s="166">
        <v>0</v>
      </c>
      <c r="I156" s="167">
        <f>E156*H156</f>
        <v>0</v>
      </c>
      <c r="J156" s="166"/>
      <c r="K156" s="167">
        <f>E156*J156</f>
        <v>0</v>
      </c>
      <c r="O156" s="159">
        <v>2</v>
      </c>
      <c r="AA156" s="132">
        <v>3</v>
      </c>
      <c r="AB156" s="132">
        <v>9</v>
      </c>
      <c r="AC156" s="132" t="s">
        <v>501</v>
      </c>
      <c r="AZ156" s="132">
        <v>3</v>
      </c>
      <c r="BA156" s="132">
        <f>IF(AZ156=1,G156,0)</f>
        <v>0</v>
      </c>
      <c r="BB156" s="132">
        <f>IF(AZ156=2,G156,0)</f>
        <v>0</v>
      </c>
      <c r="BC156" s="132">
        <f>IF(AZ156=3,G156,0)</f>
        <v>0</v>
      </c>
      <c r="BD156" s="132">
        <f>IF(AZ156=4,G156,0)</f>
        <v>0</v>
      </c>
      <c r="BE156" s="132">
        <f>IF(AZ156=5,G156,0)</f>
        <v>0</v>
      </c>
      <c r="CA156" s="159">
        <v>3</v>
      </c>
      <c r="CB156" s="159">
        <v>9</v>
      </c>
    </row>
    <row r="157" spans="1:57" ht="12.75">
      <c r="A157" s="177"/>
      <c r="B157" s="178" t="s">
        <v>87</v>
      </c>
      <c r="C157" s="179" t="s">
        <v>498</v>
      </c>
      <c r="D157" s="180"/>
      <c r="E157" s="181"/>
      <c r="F157" s="182"/>
      <c r="G157" s="183">
        <f>SUM(G154:G156)</f>
        <v>0</v>
      </c>
      <c r="H157" s="184"/>
      <c r="I157" s="185">
        <f>SUM(I154:I156)</f>
        <v>0</v>
      </c>
      <c r="J157" s="184"/>
      <c r="K157" s="185">
        <f>SUM(K154:K156)</f>
        <v>0</v>
      </c>
      <c r="O157" s="159">
        <v>4</v>
      </c>
      <c r="BA157" s="186">
        <f>SUM(BA154:BA156)</f>
        <v>0</v>
      </c>
      <c r="BB157" s="186">
        <f>SUM(BB154:BB156)</f>
        <v>0</v>
      </c>
      <c r="BC157" s="186">
        <f>SUM(BC154:BC156)</f>
        <v>0</v>
      </c>
      <c r="BD157" s="186">
        <f>SUM(BD154:BD156)</f>
        <v>0</v>
      </c>
      <c r="BE157" s="186">
        <f>SUM(BE154:BE156)</f>
        <v>0</v>
      </c>
    </row>
    <row r="158" spans="1:15" ht="12.75">
      <c r="A158" s="149" t="s">
        <v>83</v>
      </c>
      <c r="B158" s="150" t="s">
        <v>503</v>
      </c>
      <c r="C158" s="151" t="s">
        <v>504</v>
      </c>
      <c r="D158" s="152"/>
      <c r="E158" s="153"/>
      <c r="F158" s="153"/>
      <c r="G158" s="154"/>
      <c r="H158" s="155"/>
      <c r="I158" s="156"/>
      <c r="J158" s="157"/>
      <c r="K158" s="158"/>
      <c r="O158" s="159">
        <v>1</v>
      </c>
    </row>
    <row r="159" spans="1:80" ht="12.75">
      <c r="A159" s="160">
        <v>71</v>
      </c>
      <c r="B159" s="161" t="s">
        <v>506</v>
      </c>
      <c r="C159" s="162" t="s">
        <v>507</v>
      </c>
      <c r="D159" s="163" t="s">
        <v>508</v>
      </c>
      <c r="E159" s="164">
        <v>2.19</v>
      </c>
      <c r="F159" s="215">
        <v>0</v>
      </c>
      <c r="G159" s="165">
        <f>E159*F159</f>
        <v>0</v>
      </c>
      <c r="H159" s="166">
        <v>0</v>
      </c>
      <c r="I159" s="167">
        <f>E159*H159</f>
        <v>0</v>
      </c>
      <c r="J159" s="166">
        <v>0</v>
      </c>
      <c r="K159" s="167">
        <f>E159*J159</f>
        <v>0</v>
      </c>
      <c r="O159" s="159">
        <v>2</v>
      </c>
      <c r="AA159" s="132">
        <v>1</v>
      </c>
      <c r="AB159" s="132">
        <v>3</v>
      </c>
      <c r="AC159" s="132">
        <v>3</v>
      </c>
      <c r="AZ159" s="132">
        <v>1</v>
      </c>
      <c r="BA159" s="132">
        <f>IF(AZ159=1,G159,0)</f>
        <v>0</v>
      </c>
      <c r="BB159" s="132">
        <f>IF(AZ159=2,G159,0)</f>
        <v>0</v>
      </c>
      <c r="BC159" s="132">
        <f>IF(AZ159=3,G159,0)</f>
        <v>0</v>
      </c>
      <c r="BD159" s="132">
        <f>IF(AZ159=4,G159,0)</f>
        <v>0</v>
      </c>
      <c r="BE159" s="132">
        <f>IF(AZ159=5,G159,0)</f>
        <v>0</v>
      </c>
      <c r="CA159" s="159">
        <v>1</v>
      </c>
      <c r="CB159" s="159">
        <v>3</v>
      </c>
    </row>
    <row r="160" spans="1:15" ht="12.75">
      <c r="A160" s="168"/>
      <c r="B160" s="172"/>
      <c r="C160" s="435" t="s">
        <v>509</v>
      </c>
      <c r="D160" s="436"/>
      <c r="E160" s="173">
        <v>2.19</v>
      </c>
      <c r="F160" s="216"/>
      <c r="G160" s="174"/>
      <c r="H160" s="175"/>
      <c r="I160" s="170"/>
      <c r="J160" s="176"/>
      <c r="K160" s="170"/>
      <c r="M160" s="171" t="s">
        <v>509</v>
      </c>
      <c r="O160" s="159"/>
    </row>
    <row r="161" spans="1:80" ht="12.75">
      <c r="A161" s="160">
        <v>72</v>
      </c>
      <c r="B161" s="161" t="s">
        <v>510</v>
      </c>
      <c r="C161" s="162" t="s">
        <v>511</v>
      </c>
      <c r="D161" s="163" t="s">
        <v>508</v>
      </c>
      <c r="E161" s="164">
        <v>1.674</v>
      </c>
      <c r="F161" s="215">
        <v>0</v>
      </c>
      <c r="G161" s="165">
        <f>E161*F161</f>
        <v>0</v>
      </c>
      <c r="H161" s="166">
        <v>0</v>
      </c>
      <c r="I161" s="167">
        <f>E161*H161</f>
        <v>0</v>
      </c>
      <c r="J161" s="166">
        <v>0</v>
      </c>
      <c r="K161" s="167">
        <f>E161*J161</f>
        <v>0</v>
      </c>
      <c r="O161" s="159">
        <v>2</v>
      </c>
      <c r="AA161" s="132">
        <v>1</v>
      </c>
      <c r="AB161" s="132">
        <v>3</v>
      </c>
      <c r="AC161" s="132">
        <v>3</v>
      </c>
      <c r="AZ161" s="132">
        <v>1</v>
      </c>
      <c r="BA161" s="132">
        <f>IF(AZ161=1,G161,0)</f>
        <v>0</v>
      </c>
      <c r="BB161" s="132">
        <f>IF(AZ161=2,G161,0)</f>
        <v>0</v>
      </c>
      <c r="BC161" s="132">
        <f>IF(AZ161=3,G161,0)</f>
        <v>0</v>
      </c>
      <c r="BD161" s="132">
        <f>IF(AZ161=4,G161,0)</f>
        <v>0</v>
      </c>
      <c r="BE161" s="132">
        <f>IF(AZ161=5,G161,0)</f>
        <v>0</v>
      </c>
      <c r="CA161" s="159">
        <v>1</v>
      </c>
      <c r="CB161" s="159">
        <v>3</v>
      </c>
    </row>
    <row r="162" spans="1:15" ht="12.75">
      <c r="A162" s="168"/>
      <c r="B162" s="172"/>
      <c r="C162" s="435" t="s">
        <v>512</v>
      </c>
      <c r="D162" s="436"/>
      <c r="E162" s="173">
        <v>1.674</v>
      </c>
      <c r="F162" s="216"/>
      <c r="G162" s="174"/>
      <c r="H162" s="175"/>
      <c r="I162" s="170"/>
      <c r="J162" s="176"/>
      <c r="K162" s="170"/>
      <c r="M162" s="171" t="s">
        <v>512</v>
      </c>
      <c r="O162" s="159"/>
    </row>
    <row r="163" spans="1:57" ht="12.75">
      <c r="A163" s="177"/>
      <c r="B163" s="178" t="s">
        <v>87</v>
      </c>
      <c r="C163" s="179" t="s">
        <v>505</v>
      </c>
      <c r="D163" s="180"/>
      <c r="E163" s="181"/>
      <c r="F163" s="182"/>
      <c r="G163" s="183">
        <f>SUM(G158:G162)</f>
        <v>0</v>
      </c>
      <c r="H163" s="184"/>
      <c r="I163" s="185">
        <f>SUM(I158:I162)</f>
        <v>0</v>
      </c>
      <c r="J163" s="184"/>
      <c r="K163" s="185">
        <f>SUM(K158:K162)</f>
        <v>0</v>
      </c>
      <c r="O163" s="159">
        <v>4</v>
      </c>
      <c r="BA163" s="186">
        <f>SUM(BA158:BA162)</f>
        <v>0</v>
      </c>
      <c r="BB163" s="186">
        <f>SUM(BB158:BB162)</f>
        <v>0</v>
      </c>
      <c r="BC163" s="186">
        <f>SUM(BC158:BC162)</f>
        <v>0</v>
      </c>
      <c r="BD163" s="186">
        <f>SUM(BD158:BD162)</f>
        <v>0</v>
      </c>
      <c r="BE163" s="186">
        <f>SUM(BE158:BE162)</f>
        <v>0</v>
      </c>
    </row>
    <row r="164" spans="1:15" ht="12.75">
      <c r="A164" s="149" t="s">
        <v>83</v>
      </c>
      <c r="B164" s="150" t="s">
        <v>513</v>
      </c>
      <c r="C164" s="151" t="s">
        <v>514</v>
      </c>
      <c r="D164" s="152"/>
      <c r="E164" s="153"/>
      <c r="F164" s="153"/>
      <c r="G164" s="154"/>
      <c r="H164" s="155"/>
      <c r="I164" s="156"/>
      <c r="J164" s="157"/>
      <c r="K164" s="158"/>
      <c r="O164" s="159">
        <v>1</v>
      </c>
    </row>
    <row r="165" spans="1:80" ht="12.75">
      <c r="A165" s="160">
        <v>73</v>
      </c>
      <c r="B165" s="161" t="s">
        <v>516</v>
      </c>
      <c r="C165" s="162" t="s">
        <v>517</v>
      </c>
      <c r="D165" s="163" t="s">
        <v>508</v>
      </c>
      <c r="E165" s="164">
        <v>3.864</v>
      </c>
      <c r="F165" s="215">
        <v>0</v>
      </c>
      <c r="G165" s="165">
        <f>E165*F165</f>
        <v>0</v>
      </c>
      <c r="H165" s="166">
        <v>0</v>
      </c>
      <c r="I165" s="167">
        <f>E165*H165</f>
        <v>0</v>
      </c>
      <c r="J165" s="166">
        <v>0</v>
      </c>
      <c r="K165" s="167">
        <f>E165*J165</f>
        <v>0</v>
      </c>
      <c r="O165" s="159">
        <v>2</v>
      </c>
      <c r="AA165" s="132">
        <v>1</v>
      </c>
      <c r="AB165" s="132">
        <v>3</v>
      </c>
      <c r="AC165" s="132">
        <v>3</v>
      </c>
      <c r="AZ165" s="132">
        <v>1</v>
      </c>
      <c r="BA165" s="132">
        <f>IF(AZ165=1,G165,0)</f>
        <v>0</v>
      </c>
      <c r="BB165" s="132">
        <f>IF(AZ165=2,G165,0)</f>
        <v>0</v>
      </c>
      <c r="BC165" s="132">
        <f>IF(AZ165=3,G165,0)</f>
        <v>0</v>
      </c>
      <c r="BD165" s="132">
        <f>IF(AZ165=4,G165,0)</f>
        <v>0</v>
      </c>
      <c r="BE165" s="132">
        <f>IF(AZ165=5,G165,0)</f>
        <v>0</v>
      </c>
      <c r="CA165" s="159">
        <v>1</v>
      </c>
      <c r="CB165" s="159">
        <v>3</v>
      </c>
    </row>
    <row r="166" spans="1:15" ht="12.75">
      <c r="A166" s="168"/>
      <c r="B166" s="169"/>
      <c r="C166" s="427" t="s">
        <v>518</v>
      </c>
      <c r="D166" s="428"/>
      <c r="E166" s="428"/>
      <c r="F166" s="428"/>
      <c r="G166" s="429"/>
      <c r="I166" s="170"/>
      <c r="K166" s="170"/>
      <c r="L166" s="171" t="s">
        <v>518</v>
      </c>
      <c r="O166" s="159">
        <v>3</v>
      </c>
    </row>
    <row r="167" spans="1:80" ht="12.75">
      <c r="A167" s="160">
        <v>74</v>
      </c>
      <c r="B167" s="161" t="s">
        <v>519</v>
      </c>
      <c r="C167" s="162" t="s">
        <v>520</v>
      </c>
      <c r="D167" s="163" t="s">
        <v>508</v>
      </c>
      <c r="E167" s="164">
        <v>3.864</v>
      </c>
      <c r="F167" s="215">
        <v>0</v>
      </c>
      <c r="G167" s="165">
        <f>E167*F167</f>
        <v>0</v>
      </c>
      <c r="H167" s="166">
        <v>0</v>
      </c>
      <c r="I167" s="167">
        <f>E167*H167</f>
        <v>0</v>
      </c>
      <c r="J167" s="166"/>
      <c r="K167" s="167">
        <f>E167*J167</f>
        <v>0</v>
      </c>
      <c r="O167" s="159">
        <v>2</v>
      </c>
      <c r="AA167" s="132">
        <v>12</v>
      </c>
      <c r="AB167" s="132">
        <v>0</v>
      </c>
      <c r="AC167" s="132">
        <v>71</v>
      </c>
      <c r="AZ167" s="132">
        <v>1</v>
      </c>
      <c r="BA167" s="132">
        <f>IF(AZ167=1,G167,0)</f>
        <v>0</v>
      </c>
      <c r="BB167" s="132">
        <f>IF(AZ167=2,G167,0)</f>
        <v>0</v>
      </c>
      <c r="BC167" s="132">
        <f>IF(AZ167=3,G167,0)</f>
        <v>0</v>
      </c>
      <c r="BD167" s="132">
        <f>IF(AZ167=4,G167,0)</f>
        <v>0</v>
      </c>
      <c r="BE167" s="132">
        <f>IF(AZ167=5,G167,0)</f>
        <v>0</v>
      </c>
      <c r="CA167" s="159">
        <v>12</v>
      </c>
      <c r="CB167" s="159">
        <v>0</v>
      </c>
    </row>
    <row r="168" spans="1:15" ht="12.75">
      <c r="A168" s="168"/>
      <c r="B168" s="169"/>
      <c r="C168" s="427" t="s">
        <v>521</v>
      </c>
      <c r="D168" s="428"/>
      <c r="E168" s="428"/>
      <c r="F168" s="428"/>
      <c r="G168" s="429"/>
      <c r="I168" s="170"/>
      <c r="K168" s="170"/>
      <c r="L168" s="171" t="s">
        <v>521</v>
      </c>
      <c r="O168" s="159">
        <v>3</v>
      </c>
    </row>
    <row r="169" spans="1:15" ht="12.75">
      <c r="A169" s="168"/>
      <c r="B169" s="172"/>
      <c r="C169" s="435" t="s">
        <v>522</v>
      </c>
      <c r="D169" s="436"/>
      <c r="E169" s="173">
        <v>3.864</v>
      </c>
      <c r="F169" s="216"/>
      <c r="G169" s="174"/>
      <c r="H169" s="175"/>
      <c r="I169" s="170"/>
      <c r="J169" s="176"/>
      <c r="K169" s="170"/>
      <c r="M169" s="171" t="s">
        <v>522</v>
      </c>
      <c r="O169" s="159"/>
    </row>
    <row r="170" spans="1:57" ht="12.75">
      <c r="A170" s="177"/>
      <c r="B170" s="178" t="s">
        <v>87</v>
      </c>
      <c r="C170" s="179" t="s">
        <v>515</v>
      </c>
      <c r="D170" s="180"/>
      <c r="E170" s="181"/>
      <c r="F170" s="182"/>
      <c r="G170" s="183">
        <f>SUM(G164:G169)</f>
        <v>0</v>
      </c>
      <c r="H170" s="184"/>
      <c r="I170" s="185">
        <f>SUM(I164:I169)</f>
        <v>0</v>
      </c>
      <c r="J170" s="184"/>
      <c r="K170" s="185">
        <f>SUM(K164:K169)</f>
        <v>0</v>
      </c>
      <c r="O170" s="159">
        <v>4</v>
      </c>
      <c r="BA170" s="186">
        <f>SUM(BA164:BA169)</f>
        <v>0</v>
      </c>
      <c r="BB170" s="186">
        <f>SUM(BB164:BB169)</f>
        <v>0</v>
      </c>
      <c r="BC170" s="186">
        <f>SUM(BC164:BC169)</f>
        <v>0</v>
      </c>
      <c r="BD170" s="186">
        <f>SUM(BD164:BD169)</f>
        <v>0</v>
      </c>
      <c r="BE170" s="186">
        <f>SUM(BE164:BE169)</f>
        <v>0</v>
      </c>
    </row>
    <row r="171" ht="12.75">
      <c r="E171" s="132"/>
    </row>
    <row r="172" ht="12.75">
      <c r="E172" s="132"/>
    </row>
    <row r="173" ht="12.75">
      <c r="E173" s="132"/>
    </row>
    <row r="174" ht="12.75">
      <c r="E174" s="132"/>
    </row>
    <row r="175" ht="12.75">
      <c r="E175" s="132"/>
    </row>
    <row r="176" ht="12.75">
      <c r="E176" s="132"/>
    </row>
    <row r="177" ht="12.75">
      <c r="E177" s="132"/>
    </row>
    <row r="178" ht="12.75">
      <c r="E178" s="132"/>
    </row>
    <row r="179" ht="12.75">
      <c r="E179" s="132"/>
    </row>
    <row r="180" ht="12.75">
      <c r="E180" s="132"/>
    </row>
    <row r="181" ht="12.75">
      <c r="E181" s="132"/>
    </row>
    <row r="182" ht="12.75">
      <c r="E182" s="132"/>
    </row>
    <row r="183" ht="12.75">
      <c r="E183" s="132"/>
    </row>
    <row r="184" ht="12.75">
      <c r="E184" s="132"/>
    </row>
    <row r="185" ht="12.75">
      <c r="E185" s="132"/>
    </row>
    <row r="186" ht="12.75">
      <c r="E186" s="132"/>
    </row>
    <row r="187" ht="12.75">
      <c r="E187" s="132"/>
    </row>
    <row r="188" ht="12.75">
      <c r="E188" s="132"/>
    </row>
    <row r="189" ht="12.75">
      <c r="E189" s="132"/>
    </row>
    <row r="190" ht="12.75">
      <c r="E190" s="132"/>
    </row>
    <row r="191" ht="12.75">
      <c r="E191" s="132"/>
    </row>
    <row r="192" ht="12.75">
      <c r="E192" s="132"/>
    </row>
    <row r="193" ht="12.75">
      <c r="E193" s="132"/>
    </row>
    <row r="194" spans="1:7" ht="12.75">
      <c r="A194" s="176"/>
      <c r="B194" s="176"/>
      <c r="C194" s="176"/>
      <c r="D194" s="176"/>
      <c r="E194" s="176"/>
      <c r="F194" s="176"/>
      <c r="G194" s="176"/>
    </row>
    <row r="195" spans="1:7" ht="12.75">
      <c r="A195" s="176"/>
      <c r="B195" s="176"/>
      <c r="C195" s="176"/>
      <c r="D195" s="176"/>
      <c r="E195" s="176"/>
      <c r="F195" s="176"/>
      <c r="G195" s="176"/>
    </row>
    <row r="196" spans="1:7" ht="12.75">
      <c r="A196" s="176"/>
      <c r="B196" s="176"/>
      <c r="C196" s="176"/>
      <c r="D196" s="176"/>
      <c r="E196" s="176"/>
      <c r="F196" s="176"/>
      <c r="G196" s="176"/>
    </row>
    <row r="197" spans="1:7" ht="12.75">
      <c r="A197" s="176"/>
      <c r="B197" s="176"/>
      <c r="C197" s="176"/>
      <c r="D197" s="176"/>
      <c r="E197" s="176"/>
      <c r="F197" s="176"/>
      <c r="G197" s="176"/>
    </row>
    <row r="198" ht="12.75">
      <c r="E198" s="132"/>
    </row>
    <row r="199" ht="12.75">
      <c r="E199" s="132"/>
    </row>
    <row r="200" ht="12.75">
      <c r="E200" s="132"/>
    </row>
    <row r="201" ht="12.75">
      <c r="E201" s="132"/>
    </row>
    <row r="202" ht="12.75">
      <c r="E202" s="132"/>
    </row>
    <row r="203" ht="12.75">
      <c r="E203" s="132"/>
    </row>
    <row r="204" ht="12.75">
      <c r="E204" s="132"/>
    </row>
    <row r="205" ht="12.75">
      <c r="E205" s="132"/>
    </row>
    <row r="206" ht="12.75">
      <c r="E206" s="132"/>
    </row>
    <row r="207" ht="12.75">
      <c r="E207" s="132"/>
    </row>
    <row r="208" ht="12.75">
      <c r="E208" s="132"/>
    </row>
    <row r="209" ht="12.75">
      <c r="E209" s="132"/>
    </row>
    <row r="210" ht="12.75">
      <c r="E210" s="132"/>
    </row>
    <row r="211" ht="12.75">
      <c r="E211" s="132"/>
    </row>
    <row r="212" ht="12.75">
      <c r="E212" s="132"/>
    </row>
    <row r="213" ht="12.75">
      <c r="E213" s="132"/>
    </row>
    <row r="214" ht="12.75">
      <c r="E214" s="132"/>
    </row>
    <row r="215" ht="12.75">
      <c r="E215" s="132"/>
    </row>
    <row r="216" ht="12.75">
      <c r="E216" s="132"/>
    </row>
    <row r="217" ht="12.75">
      <c r="E217" s="132"/>
    </row>
    <row r="218" ht="12.75">
      <c r="E218" s="132"/>
    </row>
    <row r="219" ht="12.75">
      <c r="E219" s="132"/>
    </row>
    <row r="220" ht="12.75">
      <c r="E220" s="132"/>
    </row>
    <row r="221" ht="12.75">
      <c r="E221" s="132"/>
    </row>
    <row r="222" ht="12.75">
      <c r="E222" s="132"/>
    </row>
    <row r="223" ht="12.75">
      <c r="E223" s="132"/>
    </row>
    <row r="224" ht="12.75">
      <c r="E224" s="132"/>
    </row>
    <row r="225" ht="12.75">
      <c r="E225" s="132"/>
    </row>
    <row r="226" ht="12.75">
      <c r="E226" s="132"/>
    </row>
    <row r="227" ht="12.75">
      <c r="E227" s="132"/>
    </row>
    <row r="228" ht="12.75">
      <c r="E228" s="132"/>
    </row>
    <row r="229" spans="1:2" ht="12.75">
      <c r="A229" s="187"/>
      <c r="B229" s="187"/>
    </row>
    <row r="230" spans="1:7" ht="12.75">
      <c r="A230" s="176"/>
      <c r="B230" s="176"/>
      <c r="C230" s="188"/>
      <c r="D230" s="188"/>
      <c r="E230" s="189"/>
      <c r="F230" s="188"/>
      <c r="G230" s="190"/>
    </row>
    <row r="231" spans="1:7" ht="12.75">
      <c r="A231" s="191"/>
      <c r="B231" s="191"/>
      <c r="C231" s="176"/>
      <c r="D231" s="176"/>
      <c r="E231" s="192"/>
      <c r="F231" s="176"/>
      <c r="G231" s="176"/>
    </row>
    <row r="232" spans="1:7" ht="12.75">
      <c r="A232" s="176"/>
      <c r="B232" s="176"/>
      <c r="C232" s="176"/>
      <c r="D232" s="176"/>
      <c r="E232" s="192"/>
      <c r="F232" s="176"/>
      <c r="G232" s="176"/>
    </row>
    <row r="233" spans="1:7" ht="12.75">
      <c r="A233" s="176"/>
      <c r="B233" s="176"/>
      <c r="C233" s="176"/>
      <c r="D233" s="176"/>
      <c r="E233" s="192"/>
      <c r="F233" s="176"/>
      <c r="G233" s="176"/>
    </row>
    <row r="234" spans="1:7" ht="12.75">
      <c r="A234" s="176"/>
      <c r="B234" s="176"/>
      <c r="C234" s="176"/>
      <c r="D234" s="176"/>
      <c r="E234" s="192"/>
      <c r="F234" s="176"/>
      <c r="G234" s="176"/>
    </row>
    <row r="235" spans="1:7" ht="12.75">
      <c r="A235" s="176"/>
      <c r="B235" s="176"/>
      <c r="C235" s="176"/>
      <c r="D235" s="176"/>
      <c r="E235" s="192"/>
      <c r="F235" s="176"/>
      <c r="G235" s="176"/>
    </row>
    <row r="236" spans="1:7" ht="12.75">
      <c r="A236" s="176"/>
      <c r="B236" s="176"/>
      <c r="C236" s="176"/>
      <c r="D236" s="176"/>
      <c r="E236" s="192"/>
      <c r="F236" s="176"/>
      <c r="G236" s="176"/>
    </row>
    <row r="237" spans="1:7" ht="12.75">
      <c r="A237" s="176"/>
      <c r="B237" s="176"/>
      <c r="C237" s="176"/>
      <c r="D237" s="176"/>
      <c r="E237" s="192"/>
      <c r="F237" s="176"/>
      <c r="G237" s="176"/>
    </row>
    <row r="238" spans="1:7" ht="12.75">
      <c r="A238" s="176"/>
      <c r="B238" s="176"/>
      <c r="C238" s="176"/>
      <c r="D238" s="176"/>
      <c r="E238" s="192"/>
      <c r="F238" s="176"/>
      <c r="G238" s="176"/>
    </row>
    <row r="239" spans="1:7" ht="12.75">
      <c r="A239" s="176"/>
      <c r="B239" s="176"/>
      <c r="C239" s="176"/>
      <c r="D239" s="176"/>
      <c r="E239" s="192"/>
      <c r="F239" s="176"/>
      <c r="G239" s="176"/>
    </row>
    <row r="240" spans="1:7" ht="12.75">
      <c r="A240" s="176"/>
      <c r="B240" s="176"/>
      <c r="C240" s="176"/>
      <c r="D240" s="176"/>
      <c r="E240" s="192"/>
      <c r="F240" s="176"/>
      <c r="G240" s="176"/>
    </row>
    <row r="241" spans="1:7" ht="12.75">
      <c r="A241" s="176"/>
      <c r="B241" s="176"/>
      <c r="C241" s="176"/>
      <c r="D241" s="176"/>
      <c r="E241" s="192"/>
      <c r="F241" s="176"/>
      <c r="G241" s="176"/>
    </row>
    <row r="242" spans="1:7" ht="12.75">
      <c r="A242" s="176"/>
      <c r="B242" s="176"/>
      <c r="C242" s="176"/>
      <c r="D242" s="176"/>
      <c r="E242" s="192"/>
      <c r="F242" s="176"/>
      <c r="G242" s="176"/>
    </row>
    <row r="243" spans="1:7" ht="12.75">
      <c r="A243" s="176"/>
      <c r="B243" s="176"/>
      <c r="C243" s="176"/>
      <c r="D243" s="176"/>
      <c r="E243" s="192"/>
      <c r="F243" s="176"/>
      <c r="G243" s="176"/>
    </row>
  </sheetData>
  <sheetProtection password="E0CF" sheet="1" objects="1" scenarios="1"/>
  <mergeCells count="72">
    <mergeCell ref="C151:G151"/>
    <mergeCell ref="C160:D160"/>
    <mergeCell ref="C162:D162"/>
    <mergeCell ref="C166:G166"/>
    <mergeCell ref="C168:G168"/>
    <mergeCell ref="C169:D169"/>
    <mergeCell ref="C136:D136"/>
    <mergeCell ref="C137:D137"/>
    <mergeCell ref="C148:G148"/>
    <mergeCell ref="C127:D127"/>
    <mergeCell ref="C128:D128"/>
    <mergeCell ref="C130:D130"/>
    <mergeCell ref="C131:D131"/>
    <mergeCell ref="C133:D133"/>
    <mergeCell ref="C134:D134"/>
    <mergeCell ref="C125:G125"/>
    <mergeCell ref="C97:D97"/>
    <mergeCell ref="C106:D106"/>
    <mergeCell ref="C108:D108"/>
    <mergeCell ref="C110:D110"/>
    <mergeCell ref="C113:D113"/>
    <mergeCell ref="C115:D115"/>
    <mergeCell ref="C117:G117"/>
    <mergeCell ref="C118:G118"/>
    <mergeCell ref="C121:G121"/>
    <mergeCell ref="C122:G122"/>
    <mergeCell ref="C124:G124"/>
    <mergeCell ref="C85:G85"/>
    <mergeCell ref="C89:G89"/>
    <mergeCell ref="C91:G91"/>
    <mergeCell ref="C93:G93"/>
    <mergeCell ref="C71:D71"/>
    <mergeCell ref="C73:D73"/>
    <mergeCell ref="C75:D75"/>
    <mergeCell ref="C77:D77"/>
    <mergeCell ref="C79:D79"/>
    <mergeCell ref="C81:D81"/>
    <mergeCell ref="C57:G57"/>
    <mergeCell ref="C59:G59"/>
    <mergeCell ref="C61:D61"/>
    <mergeCell ref="C67:D67"/>
    <mergeCell ref="C45:D45"/>
    <mergeCell ref="C47:G47"/>
    <mergeCell ref="C49:G49"/>
    <mergeCell ref="C50:D50"/>
    <mergeCell ref="C52:D52"/>
    <mergeCell ref="C44:G44"/>
    <mergeCell ref="C24:D24"/>
    <mergeCell ref="C26:D26"/>
    <mergeCell ref="C28:D28"/>
    <mergeCell ref="C29:D29"/>
    <mergeCell ref="C30:D30"/>
    <mergeCell ref="C32:D32"/>
    <mergeCell ref="C34:D34"/>
    <mergeCell ref="C36:D36"/>
    <mergeCell ref="C38:D38"/>
    <mergeCell ref="C40:D40"/>
    <mergeCell ref="C42:G42"/>
    <mergeCell ref="C23:G23"/>
    <mergeCell ref="A1:G1"/>
    <mergeCell ref="A3:B3"/>
    <mergeCell ref="A4:B4"/>
    <mergeCell ref="E4:G4"/>
    <mergeCell ref="C9:D9"/>
    <mergeCell ref="C11:D11"/>
    <mergeCell ref="C13:D13"/>
    <mergeCell ref="C15:D15"/>
    <mergeCell ref="C17:G17"/>
    <mergeCell ref="C18:G18"/>
    <mergeCell ref="C19:G19"/>
    <mergeCell ref="C20:G20"/>
    <mergeCell ref="C21:D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A19" sqref="A19:C23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4" t="s">
        <v>88</v>
      </c>
      <c r="B1" s="15"/>
      <c r="C1" s="15"/>
      <c r="D1" s="15"/>
      <c r="E1" s="15"/>
      <c r="F1" s="15"/>
      <c r="G1" s="15"/>
    </row>
    <row r="2" spans="1:7" ht="12.75" customHeight="1">
      <c r="A2" s="16" t="s">
        <v>25</v>
      </c>
      <c r="B2" s="17"/>
      <c r="C2" s="18" t="s">
        <v>96</v>
      </c>
      <c r="D2" s="18" t="s">
        <v>524</v>
      </c>
      <c r="E2" s="19"/>
      <c r="F2" s="20" t="s">
        <v>26</v>
      </c>
      <c r="G2" s="21"/>
    </row>
    <row r="3" spans="1:7" ht="3" customHeight="1" hidden="1">
      <c r="A3" s="22"/>
      <c r="B3" s="23"/>
      <c r="C3" s="24"/>
      <c r="D3" s="24"/>
      <c r="E3" s="25"/>
      <c r="F3" s="26"/>
      <c r="G3" s="27"/>
    </row>
    <row r="4" spans="1:7" ht="12" customHeight="1">
      <c r="A4" s="28" t="s">
        <v>27</v>
      </c>
      <c r="B4" s="23"/>
      <c r="C4" s="24"/>
      <c r="D4" s="24"/>
      <c r="E4" s="25"/>
      <c r="F4" s="26" t="s">
        <v>28</v>
      </c>
      <c r="G4" s="29"/>
    </row>
    <row r="5" spans="1:7" ht="12.95" customHeight="1">
      <c r="A5" s="30" t="s">
        <v>523</v>
      </c>
      <c r="B5" s="31"/>
      <c r="C5" s="32" t="s">
        <v>524</v>
      </c>
      <c r="D5" s="33"/>
      <c r="E5" s="31"/>
      <c r="F5" s="26" t="s">
        <v>29</v>
      </c>
      <c r="G5" s="27"/>
    </row>
    <row r="6" spans="1:15" ht="12.95" customHeight="1">
      <c r="A6" s="28" t="s">
        <v>30</v>
      </c>
      <c r="B6" s="23"/>
      <c r="C6" s="24"/>
      <c r="D6" s="24"/>
      <c r="E6" s="25"/>
      <c r="F6" s="34" t="s">
        <v>31</v>
      </c>
      <c r="G6" s="35"/>
      <c r="O6" s="36"/>
    </row>
    <row r="7" spans="1:7" ht="12.95" customHeight="1">
      <c r="A7" s="37" t="s">
        <v>90</v>
      </c>
      <c r="B7" s="38"/>
      <c r="C7" s="398" t="s">
        <v>91</v>
      </c>
      <c r="D7" s="399"/>
      <c r="E7" s="400"/>
      <c r="F7" s="39" t="s">
        <v>32</v>
      </c>
      <c r="G7" s="35">
        <f>IF(G6=0,,ROUND((F30+F32)/G6,1))</f>
        <v>0</v>
      </c>
    </row>
    <row r="8" spans="1:9" ht="12.75">
      <c r="A8" s="40" t="s">
        <v>33</v>
      </c>
      <c r="B8" s="26"/>
      <c r="C8" s="401" t="s">
        <v>121</v>
      </c>
      <c r="D8" s="401"/>
      <c r="E8" s="402"/>
      <c r="F8" s="41" t="s">
        <v>34</v>
      </c>
      <c r="G8" s="42"/>
      <c r="H8" s="43"/>
      <c r="I8" s="44"/>
    </row>
    <row r="9" spans="1:8" ht="12.75">
      <c r="A9" s="40" t="s">
        <v>35</v>
      </c>
      <c r="B9" s="26"/>
      <c r="C9" s="401"/>
      <c r="D9" s="401"/>
      <c r="E9" s="402"/>
      <c r="F9" s="26"/>
      <c r="G9" s="45"/>
      <c r="H9" s="46"/>
    </row>
    <row r="10" spans="1:8" ht="12.75">
      <c r="A10" s="40" t="s">
        <v>36</v>
      </c>
      <c r="B10" s="26"/>
      <c r="C10" s="401" t="s">
        <v>120</v>
      </c>
      <c r="D10" s="401"/>
      <c r="E10" s="401"/>
      <c r="F10" s="47"/>
      <c r="G10" s="48"/>
      <c r="H10" s="49"/>
    </row>
    <row r="11" spans="1:57" ht="13.5" customHeight="1">
      <c r="A11" s="40" t="s">
        <v>37</v>
      </c>
      <c r="B11" s="26"/>
      <c r="C11" s="401"/>
      <c r="D11" s="401"/>
      <c r="E11" s="401"/>
      <c r="F11" s="50" t="s">
        <v>38</v>
      </c>
      <c r="G11" s="51"/>
      <c r="H11" s="46"/>
      <c r="BA11" s="52"/>
      <c r="BB11" s="52"/>
      <c r="BC11" s="52"/>
      <c r="BD11" s="52"/>
      <c r="BE11" s="52"/>
    </row>
    <row r="12" spans="1:8" ht="12.75" customHeight="1">
      <c r="A12" s="53" t="s">
        <v>39</v>
      </c>
      <c r="B12" s="23"/>
      <c r="C12" s="403"/>
      <c r="D12" s="403"/>
      <c r="E12" s="403"/>
      <c r="F12" s="54" t="s">
        <v>40</v>
      </c>
      <c r="G12" s="55"/>
      <c r="H12" s="46"/>
    </row>
    <row r="13" spans="1:8" ht="28.5" customHeight="1" thickBot="1">
      <c r="A13" s="56" t="s">
        <v>41</v>
      </c>
      <c r="B13" s="57"/>
      <c r="C13" s="57"/>
      <c r="D13" s="57"/>
      <c r="E13" s="58"/>
      <c r="F13" s="58"/>
      <c r="G13" s="59"/>
      <c r="H13" s="46"/>
    </row>
    <row r="14" spans="1:7" ht="17.25" customHeight="1" thickBot="1">
      <c r="A14" s="60" t="s">
        <v>42</v>
      </c>
      <c r="B14" s="61"/>
      <c r="C14" s="62"/>
      <c r="D14" s="63" t="s">
        <v>43</v>
      </c>
      <c r="E14" s="64"/>
      <c r="F14" s="64"/>
      <c r="G14" s="62"/>
    </row>
    <row r="15" spans="1:7" ht="15.95" customHeight="1">
      <c r="A15" s="65"/>
      <c r="B15" s="66" t="s">
        <v>44</v>
      </c>
      <c r="C15" s="67">
        <f>'SO300  Rek'!E12</f>
        <v>0</v>
      </c>
      <c r="D15" s="68">
        <f>'SO300  Rek'!A17</f>
        <v>0</v>
      </c>
      <c r="E15" s="69"/>
      <c r="F15" s="70"/>
      <c r="G15" s="67">
        <f>'SO300  Rek'!I17</f>
        <v>0</v>
      </c>
    </row>
    <row r="16" spans="1:7" ht="15.95" customHeight="1">
      <c r="A16" s="65" t="s">
        <v>45</v>
      </c>
      <c r="B16" s="66" t="s">
        <v>46</v>
      </c>
      <c r="C16" s="67">
        <f>'SO300  Rek'!F12</f>
        <v>0</v>
      </c>
      <c r="D16" s="22">
        <f>'SO300  Rek'!A18</f>
        <v>0</v>
      </c>
      <c r="E16" s="71"/>
      <c r="F16" s="72"/>
      <c r="G16" s="67">
        <f>'SO300  Rek'!I18</f>
        <v>0</v>
      </c>
    </row>
    <row r="17" spans="1:7" ht="15.95" customHeight="1">
      <c r="A17" s="65" t="s">
        <v>47</v>
      </c>
      <c r="B17" s="66" t="s">
        <v>48</v>
      </c>
      <c r="C17" s="67">
        <f>'SO300  Rek'!H12</f>
        <v>0</v>
      </c>
      <c r="D17" s="22">
        <f>'SO300  Rek'!A19</f>
        <v>0</v>
      </c>
      <c r="E17" s="71"/>
      <c r="F17" s="72"/>
      <c r="G17" s="67">
        <f>'SO300  Rek'!I19</f>
        <v>0</v>
      </c>
    </row>
    <row r="18" spans="1:7" ht="15.95" customHeight="1">
      <c r="A18" s="73" t="s">
        <v>49</v>
      </c>
      <c r="B18" s="74" t="s">
        <v>50</v>
      </c>
      <c r="C18" s="67">
        <f>'SO300  Rek'!G12</f>
        <v>0</v>
      </c>
      <c r="D18" s="22">
        <f>'SO300  Rek'!A20</f>
        <v>0</v>
      </c>
      <c r="E18" s="71"/>
      <c r="F18" s="72"/>
      <c r="G18" s="67">
        <f>'SO300  Rek'!I20</f>
        <v>0</v>
      </c>
    </row>
    <row r="19" spans="1:7" ht="15.95" customHeight="1">
      <c r="A19" s="75" t="s">
        <v>51</v>
      </c>
      <c r="B19" s="66"/>
      <c r="C19" s="67">
        <f>SUM(C15:C18)</f>
        <v>0</v>
      </c>
      <c r="D19" s="22"/>
      <c r="E19" s="71"/>
      <c r="F19" s="72"/>
      <c r="G19" s="67"/>
    </row>
    <row r="20" spans="1:7" ht="15.95" customHeight="1">
      <c r="A20" s="75"/>
      <c r="B20" s="66"/>
      <c r="C20" s="67"/>
      <c r="D20" s="22"/>
      <c r="E20" s="71"/>
      <c r="F20" s="72"/>
      <c r="G20" s="67"/>
    </row>
    <row r="21" spans="1:7" ht="15.95" customHeight="1">
      <c r="A21" s="75" t="s">
        <v>24</v>
      </c>
      <c r="B21" s="66"/>
      <c r="C21" s="67">
        <f>'SO000  Rek'!I8</f>
        <v>0</v>
      </c>
      <c r="D21" s="22"/>
      <c r="E21" s="71"/>
      <c r="F21" s="72"/>
      <c r="G21" s="67"/>
    </row>
    <row r="22" spans="1:7" ht="15.95" customHeight="1">
      <c r="A22" s="76" t="s">
        <v>52</v>
      </c>
      <c r="B22" s="46"/>
      <c r="C22" s="67">
        <f>C19+C21</f>
        <v>0</v>
      </c>
      <c r="D22" s="22"/>
      <c r="E22" s="71"/>
      <c r="F22" s="72"/>
      <c r="G22" s="67"/>
    </row>
    <row r="23" spans="1:7" ht="15.95" customHeight="1" thickBot="1">
      <c r="A23" s="404" t="s">
        <v>53</v>
      </c>
      <c r="B23" s="405"/>
      <c r="C23" s="77">
        <f>C22+G23</f>
        <v>0</v>
      </c>
      <c r="D23" s="78"/>
      <c r="E23" s="79"/>
      <c r="F23" s="80"/>
      <c r="G23" s="67"/>
    </row>
    <row r="24" spans="1:7" ht="12.75">
      <c r="A24" s="81" t="s">
        <v>54</v>
      </c>
      <c r="B24" s="82"/>
      <c r="C24" s="83"/>
      <c r="D24" s="82" t="s">
        <v>55</v>
      </c>
      <c r="E24" s="82"/>
      <c r="F24" s="84" t="s">
        <v>56</v>
      </c>
      <c r="G24" s="85"/>
    </row>
    <row r="25" spans="1:7" ht="12.75">
      <c r="A25" s="76" t="s">
        <v>57</v>
      </c>
      <c r="B25" s="46"/>
      <c r="C25" s="86"/>
      <c r="D25" s="46" t="s">
        <v>57</v>
      </c>
      <c r="F25" s="87" t="s">
        <v>57</v>
      </c>
      <c r="G25" s="88"/>
    </row>
    <row r="26" spans="1:7" ht="37.5" customHeight="1">
      <c r="A26" s="76" t="s">
        <v>58</v>
      </c>
      <c r="B26" s="89"/>
      <c r="C26" s="86"/>
      <c r="D26" s="46" t="s">
        <v>58</v>
      </c>
      <c r="F26" s="87" t="s">
        <v>58</v>
      </c>
      <c r="G26" s="88"/>
    </row>
    <row r="27" spans="1:7" ht="12.75">
      <c r="A27" s="76"/>
      <c r="B27" s="90"/>
      <c r="C27" s="86"/>
      <c r="D27" s="46"/>
      <c r="F27" s="87"/>
      <c r="G27" s="88"/>
    </row>
    <row r="28" spans="1:7" ht="12.75">
      <c r="A28" s="76" t="s">
        <v>59</v>
      </c>
      <c r="B28" s="46"/>
      <c r="C28" s="86"/>
      <c r="D28" s="87" t="s">
        <v>60</v>
      </c>
      <c r="E28" s="86"/>
      <c r="F28" s="91" t="s">
        <v>60</v>
      </c>
      <c r="G28" s="88"/>
    </row>
    <row r="29" spans="1:7" ht="69" customHeight="1">
      <c r="A29" s="76"/>
      <c r="B29" s="46"/>
      <c r="C29" s="92"/>
      <c r="D29" s="93"/>
      <c r="E29" s="92"/>
      <c r="F29" s="46"/>
      <c r="G29" s="88"/>
    </row>
    <row r="30" spans="1:7" ht="12.75">
      <c r="A30" s="94" t="s">
        <v>11</v>
      </c>
      <c r="B30" s="95"/>
      <c r="C30" s="96">
        <v>21</v>
      </c>
      <c r="D30" s="95" t="s">
        <v>61</v>
      </c>
      <c r="E30" s="97"/>
      <c r="F30" s="393">
        <f>C23-F32</f>
        <v>0</v>
      </c>
      <c r="G30" s="394"/>
    </row>
    <row r="31" spans="1:7" ht="12.75">
      <c r="A31" s="94" t="s">
        <v>62</v>
      </c>
      <c r="B31" s="95"/>
      <c r="C31" s="96">
        <f>C30</f>
        <v>21</v>
      </c>
      <c r="D31" s="95" t="s">
        <v>63</v>
      </c>
      <c r="E31" s="97"/>
      <c r="F31" s="393">
        <f>ROUND(PRODUCT(F30,C31/100),0)</f>
        <v>0</v>
      </c>
      <c r="G31" s="394"/>
    </row>
    <row r="32" spans="1:7" ht="12.75">
      <c r="A32" s="94" t="s">
        <v>11</v>
      </c>
      <c r="B32" s="95"/>
      <c r="C32" s="96">
        <v>0</v>
      </c>
      <c r="D32" s="95" t="s">
        <v>63</v>
      </c>
      <c r="E32" s="97"/>
      <c r="F32" s="393">
        <v>0</v>
      </c>
      <c r="G32" s="394"/>
    </row>
    <row r="33" spans="1:7" ht="12.75">
      <c r="A33" s="94" t="s">
        <v>62</v>
      </c>
      <c r="B33" s="98"/>
      <c r="C33" s="99">
        <f>C32</f>
        <v>0</v>
      </c>
      <c r="D33" s="95" t="s">
        <v>63</v>
      </c>
      <c r="E33" s="72"/>
      <c r="F33" s="393">
        <f>ROUND(PRODUCT(F32,C33/100),0)</f>
        <v>0</v>
      </c>
      <c r="G33" s="394"/>
    </row>
    <row r="34" spans="1:7" s="103" customFormat="1" ht="19.5" customHeight="1" thickBot="1">
      <c r="A34" s="100" t="s">
        <v>64</v>
      </c>
      <c r="B34" s="101"/>
      <c r="C34" s="101"/>
      <c r="D34" s="101"/>
      <c r="E34" s="102"/>
      <c r="F34" s="395">
        <f>ROUND(SUM(F30:F33),0)</f>
        <v>0</v>
      </c>
      <c r="G34" s="396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97"/>
      <c r="C37" s="397"/>
      <c r="D37" s="397"/>
      <c r="E37" s="397"/>
      <c r="F37" s="397"/>
      <c r="G37" s="397"/>
      <c r="H37" s="1" t="s">
        <v>1</v>
      </c>
    </row>
    <row r="38" spans="1:8" ht="12.75" customHeight="1">
      <c r="A38" s="104"/>
      <c r="B38" s="397"/>
      <c r="C38" s="397"/>
      <c r="D38" s="397"/>
      <c r="E38" s="397"/>
      <c r="F38" s="397"/>
      <c r="G38" s="397"/>
      <c r="H38" s="1" t="s">
        <v>1</v>
      </c>
    </row>
    <row r="39" spans="1:8" ht="12.75">
      <c r="A39" s="104"/>
      <c r="B39" s="397"/>
      <c r="C39" s="397"/>
      <c r="D39" s="397"/>
      <c r="E39" s="397"/>
      <c r="F39" s="397"/>
      <c r="G39" s="397"/>
      <c r="H39" s="1" t="s">
        <v>1</v>
      </c>
    </row>
    <row r="40" spans="1:8" ht="12.75">
      <c r="A40" s="104"/>
      <c r="B40" s="397"/>
      <c r="C40" s="397"/>
      <c r="D40" s="397"/>
      <c r="E40" s="397"/>
      <c r="F40" s="397"/>
      <c r="G40" s="397"/>
      <c r="H40" s="1" t="s">
        <v>1</v>
      </c>
    </row>
    <row r="41" spans="1:8" ht="12.75">
      <c r="A41" s="104"/>
      <c r="B41" s="397"/>
      <c r="C41" s="397"/>
      <c r="D41" s="397"/>
      <c r="E41" s="397"/>
      <c r="F41" s="397"/>
      <c r="G41" s="397"/>
      <c r="H41" s="1" t="s">
        <v>1</v>
      </c>
    </row>
    <row r="42" spans="1:8" ht="12.75">
      <c r="A42" s="104"/>
      <c r="B42" s="397"/>
      <c r="C42" s="397"/>
      <c r="D42" s="397"/>
      <c r="E42" s="397"/>
      <c r="F42" s="397"/>
      <c r="G42" s="397"/>
      <c r="H42" s="1" t="s">
        <v>1</v>
      </c>
    </row>
    <row r="43" spans="1:8" ht="12.75">
      <c r="A43" s="104"/>
      <c r="B43" s="397"/>
      <c r="C43" s="397"/>
      <c r="D43" s="397"/>
      <c r="E43" s="397"/>
      <c r="F43" s="397"/>
      <c r="G43" s="397"/>
      <c r="H43" s="1" t="s">
        <v>1</v>
      </c>
    </row>
    <row r="44" spans="1:8" ht="12.75" customHeight="1">
      <c r="A44" s="104"/>
      <c r="B44" s="397"/>
      <c r="C44" s="397"/>
      <c r="D44" s="397"/>
      <c r="E44" s="397"/>
      <c r="F44" s="397"/>
      <c r="G44" s="397"/>
      <c r="H44" s="1" t="s">
        <v>1</v>
      </c>
    </row>
    <row r="45" spans="1:8" ht="12.75" customHeight="1">
      <c r="A45" s="104"/>
      <c r="B45" s="397"/>
      <c r="C45" s="397"/>
      <c r="D45" s="397"/>
      <c r="E45" s="397"/>
      <c r="F45" s="397"/>
      <c r="G45" s="397"/>
      <c r="H45" s="1" t="s">
        <v>1</v>
      </c>
    </row>
    <row r="46" spans="2:7" ht="12.75">
      <c r="B46" s="392"/>
      <c r="C46" s="392"/>
      <c r="D46" s="392"/>
      <c r="E46" s="392"/>
      <c r="F46" s="392"/>
      <c r="G46" s="392"/>
    </row>
    <row r="47" spans="2:7" ht="12.75">
      <c r="B47" s="392"/>
      <c r="C47" s="392"/>
      <c r="D47" s="392"/>
      <c r="E47" s="392"/>
      <c r="F47" s="392"/>
      <c r="G47" s="392"/>
    </row>
    <row r="48" spans="2:7" ht="12.75">
      <c r="B48" s="392"/>
      <c r="C48" s="392"/>
      <c r="D48" s="392"/>
      <c r="E48" s="392"/>
      <c r="F48" s="392"/>
      <c r="G48" s="392"/>
    </row>
    <row r="49" spans="2:7" ht="12.75">
      <c r="B49" s="392"/>
      <c r="C49" s="392"/>
      <c r="D49" s="392"/>
      <c r="E49" s="392"/>
      <c r="F49" s="392"/>
      <c r="G49" s="392"/>
    </row>
    <row r="50" spans="2:7" ht="12.75">
      <c r="B50" s="392"/>
      <c r="C50" s="392"/>
      <c r="D50" s="392"/>
      <c r="E50" s="392"/>
      <c r="F50" s="392"/>
      <c r="G50" s="392"/>
    </row>
    <row r="51" spans="2:7" ht="12.75">
      <c r="B51" s="392"/>
      <c r="C51" s="392"/>
      <c r="D51" s="392"/>
      <c r="E51" s="392"/>
      <c r="F51" s="392"/>
      <c r="G51" s="392"/>
    </row>
  </sheetData>
  <sheetProtection password="CC3D" sheet="1" objects="1" scenarios="1"/>
  <mergeCells count="19">
    <mergeCell ref="C7:E7"/>
    <mergeCell ref="B46:G46"/>
    <mergeCell ref="B47:G47"/>
    <mergeCell ref="B48:G48"/>
    <mergeCell ref="B49:G49"/>
    <mergeCell ref="C8:E8"/>
    <mergeCell ref="C9:E9"/>
    <mergeCell ref="C10:E10"/>
    <mergeCell ref="C11:E11"/>
    <mergeCell ref="C12:E12"/>
    <mergeCell ref="A23:B23"/>
    <mergeCell ref="B50:G50"/>
    <mergeCell ref="B51:G51"/>
    <mergeCell ref="F30:G30"/>
    <mergeCell ref="F31:G31"/>
    <mergeCell ref="F32:G32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E73"/>
  <sheetViews>
    <sheetView workbookViewId="0" topLeftCell="A1">
      <selection activeCell="A14" sqref="A14:I22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06" t="s">
        <v>2</v>
      </c>
      <c r="B1" s="407"/>
      <c r="C1" s="105" t="s">
        <v>91</v>
      </c>
      <c r="D1" s="106"/>
      <c r="E1" s="107"/>
      <c r="F1" s="106"/>
      <c r="G1" s="108" t="s">
        <v>66</v>
      </c>
      <c r="H1" s="109" t="s">
        <v>96</v>
      </c>
      <c r="I1" s="110"/>
    </row>
    <row r="2" spans="1:9" ht="13.5" thickBot="1">
      <c r="A2" s="408" t="s">
        <v>67</v>
      </c>
      <c r="B2" s="409"/>
      <c r="C2" s="111" t="s">
        <v>525</v>
      </c>
      <c r="D2" s="112"/>
      <c r="E2" s="113"/>
      <c r="F2" s="112"/>
      <c r="G2" s="410" t="s">
        <v>524</v>
      </c>
      <c r="H2" s="411"/>
      <c r="I2" s="412"/>
    </row>
    <row r="3" ht="13.5" thickTop="1">
      <c r="F3" s="46"/>
    </row>
    <row r="4" spans="1:9" ht="19.5" customHeight="1">
      <c r="A4" s="114" t="s">
        <v>68</v>
      </c>
      <c r="B4" s="115"/>
      <c r="C4" s="115"/>
      <c r="D4" s="115"/>
      <c r="E4" s="116"/>
      <c r="F4" s="115"/>
      <c r="G4" s="115"/>
      <c r="H4" s="115"/>
      <c r="I4" s="115"/>
    </row>
    <row r="5" ht="13.5" thickBot="1"/>
    <row r="6" spans="1:9" s="46" customFormat="1" ht="13.5" thickBot="1">
      <c r="A6" s="117"/>
      <c r="B6" s="118" t="s">
        <v>69</v>
      </c>
      <c r="C6" s="118"/>
      <c r="D6" s="119"/>
      <c r="E6" s="120" t="s">
        <v>20</v>
      </c>
      <c r="F6" s="121" t="s">
        <v>21</v>
      </c>
      <c r="G6" s="121" t="s">
        <v>22</v>
      </c>
      <c r="H6" s="121" t="s">
        <v>23</v>
      </c>
      <c r="I6" s="122" t="s">
        <v>24</v>
      </c>
    </row>
    <row r="7" spans="1:9" s="46" customFormat="1" ht="12.75">
      <c r="A7" s="193" t="str">
        <f>'SO300  Pol'!B7</f>
        <v>1</v>
      </c>
      <c r="B7" s="12" t="str">
        <f>'SO300  Pol'!C7</f>
        <v>Zemní práce</v>
      </c>
      <c r="D7" s="123"/>
      <c r="E7" s="194">
        <f>'SO300  Pol'!BA49</f>
        <v>0</v>
      </c>
      <c r="F7" s="195">
        <f>'SO300  Pol'!BB49</f>
        <v>0</v>
      </c>
      <c r="G7" s="195">
        <f>'SO300  Pol'!BC49</f>
        <v>0</v>
      </c>
      <c r="H7" s="195">
        <f>'SO300  Pol'!BD49</f>
        <v>0</v>
      </c>
      <c r="I7" s="196">
        <f>'SO300  Pol'!BE49</f>
        <v>0</v>
      </c>
    </row>
    <row r="8" spans="1:9" s="46" customFormat="1" ht="12.75">
      <c r="A8" s="193" t="str">
        <f>'SO300  Pol'!B50</f>
        <v>4</v>
      </c>
      <c r="B8" s="12" t="str">
        <f>'SO300  Pol'!C50</f>
        <v>Vodorovné konstrukce</v>
      </c>
      <c r="D8" s="123"/>
      <c r="E8" s="194">
        <f>'SO300  Pol'!BA53</f>
        <v>0</v>
      </c>
      <c r="F8" s="195">
        <f>'SO300  Pol'!BB53</f>
        <v>0</v>
      </c>
      <c r="G8" s="195">
        <f>'SO300  Pol'!BC53</f>
        <v>0</v>
      </c>
      <c r="H8" s="195">
        <f>'SO300  Pol'!BD53</f>
        <v>0</v>
      </c>
      <c r="I8" s="196">
        <f>'SO300  Pol'!BE53</f>
        <v>0</v>
      </c>
    </row>
    <row r="9" spans="1:9" s="46" customFormat="1" ht="12.75">
      <c r="A9" s="193" t="str">
        <f>'SO300  Pol'!B54</f>
        <v>5</v>
      </c>
      <c r="B9" s="12" t="str">
        <f>'SO300  Pol'!C54</f>
        <v>Komunikace</v>
      </c>
      <c r="D9" s="123"/>
      <c r="E9" s="194">
        <f>'SO300  Pol'!BA65</f>
        <v>0</v>
      </c>
      <c r="F9" s="195">
        <f>'SO300  Pol'!BB65</f>
        <v>0</v>
      </c>
      <c r="G9" s="195">
        <f>'SO300  Pol'!BC65</f>
        <v>0</v>
      </c>
      <c r="H9" s="195">
        <f>'SO300  Pol'!BD65</f>
        <v>0</v>
      </c>
      <c r="I9" s="196">
        <f>'SO300  Pol'!BE65</f>
        <v>0</v>
      </c>
    </row>
    <row r="10" spans="1:9" s="46" customFormat="1" ht="12.75">
      <c r="A10" s="193" t="str">
        <f>'SO300  Pol'!B66</f>
        <v>8</v>
      </c>
      <c r="B10" s="12" t="str">
        <f>'SO300  Pol'!C66</f>
        <v>Trubní vedení</v>
      </c>
      <c r="D10" s="123"/>
      <c r="E10" s="194">
        <f>'SO300  Pol'!BA149</f>
        <v>0</v>
      </c>
      <c r="F10" s="195">
        <f>'SO300  Pol'!BB149</f>
        <v>0</v>
      </c>
      <c r="G10" s="195">
        <f>'SO300  Pol'!BC149</f>
        <v>0</v>
      </c>
      <c r="H10" s="195">
        <f>'SO300  Pol'!BD149</f>
        <v>0</v>
      </c>
      <c r="I10" s="196">
        <f>'SO300  Pol'!BE149</f>
        <v>0</v>
      </c>
    </row>
    <row r="11" spans="1:9" s="46" customFormat="1" ht="13.5" thickBot="1">
      <c r="A11" s="193" t="str">
        <f>'SO300  Pol'!B150</f>
        <v>91</v>
      </c>
      <c r="B11" s="12" t="str">
        <f>'SO300  Pol'!C150</f>
        <v>Doplňující práce na komunikaci</v>
      </c>
      <c r="D11" s="123"/>
      <c r="E11" s="194">
        <f>'SO300  Pol'!BA159</f>
        <v>0</v>
      </c>
      <c r="F11" s="195">
        <f>'SO300  Pol'!BB159</f>
        <v>0</v>
      </c>
      <c r="G11" s="195">
        <f>'SO300  Pol'!BC159</f>
        <v>0</v>
      </c>
      <c r="H11" s="195">
        <f>'SO300  Pol'!BD159</f>
        <v>0</v>
      </c>
      <c r="I11" s="196">
        <f>'SO300  Pol'!BE159</f>
        <v>0</v>
      </c>
    </row>
    <row r="12" spans="1:9" s="5" customFormat="1" ht="13.5" thickBot="1">
      <c r="A12" s="124"/>
      <c r="B12" s="125" t="s">
        <v>70</v>
      </c>
      <c r="C12" s="125"/>
      <c r="D12" s="126"/>
      <c r="E12" s="127">
        <f>SUM(E7:E11)</f>
        <v>0</v>
      </c>
      <c r="F12" s="128">
        <f>SUM(F7:F11)</f>
        <v>0</v>
      </c>
      <c r="G12" s="128">
        <f>SUM(G7:G11)</f>
        <v>0</v>
      </c>
      <c r="H12" s="128">
        <f>SUM(H7:H11)</f>
        <v>0</v>
      </c>
      <c r="I12" s="129">
        <f>SUM(I7:I11)</f>
        <v>0</v>
      </c>
    </row>
    <row r="13" spans="1:9" ht="12.75">
      <c r="A13" s="46"/>
      <c r="B13" s="46"/>
      <c r="C13" s="46"/>
      <c r="D13" s="46"/>
      <c r="E13" s="46"/>
      <c r="F13" s="46"/>
      <c r="G13" s="46"/>
      <c r="H13" s="46"/>
      <c r="I13" s="46"/>
    </row>
    <row r="14" spans="1:57" ht="19.5" customHeight="1">
      <c r="A14" s="239"/>
      <c r="B14" s="239"/>
      <c r="C14" s="239"/>
      <c r="D14" s="239"/>
      <c r="E14" s="239"/>
      <c r="F14" s="239"/>
      <c r="G14" s="240"/>
      <c r="H14" s="239"/>
      <c r="I14" s="239"/>
      <c r="BA14" s="52"/>
      <c r="BB14" s="52"/>
      <c r="BC14" s="52"/>
      <c r="BD14" s="52"/>
      <c r="BE14" s="52"/>
    </row>
    <row r="15" spans="1:9" ht="12.75">
      <c r="A15" s="91"/>
      <c r="B15" s="91"/>
      <c r="C15" s="91"/>
      <c r="D15" s="91"/>
      <c r="E15" s="91"/>
      <c r="F15" s="91"/>
      <c r="G15" s="91"/>
      <c r="H15" s="91"/>
      <c r="I15" s="91"/>
    </row>
    <row r="16" spans="1:9" ht="12.75">
      <c r="A16" s="241"/>
      <c r="B16" s="241"/>
      <c r="C16" s="241"/>
      <c r="D16" s="91"/>
      <c r="E16" s="242"/>
      <c r="F16" s="242"/>
      <c r="G16" s="243"/>
      <c r="H16" s="244"/>
      <c r="I16" s="244"/>
    </row>
    <row r="17" spans="1:53" ht="12.75">
      <c r="A17" s="91"/>
      <c r="B17" s="91"/>
      <c r="C17" s="91"/>
      <c r="D17" s="91"/>
      <c r="E17" s="245"/>
      <c r="F17" s="246"/>
      <c r="G17" s="245"/>
      <c r="H17" s="247"/>
      <c r="I17" s="245"/>
      <c r="BA17" s="1">
        <v>0</v>
      </c>
    </row>
    <row r="18" spans="1:53" ht="12.75">
      <c r="A18" s="91"/>
      <c r="B18" s="91"/>
      <c r="C18" s="91"/>
      <c r="D18" s="91"/>
      <c r="E18" s="245"/>
      <c r="F18" s="246"/>
      <c r="G18" s="245"/>
      <c r="H18" s="247"/>
      <c r="I18" s="245"/>
      <c r="BA18" s="1">
        <v>0</v>
      </c>
    </row>
    <row r="19" spans="1:53" ht="12.75">
      <c r="A19" s="91"/>
      <c r="B19" s="91"/>
      <c r="C19" s="91"/>
      <c r="D19" s="91"/>
      <c r="E19" s="245"/>
      <c r="F19" s="246"/>
      <c r="G19" s="245"/>
      <c r="H19" s="247"/>
      <c r="I19" s="245"/>
      <c r="BA19" s="1">
        <v>0</v>
      </c>
    </row>
    <row r="20" spans="1:53" ht="12.75">
      <c r="A20" s="91"/>
      <c r="B20" s="91"/>
      <c r="C20" s="91"/>
      <c r="D20" s="91"/>
      <c r="E20" s="245"/>
      <c r="F20" s="246"/>
      <c r="G20" s="245"/>
      <c r="H20" s="247"/>
      <c r="I20" s="245"/>
      <c r="BA20" s="1">
        <v>1</v>
      </c>
    </row>
    <row r="21" spans="1:53" ht="12.75">
      <c r="A21" s="91"/>
      <c r="B21" s="91"/>
      <c r="C21" s="91"/>
      <c r="D21" s="91"/>
      <c r="E21" s="245"/>
      <c r="F21" s="246"/>
      <c r="G21" s="245"/>
      <c r="H21" s="247"/>
      <c r="I21" s="245"/>
      <c r="BA21" s="1">
        <v>1</v>
      </c>
    </row>
    <row r="22" spans="1:9" ht="12.75">
      <c r="A22" s="91"/>
      <c r="B22" s="241"/>
      <c r="C22" s="91"/>
      <c r="D22" s="248"/>
      <c r="E22" s="248"/>
      <c r="F22" s="248"/>
      <c r="G22" s="248"/>
      <c r="H22" s="413"/>
      <c r="I22" s="413"/>
    </row>
    <row r="24" spans="2:9" ht="12.75">
      <c r="B24" s="5"/>
      <c r="F24" s="130"/>
      <c r="G24" s="131"/>
      <c r="H24" s="131"/>
      <c r="I24" s="11"/>
    </row>
    <row r="25" spans="6:9" ht="12.75">
      <c r="F25" s="130"/>
      <c r="G25" s="131"/>
      <c r="H25" s="131"/>
      <c r="I25" s="11"/>
    </row>
    <row r="26" spans="6:9" ht="12.75">
      <c r="F26" s="130"/>
      <c r="G26" s="131"/>
      <c r="H26" s="131"/>
      <c r="I26" s="11"/>
    </row>
    <row r="27" spans="6:9" ht="12.75">
      <c r="F27" s="130"/>
      <c r="G27" s="131"/>
      <c r="H27" s="131"/>
      <c r="I27" s="11"/>
    </row>
    <row r="28" spans="6:9" ht="12.75">
      <c r="F28" s="130"/>
      <c r="G28" s="131"/>
      <c r="H28" s="131"/>
      <c r="I28" s="11"/>
    </row>
    <row r="29" spans="6:9" ht="12.75">
      <c r="F29" s="130"/>
      <c r="G29" s="131"/>
      <c r="H29" s="131"/>
      <c r="I29" s="11"/>
    </row>
    <row r="30" spans="6:9" ht="12.75">
      <c r="F30" s="130"/>
      <c r="G30" s="131"/>
      <c r="H30" s="131"/>
      <c r="I30" s="11"/>
    </row>
    <row r="31" spans="6:9" ht="12.75">
      <c r="F31" s="130"/>
      <c r="G31" s="131"/>
      <c r="H31" s="131"/>
      <c r="I31" s="11"/>
    </row>
    <row r="32" spans="6:9" ht="12.75">
      <c r="F32" s="130"/>
      <c r="G32" s="131"/>
      <c r="H32" s="131"/>
      <c r="I32" s="11"/>
    </row>
    <row r="33" spans="6:9" ht="12.75">
      <c r="F33" s="130"/>
      <c r="G33" s="131"/>
      <c r="H33" s="131"/>
      <c r="I33" s="11"/>
    </row>
    <row r="34" spans="6:9" ht="12.75">
      <c r="F34" s="130"/>
      <c r="G34" s="131"/>
      <c r="H34" s="131"/>
      <c r="I34" s="11"/>
    </row>
    <row r="35" spans="6:9" ht="12.75">
      <c r="F35" s="130"/>
      <c r="G35" s="131"/>
      <c r="H35" s="131"/>
      <c r="I35" s="11"/>
    </row>
    <row r="36" spans="6:9" ht="12.75">
      <c r="F36" s="130"/>
      <c r="G36" s="131"/>
      <c r="H36" s="131"/>
      <c r="I36" s="11"/>
    </row>
    <row r="37" spans="6:9" ht="12.75">
      <c r="F37" s="130"/>
      <c r="G37" s="131"/>
      <c r="H37" s="131"/>
      <c r="I37" s="11"/>
    </row>
    <row r="38" spans="6:9" ht="12.75">
      <c r="F38" s="130"/>
      <c r="G38" s="131"/>
      <c r="H38" s="131"/>
      <c r="I38" s="11"/>
    </row>
    <row r="39" spans="6:9" ht="12.75">
      <c r="F39" s="130"/>
      <c r="G39" s="131"/>
      <c r="H39" s="131"/>
      <c r="I39" s="11"/>
    </row>
    <row r="40" spans="6:9" ht="12.75">
      <c r="F40" s="130"/>
      <c r="G40" s="131"/>
      <c r="H40" s="131"/>
      <c r="I40" s="11"/>
    </row>
    <row r="41" spans="6:9" ht="12.75">
      <c r="F41" s="130"/>
      <c r="G41" s="131"/>
      <c r="H41" s="131"/>
      <c r="I41" s="11"/>
    </row>
    <row r="42" spans="6:9" ht="12.75">
      <c r="F42" s="130"/>
      <c r="G42" s="131"/>
      <c r="H42" s="131"/>
      <c r="I42" s="11"/>
    </row>
    <row r="43" spans="6:9" ht="12.75">
      <c r="F43" s="130"/>
      <c r="G43" s="131"/>
      <c r="H43" s="131"/>
      <c r="I43" s="11"/>
    </row>
    <row r="44" spans="6:9" ht="12.75">
      <c r="F44" s="130"/>
      <c r="G44" s="131"/>
      <c r="H44" s="131"/>
      <c r="I44" s="11"/>
    </row>
    <row r="45" spans="6:9" ht="12.75">
      <c r="F45" s="130"/>
      <c r="G45" s="131"/>
      <c r="H45" s="131"/>
      <c r="I45" s="11"/>
    </row>
    <row r="46" spans="6:9" ht="12.75">
      <c r="F46" s="130"/>
      <c r="G46" s="131"/>
      <c r="H46" s="131"/>
      <c r="I46" s="11"/>
    </row>
    <row r="47" spans="6:9" ht="12.75">
      <c r="F47" s="130"/>
      <c r="G47" s="131"/>
      <c r="H47" s="131"/>
      <c r="I47" s="11"/>
    </row>
    <row r="48" spans="6:9" ht="12.75">
      <c r="F48" s="130"/>
      <c r="G48" s="131"/>
      <c r="H48" s="131"/>
      <c r="I48" s="11"/>
    </row>
    <row r="49" spans="6:9" ht="12.75">
      <c r="F49" s="130"/>
      <c r="G49" s="131"/>
      <c r="H49" s="131"/>
      <c r="I49" s="11"/>
    </row>
    <row r="50" spans="6:9" ht="12.75">
      <c r="F50" s="130"/>
      <c r="G50" s="131"/>
      <c r="H50" s="131"/>
      <c r="I50" s="11"/>
    </row>
    <row r="51" spans="6:9" ht="12.75">
      <c r="F51" s="130"/>
      <c r="G51" s="131"/>
      <c r="H51" s="131"/>
      <c r="I51" s="11"/>
    </row>
    <row r="52" spans="6:9" ht="12.75">
      <c r="F52" s="130"/>
      <c r="G52" s="131"/>
      <c r="H52" s="131"/>
      <c r="I52" s="11"/>
    </row>
    <row r="53" spans="6:9" ht="12.75">
      <c r="F53" s="130"/>
      <c r="G53" s="131"/>
      <c r="H53" s="131"/>
      <c r="I53" s="11"/>
    </row>
    <row r="54" spans="6:9" ht="12.75">
      <c r="F54" s="130"/>
      <c r="G54" s="131"/>
      <c r="H54" s="131"/>
      <c r="I54" s="11"/>
    </row>
    <row r="55" spans="6:9" ht="12.75">
      <c r="F55" s="130"/>
      <c r="G55" s="131"/>
      <c r="H55" s="131"/>
      <c r="I55" s="11"/>
    </row>
    <row r="56" spans="6:9" ht="12.75">
      <c r="F56" s="130"/>
      <c r="G56" s="131"/>
      <c r="H56" s="131"/>
      <c r="I56" s="11"/>
    </row>
    <row r="57" spans="6:9" ht="12.75">
      <c r="F57" s="130"/>
      <c r="G57" s="131"/>
      <c r="H57" s="131"/>
      <c r="I57" s="11"/>
    </row>
    <row r="58" spans="6:9" ht="12.75">
      <c r="F58" s="130"/>
      <c r="G58" s="131"/>
      <c r="H58" s="131"/>
      <c r="I58" s="11"/>
    </row>
    <row r="59" spans="6:9" ht="12.75">
      <c r="F59" s="130"/>
      <c r="G59" s="131"/>
      <c r="H59" s="131"/>
      <c r="I59" s="11"/>
    </row>
    <row r="60" spans="6:9" ht="12.75">
      <c r="F60" s="130"/>
      <c r="G60" s="131"/>
      <c r="H60" s="131"/>
      <c r="I60" s="11"/>
    </row>
    <row r="61" spans="6:9" ht="12.75">
      <c r="F61" s="130"/>
      <c r="G61" s="131"/>
      <c r="H61" s="131"/>
      <c r="I61" s="11"/>
    </row>
    <row r="62" spans="6:9" ht="12.75">
      <c r="F62" s="130"/>
      <c r="G62" s="131"/>
      <c r="H62" s="131"/>
      <c r="I62" s="11"/>
    </row>
    <row r="63" spans="6:9" ht="12.75">
      <c r="F63" s="130"/>
      <c r="G63" s="131"/>
      <c r="H63" s="131"/>
      <c r="I63" s="11"/>
    </row>
    <row r="64" spans="6:9" ht="12.75">
      <c r="F64" s="130"/>
      <c r="G64" s="131"/>
      <c r="H64" s="131"/>
      <c r="I64" s="11"/>
    </row>
    <row r="65" spans="6:9" ht="12.75">
      <c r="F65" s="130"/>
      <c r="G65" s="131"/>
      <c r="H65" s="131"/>
      <c r="I65" s="11"/>
    </row>
    <row r="66" spans="6:9" ht="12.75">
      <c r="F66" s="130"/>
      <c r="G66" s="131"/>
      <c r="H66" s="131"/>
      <c r="I66" s="11"/>
    </row>
    <row r="67" spans="6:9" ht="12.75">
      <c r="F67" s="130"/>
      <c r="G67" s="131"/>
      <c r="H67" s="131"/>
      <c r="I67" s="11"/>
    </row>
    <row r="68" spans="6:9" ht="12.75">
      <c r="F68" s="130"/>
      <c r="G68" s="131"/>
      <c r="H68" s="131"/>
      <c r="I68" s="11"/>
    </row>
    <row r="69" spans="6:9" ht="12.75">
      <c r="F69" s="130"/>
      <c r="G69" s="131"/>
      <c r="H69" s="131"/>
      <c r="I69" s="11"/>
    </row>
    <row r="70" spans="6:9" ht="12.75">
      <c r="F70" s="130"/>
      <c r="G70" s="131"/>
      <c r="H70" s="131"/>
      <c r="I70" s="11"/>
    </row>
    <row r="71" spans="6:9" ht="12.75">
      <c r="F71" s="130"/>
      <c r="G71" s="131"/>
      <c r="H71" s="131"/>
      <c r="I71" s="11"/>
    </row>
    <row r="72" spans="6:9" ht="12.75">
      <c r="F72" s="130"/>
      <c r="G72" s="131"/>
      <c r="H72" s="131"/>
      <c r="I72" s="11"/>
    </row>
    <row r="73" spans="6:9" ht="12.75">
      <c r="F73" s="130"/>
      <c r="G73" s="131"/>
      <c r="H73" s="131"/>
      <c r="I73" s="11"/>
    </row>
  </sheetData>
  <sheetProtection password="E0CF" sheet="1" objects="1" scenarios="1"/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B232"/>
  <sheetViews>
    <sheetView showGridLines="0" showZeros="0" zoomScaleSheetLayoutView="100" workbookViewId="0" topLeftCell="A1">
      <selection activeCell="E8" sqref="E8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42" customWidth="1"/>
    <col min="6" max="6" width="9.875" style="132" customWidth="1"/>
    <col min="7" max="7" width="13.875" style="132" customWidth="1"/>
    <col min="8" max="8" width="11.75390625" style="132" hidden="1" customWidth="1"/>
    <col min="9" max="9" width="11.625" style="132" hidden="1" customWidth="1"/>
    <col min="10" max="10" width="11.00390625" style="132" hidden="1" customWidth="1"/>
    <col min="11" max="11" width="10.375" style="132" hidden="1" customWidth="1"/>
    <col min="12" max="12" width="75.375" style="132" customWidth="1"/>
    <col min="13" max="13" width="45.25390625" style="132" customWidth="1"/>
    <col min="14" max="16384" width="9.125" style="132" customWidth="1"/>
  </cols>
  <sheetData>
    <row r="1" spans="1:7" ht="15.75">
      <c r="A1" s="430" t="s">
        <v>89</v>
      </c>
      <c r="B1" s="430"/>
      <c r="C1" s="430"/>
      <c r="D1" s="430"/>
      <c r="E1" s="430"/>
      <c r="F1" s="430"/>
      <c r="G1" s="430"/>
    </row>
    <row r="2" spans="2:7" ht="14.25" customHeight="1" thickBot="1">
      <c r="B2" s="133"/>
      <c r="C2" s="134"/>
      <c r="D2" s="134"/>
      <c r="E2" s="135"/>
      <c r="F2" s="134"/>
      <c r="G2" s="134"/>
    </row>
    <row r="3" spans="1:7" ht="13.5" thickTop="1">
      <c r="A3" s="406" t="s">
        <v>2</v>
      </c>
      <c r="B3" s="407"/>
      <c r="C3" s="105" t="s">
        <v>92</v>
      </c>
      <c r="D3" s="136"/>
      <c r="E3" s="137" t="s">
        <v>71</v>
      </c>
      <c r="F3" s="138" t="str">
        <f>'SO300  Rek'!H1</f>
        <v/>
      </c>
      <c r="G3" s="139"/>
    </row>
    <row r="4" spans="1:7" ht="13.5" thickBot="1">
      <c r="A4" s="431" t="s">
        <v>67</v>
      </c>
      <c r="B4" s="409"/>
      <c r="C4" s="111" t="s">
        <v>525</v>
      </c>
      <c r="D4" s="140"/>
      <c r="E4" s="432" t="str">
        <f>'SO300  Rek'!G2</f>
        <v>Dešťová kanalizace</v>
      </c>
      <c r="F4" s="433"/>
      <c r="G4" s="434"/>
    </row>
    <row r="5" spans="1:7" ht="13.5" thickTop="1">
      <c r="A5" s="141"/>
      <c r="G5" s="143"/>
    </row>
    <row r="6" spans="1:11" ht="27" customHeight="1">
      <c r="A6" s="144" t="s">
        <v>72</v>
      </c>
      <c r="B6" s="145" t="s">
        <v>73</v>
      </c>
      <c r="C6" s="145" t="s">
        <v>74</v>
      </c>
      <c r="D6" s="145" t="s">
        <v>75</v>
      </c>
      <c r="E6" s="146" t="s">
        <v>76</v>
      </c>
      <c r="F6" s="145" t="s">
        <v>77</v>
      </c>
      <c r="G6" s="147" t="s">
        <v>78</v>
      </c>
      <c r="H6" s="148" t="s">
        <v>79</v>
      </c>
      <c r="I6" s="148" t="s">
        <v>80</v>
      </c>
      <c r="J6" s="148" t="s">
        <v>81</v>
      </c>
      <c r="K6" s="148" t="s">
        <v>82</v>
      </c>
    </row>
    <row r="7" spans="1:15" ht="12.75">
      <c r="A7" s="149" t="s">
        <v>83</v>
      </c>
      <c r="B7" s="150" t="s">
        <v>84</v>
      </c>
      <c r="C7" s="151" t="s">
        <v>85</v>
      </c>
      <c r="D7" s="152"/>
      <c r="E7" s="153"/>
      <c r="F7" s="153"/>
      <c r="G7" s="154"/>
      <c r="H7" s="155"/>
      <c r="I7" s="156"/>
      <c r="J7" s="157"/>
      <c r="K7" s="158"/>
      <c r="O7" s="159">
        <v>1</v>
      </c>
    </row>
    <row r="8" spans="1:80" ht="12.75">
      <c r="A8" s="160">
        <v>1</v>
      </c>
      <c r="B8" s="161" t="s">
        <v>526</v>
      </c>
      <c r="C8" s="162" t="s">
        <v>527</v>
      </c>
      <c r="D8" s="163" t="s">
        <v>125</v>
      </c>
      <c r="E8" s="164">
        <v>0.5</v>
      </c>
      <c r="F8" s="215">
        <v>0</v>
      </c>
      <c r="G8" s="165">
        <f aca="true" t="shared" si="0" ref="G8:G13">E8*F8</f>
        <v>0</v>
      </c>
      <c r="H8" s="166">
        <v>0</v>
      </c>
      <c r="I8" s="167">
        <f aca="true" t="shared" si="1" ref="I8:I13">E8*H8</f>
        <v>0</v>
      </c>
      <c r="J8" s="166">
        <v>-0.586</v>
      </c>
      <c r="K8" s="167">
        <f aca="true" t="shared" si="2" ref="K8:K13">E8*J8</f>
        <v>-0.293</v>
      </c>
      <c r="O8" s="159">
        <v>2</v>
      </c>
      <c r="AA8" s="132">
        <v>1</v>
      </c>
      <c r="AB8" s="132">
        <v>1</v>
      </c>
      <c r="AC8" s="132">
        <v>1</v>
      </c>
      <c r="AZ8" s="132">
        <v>1</v>
      </c>
      <c r="BA8" s="132">
        <f aca="true" t="shared" si="3" ref="BA8:BA13">IF(AZ8=1,G8,0)</f>
        <v>0</v>
      </c>
      <c r="BB8" s="132">
        <f aca="true" t="shared" si="4" ref="BB8:BB13">IF(AZ8=2,G8,0)</f>
        <v>0</v>
      </c>
      <c r="BC8" s="132">
        <f aca="true" t="shared" si="5" ref="BC8:BC13">IF(AZ8=3,G8,0)</f>
        <v>0</v>
      </c>
      <c r="BD8" s="132">
        <f aca="true" t="shared" si="6" ref="BD8:BD13">IF(AZ8=4,G8,0)</f>
        <v>0</v>
      </c>
      <c r="BE8" s="132">
        <f aca="true" t="shared" si="7" ref="BE8:BE13">IF(AZ8=5,G8,0)</f>
        <v>0</v>
      </c>
      <c r="CA8" s="159">
        <v>1</v>
      </c>
      <c r="CB8" s="159">
        <v>1</v>
      </c>
    </row>
    <row r="9" spans="1:80" ht="12.75">
      <c r="A9" s="160">
        <v>2</v>
      </c>
      <c r="B9" s="161" t="s">
        <v>359</v>
      </c>
      <c r="C9" s="162" t="s">
        <v>360</v>
      </c>
      <c r="D9" s="163" t="s">
        <v>125</v>
      </c>
      <c r="E9" s="164">
        <v>9.4</v>
      </c>
      <c r="F9" s="215">
        <v>0</v>
      </c>
      <c r="G9" s="165">
        <f t="shared" si="0"/>
        <v>0</v>
      </c>
      <c r="H9" s="166">
        <v>0</v>
      </c>
      <c r="I9" s="167">
        <f t="shared" si="1"/>
        <v>0</v>
      </c>
      <c r="J9" s="166">
        <v>-0.13</v>
      </c>
      <c r="K9" s="167">
        <f t="shared" si="2"/>
        <v>-1.2220000000000002</v>
      </c>
      <c r="O9" s="159">
        <v>2</v>
      </c>
      <c r="AA9" s="132">
        <v>1</v>
      </c>
      <c r="AB9" s="132">
        <v>1</v>
      </c>
      <c r="AC9" s="132">
        <v>1</v>
      </c>
      <c r="AZ9" s="132">
        <v>1</v>
      </c>
      <c r="BA9" s="132">
        <f t="shared" si="3"/>
        <v>0</v>
      </c>
      <c r="BB9" s="132">
        <f t="shared" si="4"/>
        <v>0</v>
      </c>
      <c r="BC9" s="132">
        <f t="shared" si="5"/>
        <v>0</v>
      </c>
      <c r="BD9" s="132">
        <f t="shared" si="6"/>
        <v>0</v>
      </c>
      <c r="BE9" s="132">
        <f t="shared" si="7"/>
        <v>0</v>
      </c>
      <c r="CA9" s="159">
        <v>1</v>
      </c>
      <c r="CB9" s="159">
        <v>1</v>
      </c>
    </row>
    <row r="10" spans="1:80" ht="12.75">
      <c r="A10" s="160">
        <v>3</v>
      </c>
      <c r="B10" s="161" t="s">
        <v>362</v>
      </c>
      <c r="C10" s="162" t="s">
        <v>363</v>
      </c>
      <c r="D10" s="163" t="s">
        <v>125</v>
      </c>
      <c r="E10" s="164">
        <v>9.4</v>
      </c>
      <c r="F10" s="215">
        <v>0</v>
      </c>
      <c r="G10" s="165">
        <f t="shared" si="0"/>
        <v>0</v>
      </c>
      <c r="H10" s="166">
        <v>0</v>
      </c>
      <c r="I10" s="167">
        <f t="shared" si="1"/>
        <v>0</v>
      </c>
      <c r="J10" s="166">
        <v>-0.235</v>
      </c>
      <c r="K10" s="167">
        <f t="shared" si="2"/>
        <v>-2.209</v>
      </c>
      <c r="O10" s="159">
        <v>2</v>
      </c>
      <c r="AA10" s="132">
        <v>1</v>
      </c>
      <c r="AB10" s="132">
        <v>1</v>
      </c>
      <c r="AC10" s="132">
        <v>1</v>
      </c>
      <c r="AZ10" s="132">
        <v>1</v>
      </c>
      <c r="BA10" s="132">
        <f t="shared" si="3"/>
        <v>0</v>
      </c>
      <c r="BB10" s="132">
        <f t="shared" si="4"/>
        <v>0</v>
      </c>
      <c r="BC10" s="132">
        <f t="shared" si="5"/>
        <v>0</v>
      </c>
      <c r="BD10" s="132">
        <f t="shared" si="6"/>
        <v>0</v>
      </c>
      <c r="BE10" s="132">
        <f t="shared" si="7"/>
        <v>0</v>
      </c>
      <c r="CA10" s="159">
        <v>1</v>
      </c>
      <c r="CB10" s="159">
        <v>1</v>
      </c>
    </row>
    <row r="11" spans="1:80" ht="12.75">
      <c r="A11" s="160">
        <v>4</v>
      </c>
      <c r="B11" s="161" t="s">
        <v>364</v>
      </c>
      <c r="C11" s="162" t="s">
        <v>365</v>
      </c>
      <c r="D11" s="163" t="s">
        <v>125</v>
      </c>
      <c r="E11" s="164">
        <v>9.4</v>
      </c>
      <c r="F11" s="215">
        <v>0</v>
      </c>
      <c r="G11" s="165">
        <f t="shared" si="0"/>
        <v>0</v>
      </c>
      <c r="H11" s="166">
        <v>0</v>
      </c>
      <c r="I11" s="167">
        <f t="shared" si="1"/>
        <v>0</v>
      </c>
      <c r="J11" s="166">
        <v>-0.098</v>
      </c>
      <c r="K11" s="167">
        <f t="shared" si="2"/>
        <v>-0.9212</v>
      </c>
      <c r="O11" s="159">
        <v>2</v>
      </c>
      <c r="AA11" s="132">
        <v>1</v>
      </c>
      <c r="AB11" s="132">
        <v>1</v>
      </c>
      <c r="AC11" s="132">
        <v>1</v>
      </c>
      <c r="AZ11" s="132">
        <v>1</v>
      </c>
      <c r="BA11" s="132">
        <f t="shared" si="3"/>
        <v>0</v>
      </c>
      <c r="BB11" s="132">
        <f t="shared" si="4"/>
        <v>0</v>
      </c>
      <c r="BC11" s="132">
        <f t="shared" si="5"/>
        <v>0</v>
      </c>
      <c r="BD11" s="132">
        <f t="shared" si="6"/>
        <v>0</v>
      </c>
      <c r="BE11" s="132">
        <f t="shared" si="7"/>
        <v>0</v>
      </c>
      <c r="CA11" s="159">
        <v>1</v>
      </c>
      <c r="CB11" s="159">
        <v>1</v>
      </c>
    </row>
    <row r="12" spans="1:80" ht="12.75">
      <c r="A12" s="160">
        <v>5</v>
      </c>
      <c r="B12" s="161" t="s">
        <v>366</v>
      </c>
      <c r="C12" s="162" t="s">
        <v>367</v>
      </c>
      <c r="D12" s="163" t="s">
        <v>125</v>
      </c>
      <c r="E12" s="164">
        <v>9.4</v>
      </c>
      <c r="F12" s="215">
        <v>0</v>
      </c>
      <c r="G12" s="165">
        <f t="shared" si="0"/>
        <v>0</v>
      </c>
      <c r="H12" s="166">
        <v>0</v>
      </c>
      <c r="I12" s="167">
        <f t="shared" si="1"/>
        <v>0</v>
      </c>
      <c r="J12" s="166">
        <v>-0.181</v>
      </c>
      <c r="K12" s="167">
        <f t="shared" si="2"/>
        <v>-1.7014</v>
      </c>
      <c r="O12" s="159">
        <v>2</v>
      </c>
      <c r="AA12" s="132">
        <v>1</v>
      </c>
      <c r="AB12" s="132">
        <v>1</v>
      </c>
      <c r="AC12" s="132">
        <v>1</v>
      </c>
      <c r="AZ12" s="132">
        <v>1</v>
      </c>
      <c r="BA12" s="132">
        <f t="shared" si="3"/>
        <v>0</v>
      </c>
      <c r="BB12" s="132">
        <f t="shared" si="4"/>
        <v>0</v>
      </c>
      <c r="BC12" s="132">
        <f t="shared" si="5"/>
        <v>0</v>
      </c>
      <c r="BD12" s="132">
        <f t="shared" si="6"/>
        <v>0</v>
      </c>
      <c r="BE12" s="132">
        <f t="shared" si="7"/>
        <v>0</v>
      </c>
      <c r="CA12" s="159">
        <v>1</v>
      </c>
      <c r="CB12" s="159">
        <v>1</v>
      </c>
    </row>
    <row r="13" spans="1:80" ht="12.75">
      <c r="A13" s="160">
        <v>6</v>
      </c>
      <c r="B13" s="161" t="s">
        <v>127</v>
      </c>
      <c r="C13" s="162" t="s">
        <v>128</v>
      </c>
      <c r="D13" s="163" t="s">
        <v>129</v>
      </c>
      <c r="E13" s="164">
        <v>248</v>
      </c>
      <c r="F13" s="215">
        <v>0</v>
      </c>
      <c r="G13" s="165">
        <f t="shared" si="0"/>
        <v>0</v>
      </c>
      <c r="H13" s="166">
        <v>4E-05</v>
      </c>
      <c r="I13" s="167">
        <f t="shared" si="1"/>
        <v>0.00992</v>
      </c>
      <c r="J13" s="166">
        <v>0</v>
      </c>
      <c r="K13" s="167">
        <f t="shared" si="2"/>
        <v>0</v>
      </c>
      <c r="O13" s="159">
        <v>2</v>
      </c>
      <c r="AA13" s="132">
        <v>1</v>
      </c>
      <c r="AB13" s="132">
        <v>0</v>
      </c>
      <c r="AC13" s="132">
        <v>0</v>
      </c>
      <c r="AZ13" s="132">
        <v>1</v>
      </c>
      <c r="BA13" s="132">
        <f t="shared" si="3"/>
        <v>0</v>
      </c>
      <c r="BB13" s="132">
        <f t="shared" si="4"/>
        <v>0</v>
      </c>
      <c r="BC13" s="132">
        <f t="shared" si="5"/>
        <v>0</v>
      </c>
      <c r="BD13" s="132">
        <f t="shared" si="6"/>
        <v>0</v>
      </c>
      <c r="BE13" s="132">
        <f t="shared" si="7"/>
        <v>0</v>
      </c>
      <c r="CA13" s="159">
        <v>1</v>
      </c>
      <c r="CB13" s="159">
        <v>0</v>
      </c>
    </row>
    <row r="14" spans="1:15" ht="22.5">
      <c r="A14" s="168"/>
      <c r="B14" s="169"/>
      <c r="C14" s="427" t="s">
        <v>130</v>
      </c>
      <c r="D14" s="428"/>
      <c r="E14" s="428"/>
      <c r="F14" s="428"/>
      <c r="G14" s="429"/>
      <c r="I14" s="170"/>
      <c r="K14" s="170"/>
      <c r="L14" s="171" t="s">
        <v>130</v>
      </c>
      <c r="O14" s="159">
        <v>3</v>
      </c>
    </row>
    <row r="15" spans="1:15" ht="12.75">
      <c r="A15" s="168"/>
      <c r="B15" s="169"/>
      <c r="C15" s="427"/>
      <c r="D15" s="428"/>
      <c r="E15" s="428"/>
      <c r="F15" s="428"/>
      <c r="G15" s="429"/>
      <c r="I15" s="170"/>
      <c r="K15" s="170"/>
      <c r="L15" s="171"/>
      <c r="O15" s="159">
        <v>3</v>
      </c>
    </row>
    <row r="16" spans="1:15" ht="22.5">
      <c r="A16" s="168"/>
      <c r="B16" s="169"/>
      <c r="C16" s="427" t="s">
        <v>131</v>
      </c>
      <c r="D16" s="428"/>
      <c r="E16" s="428"/>
      <c r="F16" s="428"/>
      <c r="G16" s="429"/>
      <c r="I16" s="170"/>
      <c r="K16" s="170"/>
      <c r="L16" s="171" t="s">
        <v>131</v>
      </c>
      <c r="O16" s="159">
        <v>3</v>
      </c>
    </row>
    <row r="17" spans="1:15" ht="12.75">
      <c r="A17" s="168"/>
      <c r="B17" s="169"/>
      <c r="C17" s="427" t="s">
        <v>132</v>
      </c>
      <c r="D17" s="428"/>
      <c r="E17" s="428"/>
      <c r="F17" s="428"/>
      <c r="G17" s="429"/>
      <c r="I17" s="170"/>
      <c r="K17" s="170"/>
      <c r="L17" s="171" t="s">
        <v>132</v>
      </c>
      <c r="O17" s="159">
        <v>3</v>
      </c>
    </row>
    <row r="18" spans="1:15" ht="12.75">
      <c r="A18" s="168"/>
      <c r="B18" s="172"/>
      <c r="C18" s="435" t="s">
        <v>133</v>
      </c>
      <c r="D18" s="436"/>
      <c r="E18" s="173">
        <v>248</v>
      </c>
      <c r="F18" s="216"/>
      <c r="G18" s="174"/>
      <c r="H18" s="175"/>
      <c r="I18" s="170"/>
      <c r="J18" s="176"/>
      <c r="K18" s="170"/>
      <c r="M18" s="171" t="s">
        <v>133</v>
      </c>
      <c r="O18" s="159"/>
    </row>
    <row r="19" spans="1:80" ht="12.75">
      <c r="A19" s="160">
        <v>7</v>
      </c>
      <c r="B19" s="161" t="s">
        <v>143</v>
      </c>
      <c r="C19" s="162" t="s">
        <v>144</v>
      </c>
      <c r="D19" s="163" t="s">
        <v>136</v>
      </c>
      <c r="E19" s="164">
        <v>1273.2</v>
      </c>
      <c r="F19" s="215">
        <v>0</v>
      </c>
      <c r="G19" s="165">
        <f>E19*F19</f>
        <v>0</v>
      </c>
      <c r="H19" s="166">
        <v>0</v>
      </c>
      <c r="I19" s="167">
        <f>E19*H19</f>
        <v>0</v>
      </c>
      <c r="J19" s="166">
        <v>0</v>
      </c>
      <c r="K19" s="167">
        <f>E19*J19</f>
        <v>0</v>
      </c>
      <c r="O19" s="159">
        <v>2</v>
      </c>
      <c r="AA19" s="132">
        <v>1</v>
      </c>
      <c r="AB19" s="132">
        <v>1</v>
      </c>
      <c r="AC19" s="132">
        <v>1</v>
      </c>
      <c r="AZ19" s="132">
        <v>1</v>
      </c>
      <c r="BA19" s="132">
        <f>IF(AZ19=1,G19,0)</f>
        <v>0</v>
      </c>
      <c r="BB19" s="132">
        <f>IF(AZ19=2,G19,0)</f>
        <v>0</v>
      </c>
      <c r="BC19" s="132">
        <f>IF(AZ19=3,G19,0)</f>
        <v>0</v>
      </c>
      <c r="BD19" s="132">
        <f>IF(AZ19=4,G19,0)</f>
        <v>0</v>
      </c>
      <c r="BE19" s="132">
        <f>IF(AZ19=5,G19,0)</f>
        <v>0</v>
      </c>
      <c r="CA19" s="159">
        <v>1</v>
      </c>
      <c r="CB19" s="159">
        <v>1</v>
      </c>
    </row>
    <row r="20" spans="1:15" ht="12.75">
      <c r="A20" s="168"/>
      <c r="B20" s="169"/>
      <c r="C20" s="427" t="s">
        <v>145</v>
      </c>
      <c r="D20" s="428"/>
      <c r="E20" s="428"/>
      <c r="F20" s="428"/>
      <c r="G20" s="429"/>
      <c r="I20" s="170"/>
      <c r="K20" s="170"/>
      <c r="L20" s="171" t="s">
        <v>145</v>
      </c>
      <c r="O20" s="159">
        <v>3</v>
      </c>
    </row>
    <row r="21" spans="1:80" ht="12.75">
      <c r="A21" s="160">
        <v>8</v>
      </c>
      <c r="B21" s="161" t="s">
        <v>147</v>
      </c>
      <c r="C21" s="162" t="s">
        <v>148</v>
      </c>
      <c r="D21" s="163" t="s">
        <v>136</v>
      </c>
      <c r="E21" s="164">
        <v>127.32</v>
      </c>
      <c r="F21" s="215">
        <v>0</v>
      </c>
      <c r="G21" s="165">
        <f>E21*F21</f>
        <v>0</v>
      </c>
      <c r="H21" s="166">
        <v>0</v>
      </c>
      <c r="I21" s="167">
        <f>E21*H21</f>
        <v>0</v>
      </c>
      <c r="J21" s="166">
        <v>0</v>
      </c>
      <c r="K21" s="167">
        <f>E21*J21</f>
        <v>0</v>
      </c>
      <c r="O21" s="159">
        <v>2</v>
      </c>
      <c r="AA21" s="132">
        <v>1</v>
      </c>
      <c r="AB21" s="132">
        <v>1</v>
      </c>
      <c r="AC21" s="132">
        <v>1</v>
      </c>
      <c r="AZ21" s="132">
        <v>1</v>
      </c>
      <c r="BA21" s="132">
        <f>IF(AZ21=1,G21,0)</f>
        <v>0</v>
      </c>
      <c r="BB21" s="132">
        <f>IF(AZ21=2,G21,0)</f>
        <v>0</v>
      </c>
      <c r="BC21" s="132">
        <f>IF(AZ21=3,G21,0)</f>
        <v>0</v>
      </c>
      <c r="BD21" s="132">
        <f>IF(AZ21=4,G21,0)</f>
        <v>0</v>
      </c>
      <c r="BE21" s="132">
        <f>IF(AZ21=5,G21,0)</f>
        <v>0</v>
      </c>
      <c r="CA21" s="159">
        <v>1</v>
      </c>
      <c r="CB21" s="159">
        <v>1</v>
      </c>
    </row>
    <row r="22" spans="1:15" ht="12.75">
      <c r="A22" s="168"/>
      <c r="B22" s="172"/>
      <c r="C22" s="435" t="s">
        <v>528</v>
      </c>
      <c r="D22" s="436"/>
      <c r="E22" s="173">
        <v>127.32</v>
      </c>
      <c r="F22" s="216"/>
      <c r="G22" s="174"/>
      <c r="H22" s="175"/>
      <c r="I22" s="170"/>
      <c r="J22" s="176"/>
      <c r="K22" s="170"/>
      <c r="M22" s="171" t="s">
        <v>528</v>
      </c>
      <c r="O22" s="159"/>
    </row>
    <row r="23" spans="1:80" ht="12.75">
      <c r="A23" s="160">
        <v>9</v>
      </c>
      <c r="B23" s="161" t="s">
        <v>529</v>
      </c>
      <c r="C23" s="162" t="s">
        <v>530</v>
      </c>
      <c r="D23" s="163" t="s">
        <v>136</v>
      </c>
      <c r="E23" s="164">
        <v>179.7125</v>
      </c>
      <c r="F23" s="215">
        <v>0</v>
      </c>
      <c r="G23" s="165">
        <f>E23*F23</f>
        <v>0</v>
      </c>
      <c r="H23" s="166">
        <v>0</v>
      </c>
      <c r="I23" s="167">
        <f>E23*H23</f>
        <v>0</v>
      </c>
      <c r="J23" s="166">
        <v>0</v>
      </c>
      <c r="K23" s="167">
        <f>E23*J23</f>
        <v>0</v>
      </c>
      <c r="O23" s="159">
        <v>2</v>
      </c>
      <c r="AA23" s="132">
        <v>1</v>
      </c>
      <c r="AB23" s="132">
        <v>1</v>
      </c>
      <c r="AC23" s="132">
        <v>1</v>
      </c>
      <c r="AZ23" s="132">
        <v>1</v>
      </c>
      <c r="BA23" s="132">
        <f>IF(AZ23=1,G23,0)</f>
        <v>0</v>
      </c>
      <c r="BB23" s="132">
        <f>IF(AZ23=2,G23,0)</f>
        <v>0</v>
      </c>
      <c r="BC23" s="132">
        <f>IF(AZ23=3,G23,0)</f>
        <v>0</v>
      </c>
      <c r="BD23" s="132">
        <f>IF(AZ23=4,G23,0)</f>
        <v>0</v>
      </c>
      <c r="BE23" s="132">
        <f>IF(AZ23=5,G23,0)</f>
        <v>0</v>
      </c>
      <c r="CA23" s="159">
        <v>1</v>
      </c>
      <c r="CB23" s="159">
        <v>1</v>
      </c>
    </row>
    <row r="24" spans="1:15" ht="56.25">
      <c r="A24" s="168"/>
      <c r="B24" s="169"/>
      <c r="C24" s="427" t="s">
        <v>163</v>
      </c>
      <c r="D24" s="428"/>
      <c r="E24" s="428"/>
      <c r="F24" s="428"/>
      <c r="G24" s="429"/>
      <c r="I24" s="170"/>
      <c r="K24" s="170"/>
      <c r="L24" s="171" t="s">
        <v>163</v>
      </c>
      <c r="O24" s="159">
        <v>3</v>
      </c>
    </row>
    <row r="25" spans="1:15" ht="12.75">
      <c r="A25" s="168"/>
      <c r="B25" s="172"/>
      <c r="C25" s="435" t="s">
        <v>531</v>
      </c>
      <c r="D25" s="436"/>
      <c r="E25" s="173">
        <v>179.7125</v>
      </c>
      <c r="F25" s="216"/>
      <c r="G25" s="174"/>
      <c r="H25" s="175"/>
      <c r="I25" s="170"/>
      <c r="J25" s="176"/>
      <c r="K25" s="170"/>
      <c r="M25" s="171" t="s">
        <v>531</v>
      </c>
      <c r="O25" s="159"/>
    </row>
    <row r="26" spans="1:80" ht="12.75">
      <c r="A26" s="160">
        <v>10</v>
      </c>
      <c r="B26" s="161" t="s">
        <v>532</v>
      </c>
      <c r="C26" s="162" t="s">
        <v>533</v>
      </c>
      <c r="D26" s="163" t="s">
        <v>136</v>
      </c>
      <c r="E26" s="164">
        <v>17.9713</v>
      </c>
      <c r="F26" s="215">
        <v>0</v>
      </c>
      <c r="G26" s="165">
        <f>E26*F26</f>
        <v>0</v>
      </c>
      <c r="H26" s="166">
        <v>0</v>
      </c>
      <c r="I26" s="167">
        <f>E26*H26</f>
        <v>0</v>
      </c>
      <c r="J26" s="166">
        <v>0</v>
      </c>
      <c r="K26" s="167">
        <f>E26*J26</f>
        <v>0</v>
      </c>
      <c r="O26" s="159">
        <v>2</v>
      </c>
      <c r="AA26" s="132">
        <v>1</v>
      </c>
      <c r="AB26" s="132">
        <v>1</v>
      </c>
      <c r="AC26" s="132">
        <v>1</v>
      </c>
      <c r="AZ26" s="132">
        <v>1</v>
      </c>
      <c r="BA26" s="132">
        <f>IF(AZ26=1,G26,0)</f>
        <v>0</v>
      </c>
      <c r="BB26" s="132">
        <f>IF(AZ26=2,G26,0)</f>
        <v>0</v>
      </c>
      <c r="BC26" s="132">
        <f>IF(AZ26=3,G26,0)</f>
        <v>0</v>
      </c>
      <c r="BD26" s="132">
        <f>IF(AZ26=4,G26,0)</f>
        <v>0</v>
      </c>
      <c r="BE26" s="132">
        <f>IF(AZ26=5,G26,0)</f>
        <v>0</v>
      </c>
      <c r="CA26" s="159">
        <v>1</v>
      </c>
      <c r="CB26" s="159">
        <v>1</v>
      </c>
    </row>
    <row r="27" spans="1:15" ht="12.75">
      <c r="A27" s="168"/>
      <c r="B27" s="172"/>
      <c r="C27" s="435" t="s">
        <v>534</v>
      </c>
      <c r="D27" s="436"/>
      <c r="E27" s="173">
        <v>17.9713</v>
      </c>
      <c r="F27" s="216"/>
      <c r="G27" s="174"/>
      <c r="H27" s="175"/>
      <c r="I27" s="170"/>
      <c r="J27" s="176"/>
      <c r="K27" s="170"/>
      <c r="M27" s="171" t="s">
        <v>534</v>
      </c>
      <c r="O27" s="159"/>
    </row>
    <row r="28" spans="1:80" ht="12.75">
      <c r="A28" s="160">
        <v>11</v>
      </c>
      <c r="B28" s="161" t="s">
        <v>165</v>
      </c>
      <c r="C28" s="162" t="s">
        <v>166</v>
      </c>
      <c r="D28" s="163" t="s">
        <v>136</v>
      </c>
      <c r="E28" s="164">
        <v>1617.4125</v>
      </c>
      <c r="F28" s="215">
        <v>0</v>
      </c>
      <c r="G28" s="165">
        <f>E28*F28</f>
        <v>0</v>
      </c>
      <c r="H28" s="166">
        <v>0</v>
      </c>
      <c r="I28" s="167">
        <f>E28*H28</f>
        <v>0</v>
      </c>
      <c r="J28" s="166">
        <v>0</v>
      </c>
      <c r="K28" s="167">
        <f>E28*J28</f>
        <v>0</v>
      </c>
      <c r="O28" s="159">
        <v>2</v>
      </c>
      <c r="AA28" s="132">
        <v>1</v>
      </c>
      <c r="AB28" s="132">
        <v>1</v>
      </c>
      <c r="AC28" s="132">
        <v>1</v>
      </c>
      <c r="AZ28" s="132">
        <v>1</v>
      </c>
      <c r="BA28" s="132">
        <f>IF(AZ28=1,G28,0)</f>
        <v>0</v>
      </c>
      <c r="BB28" s="132">
        <f>IF(AZ28=2,G28,0)</f>
        <v>0</v>
      </c>
      <c r="BC28" s="132">
        <f>IF(AZ28=3,G28,0)</f>
        <v>0</v>
      </c>
      <c r="BD28" s="132">
        <f>IF(AZ28=4,G28,0)</f>
        <v>0</v>
      </c>
      <c r="BE28" s="132">
        <f>IF(AZ28=5,G28,0)</f>
        <v>0</v>
      </c>
      <c r="CA28" s="159">
        <v>1</v>
      </c>
      <c r="CB28" s="159">
        <v>1</v>
      </c>
    </row>
    <row r="29" spans="1:15" ht="56.25">
      <c r="A29" s="168"/>
      <c r="B29" s="169"/>
      <c r="C29" s="427" t="s">
        <v>163</v>
      </c>
      <c r="D29" s="428"/>
      <c r="E29" s="428"/>
      <c r="F29" s="428"/>
      <c r="G29" s="429"/>
      <c r="I29" s="170"/>
      <c r="K29" s="170"/>
      <c r="L29" s="171" t="s">
        <v>163</v>
      </c>
      <c r="O29" s="159">
        <v>3</v>
      </c>
    </row>
    <row r="30" spans="1:15" ht="12.75">
      <c r="A30" s="168"/>
      <c r="B30" s="172"/>
      <c r="C30" s="435" t="s">
        <v>535</v>
      </c>
      <c r="D30" s="436"/>
      <c r="E30" s="173">
        <v>1617.4125</v>
      </c>
      <c r="F30" s="216"/>
      <c r="G30" s="174"/>
      <c r="H30" s="175"/>
      <c r="I30" s="170"/>
      <c r="J30" s="176"/>
      <c r="K30" s="170"/>
      <c r="M30" s="171" t="s">
        <v>535</v>
      </c>
      <c r="O30" s="159"/>
    </row>
    <row r="31" spans="1:80" ht="12.75">
      <c r="A31" s="160">
        <v>12</v>
      </c>
      <c r="B31" s="161" t="s">
        <v>536</v>
      </c>
      <c r="C31" s="162" t="s">
        <v>537</v>
      </c>
      <c r="D31" s="163" t="s">
        <v>136</v>
      </c>
      <c r="E31" s="164">
        <v>161.7413</v>
      </c>
      <c r="F31" s="215">
        <v>0</v>
      </c>
      <c r="G31" s="165">
        <f>E31*F31</f>
        <v>0</v>
      </c>
      <c r="H31" s="166">
        <v>0</v>
      </c>
      <c r="I31" s="167">
        <f>E31*H31</f>
        <v>0</v>
      </c>
      <c r="J31" s="166">
        <v>0</v>
      </c>
      <c r="K31" s="167">
        <f>E31*J31</f>
        <v>0</v>
      </c>
      <c r="O31" s="159">
        <v>2</v>
      </c>
      <c r="AA31" s="132">
        <v>1</v>
      </c>
      <c r="AB31" s="132">
        <v>1</v>
      </c>
      <c r="AC31" s="132">
        <v>1</v>
      </c>
      <c r="AZ31" s="132">
        <v>1</v>
      </c>
      <c r="BA31" s="132">
        <f>IF(AZ31=1,G31,0)</f>
        <v>0</v>
      </c>
      <c r="BB31" s="132">
        <f>IF(AZ31=2,G31,0)</f>
        <v>0</v>
      </c>
      <c r="BC31" s="132">
        <f>IF(AZ31=3,G31,0)</f>
        <v>0</v>
      </c>
      <c r="BD31" s="132">
        <f>IF(AZ31=4,G31,0)</f>
        <v>0</v>
      </c>
      <c r="BE31" s="132">
        <f>IF(AZ31=5,G31,0)</f>
        <v>0</v>
      </c>
      <c r="CA31" s="159">
        <v>1</v>
      </c>
      <c r="CB31" s="159">
        <v>1</v>
      </c>
    </row>
    <row r="32" spans="1:15" ht="12.75">
      <c r="A32" s="168"/>
      <c r="B32" s="172"/>
      <c r="C32" s="435" t="s">
        <v>538</v>
      </c>
      <c r="D32" s="436"/>
      <c r="E32" s="173">
        <v>161.7413</v>
      </c>
      <c r="F32" s="216"/>
      <c r="G32" s="174"/>
      <c r="H32" s="175"/>
      <c r="I32" s="170"/>
      <c r="J32" s="176"/>
      <c r="K32" s="170"/>
      <c r="M32" s="171" t="s">
        <v>538</v>
      </c>
      <c r="O32" s="159"/>
    </row>
    <row r="33" spans="1:80" ht="12.75">
      <c r="A33" s="160">
        <v>13</v>
      </c>
      <c r="B33" s="161" t="s">
        <v>384</v>
      </c>
      <c r="C33" s="162" t="s">
        <v>385</v>
      </c>
      <c r="D33" s="163" t="s">
        <v>125</v>
      </c>
      <c r="E33" s="164">
        <v>2579.5</v>
      </c>
      <c r="F33" s="215">
        <v>0</v>
      </c>
      <c r="G33" s="165">
        <f>E33*F33</f>
        <v>0</v>
      </c>
      <c r="H33" s="166">
        <v>0.00099</v>
      </c>
      <c r="I33" s="167">
        <f>E33*H33</f>
        <v>2.553705</v>
      </c>
      <c r="J33" s="166">
        <v>0</v>
      </c>
      <c r="K33" s="167">
        <f>E33*J33</f>
        <v>0</v>
      </c>
      <c r="O33" s="159">
        <v>2</v>
      </c>
      <c r="AA33" s="132">
        <v>1</v>
      </c>
      <c r="AB33" s="132">
        <v>1</v>
      </c>
      <c r="AC33" s="132">
        <v>1</v>
      </c>
      <c r="AZ33" s="132">
        <v>1</v>
      </c>
      <c r="BA33" s="132">
        <f>IF(AZ33=1,G33,0)</f>
        <v>0</v>
      </c>
      <c r="BB33" s="132">
        <f>IF(AZ33=2,G33,0)</f>
        <v>0</v>
      </c>
      <c r="BC33" s="132">
        <f>IF(AZ33=3,G33,0)</f>
        <v>0</v>
      </c>
      <c r="BD33" s="132">
        <f>IF(AZ33=4,G33,0)</f>
        <v>0</v>
      </c>
      <c r="BE33" s="132">
        <f>IF(AZ33=5,G33,0)</f>
        <v>0</v>
      </c>
      <c r="CA33" s="159">
        <v>1</v>
      </c>
      <c r="CB33" s="159">
        <v>1</v>
      </c>
    </row>
    <row r="34" spans="1:15" ht="12.75">
      <c r="A34" s="168"/>
      <c r="B34" s="172"/>
      <c r="C34" s="435" t="s">
        <v>539</v>
      </c>
      <c r="D34" s="436"/>
      <c r="E34" s="173">
        <v>2579.5</v>
      </c>
      <c r="F34" s="216"/>
      <c r="G34" s="174"/>
      <c r="H34" s="175"/>
      <c r="I34" s="170"/>
      <c r="J34" s="176"/>
      <c r="K34" s="170"/>
      <c r="M34" s="171" t="s">
        <v>539</v>
      </c>
      <c r="O34" s="159"/>
    </row>
    <row r="35" spans="1:80" ht="12.75">
      <c r="A35" s="160">
        <v>14</v>
      </c>
      <c r="B35" s="161" t="s">
        <v>387</v>
      </c>
      <c r="C35" s="162" t="s">
        <v>388</v>
      </c>
      <c r="D35" s="163" t="s">
        <v>125</v>
      </c>
      <c r="E35" s="164">
        <v>2579.5</v>
      </c>
      <c r="F35" s="215">
        <v>0</v>
      </c>
      <c r="G35" s="165">
        <f>E35*F35</f>
        <v>0</v>
      </c>
      <c r="H35" s="166">
        <v>0</v>
      </c>
      <c r="I35" s="167">
        <f>E35*H35</f>
        <v>0</v>
      </c>
      <c r="J35" s="166">
        <v>0</v>
      </c>
      <c r="K35" s="167">
        <f>E35*J35</f>
        <v>0</v>
      </c>
      <c r="O35" s="159">
        <v>2</v>
      </c>
      <c r="AA35" s="132">
        <v>1</v>
      </c>
      <c r="AB35" s="132">
        <v>1</v>
      </c>
      <c r="AC35" s="132">
        <v>1</v>
      </c>
      <c r="AZ35" s="132">
        <v>1</v>
      </c>
      <c r="BA35" s="132">
        <f>IF(AZ35=1,G35,0)</f>
        <v>0</v>
      </c>
      <c r="BB35" s="132">
        <f>IF(AZ35=2,G35,0)</f>
        <v>0</v>
      </c>
      <c r="BC35" s="132">
        <f>IF(AZ35=3,G35,0)</f>
        <v>0</v>
      </c>
      <c r="BD35" s="132">
        <f>IF(AZ35=4,G35,0)</f>
        <v>0</v>
      </c>
      <c r="BE35" s="132">
        <f>IF(AZ35=5,G35,0)</f>
        <v>0</v>
      </c>
      <c r="CA35" s="159">
        <v>1</v>
      </c>
      <c r="CB35" s="159">
        <v>1</v>
      </c>
    </row>
    <row r="36" spans="1:15" ht="12.75">
      <c r="A36" s="168"/>
      <c r="B36" s="172"/>
      <c r="C36" s="435" t="s">
        <v>539</v>
      </c>
      <c r="D36" s="436"/>
      <c r="E36" s="173">
        <v>2579.5</v>
      </c>
      <c r="F36" s="216"/>
      <c r="G36" s="174"/>
      <c r="H36" s="175"/>
      <c r="I36" s="170"/>
      <c r="J36" s="176"/>
      <c r="K36" s="170"/>
      <c r="M36" s="171" t="s">
        <v>539</v>
      </c>
      <c r="O36" s="159"/>
    </row>
    <row r="37" spans="1:80" ht="12.75">
      <c r="A37" s="160">
        <v>15</v>
      </c>
      <c r="B37" s="161" t="s">
        <v>171</v>
      </c>
      <c r="C37" s="162" t="s">
        <v>172</v>
      </c>
      <c r="D37" s="163" t="s">
        <v>136</v>
      </c>
      <c r="E37" s="164">
        <v>1273.2</v>
      </c>
      <c r="F37" s="215">
        <v>0</v>
      </c>
      <c r="G37" s="165">
        <f>E37*F37</f>
        <v>0</v>
      </c>
      <c r="H37" s="166">
        <v>0</v>
      </c>
      <c r="I37" s="167">
        <f>E37*H37</f>
        <v>0</v>
      </c>
      <c r="J37" s="166">
        <v>0</v>
      </c>
      <c r="K37" s="167">
        <f>E37*J37</f>
        <v>0</v>
      </c>
      <c r="O37" s="159">
        <v>2</v>
      </c>
      <c r="AA37" s="132">
        <v>1</v>
      </c>
      <c r="AB37" s="132">
        <v>1</v>
      </c>
      <c r="AC37" s="132">
        <v>1</v>
      </c>
      <c r="AZ37" s="132">
        <v>1</v>
      </c>
      <c r="BA37" s="132">
        <f>IF(AZ37=1,G37,0)</f>
        <v>0</v>
      </c>
      <c r="BB37" s="132">
        <f>IF(AZ37=2,G37,0)</f>
        <v>0</v>
      </c>
      <c r="BC37" s="132">
        <f>IF(AZ37=3,G37,0)</f>
        <v>0</v>
      </c>
      <c r="BD37" s="132">
        <f>IF(AZ37=4,G37,0)</f>
        <v>0</v>
      </c>
      <c r="BE37" s="132">
        <f>IF(AZ37=5,G37,0)</f>
        <v>0</v>
      </c>
      <c r="CA37" s="159">
        <v>1</v>
      </c>
      <c r="CB37" s="159">
        <v>1</v>
      </c>
    </row>
    <row r="38" spans="1:15" ht="12.75">
      <c r="A38" s="168"/>
      <c r="B38" s="169"/>
      <c r="C38" s="427" t="s">
        <v>173</v>
      </c>
      <c r="D38" s="428"/>
      <c r="E38" s="428"/>
      <c r="F38" s="428"/>
      <c r="G38" s="429"/>
      <c r="I38" s="170"/>
      <c r="K38" s="170"/>
      <c r="L38" s="171" t="s">
        <v>173</v>
      </c>
      <c r="O38" s="159">
        <v>3</v>
      </c>
    </row>
    <row r="39" spans="1:80" ht="12.75">
      <c r="A39" s="160">
        <v>16</v>
      </c>
      <c r="B39" s="161" t="s">
        <v>175</v>
      </c>
      <c r="C39" s="162" t="s">
        <v>172</v>
      </c>
      <c r="D39" s="163" t="s">
        <v>136</v>
      </c>
      <c r="E39" s="164">
        <v>1797.12</v>
      </c>
      <c r="F39" s="215">
        <v>0</v>
      </c>
      <c r="G39" s="165">
        <f>E39*F39</f>
        <v>0</v>
      </c>
      <c r="H39" s="166">
        <v>0</v>
      </c>
      <c r="I39" s="167">
        <f>E39*H39</f>
        <v>0</v>
      </c>
      <c r="J39" s="166">
        <v>0</v>
      </c>
      <c r="K39" s="167">
        <f>E39*J39</f>
        <v>0</v>
      </c>
      <c r="O39" s="159">
        <v>2</v>
      </c>
      <c r="AA39" s="132">
        <v>1</v>
      </c>
      <c r="AB39" s="132">
        <v>1</v>
      </c>
      <c r="AC39" s="132">
        <v>1</v>
      </c>
      <c r="AZ39" s="132">
        <v>1</v>
      </c>
      <c r="BA39" s="132">
        <f>IF(AZ39=1,G39,0)</f>
        <v>0</v>
      </c>
      <c r="BB39" s="132">
        <f>IF(AZ39=2,G39,0)</f>
        <v>0</v>
      </c>
      <c r="BC39" s="132">
        <f>IF(AZ39=3,G39,0)</f>
        <v>0</v>
      </c>
      <c r="BD39" s="132">
        <f>IF(AZ39=4,G39,0)</f>
        <v>0</v>
      </c>
      <c r="BE39" s="132">
        <f>IF(AZ39=5,G39,0)</f>
        <v>0</v>
      </c>
      <c r="CA39" s="159">
        <v>1</v>
      </c>
      <c r="CB39" s="159">
        <v>1</v>
      </c>
    </row>
    <row r="40" spans="1:15" ht="12.75">
      <c r="A40" s="168"/>
      <c r="B40" s="169"/>
      <c r="C40" s="427" t="s">
        <v>176</v>
      </c>
      <c r="D40" s="428"/>
      <c r="E40" s="428"/>
      <c r="F40" s="428"/>
      <c r="G40" s="429"/>
      <c r="I40" s="170"/>
      <c r="K40" s="170"/>
      <c r="L40" s="171" t="s">
        <v>176</v>
      </c>
      <c r="O40" s="159">
        <v>3</v>
      </c>
    </row>
    <row r="41" spans="1:80" ht="12.75">
      <c r="A41" s="160">
        <v>17</v>
      </c>
      <c r="B41" s="161" t="s">
        <v>178</v>
      </c>
      <c r="C41" s="162" t="s">
        <v>179</v>
      </c>
      <c r="D41" s="163" t="s">
        <v>136</v>
      </c>
      <c r="E41" s="164">
        <v>1273.2</v>
      </c>
      <c r="F41" s="215">
        <v>0</v>
      </c>
      <c r="G41" s="165">
        <f>E41*F41</f>
        <v>0</v>
      </c>
      <c r="H41" s="166">
        <v>0</v>
      </c>
      <c r="I41" s="167">
        <f>E41*H41</f>
        <v>0</v>
      </c>
      <c r="J41" s="166">
        <v>0</v>
      </c>
      <c r="K41" s="167">
        <f>E41*J41</f>
        <v>0</v>
      </c>
      <c r="O41" s="159">
        <v>2</v>
      </c>
      <c r="AA41" s="132">
        <v>1</v>
      </c>
      <c r="AB41" s="132">
        <v>1</v>
      </c>
      <c r="AC41" s="132">
        <v>1</v>
      </c>
      <c r="AZ41" s="132">
        <v>1</v>
      </c>
      <c r="BA41" s="132">
        <f>IF(AZ41=1,G41,0)</f>
        <v>0</v>
      </c>
      <c r="BB41" s="132">
        <f>IF(AZ41=2,G41,0)</f>
        <v>0</v>
      </c>
      <c r="BC41" s="132">
        <f>IF(AZ41=3,G41,0)</f>
        <v>0</v>
      </c>
      <c r="BD41" s="132">
        <f>IF(AZ41=4,G41,0)</f>
        <v>0</v>
      </c>
      <c r="BE41" s="132">
        <f>IF(AZ41=5,G41,0)</f>
        <v>0</v>
      </c>
      <c r="CA41" s="159">
        <v>1</v>
      </c>
      <c r="CB41" s="159">
        <v>1</v>
      </c>
    </row>
    <row r="42" spans="1:15" ht="12.75">
      <c r="A42" s="168"/>
      <c r="B42" s="169"/>
      <c r="C42" s="427" t="s">
        <v>180</v>
      </c>
      <c r="D42" s="428"/>
      <c r="E42" s="428"/>
      <c r="F42" s="428"/>
      <c r="G42" s="429"/>
      <c r="I42" s="170"/>
      <c r="K42" s="170"/>
      <c r="L42" s="171" t="s">
        <v>180</v>
      </c>
      <c r="O42" s="159">
        <v>3</v>
      </c>
    </row>
    <row r="43" spans="1:80" ht="12.75">
      <c r="A43" s="160">
        <v>18</v>
      </c>
      <c r="B43" s="161" t="s">
        <v>184</v>
      </c>
      <c r="C43" s="162" t="s">
        <v>185</v>
      </c>
      <c r="D43" s="163" t="s">
        <v>136</v>
      </c>
      <c r="E43" s="164">
        <v>1273.24</v>
      </c>
      <c r="F43" s="215">
        <v>0</v>
      </c>
      <c r="G43" s="165">
        <f>E43*F43</f>
        <v>0</v>
      </c>
      <c r="H43" s="166">
        <v>0</v>
      </c>
      <c r="I43" s="167">
        <f>E43*H43</f>
        <v>0</v>
      </c>
      <c r="J43" s="166">
        <v>0</v>
      </c>
      <c r="K43" s="167">
        <f>E43*J43</f>
        <v>0</v>
      </c>
      <c r="O43" s="159">
        <v>2</v>
      </c>
      <c r="AA43" s="132">
        <v>1</v>
      </c>
      <c r="AB43" s="132">
        <v>1</v>
      </c>
      <c r="AC43" s="132">
        <v>1</v>
      </c>
      <c r="AZ43" s="132">
        <v>1</v>
      </c>
      <c r="BA43" s="132">
        <f>IF(AZ43=1,G43,0)</f>
        <v>0</v>
      </c>
      <c r="BB43" s="132">
        <f>IF(AZ43=2,G43,0)</f>
        <v>0</v>
      </c>
      <c r="BC43" s="132">
        <f>IF(AZ43=3,G43,0)</f>
        <v>0</v>
      </c>
      <c r="BD43" s="132">
        <f>IF(AZ43=4,G43,0)</f>
        <v>0</v>
      </c>
      <c r="BE43" s="132">
        <f>IF(AZ43=5,G43,0)</f>
        <v>0</v>
      </c>
      <c r="CA43" s="159">
        <v>1</v>
      </c>
      <c r="CB43" s="159">
        <v>1</v>
      </c>
    </row>
    <row r="44" spans="1:15" ht="12.75">
      <c r="A44" s="168"/>
      <c r="B44" s="169"/>
      <c r="C44" s="427" t="s">
        <v>186</v>
      </c>
      <c r="D44" s="428"/>
      <c r="E44" s="428"/>
      <c r="F44" s="428"/>
      <c r="G44" s="429"/>
      <c r="I44" s="170"/>
      <c r="K44" s="170"/>
      <c r="L44" s="171" t="s">
        <v>186</v>
      </c>
      <c r="O44" s="159">
        <v>3</v>
      </c>
    </row>
    <row r="45" spans="1:15" ht="12.75">
      <c r="A45" s="168"/>
      <c r="B45" s="172"/>
      <c r="C45" s="435" t="s">
        <v>540</v>
      </c>
      <c r="D45" s="436"/>
      <c r="E45" s="173">
        <v>1273.24</v>
      </c>
      <c r="F45" s="216"/>
      <c r="G45" s="174"/>
      <c r="H45" s="175"/>
      <c r="I45" s="170"/>
      <c r="J45" s="176"/>
      <c r="K45" s="170"/>
      <c r="M45" s="171" t="s">
        <v>540</v>
      </c>
      <c r="O45" s="159"/>
    </row>
    <row r="46" spans="1:80" ht="22.5">
      <c r="A46" s="160">
        <v>19</v>
      </c>
      <c r="B46" s="161" t="s">
        <v>188</v>
      </c>
      <c r="C46" s="162" t="s">
        <v>189</v>
      </c>
      <c r="D46" s="163" t="s">
        <v>136</v>
      </c>
      <c r="E46" s="164">
        <v>433.537</v>
      </c>
      <c r="F46" s="215">
        <v>0</v>
      </c>
      <c r="G46" s="165">
        <f>E46*F46</f>
        <v>0</v>
      </c>
      <c r="H46" s="166">
        <v>1.7</v>
      </c>
      <c r="I46" s="167">
        <f>E46*H46</f>
        <v>737.0129</v>
      </c>
      <c r="J46" s="166">
        <v>0</v>
      </c>
      <c r="K46" s="167">
        <f>E46*J46</f>
        <v>0</v>
      </c>
      <c r="O46" s="159">
        <v>2</v>
      </c>
      <c r="AA46" s="132">
        <v>1</v>
      </c>
      <c r="AB46" s="132">
        <v>1</v>
      </c>
      <c r="AC46" s="132">
        <v>1</v>
      </c>
      <c r="AZ46" s="132">
        <v>1</v>
      </c>
      <c r="BA46" s="132">
        <f>IF(AZ46=1,G46,0)</f>
        <v>0</v>
      </c>
      <c r="BB46" s="132">
        <f>IF(AZ46=2,G46,0)</f>
        <v>0</v>
      </c>
      <c r="BC46" s="132">
        <f>IF(AZ46=3,G46,0)</f>
        <v>0</v>
      </c>
      <c r="BD46" s="132">
        <f>IF(AZ46=4,G46,0)</f>
        <v>0</v>
      </c>
      <c r="BE46" s="132">
        <f>IF(AZ46=5,G46,0)</f>
        <v>0</v>
      </c>
      <c r="CA46" s="159">
        <v>1</v>
      </c>
      <c r="CB46" s="159">
        <v>1</v>
      </c>
    </row>
    <row r="47" spans="1:15" ht="12.75">
      <c r="A47" s="168"/>
      <c r="B47" s="172"/>
      <c r="C47" s="435" t="s">
        <v>541</v>
      </c>
      <c r="D47" s="436"/>
      <c r="E47" s="173">
        <v>433.537</v>
      </c>
      <c r="F47" s="216"/>
      <c r="G47" s="174"/>
      <c r="H47" s="175"/>
      <c r="I47" s="170"/>
      <c r="J47" s="176"/>
      <c r="K47" s="170"/>
      <c r="M47" s="171" t="s">
        <v>541</v>
      </c>
      <c r="O47" s="159"/>
    </row>
    <row r="48" spans="1:80" ht="12.75">
      <c r="A48" s="160">
        <v>20</v>
      </c>
      <c r="B48" s="161" t="s">
        <v>204</v>
      </c>
      <c r="C48" s="162" t="s">
        <v>205</v>
      </c>
      <c r="D48" s="163" t="s">
        <v>136</v>
      </c>
      <c r="E48" s="164">
        <v>1797.12</v>
      </c>
      <c r="F48" s="215">
        <v>0</v>
      </c>
      <c r="G48" s="165">
        <f>E48*F48</f>
        <v>0</v>
      </c>
      <c r="H48" s="166">
        <v>0</v>
      </c>
      <c r="I48" s="167">
        <f>E48*H48</f>
        <v>0</v>
      </c>
      <c r="J48" s="166">
        <v>0</v>
      </c>
      <c r="K48" s="167">
        <f>E48*J48</f>
        <v>0</v>
      </c>
      <c r="O48" s="159">
        <v>2</v>
      </c>
      <c r="AA48" s="132">
        <v>1</v>
      </c>
      <c r="AB48" s="132">
        <v>1</v>
      </c>
      <c r="AC48" s="132">
        <v>1</v>
      </c>
      <c r="AZ48" s="132">
        <v>1</v>
      </c>
      <c r="BA48" s="132">
        <f>IF(AZ48=1,G48,0)</f>
        <v>0</v>
      </c>
      <c r="BB48" s="132">
        <f>IF(AZ48=2,G48,0)</f>
        <v>0</v>
      </c>
      <c r="BC48" s="132">
        <f>IF(AZ48=3,G48,0)</f>
        <v>0</v>
      </c>
      <c r="BD48" s="132">
        <f>IF(AZ48=4,G48,0)</f>
        <v>0</v>
      </c>
      <c r="BE48" s="132">
        <f>IF(AZ48=5,G48,0)</f>
        <v>0</v>
      </c>
      <c r="CA48" s="159">
        <v>1</v>
      </c>
      <c r="CB48" s="159">
        <v>1</v>
      </c>
    </row>
    <row r="49" spans="1:57" ht="12.75">
      <c r="A49" s="177"/>
      <c r="B49" s="178" t="s">
        <v>87</v>
      </c>
      <c r="C49" s="179" t="s">
        <v>126</v>
      </c>
      <c r="D49" s="180"/>
      <c r="E49" s="181"/>
      <c r="F49" s="182"/>
      <c r="G49" s="183">
        <f>SUM(G7:G48)</f>
        <v>0</v>
      </c>
      <c r="H49" s="184"/>
      <c r="I49" s="185">
        <f>SUM(I7:I48)</f>
        <v>739.576525</v>
      </c>
      <c r="J49" s="184"/>
      <c r="K49" s="185">
        <f>SUM(K7:K48)</f>
        <v>-6.3466000000000005</v>
      </c>
      <c r="O49" s="159">
        <v>4</v>
      </c>
      <c r="BA49" s="186">
        <f>SUM(BA7:BA48)</f>
        <v>0</v>
      </c>
      <c r="BB49" s="186">
        <f>SUM(BB7:BB48)</f>
        <v>0</v>
      </c>
      <c r="BC49" s="186">
        <f>SUM(BC7:BC48)</f>
        <v>0</v>
      </c>
      <c r="BD49" s="186">
        <f>SUM(BD7:BD48)</f>
        <v>0</v>
      </c>
      <c r="BE49" s="186">
        <f>SUM(BE7:BE48)</f>
        <v>0</v>
      </c>
    </row>
    <row r="50" spans="1:15" ht="12.75">
      <c r="A50" s="149" t="s">
        <v>83</v>
      </c>
      <c r="B50" s="150" t="s">
        <v>217</v>
      </c>
      <c r="C50" s="151" t="s">
        <v>218</v>
      </c>
      <c r="D50" s="152"/>
      <c r="E50" s="153"/>
      <c r="F50" s="153"/>
      <c r="G50" s="154"/>
      <c r="H50" s="155"/>
      <c r="I50" s="156"/>
      <c r="J50" s="157"/>
      <c r="K50" s="158"/>
      <c r="O50" s="159">
        <v>1</v>
      </c>
    </row>
    <row r="51" spans="1:80" ht="12.75">
      <c r="A51" s="160">
        <v>21</v>
      </c>
      <c r="B51" s="161" t="s">
        <v>220</v>
      </c>
      <c r="C51" s="162" t="s">
        <v>221</v>
      </c>
      <c r="D51" s="163" t="s">
        <v>136</v>
      </c>
      <c r="E51" s="164">
        <v>67.067</v>
      </c>
      <c r="F51" s="215">
        <v>0</v>
      </c>
      <c r="G51" s="165">
        <f>E51*F51</f>
        <v>0</v>
      </c>
      <c r="H51" s="166">
        <v>1.1322</v>
      </c>
      <c r="I51" s="167">
        <f>E51*H51</f>
        <v>75.9332574</v>
      </c>
      <c r="J51" s="166">
        <v>0</v>
      </c>
      <c r="K51" s="167">
        <f>E51*J51</f>
        <v>0</v>
      </c>
      <c r="O51" s="159">
        <v>2</v>
      </c>
      <c r="AA51" s="132">
        <v>1</v>
      </c>
      <c r="AB51" s="132">
        <v>1</v>
      </c>
      <c r="AC51" s="132">
        <v>1</v>
      </c>
      <c r="AZ51" s="132">
        <v>1</v>
      </c>
      <c r="BA51" s="132">
        <f>IF(AZ51=1,G51,0)</f>
        <v>0</v>
      </c>
      <c r="BB51" s="132">
        <f>IF(AZ51=2,G51,0)</f>
        <v>0</v>
      </c>
      <c r="BC51" s="132">
        <f>IF(AZ51=3,G51,0)</f>
        <v>0</v>
      </c>
      <c r="BD51" s="132">
        <f>IF(AZ51=4,G51,0)</f>
        <v>0</v>
      </c>
      <c r="BE51" s="132">
        <f>IF(AZ51=5,G51,0)</f>
        <v>0</v>
      </c>
      <c r="CA51" s="159">
        <v>1</v>
      </c>
      <c r="CB51" s="159">
        <v>1</v>
      </c>
    </row>
    <row r="52" spans="1:15" ht="12.75">
      <c r="A52" s="168"/>
      <c r="B52" s="172"/>
      <c r="C52" s="435" t="s">
        <v>542</v>
      </c>
      <c r="D52" s="436"/>
      <c r="E52" s="173">
        <v>67.067</v>
      </c>
      <c r="F52" s="216"/>
      <c r="G52" s="174"/>
      <c r="H52" s="175"/>
      <c r="I52" s="170"/>
      <c r="J52" s="176"/>
      <c r="K52" s="170"/>
      <c r="M52" s="171" t="s">
        <v>542</v>
      </c>
      <c r="O52" s="159"/>
    </row>
    <row r="53" spans="1:57" ht="12.75">
      <c r="A53" s="177"/>
      <c r="B53" s="178" t="s">
        <v>87</v>
      </c>
      <c r="C53" s="179" t="s">
        <v>219</v>
      </c>
      <c r="D53" s="180"/>
      <c r="E53" s="181"/>
      <c r="F53" s="182"/>
      <c r="G53" s="183">
        <f>SUM(G50:G52)</f>
        <v>0</v>
      </c>
      <c r="H53" s="184"/>
      <c r="I53" s="185">
        <f>SUM(I50:I52)</f>
        <v>75.9332574</v>
      </c>
      <c r="J53" s="184"/>
      <c r="K53" s="185">
        <f>SUM(K50:K52)</f>
        <v>0</v>
      </c>
      <c r="O53" s="159">
        <v>4</v>
      </c>
      <c r="BA53" s="186">
        <f>SUM(BA50:BA52)</f>
        <v>0</v>
      </c>
      <c r="BB53" s="186">
        <f>SUM(BB50:BB52)</f>
        <v>0</v>
      </c>
      <c r="BC53" s="186">
        <f>SUM(BC50:BC52)</f>
        <v>0</v>
      </c>
      <c r="BD53" s="186">
        <f>SUM(BD50:BD52)</f>
        <v>0</v>
      </c>
      <c r="BE53" s="186">
        <f>SUM(BE50:BE52)</f>
        <v>0</v>
      </c>
    </row>
    <row r="54" spans="1:15" ht="12.75">
      <c r="A54" s="149" t="s">
        <v>83</v>
      </c>
      <c r="B54" s="150" t="s">
        <v>228</v>
      </c>
      <c r="C54" s="151" t="s">
        <v>123</v>
      </c>
      <c r="D54" s="152"/>
      <c r="E54" s="153"/>
      <c r="F54" s="153"/>
      <c r="G54" s="154"/>
      <c r="H54" s="155"/>
      <c r="I54" s="156"/>
      <c r="J54" s="157"/>
      <c r="K54" s="158"/>
      <c r="O54" s="159">
        <v>1</v>
      </c>
    </row>
    <row r="55" spans="1:80" ht="12.75">
      <c r="A55" s="160">
        <v>22</v>
      </c>
      <c r="B55" s="161" t="s">
        <v>239</v>
      </c>
      <c r="C55" s="162" t="s">
        <v>240</v>
      </c>
      <c r="D55" s="163" t="s">
        <v>125</v>
      </c>
      <c r="E55" s="164">
        <v>9.4</v>
      </c>
      <c r="F55" s="215">
        <v>0</v>
      </c>
      <c r="G55" s="165">
        <f aca="true" t="shared" si="8" ref="G55:G61">E55*F55</f>
        <v>0</v>
      </c>
      <c r="H55" s="166">
        <v>0.3708</v>
      </c>
      <c r="I55" s="167">
        <f aca="true" t="shared" si="9" ref="I55:I61">E55*H55</f>
        <v>3.48552</v>
      </c>
      <c r="J55" s="166">
        <v>0</v>
      </c>
      <c r="K55" s="167">
        <f aca="true" t="shared" si="10" ref="K55:K61">E55*J55</f>
        <v>0</v>
      </c>
      <c r="O55" s="159">
        <v>2</v>
      </c>
      <c r="AA55" s="132">
        <v>1</v>
      </c>
      <c r="AB55" s="132">
        <v>1</v>
      </c>
      <c r="AC55" s="132">
        <v>1</v>
      </c>
      <c r="AZ55" s="132">
        <v>1</v>
      </c>
      <c r="BA55" s="132">
        <f aca="true" t="shared" si="11" ref="BA55:BA61">IF(AZ55=1,G55,0)</f>
        <v>0</v>
      </c>
      <c r="BB55" s="132">
        <f aca="true" t="shared" si="12" ref="BB55:BB61">IF(AZ55=2,G55,0)</f>
        <v>0</v>
      </c>
      <c r="BC55" s="132">
        <f aca="true" t="shared" si="13" ref="BC55:BC61">IF(AZ55=3,G55,0)</f>
        <v>0</v>
      </c>
      <c r="BD55" s="132">
        <f aca="true" t="shared" si="14" ref="BD55:BD61">IF(AZ55=4,G55,0)</f>
        <v>0</v>
      </c>
      <c r="BE55" s="132">
        <f aca="true" t="shared" si="15" ref="BE55:BE61">IF(AZ55=5,G55,0)</f>
        <v>0</v>
      </c>
      <c r="CA55" s="159">
        <v>1</v>
      </c>
      <c r="CB55" s="159">
        <v>1</v>
      </c>
    </row>
    <row r="56" spans="1:80" ht="12.75">
      <c r="A56" s="160">
        <v>23</v>
      </c>
      <c r="B56" s="161" t="s">
        <v>403</v>
      </c>
      <c r="C56" s="162" t="s">
        <v>404</v>
      </c>
      <c r="D56" s="163" t="s">
        <v>125</v>
      </c>
      <c r="E56" s="164">
        <v>9.4</v>
      </c>
      <c r="F56" s="215">
        <v>0</v>
      </c>
      <c r="G56" s="165">
        <f t="shared" si="8"/>
        <v>0</v>
      </c>
      <c r="H56" s="166">
        <v>0.36834</v>
      </c>
      <c r="I56" s="167">
        <f t="shared" si="9"/>
        <v>3.462396</v>
      </c>
      <c r="J56" s="166">
        <v>0</v>
      </c>
      <c r="K56" s="167">
        <f t="shared" si="10"/>
        <v>0</v>
      </c>
      <c r="O56" s="159">
        <v>2</v>
      </c>
      <c r="AA56" s="132">
        <v>1</v>
      </c>
      <c r="AB56" s="132">
        <v>1</v>
      </c>
      <c r="AC56" s="132">
        <v>1</v>
      </c>
      <c r="AZ56" s="132">
        <v>1</v>
      </c>
      <c r="BA56" s="132">
        <f t="shared" si="11"/>
        <v>0</v>
      </c>
      <c r="BB56" s="132">
        <f t="shared" si="12"/>
        <v>0</v>
      </c>
      <c r="BC56" s="132">
        <f t="shared" si="13"/>
        <v>0</v>
      </c>
      <c r="BD56" s="132">
        <f t="shared" si="14"/>
        <v>0</v>
      </c>
      <c r="BE56" s="132">
        <f t="shared" si="15"/>
        <v>0</v>
      </c>
      <c r="CA56" s="159">
        <v>1</v>
      </c>
      <c r="CB56" s="159">
        <v>1</v>
      </c>
    </row>
    <row r="57" spans="1:80" ht="12.75">
      <c r="A57" s="160">
        <v>24</v>
      </c>
      <c r="B57" s="161" t="s">
        <v>405</v>
      </c>
      <c r="C57" s="162" t="s">
        <v>406</v>
      </c>
      <c r="D57" s="163" t="s">
        <v>125</v>
      </c>
      <c r="E57" s="164">
        <v>9.4</v>
      </c>
      <c r="F57" s="215">
        <v>0</v>
      </c>
      <c r="G57" s="165">
        <f t="shared" si="8"/>
        <v>0</v>
      </c>
      <c r="H57" s="166">
        <v>0.26376</v>
      </c>
      <c r="I57" s="167">
        <f t="shared" si="9"/>
        <v>2.479344</v>
      </c>
      <c r="J57" s="166">
        <v>0</v>
      </c>
      <c r="K57" s="167">
        <f t="shared" si="10"/>
        <v>0</v>
      </c>
      <c r="O57" s="159">
        <v>2</v>
      </c>
      <c r="AA57" s="132">
        <v>1</v>
      </c>
      <c r="AB57" s="132">
        <v>1</v>
      </c>
      <c r="AC57" s="132">
        <v>1</v>
      </c>
      <c r="AZ57" s="132">
        <v>1</v>
      </c>
      <c r="BA57" s="132">
        <f t="shared" si="11"/>
        <v>0</v>
      </c>
      <c r="BB57" s="132">
        <f t="shared" si="12"/>
        <v>0</v>
      </c>
      <c r="BC57" s="132">
        <f t="shared" si="13"/>
        <v>0</v>
      </c>
      <c r="BD57" s="132">
        <f t="shared" si="14"/>
        <v>0</v>
      </c>
      <c r="BE57" s="132">
        <f t="shared" si="15"/>
        <v>0</v>
      </c>
      <c r="CA57" s="159">
        <v>1</v>
      </c>
      <c r="CB57" s="159">
        <v>1</v>
      </c>
    </row>
    <row r="58" spans="1:80" ht="12.75">
      <c r="A58" s="160">
        <v>25</v>
      </c>
      <c r="B58" s="161" t="s">
        <v>248</v>
      </c>
      <c r="C58" s="162" t="s">
        <v>249</v>
      </c>
      <c r="D58" s="163" t="s">
        <v>125</v>
      </c>
      <c r="E58" s="164">
        <v>9.4</v>
      </c>
      <c r="F58" s="215">
        <v>0</v>
      </c>
      <c r="G58" s="165">
        <f t="shared" si="8"/>
        <v>0</v>
      </c>
      <c r="H58" s="166">
        <v>0.00753</v>
      </c>
      <c r="I58" s="167">
        <f t="shared" si="9"/>
        <v>0.07078200000000001</v>
      </c>
      <c r="J58" s="166">
        <v>0</v>
      </c>
      <c r="K58" s="167">
        <f t="shared" si="10"/>
        <v>0</v>
      </c>
      <c r="O58" s="159">
        <v>2</v>
      </c>
      <c r="AA58" s="132">
        <v>1</v>
      </c>
      <c r="AB58" s="132">
        <v>1</v>
      </c>
      <c r="AC58" s="132">
        <v>1</v>
      </c>
      <c r="AZ58" s="132">
        <v>1</v>
      </c>
      <c r="BA58" s="132">
        <f t="shared" si="11"/>
        <v>0</v>
      </c>
      <c r="BB58" s="132">
        <f t="shared" si="12"/>
        <v>0</v>
      </c>
      <c r="BC58" s="132">
        <f t="shared" si="13"/>
        <v>0</v>
      </c>
      <c r="BD58" s="132">
        <f t="shared" si="14"/>
        <v>0</v>
      </c>
      <c r="BE58" s="132">
        <f t="shared" si="15"/>
        <v>0</v>
      </c>
      <c r="CA58" s="159">
        <v>1</v>
      </c>
      <c r="CB58" s="159">
        <v>1</v>
      </c>
    </row>
    <row r="59" spans="1:80" ht="12.75">
      <c r="A59" s="160">
        <v>26</v>
      </c>
      <c r="B59" s="161" t="s">
        <v>250</v>
      </c>
      <c r="C59" s="162" t="s">
        <v>251</v>
      </c>
      <c r="D59" s="163" t="s">
        <v>125</v>
      </c>
      <c r="E59" s="164">
        <v>9.4</v>
      </c>
      <c r="F59" s="215">
        <v>0</v>
      </c>
      <c r="G59" s="165">
        <f t="shared" si="8"/>
        <v>0</v>
      </c>
      <c r="H59" s="166">
        <v>0.00071</v>
      </c>
      <c r="I59" s="167">
        <f t="shared" si="9"/>
        <v>0.006674</v>
      </c>
      <c r="J59" s="166">
        <v>0</v>
      </c>
      <c r="K59" s="167">
        <f t="shared" si="10"/>
        <v>0</v>
      </c>
      <c r="O59" s="159">
        <v>2</v>
      </c>
      <c r="AA59" s="132">
        <v>1</v>
      </c>
      <c r="AB59" s="132">
        <v>1</v>
      </c>
      <c r="AC59" s="132">
        <v>1</v>
      </c>
      <c r="AZ59" s="132">
        <v>1</v>
      </c>
      <c r="BA59" s="132">
        <f t="shared" si="11"/>
        <v>0</v>
      </c>
      <c r="BB59" s="132">
        <f t="shared" si="12"/>
        <v>0</v>
      </c>
      <c r="BC59" s="132">
        <f t="shared" si="13"/>
        <v>0</v>
      </c>
      <c r="BD59" s="132">
        <f t="shared" si="14"/>
        <v>0</v>
      </c>
      <c r="BE59" s="132">
        <f t="shared" si="15"/>
        <v>0</v>
      </c>
      <c r="CA59" s="159">
        <v>1</v>
      </c>
      <c r="CB59" s="159">
        <v>1</v>
      </c>
    </row>
    <row r="60" spans="1:80" ht="12.75">
      <c r="A60" s="160">
        <v>27</v>
      </c>
      <c r="B60" s="161" t="s">
        <v>407</v>
      </c>
      <c r="C60" s="162" t="s">
        <v>408</v>
      </c>
      <c r="D60" s="163" t="s">
        <v>125</v>
      </c>
      <c r="E60" s="164">
        <v>9.4</v>
      </c>
      <c r="F60" s="215">
        <v>0</v>
      </c>
      <c r="G60" s="165">
        <f t="shared" si="8"/>
        <v>0</v>
      </c>
      <c r="H60" s="166">
        <v>0.12966</v>
      </c>
      <c r="I60" s="167">
        <f t="shared" si="9"/>
        <v>1.218804</v>
      </c>
      <c r="J60" s="166">
        <v>0</v>
      </c>
      <c r="K60" s="167">
        <f t="shared" si="10"/>
        <v>0</v>
      </c>
      <c r="O60" s="159">
        <v>2</v>
      </c>
      <c r="AA60" s="132">
        <v>1</v>
      </c>
      <c r="AB60" s="132">
        <v>1</v>
      </c>
      <c r="AC60" s="132">
        <v>1</v>
      </c>
      <c r="AZ60" s="132">
        <v>1</v>
      </c>
      <c r="BA60" s="132">
        <f t="shared" si="11"/>
        <v>0</v>
      </c>
      <c r="BB60" s="132">
        <f t="shared" si="12"/>
        <v>0</v>
      </c>
      <c r="BC60" s="132">
        <f t="shared" si="13"/>
        <v>0</v>
      </c>
      <c r="BD60" s="132">
        <f t="shared" si="14"/>
        <v>0</v>
      </c>
      <c r="BE60" s="132">
        <f t="shared" si="15"/>
        <v>0</v>
      </c>
      <c r="CA60" s="159">
        <v>1</v>
      </c>
      <c r="CB60" s="159">
        <v>1</v>
      </c>
    </row>
    <row r="61" spans="1:80" ht="22.5">
      <c r="A61" s="160">
        <v>28</v>
      </c>
      <c r="B61" s="161" t="s">
        <v>543</v>
      </c>
      <c r="C61" s="162" t="s">
        <v>544</v>
      </c>
      <c r="D61" s="163" t="s">
        <v>125</v>
      </c>
      <c r="E61" s="164">
        <v>1.94</v>
      </c>
      <c r="F61" s="215">
        <v>0</v>
      </c>
      <c r="G61" s="165">
        <f t="shared" si="8"/>
        <v>0</v>
      </c>
      <c r="H61" s="166">
        <v>0.63</v>
      </c>
      <c r="I61" s="167">
        <f t="shared" si="9"/>
        <v>1.2222</v>
      </c>
      <c r="J61" s="166">
        <v>0</v>
      </c>
      <c r="K61" s="167">
        <f t="shared" si="10"/>
        <v>0</v>
      </c>
      <c r="O61" s="159">
        <v>2</v>
      </c>
      <c r="AA61" s="132">
        <v>1</v>
      </c>
      <c r="AB61" s="132">
        <v>1</v>
      </c>
      <c r="AC61" s="132">
        <v>1</v>
      </c>
      <c r="AZ61" s="132">
        <v>1</v>
      </c>
      <c r="BA61" s="132">
        <f t="shared" si="11"/>
        <v>0</v>
      </c>
      <c r="BB61" s="132">
        <f t="shared" si="12"/>
        <v>0</v>
      </c>
      <c r="BC61" s="132">
        <f t="shared" si="13"/>
        <v>0</v>
      </c>
      <c r="BD61" s="132">
        <f t="shared" si="14"/>
        <v>0</v>
      </c>
      <c r="BE61" s="132">
        <f t="shared" si="15"/>
        <v>0</v>
      </c>
      <c r="CA61" s="159">
        <v>1</v>
      </c>
      <c r="CB61" s="159">
        <v>1</v>
      </c>
    </row>
    <row r="62" spans="1:15" ht="12.75">
      <c r="A62" s="168"/>
      <c r="B62" s="169"/>
      <c r="C62" s="427" t="s">
        <v>545</v>
      </c>
      <c r="D62" s="428"/>
      <c r="E62" s="428"/>
      <c r="F62" s="428"/>
      <c r="G62" s="429"/>
      <c r="I62" s="170"/>
      <c r="K62" s="170"/>
      <c r="L62" s="171" t="s">
        <v>545</v>
      </c>
      <c r="O62" s="159">
        <v>3</v>
      </c>
    </row>
    <row r="63" spans="1:15" ht="12.75">
      <c r="A63" s="168"/>
      <c r="B63" s="172"/>
      <c r="C63" s="435" t="s">
        <v>546</v>
      </c>
      <c r="D63" s="436"/>
      <c r="E63" s="173">
        <v>1.44</v>
      </c>
      <c r="F63" s="216"/>
      <c r="G63" s="174"/>
      <c r="H63" s="175"/>
      <c r="I63" s="170"/>
      <c r="J63" s="176"/>
      <c r="K63" s="170"/>
      <c r="M63" s="171" t="s">
        <v>546</v>
      </c>
      <c r="O63" s="159"/>
    </row>
    <row r="64" spans="1:15" ht="12.75">
      <c r="A64" s="168"/>
      <c r="B64" s="172"/>
      <c r="C64" s="435" t="s">
        <v>547</v>
      </c>
      <c r="D64" s="436"/>
      <c r="E64" s="173">
        <v>0.5</v>
      </c>
      <c r="F64" s="216"/>
      <c r="G64" s="174"/>
      <c r="H64" s="175"/>
      <c r="I64" s="170"/>
      <c r="J64" s="176"/>
      <c r="K64" s="170"/>
      <c r="M64" s="171" t="s">
        <v>547</v>
      </c>
      <c r="O64" s="159"/>
    </row>
    <row r="65" spans="1:57" ht="12.75">
      <c r="A65" s="177"/>
      <c r="B65" s="178" t="s">
        <v>87</v>
      </c>
      <c r="C65" s="179" t="s">
        <v>229</v>
      </c>
      <c r="D65" s="180"/>
      <c r="E65" s="181"/>
      <c r="F65" s="182"/>
      <c r="G65" s="183">
        <f>SUM(G54:G64)</f>
        <v>0</v>
      </c>
      <c r="H65" s="184"/>
      <c r="I65" s="185">
        <f>SUM(I54:I64)</f>
        <v>11.945720000000001</v>
      </c>
      <c r="J65" s="184"/>
      <c r="K65" s="185">
        <f>SUM(K54:K64)</f>
        <v>0</v>
      </c>
      <c r="O65" s="159">
        <v>4</v>
      </c>
      <c r="BA65" s="186">
        <f>SUM(BA54:BA64)</f>
        <v>0</v>
      </c>
      <c r="BB65" s="186">
        <f>SUM(BB54:BB64)</f>
        <v>0</v>
      </c>
      <c r="BC65" s="186">
        <f>SUM(BC54:BC64)</f>
        <v>0</v>
      </c>
      <c r="BD65" s="186">
        <f>SUM(BD54:BD64)</f>
        <v>0</v>
      </c>
      <c r="BE65" s="186">
        <f>SUM(BE54:BE64)</f>
        <v>0</v>
      </c>
    </row>
    <row r="66" spans="1:15" ht="12.75">
      <c r="A66" s="149" t="s">
        <v>83</v>
      </c>
      <c r="B66" s="150" t="s">
        <v>266</v>
      </c>
      <c r="C66" s="151" t="s">
        <v>267</v>
      </c>
      <c r="D66" s="152"/>
      <c r="E66" s="153"/>
      <c r="F66" s="153"/>
      <c r="G66" s="154"/>
      <c r="H66" s="155"/>
      <c r="I66" s="156"/>
      <c r="J66" s="157"/>
      <c r="K66" s="158"/>
      <c r="O66" s="159">
        <v>1</v>
      </c>
    </row>
    <row r="67" spans="1:80" ht="12.75">
      <c r="A67" s="160">
        <v>29</v>
      </c>
      <c r="B67" s="161" t="s">
        <v>548</v>
      </c>
      <c r="C67" s="162" t="s">
        <v>549</v>
      </c>
      <c r="D67" s="163" t="s">
        <v>274</v>
      </c>
      <c r="E67" s="164">
        <v>1</v>
      </c>
      <c r="F67" s="215">
        <v>0</v>
      </c>
      <c r="G67" s="165">
        <f>E67*F67</f>
        <v>0</v>
      </c>
      <c r="H67" s="166">
        <v>0.00365</v>
      </c>
      <c r="I67" s="167">
        <f>E67*H67</f>
        <v>0.00365</v>
      </c>
      <c r="J67" s="166">
        <v>0</v>
      </c>
      <c r="K67" s="167">
        <f>E67*J67</f>
        <v>0</v>
      </c>
      <c r="O67" s="159">
        <v>2</v>
      </c>
      <c r="AA67" s="132">
        <v>1</v>
      </c>
      <c r="AB67" s="132">
        <v>1</v>
      </c>
      <c r="AC67" s="132">
        <v>1</v>
      </c>
      <c r="AZ67" s="132">
        <v>1</v>
      </c>
      <c r="BA67" s="132">
        <f>IF(AZ67=1,G67,0)</f>
        <v>0</v>
      </c>
      <c r="BB67" s="132">
        <f>IF(AZ67=2,G67,0)</f>
        <v>0</v>
      </c>
      <c r="BC67" s="132">
        <f>IF(AZ67=3,G67,0)</f>
        <v>0</v>
      </c>
      <c r="BD67" s="132">
        <f>IF(AZ67=4,G67,0)</f>
        <v>0</v>
      </c>
      <c r="BE67" s="132">
        <f>IF(AZ67=5,G67,0)</f>
        <v>0</v>
      </c>
      <c r="CA67" s="159">
        <v>1</v>
      </c>
      <c r="CB67" s="159">
        <v>1</v>
      </c>
    </row>
    <row r="68" spans="1:15" ht="12.75">
      <c r="A68" s="168"/>
      <c r="B68" s="169"/>
      <c r="C68" s="427" t="s">
        <v>550</v>
      </c>
      <c r="D68" s="428"/>
      <c r="E68" s="428"/>
      <c r="F68" s="428"/>
      <c r="G68" s="429"/>
      <c r="I68" s="170"/>
      <c r="K68" s="170"/>
      <c r="L68" s="171" t="s">
        <v>550</v>
      </c>
      <c r="O68" s="159">
        <v>3</v>
      </c>
    </row>
    <row r="69" spans="1:80" ht="12.75">
      <c r="A69" s="160">
        <v>30</v>
      </c>
      <c r="B69" s="161" t="s">
        <v>551</v>
      </c>
      <c r="C69" s="162" t="s">
        <v>552</v>
      </c>
      <c r="D69" s="163" t="s">
        <v>215</v>
      </c>
      <c r="E69" s="164">
        <v>179</v>
      </c>
      <c r="F69" s="215">
        <v>0</v>
      </c>
      <c r="G69" s="165">
        <f>E69*F69</f>
        <v>0</v>
      </c>
      <c r="H69" s="166">
        <v>1E-05</v>
      </c>
      <c r="I69" s="167">
        <f>E69*H69</f>
        <v>0.0017900000000000001</v>
      </c>
      <c r="J69" s="166">
        <v>0</v>
      </c>
      <c r="K69" s="167">
        <f>E69*J69</f>
        <v>0</v>
      </c>
      <c r="O69" s="159">
        <v>2</v>
      </c>
      <c r="AA69" s="132">
        <v>1</v>
      </c>
      <c r="AB69" s="132">
        <v>1</v>
      </c>
      <c r="AC69" s="132">
        <v>1</v>
      </c>
      <c r="AZ69" s="132">
        <v>1</v>
      </c>
      <c r="BA69" s="132">
        <f>IF(AZ69=1,G69,0)</f>
        <v>0</v>
      </c>
      <c r="BB69" s="132">
        <f>IF(AZ69=2,G69,0)</f>
        <v>0</v>
      </c>
      <c r="BC69" s="132">
        <f>IF(AZ69=3,G69,0)</f>
        <v>0</v>
      </c>
      <c r="BD69" s="132">
        <f>IF(AZ69=4,G69,0)</f>
        <v>0</v>
      </c>
      <c r="BE69" s="132">
        <f>IF(AZ69=5,G69,0)</f>
        <v>0</v>
      </c>
      <c r="CA69" s="159">
        <v>1</v>
      </c>
      <c r="CB69" s="159">
        <v>1</v>
      </c>
    </row>
    <row r="70" spans="1:80" ht="12.75">
      <c r="A70" s="160">
        <v>31</v>
      </c>
      <c r="B70" s="161" t="s">
        <v>553</v>
      </c>
      <c r="C70" s="162" t="s">
        <v>554</v>
      </c>
      <c r="D70" s="163" t="s">
        <v>215</v>
      </c>
      <c r="E70" s="164">
        <v>460</v>
      </c>
      <c r="F70" s="215">
        <v>0</v>
      </c>
      <c r="G70" s="165">
        <f>E70*F70</f>
        <v>0</v>
      </c>
      <c r="H70" s="166">
        <v>2E-05</v>
      </c>
      <c r="I70" s="167">
        <f>E70*H70</f>
        <v>0.009200000000000002</v>
      </c>
      <c r="J70" s="166">
        <v>0</v>
      </c>
      <c r="K70" s="167">
        <f>E70*J70</f>
        <v>0</v>
      </c>
      <c r="O70" s="159">
        <v>2</v>
      </c>
      <c r="AA70" s="132">
        <v>1</v>
      </c>
      <c r="AB70" s="132">
        <v>1</v>
      </c>
      <c r="AC70" s="132">
        <v>1</v>
      </c>
      <c r="AZ70" s="132">
        <v>1</v>
      </c>
      <c r="BA70" s="132">
        <f>IF(AZ70=1,G70,0)</f>
        <v>0</v>
      </c>
      <c r="BB70" s="132">
        <f>IF(AZ70=2,G70,0)</f>
        <v>0</v>
      </c>
      <c r="BC70" s="132">
        <f>IF(AZ70=3,G70,0)</f>
        <v>0</v>
      </c>
      <c r="BD70" s="132">
        <f>IF(AZ70=4,G70,0)</f>
        <v>0</v>
      </c>
      <c r="BE70" s="132">
        <f>IF(AZ70=5,G70,0)</f>
        <v>0</v>
      </c>
      <c r="CA70" s="159">
        <v>1</v>
      </c>
      <c r="CB70" s="159">
        <v>1</v>
      </c>
    </row>
    <row r="71" spans="1:80" ht="12.75">
      <c r="A71" s="160">
        <v>32</v>
      </c>
      <c r="B71" s="161" t="s">
        <v>555</v>
      </c>
      <c r="C71" s="162" t="s">
        <v>556</v>
      </c>
      <c r="D71" s="163" t="s">
        <v>215</v>
      </c>
      <c r="E71" s="164">
        <v>102</v>
      </c>
      <c r="F71" s="215">
        <v>0</v>
      </c>
      <c r="G71" s="165">
        <f>E71*F71</f>
        <v>0</v>
      </c>
      <c r="H71" s="166">
        <v>3E-05</v>
      </c>
      <c r="I71" s="167">
        <f>E71*H71</f>
        <v>0.0030600000000000002</v>
      </c>
      <c r="J71" s="166">
        <v>0</v>
      </c>
      <c r="K71" s="167">
        <f>E71*J71</f>
        <v>0</v>
      </c>
      <c r="O71" s="159">
        <v>2</v>
      </c>
      <c r="AA71" s="132">
        <v>1</v>
      </c>
      <c r="AB71" s="132">
        <v>1</v>
      </c>
      <c r="AC71" s="132">
        <v>1</v>
      </c>
      <c r="AZ71" s="132">
        <v>1</v>
      </c>
      <c r="BA71" s="132">
        <f>IF(AZ71=1,G71,0)</f>
        <v>0</v>
      </c>
      <c r="BB71" s="132">
        <f>IF(AZ71=2,G71,0)</f>
        <v>0</v>
      </c>
      <c r="BC71" s="132">
        <f>IF(AZ71=3,G71,0)</f>
        <v>0</v>
      </c>
      <c r="BD71" s="132">
        <f>IF(AZ71=4,G71,0)</f>
        <v>0</v>
      </c>
      <c r="BE71" s="132">
        <f>IF(AZ71=5,G71,0)</f>
        <v>0</v>
      </c>
      <c r="CA71" s="159">
        <v>1</v>
      </c>
      <c r="CB71" s="159">
        <v>1</v>
      </c>
    </row>
    <row r="72" spans="1:80" ht="12.75">
      <c r="A72" s="160">
        <v>33</v>
      </c>
      <c r="B72" s="161" t="s">
        <v>557</v>
      </c>
      <c r="C72" s="162" t="s">
        <v>558</v>
      </c>
      <c r="D72" s="163" t="s">
        <v>215</v>
      </c>
      <c r="E72" s="164">
        <v>39</v>
      </c>
      <c r="F72" s="215">
        <v>0</v>
      </c>
      <c r="G72" s="165">
        <f>E72*F72</f>
        <v>0</v>
      </c>
      <c r="H72" s="166">
        <v>3E-05</v>
      </c>
      <c r="I72" s="167">
        <f>E72*H72</f>
        <v>0.00117</v>
      </c>
      <c r="J72" s="166">
        <v>0</v>
      </c>
      <c r="K72" s="167">
        <f>E72*J72</f>
        <v>0</v>
      </c>
      <c r="O72" s="159">
        <v>2</v>
      </c>
      <c r="AA72" s="132">
        <v>1</v>
      </c>
      <c r="AB72" s="132">
        <v>1</v>
      </c>
      <c r="AC72" s="132">
        <v>1</v>
      </c>
      <c r="AZ72" s="132">
        <v>1</v>
      </c>
      <c r="BA72" s="132">
        <f>IF(AZ72=1,G72,0)</f>
        <v>0</v>
      </c>
      <c r="BB72" s="132">
        <f>IF(AZ72=2,G72,0)</f>
        <v>0</v>
      </c>
      <c r="BC72" s="132">
        <f>IF(AZ72=3,G72,0)</f>
        <v>0</v>
      </c>
      <c r="BD72" s="132">
        <f>IF(AZ72=4,G72,0)</f>
        <v>0</v>
      </c>
      <c r="BE72" s="132">
        <f>IF(AZ72=5,G72,0)</f>
        <v>0</v>
      </c>
      <c r="CA72" s="159">
        <v>1</v>
      </c>
      <c r="CB72" s="159">
        <v>1</v>
      </c>
    </row>
    <row r="73" spans="1:80" ht="12.75">
      <c r="A73" s="160">
        <v>34</v>
      </c>
      <c r="B73" s="161" t="s">
        <v>559</v>
      </c>
      <c r="C73" s="162" t="s">
        <v>560</v>
      </c>
      <c r="D73" s="163" t="s">
        <v>274</v>
      </c>
      <c r="E73" s="164">
        <v>34</v>
      </c>
      <c r="F73" s="215">
        <v>0</v>
      </c>
      <c r="G73" s="165">
        <f>E73*F73</f>
        <v>0</v>
      </c>
      <c r="H73" s="166">
        <v>5E-05</v>
      </c>
      <c r="I73" s="167">
        <f>E73*H73</f>
        <v>0.0017000000000000001</v>
      </c>
      <c r="J73" s="166">
        <v>0</v>
      </c>
      <c r="K73" s="167">
        <f>E73*J73</f>
        <v>0</v>
      </c>
      <c r="O73" s="159">
        <v>2</v>
      </c>
      <c r="AA73" s="132">
        <v>1</v>
      </c>
      <c r="AB73" s="132">
        <v>1</v>
      </c>
      <c r="AC73" s="132">
        <v>1</v>
      </c>
      <c r="AZ73" s="132">
        <v>1</v>
      </c>
      <c r="BA73" s="132">
        <f>IF(AZ73=1,G73,0)</f>
        <v>0</v>
      </c>
      <c r="BB73" s="132">
        <f>IF(AZ73=2,G73,0)</f>
        <v>0</v>
      </c>
      <c r="BC73" s="132">
        <f>IF(AZ73=3,G73,0)</f>
        <v>0</v>
      </c>
      <c r="BD73" s="132">
        <f>IF(AZ73=4,G73,0)</f>
        <v>0</v>
      </c>
      <c r="BE73" s="132">
        <f>IF(AZ73=5,G73,0)</f>
        <v>0</v>
      </c>
      <c r="CA73" s="159">
        <v>1</v>
      </c>
      <c r="CB73" s="159">
        <v>1</v>
      </c>
    </row>
    <row r="74" spans="1:15" ht="12.75">
      <c r="A74" s="168"/>
      <c r="B74" s="172"/>
      <c r="C74" s="435" t="s">
        <v>561</v>
      </c>
      <c r="D74" s="436"/>
      <c r="E74" s="173">
        <v>34</v>
      </c>
      <c r="F74" s="216"/>
      <c r="G74" s="174"/>
      <c r="H74" s="175"/>
      <c r="I74" s="170"/>
      <c r="J74" s="176"/>
      <c r="K74" s="170"/>
      <c r="M74" s="171" t="s">
        <v>561</v>
      </c>
      <c r="O74" s="159"/>
    </row>
    <row r="75" spans="1:80" ht="12.75">
      <c r="A75" s="160">
        <v>35</v>
      </c>
      <c r="B75" s="161" t="s">
        <v>562</v>
      </c>
      <c r="C75" s="162" t="s">
        <v>563</v>
      </c>
      <c r="D75" s="163" t="s">
        <v>274</v>
      </c>
      <c r="E75" s="164">
        <v>7</v>
      </c>
      <c r="F75" s="215">
        <v>0</v>
      </c>
      <c r="G75" s="165">
        <f>E75*F75</f>
        <v>0</v>
      </c>
      <c r="H75" s="166">
        <v>8E-05</v>
      </c>
      <c r="I75" s="167">
        <f>E75*H75</f>
        <v>0.0005600000000000001</v>
      </c>
      <c r="J75" s="166">
        <v>0</v>
      </c>
      <c r="K75" s="167">
        <f>E75*J75</f>
        <v>0</v>
      </c>
      <c r="O75" s="159">
        <v>2</v>
      </c>
      <c r="AA75" s="132">
        <v>1</v>
      </c>
      <c r="AB75" s="132">
        <v>1</v>
      </c>
      <c r="AC75" s="132">
        <v>1</v>
      </c>
      <c r="AZ75" s="132">
        <v>1</v>
      </c>
      <c r="BA75" s="132">
        <f>IF(AZ75=1,G75,0)</f>
        <v>0</v>
      </c>
      <c r="BB75" s="132">
        <f>IF(AZ75=2,G75,0)</f>
        <v>0</v>
      </c>
      <c r="BC75" s="132">
        <f>IF(AZ75=3,G75,0)</f>
        <v>0</v>
      </c>
      <c r="BD75" s="132">
        <f>IF(AZ75=4,G75,0)</f>
        <v>0</v>
      </c>
      <c r="BE75" s="132">
        <f>IF(AZ75=5,G75,0)</f>
        <v>0</v>
      </c>
      <c r="CA75" s="159">
        <v>1</v>
      </c>
      <c r="CB75" s="159">
        <v>1</v>
      </c>
    </row>
    <row r="76" spans="1:15" ht="12.75">
      <c r="A76" s="168"/>
      <c r="B76" s="172"/>
      <c r="C76" s="435" t="s">
        <v>564</v>
      </c>
      <c r="D76" s="436"/>
      <c r="E76" s="173">
        <v>7</v>
      </c>
      <c r="F76" s="216"/>
      <c r="G76" s="174"/>
      <c r="H76" s="175"/>
      <c r="I76" s="170"/>
      <c r="J76" s="176"/>
      <c r="K76" s="170"/>
      <c r="M76" s="171" t="s">
        <v>564</v>
      </c>
      <c r="O76" s="159"/>
    </row>
    <row r="77" spans="1:80" ht="12.75">
      <c r="A77" s="160">
        <v>36</v>
      </c>
      <c r="B77" s="161" t="s">
        <v>565</v>
      </c>
      <c r="C77" s="162" t="s">
        <v>566</v>
      </c>
      <c r="D77" s="163" t="s">
        <v>274</v>
      </c>
      <c r="E77" s="164">
        <v>3</v>
      </c>
      <c r="F77" s="215">
        <v>0</v>
      </c>
      <c r="G77" s="165">
        <f>E77*F77</f>
        <v>0</v>
      </c>
      <c r="H77" s="166">
        <v>0.0001</v>
      </c>
      <c r="I77" s="167">
        <f>E77*H77</f>
        <v>0.00030000000000000003</v>
      </c>
      <c r="J77" s="166">
        <v>0</v>
      </c>
      <c r="K77" s="167">
        <f>E77*J77</f>
        <v>0</v>
      </c>
      <c r="O77" s="159">
        <v>2</v>
      </c>
      <c r="AA77" s="132">
        <v>1</v>
      </c>
      <c r="AB77" s="132">
        <v>1</v>
      </c>
      <c r="AC77" s="132">
        <v>1</v>
      </c>
      <c r="AZ77" s="132">
        <v>1</v>
      </c>
      <c r="BA77" s="132">
        <f>IF(AZ77=1,G77,0)</f>
        <v>0</v>
      </c>
      <c r="BB77" s="132">
        <f>IF(AZ77=2,G77,0)</f>
        <v>0</v>
      </c>
      <c r="BC77" s="132">
        <f>IF(AZ77=3,G77,0)</f>
        <v>0</v>
      </c>
      <c r="BD77" s="132">
        <f>IF(AZ77=4,G77,0)</f>
        <v>0</v>
      </c>
      <c r="BE77" s="132">
        <f>IF(AZ77=5,G77,0)</f>
        <v>0</v>
      </c>
      <c r="CA77" s="159">
        <v>1</v>
      </c>
      <c r="CB77" s="159">
        <v>1</v>
      </c>
    </row>
    <row r="78" spans="1:80" ht="12.75">
      <c r="A78" s="160">
        <v>37</v>
      </c>
      <c r="B78" s="161" t="s">
        <v>567</v>
      </c>
      <c r="C78" s="162" t="s">
        <v>568</v>
      </c>
      <c r="D78" s="163" t="s">
        <v>569</v>
      </c>
      <c r="E78" s="164">
        <v>1</v>
      </c>
      <c r="F78" s="215">
        <v>0</v>
      </c>
      <c r="G78" s="165">
        <f>E78*F78</f>
        <v>0</v>
      </c>
      <c r="H78" s="166">
        <v>0.00017</v>
      </c>
      <c r="I78" s="167">
        <f>E78*H78</f>
        <v>0.00017</v>
      </c>
      <c r="J78" s="166">
        <v>0</v>
      </c>
      <c r="K78" s="167">
        <f>E78*J78</f>
        <v>0</v>
      </c>
      <c r="O78" s="159">
        <v>2</v>
      </c>
      <c r="AA78" s="132">
        <v>1</v>
      </c>
      <c r="AB78" s="132">
        <v>1</v>
      </c>
      <c r="AC78" s="132">
        <v>1</v>
      </c>
      <c r="AZ78" s="132">
        <v>1</v>
      </c>
      <c r="BA78" s="132">
        <f>IF(AZ78=1,G78,0)</f>
        <v>0</v>
      </c>
      <c r="BB78" s="132">
        <f>IF(AZ78=2,G78,0)</f>
        <v>0</v>
      </c>
      <c r="BC78" s="132">
        <f>IF(AZ78=3,G78,0)</f>
        <v>0</v>
      </c>
      <c r="BD78" s="132">
        <f>IF(AZ78=4,G78,0)</f>
        <v>0</v>
      </c>
      <c r="BE78" s="132">
        <f>IF(AZ78=5,G78,0)</f>
        <v>0</v>
      </c>
      <c r="CA78" s="159">
        <v>1</v>
      </c>
      <c r="CB78" s="159">
        <v>1</v>
      </c>
    </row>
    <row r="79" spans="1:80" ht="12.75">
      <c r="A79" s="160">
        <v>38</v>
      </c>
      <c r="B79" s="161" t="s">
        <v>570</v>
      </c>
      <c r="C79" s="162" t="s">
        <v>571</v>
      </c>
      <c r="D79" s="163" t="s">
        <v>572</v>
      </c>
      <c r="E79" s="164">
        <v>16</v>
      </c>
      <c r="F79" s="215">
        <v>0</v>
      </c>
      <c r="G79" s="165">
        <f>E79*F79</f>
        <v>0</v>
      </c>
      <c r="H79" s="166">
        <v>0.00025</v>
      </c>
      <c r="I79" s="167">
        <f>E79*H79</f>
        <v>0.004</v>
      </c>
      <c r="J79" s="166">
        <v>0</v>
      </c>
      <c r="K79" s="167">
        <f>E79*J79</f>
        <v>0</v>
      </c>
      <c r="O79" s="159">
        <v>2</v>
      </c>
      <c r="AA79" s="132">
        <v>1</v>
      </c>
      <c r="AB79" s="132">
        <v>1</v>
      </c>
      <c r="AC79" s="132">
        <v>1</v>
      </c>
      <c r="AZ79" s="132">
        <v>1</v>
      </c>
      <c r="BA79" s="132">
        <f>IF(AZ79=1,G79,0)</f>
        <v>0</v>
      </c>
      <c r="BB79" s="132">
        <f>IF(AZ79=2,G79,0)</f>
        <v>0</v>
      </c>
      <c r="BC79" s="132">
        <f>IF(AZ79=3,G79,0)</f>
        <v>0</v>
      </c>
      <c r="BD79" s="132">
        <f>IF(AZ79=4,G79,0)</f>
        <v>0</v>
      </c>
      <c r="BE79" s="132">
        <f>IF(AZ79=5,G79,0)</f>
        <v>0</v>
      </c>
      <c r="CA79" s="159">
        <v>1</v>
      </c>
      <c r="CB79" s="159">
        <v>1</v>
      </c>
    </row>
    <row r="80" spans="1:15" ht="33.75">
      <c r="A80" s="168"/>
      <c r="B80" s="169"/>
      <c r="C80" s="427" t="s">
        <v>573</v>
      </c>
      <c r="D80" s="428"/>
      <c r="E80" s="428"/>
      <c r="F80" s="428"/>
      <c r="G80" s="429"/>
      <c r="I80" s="170"/>
      <c r="K80" s="170"/>
      <c r="L80" s="171" t="s">
        <v>573</v>
      </c>
      <c r="O80" s="159">
        <v>3</v>
      </c>
    </row>
    <row r="81" spans="1:15" ht="12.75">
      <c r="A81" s="168"/>
      <c r="B81" s="169"/>
      <c r="C81" s="427"/>
      <c r="D81" s="428"/>
      <c r="E81" s="428"/>
      <c r="F81" s="428"/>
      <c r="G81" s="429"/>
      <c r="I81" s="170"/>
      <c r="K81" s="170"/>
      <c r="L81" s="171"/>
      <c r="O81" s="159">
        <v>3</v>
      </c>
    </row>
    <row r="82" spans="1:15" ht="12.75">
      <c r="A82" s="168"/>
      <c r="B82" s="169"/>
      <c r="C82" s="427" t="s">
        <v>574</v>
      </c>
      <c r="D82" s="428"/>
      <c r="E82" s="428"/>
      <c r="F82" s="428"/>
      <c r="G82" s="429"/>
      <c r="I82" s="170"/>
      <c r="K82" s="170"/>
      <c r="L82" s="171" t="s">
        <v>574</v>
      </c>
      <c r="O82" s="159">
        <v>3</v>
      </c>
    </row>
    <row r="83" spans="1:15" ht="12.75">
      <c r="A83" s="168"/>
      <c r="B83" s="169"/>
      <c r="C83" s="427" t="s">
        <v>575</v>
      </c>
      <c r="D83" s="428"/>
      <c r="E83" s="428"/>
      <c r="F83" s="428"/>
      <c r="G83" s="429"/>
      <c r="I83" s="170"/>
      <c r="K83" s="170"/>
      <c r="L83" s="171" t="s">
        <v>575</v>
      </c>
      <c r="O83" s="159">
        <v>3</v>
      </c>
    </row>
    <row r="84" spans="1:15" ht="12.75">
      <c r="A84" s="168"/>
      <c r="B84" s="169"/>
      <c r="C84" s="427" t="s">
        <v>576</v>
      </c>
      <c r="D84" s="428"/>
      <c r="E84" s="428"/>
      <c r="F84" s="428"/>
      <c r="G84" s="429"/>
      <c r="I84" s="170"/>
      <c r="K84" s="170"/>
      <c r="L84" s="171" t="s">
        <v>576</v>
      </c>
      <c r="O84" s="159">
        <v>3</v>
      </c>
    </row>
    <row r="85" spans="1:15" ht="12.75">
      <c r="A85" s="168"/>
      <c r="B85" s="169"/>
      <c r="C85" s="427" t="s">
        <v>577</v>
      </c>
      <c r="D85" s="428"/>
      <c r="E85" s="428"/>
      <c r="F85" s="428"/>
      <c r="G85" s="429"/>
      <c r="I85" s="170"/>
      <c r="K85" s="170"/>
      <c r="L85" s="171" t="s">
        <v>577</v>
      </c>
      <c r="O85" s="159">
        <v>3</v>
      </c>
    </row>
    <row r="86" spans="1:15" ht="12.75">
      <c r="A86" s="168"/>
      <c r="B86" s="169"/>
      <c r="C86" s="427" t="s">
        <v>578</v>
      </c>
      <c r="D86" s="428"/>
      <c r="E86" s="428"/>
      <c r="F86" s="428"/>
      <c r="G86" s="429"/>
      <c r="I86" s="170"/>
      <c r="K86" s="170"/>
      <c r="L86" s="171" t="s">
        <v>578</v>
      </c>
      <c r="O86" s="159">
        <v>3</v>
      </c>
    </row>
    <row r="87" spans="1:15" ht="22.5">
      <c r="A87" s="168"/>
      <c r="B87" s="169"/>
      <c r="C87" s="427" t="s">
        <v>579</v>
      </c>
      <c r="D87" s="428"/>
      <c r="E87" s="428"/>
      <c r="F87" s="428"/>
      <c r="G87" s="429"/>
      <c r="I87" s="170"/>
      <c r="K87" s="170"/>
      <c r="L87" s="171" t="s">
        <v>579</v>
      </c>
      <c r="O87" s="159">
        <v>3</v>
      </c>
    </row>
    <row r="88" spans="1:15" ht="12.75">
      <c r="A88" s="168"/>
      <c r="B88" s="169"/>
      <c r="C88" s="427" t="s">
        <v>580</v>
      </c>
      <c r="D88" s="428"/>
      <c r="E88" s="428"/>
      <c r="F88" s="428"/>
      <c r="G88" s="429"/>
      <c r="I88" s="170"/>
      <c r="K88" s="170"/>
      <c r="L88" s="171" t="s">
        <v>580</v>
      </c>
      <c r="O88" s="159">
        <v>3</v>
      </c>
    </row>
    <row r="89" spans="1:15" ht="12.75">
      <c r="A89" s="168"/>
      <c r="B89" s="169"/>
      <c r="C89" s="427" t="s">
        <v>581</v>
      </c>
      <c r="D89" s="428"/>
      <c r="E89" s="428"/>
      <c r="F89" s="428"/>
      <c r="G89" s="429"/>
      <c r="I89" s="170"/>
      <c r="K89" s="170"/>
      <c r="L89" s="171" t="s">
        <v>581</v>
      </c>
      <c r="O89" s="159">
        <v>3</v>
      </c>
    </row>
    <row r="90" spans="1:15" ht="12.75">
      <c r="A90" s="168"/>
      <c r="B90" s="169"/>
      <c r="C90" s="427" t="s">
        <v>582</v>
      </c>
      <c r="D90" s="428"/>
      <c r="E90" s="428"/>
      <c r="F90" s="428"/>
      <c r="G90" s="429"/>
      <c r="I90" s="170"/>
      <c r="K90" s="170"/>
      <c r="L90" s="171" t="s">
        <v>582</v>
      </c>
      <c r="O90" s="159">
        <v>3</v>
      </c>
    </row>
    <row r="91" spans="1:15" ht="12.75">
      <c r="A91" s="168"/>
      <c r="B91" s="169"/>
      <c r="C91" s="427" t="s">
        <v>583</v>
      </c>
      <c r="D91" s="428"/>
      <c r="E91" s="428"/>
      <c r="F91" s="428"/>
      <c r="G91" s="429"/>
      <c r="I91" s="170"/>
      <c r="K91" s="170"/>
      <c r="L91" s="171" t="s">
        <v>583</v>
      </c>
      <c r="O91" s="159">
        <v>3</v>
      </c>
    </row>
    <row r="92" spans="1:80" ht="12.75">
      <c r="A92" s="160">
        <v>39</v>
      </c>
      <c r="B92" s="161" t="s">
        <v>584</v>
      </c>
      <c r="C92" s="162" t="s">
        <v>585</v>
      </c>
      <c r="D92" s="163" t="s">
        <v>572</v>
      </c>
      <c r="E92" s="164">
        <v>1</v>
      </c>
      <c r="F92" s="215">
        <v>0</v>
      </c>
      <c r="G92" s="165">
        <f>E92*F92</f>
        <v>0</v>
      </c>
      <c r="H92" s="166">
        <v>0.00025</v>
      </c>
      <c r="I92" s="167">
        <f>E92*H92</f>
        <v>0.00025</v>
      </c>
      <c r="J92" s="166">
        <v>0</v>
      </c>
      <c r="K92" s="167">
        <f>E92*J92</f>
        <v>0</v>
      </c>
      <c r="O92" s="159">
        <v>2</v>
      </c>
      <c r="AA92" s="132">
        <v>1</v>
      </c>
      <c r="AB92" s="132">
        <v>1</v>
      </c>
      <c r="AC92" s="132">
        <v>1</v>
      </c>
      <c r="AZ92" s="132">
        <v>1</v>
      </c>
      <c r="BA92" s="132">
        <f>IF(AZ92=1,G92,0)</f>
        <v>0</v>
      </c>
      <c r="BB92" s="132">
        <f>IF(AZ92=2,G92,0)</f>
        <v>0</v>
      </c>
      <c r="BC92" s="132">
        <f>IF(AZ92=3,G92,0)</f>
        <v>0</v>
      </c>
      <c r="BD92" s="132">
        <f>IF(AZ92=4,G92,0)</f>
        <v>0</v>
      </c>
      <c r="BE92" s="132">
        <f>IF(AZ92=5,G92,0)</f>
        <v>0</v>
      </c>
      <c r="CA92" s="159">
        <v>1</v>
      </c>
      <c r="CB92" s="159">
        <v>1</v>
      </c>
    </row>
    <row r="93" spans="1:15" ht="33.75">
      <c r="A93" s="168"/>
      <c r="B93" s="169"/>
      <c r="C93" s="427" t="s">
        <v>573</v>
      </c>
      <c r="D93" s="428"/>
      <c r="E93" s="428"/>
      <c r="F93" s="428"/>
      <c r="G93" s="429"/>
      <c r="I93" s="170"/>
      <c r="K93" s="170"/>
      <c r="L93" s="171" t="s">
        <v>573</v>
      </c>
      <c r="O93" s="159">
        <v>3</v>
      </c>
    </row>
    <row r="94" spans="1:15" ht="12.75">
      <c r="A94" s="168"/>
      <c r="B94" s="169"/>
      <c r="C94" s="427"/>
      <c r="D94" s="428"/>
      <c r="E94" s="428"/>
      <c r="F94" s="428"/>
      <c r="G94" s="429"/>
      <c r="I94" s="170"/>
      <c r="K94" s="170"/>
      <c r="L94" s="171"/>
      <c r="O94" s="159">
        <v>3</v>
      </c>
    </row>
    <row r="95" spans="1:15" ht="12.75">
      <c r="A95" s="168"/>
      <c r="B95" s="169"/>
      <c r="C95" s="427" t="s">
        <v>574</v>
      </c>
      <c r="D95" s="428"/>
      <c r="E95" s="428"/>
      <c r="F95" s="428"/>
      <c r="G95" s="429"/>
      <c r="I95" s="170"/>
      <c r="K95" s="170"/>
      <c r="L95" s="171" t="s">
        <v>574</v>
      </c>
      <c r="O95" s="159">
        <v>3</v>
      </c>
    </row>
    <row r="96" spans="1:15" ht="12.75">
      <c r="A96" s="168"/>
      <c r="B96" s="169"/>
      <c r="C96" s="427" t="s">
        <v>575</v>
      </c>
      <c r="D96" s="428"/>
      <c r="E96" s="428"/>
      <c r="F96" s="428"/>
      <c r="G96" s="429"/>
      <c r="I96" s="170"/>
      <c r="K96" s="170"/>
      <c r="L96" s="171" t="s">
        <v>575</v>
      </c>
      <c r="O96" s="159">
        <v>3</v>
      </c>
    </row>
    <row r="97" spans="1:15" ht="12.75">
      <c r="A97" s="168"/>
      <c r="B97" s="169"/>
      <c r="C97" s="427" t="s">
        <v>576</v>
      </c>
      <c r="D97" s="428"/>
      <c r="E97" s="428"/>
      <c r="F97" s="428"/>
      <c r="G97" s="429"/>
      <c r="I97" s="170"/>
      <c r="K97" s="170"/>
      <c r="L97" s="171" t="s">
        <v>576</v>
      </c>
      <c r="O97" s="159">
        <v>3</v>
      </c>
    </row>
    <row r="98" spans="1:15" ht="12.75">
      <c r="A98" s="168"/>
      <c r="B98" s="169"/>
      <c r="C98" s="427" t="s">
        <v>577</v>
      </c>
      <c r="D98" s="428"/>
      <c r="E98" s="428"/>
      <c r="F98" s="428"/>
      <c r="G98" s="429"/>
      <c r="I98" s="170"/>
      <c r="K98" s="170"/>
      <c r="L98" s="171" t="s">
        <v>577</v>
      </c>
      <c r="O98" s="159">
        <v>3</v>
      </c>
    </row>
    <row r="99" spans="1:15" ht="12.75">
      <c r="A99" s="168"/>
      <c r="B99" s="169"/>
      <c r="C99" s="427" t="s">
        <v>578</v>
      </c>
      <c r="D99" s="428"/>
      <c r="E99" s="428"/>
      <c r="F99" s="428"/>
      <c r="G99" s="429"/>
      <c r="I99" s="170"/>
      <c r="K99" s="170"/>
      <c r="L99" s="171" t="s">
        <v>578</v>
      </c>
      <c r="O99" s="159">
        <v>3</v>
      </c>
    </row>
    <row r="100" spans="1:15" ht="22.5">
      <c r="A100" s="168"/>
      <c r="B100" s="169"/>
      <c r="C100" s="427" t="s">
        <v>579</v>
      </c>
      <c r="D100" s="428"/>
      <c r="E100" s="428"/>
      <c r="F100" s="428"/>
      <c r="G100" s="429"/>
      <c r="I100" s="170"/>
      <c r="K100" s="170"/>
      <c r="L100" s="171" t="s">
        <v>579</v>
      </c>
      <c r="O100" s="159">
        <v>3</v>
      </c>
    </row>
    <row r="101" spans="1:15" ht="12.75">
      <c r="A101" s="168"/>
      <c r="B101" s="169"/>
      <c r="C101" s="427" t="s">
        <v>580</v>
      </c>
      <c r="D101" s="428"/>
      <c r="E101" s="428"/>
      <c r="F101" s="428"/>
      <c r="G101" s="429"/>
      <c r="I101" s="170"/>
      <c r="K101" s="170"/>
      <c r="L101" s="171" t="s">
        <v>580</v>
      </c>
      <c r="O101" s="159">
        <v>3</v>
      </c>
    </row>
    <row r="102" spans="1:15" ht="12.75">
      <c r="A102" s="168"/>
      <c r="B102" s="169"/>
      <c r="C102" s="427" t="s">
        <v>581</v>
      </c>
      <c r="D102" s="428"/>
      <c r="E102" s="428"/>
      <c r="F102" s="428"/>
      <c r="G102" s="429"/>
      <c r="I102" s="170"/>
      <c r="K102" s="170"/>
      <c r="L102" s="171" t="s">
        <v>581</v>
      </c>
      <c r="O102" s="159">
        <v>3</v>
      </c>
    </row>
    <row r="103" spans="1:15" ht="12.75">
      <c r="A103" s="168"/>
      <c r="B103" s="169"/>
      <c r="C103" s="427" t="s">
        <v>582</v>
      </c>
      <c r="D103" s="428"/>
      <c r="E103" s="428"/>
      <c r="F103" s="428"/>
      <c r="G103" s="429"/>
      <c r="I103" s="170"/>
      <c r="K103" s="170"/>
      <c r="L103" s="171" t="s">
        <v>582</v>
      </c>
      <c r="O103" s="159">
        <v>3</v>
      </c>
    </row>
    <row r="104" spans="1:15" ht="12.75">
      <c r="A104" s="168"/>
      <c r="B104" s="169"/>
      <c r="C104" s="427" t="s">
        <v>583</v>
      </c>
      <c r="D104" s="428"/>
      <c r="E104" s="428"/>
      <c r="F104" s="428"/>
      <c r="G104" s="429"/>
      <c r="I104" s="170"/>
      <c r="K104" s="170"/>
      <c r="L104" s="171" t="s">
        <v>583</v>
      </c>
      <c r="O104" s="159">
        <v>3</v>
      </c>
    </row>
    <row r="105" spans="1:80" ht="12.75">
      <c r="A105" s="160">
        <v>40</v>
      </c>
      <c r="B105" s="161" t="s">
        <v>586</v>
      </c>
      <c r="C105" s="162" t="s">
        <v>587</v>
      </c>
      <c r="D105" s="163" t="s">
        <v>215</v>
      </c>
      <c r="E105" s="164">
        <v>780</v>
      </c>
      <c r="F105" s="215">
        <v>0</v>
      </c>
      <c r="G105" s="165">
        <f>E105*F105</f>
        <v>0</v>
      </c>
      <c r="H105" s="166">
        <v>0</v>
      </c>
      <c r="I105" s="167">
        <f>E105*H105</f>
        <v>0</v>
      </c>
      <c r="J105" s="166">
        <v>0</v>
      </c>
      <c r="K105" s="167">
        <f>E105*J105</f>
        <v>0</v>
      </c>
      <c r="O105" s="159">
        <v>2</v>
      </c>
      <c r="AA105" s="132">
        <v>1</v>
      </c>
      <c r="AB105" s="132">
        <v>1</v>
      </c>
      <c r="AC105" s="132">
        <v>1</v>
      </c>
      <c r="AZ105" s="132">
        <v>1</v>
      </c>
      <c r="BA105" s="132">
        <f>IF(AZ105=1,G105,0)</f>
        <v>0</v>
      </c>
      <c r="BB105" s="132">
        <f>IF(AZ105=2,G105,0)</f>
        <v>0</v>
      </c>
      <c r="BC105" s="132">
        <f>IF(AZ105=3,G105,0)</f>
        <v>0</v>
      </c>
      <c r="BD105" s="132">
        <f>IF(AZ105=4,G105,0)</f>
        <v>0</v>
      </c>
      <c r="BE105" s="132">
        <f>IF(AZ105=5,G105,0)</f>
        <v>0</v>
      </c>
      <c r="CA105" s="159">
        <v>1</v>
      </c>
      <c r="CB105" s="159">
        <v>1</v>
      </c>
    </row>
    <row r="106" spans="1:15" ht="12.75">
      <c r="A106" s="168"/>
      <c r="B106" s="172"/>
      <c r="C106" s="435" t="s">
        <v>588</v>
      </c>
      <c r="D106" s="436"/>
      <c r="E106" s="173">
        <v>780</v>
      </c>
      <c r="F106" s="216"/>
      <c r="G106" s="174"/>
      <c r="H106" s="175"/>
      <c r="I106" s="170"/>
      <c r="J106" s="176"/>
      <c r="K106" s="170"/>
      <c r="M106" s="171" t="s">
        <v>588</v>
      </c>
      <c r="O106" s="159"/>
    </row>
    <row r="107" spans="1:80" ht="12.75">
      <c r="A107" s="160">
        <v>41</v>
      </c>
      <c r="B107" s="161" t="s">
        <v>589</v>
      </c>
      <c r="C107" s="162" t="s">
        <v>590</v>
      </c>
      <c r="D107" s="163" t="s">
        <v>569</v>
      </c>
      <c r="E107" s="164">
        <v>25</v>
      </c>
      <c r="F107" s="215">
        <v>0</v>
      </c>
      <c r="G107" s="165">
        <f aca="true" t="shared" si="16" ref="G107:G112">E107*F107</f>
        <v>0</v>
      </c>
      <c r="H107" s="166">
        <v>2E-05</v>
      </c>
      <c r="I107" s="167">
        <f aca="true" t="shared" si="17" ref="I107:I112">E107*H107</f>
        <v>0.0005</v>
      </c>
      <c r="J107" s="166">
        <v>0</v>
      </c>
      <c r="K107" s="167">
        <f aca="true" t="shared" si="18" ref="K107:K112">E107*J107</f>
        <v>0</v>
      </c>
      <c r="O107" s="159">
        <v>2</v>
      </c>
      <c r="AA107" s="132">
        <v>1</v>
      </c>
      <c r="AB107" s="132">
        <v>1</v>
      </c>
      <c r="AC107" s="132">
        <v>1</v>
      </c>
      <c r="AZ107" s="132">
        <v>1</v>
      </c>
      <c r="BA107" s="132">
        <f aca="true" t="shared" si="19" ref="BA107:BA112">IF(AZ107=1,G107,0)</f>
        <v>0</v>
      </c>
      <c r="BB107" s="132">
        <f aca="true" t="shared" si="20" ref="BB107:BB112">IF(AZ107=2,G107,0)</f>
        <v>0</v>
      </c>
      <c r="BC107" s="132">
        <f aca="true" t="shared" si="21" ref="BC107:BC112">IF(AZ107=3,G107,0)</f>
        <v>0</v>
      </c>
      <c r="BD107" s="132">
        <f aca="true" t="shared" si="22" ref="BD107:BD112">IF(AZ107=4,G107,0)</f>
        <v>0</v>
      </c>
      <c r="BE107" s="132">
        <f aca="true" t="shared" si="23" ref="BE107:BE112">IF(AZ107=5,G107,0)</f>
        <v>0</v>
      </c>
      <c r="CA107" s="159">
        <v>1</v>
      </c>
      <c r="CB107" s="159">
        <v>1</v>
      </c>
    </row>
    <row r="108" spans="1:80" ht="12.75">
      <c r="A108" s="160">
        <v>42</v>
      </c>
      <c r="B108" s="161" t="s">
        <v>591</v>
      </c>
      <c r="C108" s="162" t="s">
        <v>592</v>
      </c>
      <c r="D108" s="163" t="s">
        <v>274</v>
      </c>
      <c r="E108" s="164">
        <v>11</v>
      </c>
      <c r="F108" s="215">
        <v>0</v>
      </c>
      <c r="G108" s="165">
        <f t="shared" si="16"/>
        <v>0</v>
      </c>
      <c r="H108" s="166">
        <v>2.13196</v>
      </c>
      <c r="I108" s="167">
        <f t="shared" si="17"/>
        <v>23.451559999999997</v>
      </c>
      <c r="J108" s="166">
        <v>0</v>
      </c>
      <c r="K108" s="167">
        <f t="shared" si="18"/>
        <v>0</v>
      </c>
      <c r="O108" s="159">
        <v>2</v>
      </c>
      <c r="AA108" s="132">
        <v>1</v>
      </c>
      <c r="AB108" s="132">
        <v>1</v>
      </c>
      <c r="AC108" s="132">
        <v>1</v>
      </c>
      <c r="AZ108" s="132">
        <v>1</v>
      </c>
      <c r="BA108" s="132">
        <f t="shared" si="19"/>
        <v>0</v>
      </c>
      <c r="BB108" s="132">
        <f t="shared" si="20"/>
        <v>0</v>
      </c>
      <c r="BC108" s="132">
        <f t="shared" si="21"/>
        <v>0</v>
      </c>
      <c r="BD108" s="132">
        <f t="shared" si="22"/>
        <v>0</v>
      </c>
      <c r="BE108" s="132">
        <f t="shared" si="23"/>
        <v>0</v>
      </c>
      <c r="CA108" s="159">
        <v>1</v>
      </c>
      <c r="CB108" s="159">
        <v>1</v>
      </c>
    </row>
    <row r="109" spans="1:80" ht="12.75">
      <c r="A109" s="160">
        <v>43</v>
      </c>
      <c r="B109" s="161" t="s">
        <v>593</v>
      </c>
      <c r="C109" s="162" t="s">
        <v>594</v>
      </c>
      <c r="D109" s="163" t="s">
        <v>274</v>
      </c>
      <c r="E109" s="164">
        <v>5</v>
      </c>
      <c r="F109" s="215">
        <v>0</v>
      </c>
      <c r="G109" s="165">
        <f t="shared" si="16"/>
        <v>0</v>
      </c>
      <c r="H109" s="166">
        <v>2.26965</v>
      </c>
      <c r="I109" s="167">
        <f t="shared" si="17"/>
        <v>11.34825</v>
      </c>
      <c r="J109" s="166">
        <v>0</v>
      </c>
      <c r="K109" s="167">
        <f t="shared" si="18"/>
        <v>0</v>
      </c>
      <c r="O109" s="159">
        <v>2</v>
      </c>
      <c r="AA109" s="132">
        <v>1</v>
      </c>
      <c r="AB109" s="132">
        <v>1</v>
      </c>
      <c r="AC109" s="132">
        <v>1</v>
      </c>
      <c r="AZ109" s="132">
        <v>1</v>
      </c>
      <c r="BA109" s="132">
        <f t="shared" si="19"/>
        <v>0</v>
      </c>
      <c r="BB109" s="132">
        <f t="shared" si="20"/>
        <v>0</v>
      </c>
      <c r="BC109" s="132">
        <f t="shared" si="21"/>
        <v>0</v>
      </c>
      <c r="BD109" s="132">
        <f t="shared" si="22"/>
        <v>0</v>
      </c>
      <c r="BE109" s="132">
        <f t="shared" si="23"/>
        <v>0</v>
      </c>
      <c r="CA109" s="159">
        <v>1</v>
      </c>
      <c r="CB109" s="159">
        <v>1</v>
      </c>
    </row>
    <row r="110" spans="1:80" ht="12.75">
      <c r="A110" s="160">
        <v>44</v>
      </c>
      <c r="B110" s="161" t="s">
        <v>595</v>
      </c>
      <c r="C110" s="162" t="s">
        <v>596</v>
      </c>
      <c r="D110" s="163" t="s">
        <v>274</v>
      </c>
      <c r="E110" s="164">
        <v>1</v>
      </c>
      <c r="F110" s="215">
        <v>0</v>
      </c>
      <c r="G110" s="165">
        <f t="shared" si="16"/>
        <v>0</v>
      </c>
      <c r="H110" s="166">
        <v>2.38638</v>
      </c>
      <c r="I110" s="167">
        <f t="shared" si="17"/>
        <v>2.38638</v>
      </c>
      <c r="J110" s="166">
        <v>0</v>
      </c>
      <c r="K110" s="167">
        <f t="shared" si="18"/>
        <v>0</v>
      </c>
      <c r="O110" s="159">
        <v>2</v>
      </c>
      <c r="AA110" s="132">
        <v>1</v>
      </c>
      <c r="AB110" s="132">
        <v>1</v>
      </c>
      <c r="AC110" s="132">
        <v>1</v>
      </c>
      <c r="AZ110" s="132">
        <v>1</v>
      </c>
      <c r="BA110" s="132">
        <f t="shared" si="19"/>
        <v>0</v>
      </c>
      <c r="BB110" s="132">
        <f t="shared" si="20"/>
        <v>0</v>
      </c>
      <c r="BC110" s="132">
        <f t="shared" si="21"/>
        <v>0</v>
      </c>
      <c r="BD110" s="132">
        <f t="shared" si="22"/>
        <v>0</v>
      </c>
      <c r="BE110" s="132">
        <f t="shared" si="23"/>
        <v>0</v>
      </c>
      <c r="CA110" s="159">
        <v>1</v>
      </c>
      <c r="CB110" s="159">
        <v>1</v>
      </c>
    </row>
    <row r="111" spans="1:80" ht="12.75">
      <c r="A111" s="160">
        <v>45</v>
      </c>
      <c r="B111" s="161" t="s">
        <v>597</v>
      </c>
      <c r="C111" s="162" t="s">
        <v>598</v>
      </c>
      <c r="D111" s="163" t="s">
        <v>274</v>
      </c>
      <c r="E111" s="164">
        <v>25</v>
      </c>
      <c r="F111" s="215">
        <v>0</v>
      </c>
      <c r="G111" s="165">
        <f t="shared" si="16"/>
        <v>0</v>
      </c>
      <c r="H111" s="166">
        <v>0</v>
      </c>
      <c r="I111" s="167">
        <f t="shared" si="17"/>
        <v>0</v>
      </c>
      <c r="J111" s="166">
        <v>0</v>
      </c>
      <c r="K111" s="167">
        <f t="shared" si="18"/>
        <v>0</v>
      </c>
      <c r="O111" s="159">
        <v>2</v>
      </c>
      <c r="AA111" s="132">
        <v>1</v>
      </c>
      <c r="AB111" s="132">
        <v>1</v>
      </c>
      <c r="AC111" s="132">
        <v>1</v>
      </c>
      <c r="AZ111" s="132">
        <v>1</v>
      </c>
      <c r="BA111" s="132">
        <f t="shared" si="19"/>
        <v>0</v>
      </c>
      <c r="BB111" s="132">
        <f t="shared" si="20"/>
        <v>0</v>
      </c>
      <c r="BC111" s="132">
        <f t="shared" si="21"/>
        <v>0</v>
      </c>
      <c r="BD111" s="132">
        <f t="shared" si="22"/>
        <v>0</v>
      </c>
      <c r="BE111" s="132">
        <f t="shared" si="23"/>
        <v>0</v>
      </c>
      <c r="CA111" s="159">
        <v>1</v>
      </c>
      <c r="CB111" s="159">
        <v>1</v>
      </c>
    </row>
    <row r="112" spans="1:80" ht="12.75">
      <c r="A112" s="160">
        <v>46</v>
      </c>
      <c r="B112" s="161" t="s">
        <v>599</v>
      </c>
      <c r="C112" s="162" t="s">
        <v>600</v>
      </c>
      <c r="D112" s="163" t="s">
        <v>274</v>
      </c>
      <c r="E112" s="164">
        <v>1</v>
      </c>
      <c r="F112" s="215">
        <v>0</v>
      </c>
      <c r="G112" s="165">
        <f t="shared" si="16"/>
        <v>0</v>
      </c>
      <c r="H112" s="166">
        <v>2.771</v>
      </c>
      <c r="I112" s="167">
        <f t="shared" si="17"/>
        <v>2.771</v>
      </c>
      <c r="J112" s="166">
        <v>0</v>
      </c>
      <c r="K112" s="167">
        <f t="shared" si="18"/>
        <v>0</v>
      </c>
      <c r="O112" s="159">
        <v>2</v>
      </c>
      <c r="AA112" s="132">
        <v>1</v>
      </c>
      <c r="AB112" s="132">
        <v>0</v>
      </c>
      <c r="AC112" s="132">
        <v>0</v>
      </c>
      <c r="AZ112" s="132">
        <v>1</v>
      </c>
      <c r="BA112" s="132">
        <f t="shared" si="19"/>
        <v>0</v>
      </c>
      <c r="BB112" s="132">
        <f t="shared" si="20"/>
        <v>0</v>
      </c>
      <c r="BC112" s="132">
        <f t="shared" si="21"/>
        <v>0</v>
      </c>
      <c r="BD112" s="132">
        <f t="shared" si="22"/>
        <v>0</v>
      </c>
      <c r="BE112" s="132">
        <f t="shared" si="23"/>
        <v>0</v>
      </c>
      <c r="CA112" s="159">
        <v>1</v>
      </c>
      <c r="CB112" s="159">
        <v>0</v>
      </c>
    </row>
    <row r="113" spans="1:15" ht="22.5">
      <c r="A113" s="168"/>
      <c r="B113" s="169"/>
      <c r="C113" s="427" t="s">
        <v>601</v>
      </c>
      <c r="D113" s="428"/>
      <c r="E113" s="428"/>
      <c r="F113" s="428"/>
      <c r="G113" s="429"/>
      <c r="I113" s="170"/>
      <c r="K113" s="170"/>
      <c r="L113" s="171" t="s">
        <v>601</v>
      </c>
      <c r="O113" s="159">
        <v>3</v>
      </c>
    </row>
    <row r="114" spans="1:80" ht="22.5">
      <c r="A114" s="160">
        <v>47</v>
      </c>
      <c r="B114" s="161" t="s">
        <v>602</v>
      </c>
      <c r="C114" s="162" t="s">
        <v>603</v>
      </c>
      <c r="D114" s="163" t="s">
        <v>274</v>
      </c>
      <c r="E114" s="164">
        <v>17</v>
      </c>
      <c r="F114" s="215">
        <v>0</v>
      </c>
      <c r="G114" s="165">
        <f>E114*F114</f>
        <v>0</v>
      </c>
      <c r="H114" s="166">
        <v>0.13102</v>
      </c>
      <c r="I114" s="167">
        <f>E114*H114</f>
        <v>2.22734</v>
      </c>
      <c r="J114" s="166">
        <v>0</v>
      </c>
      <c r="K114" s="167">
        <f>E114*J114</f>
        <v>0</v>
      </c>
      <c r="O114" s="159">
        <v>2</v>
      </c>
      <c r="AA114" s="132">
        <v>1</v>
      </c>
      <c r="AB114" s="132">
        <v>1</v>
      </c>
      <c r="AC114" s="132">
        <v>1</v>
      </c>
      <c r="AZ114" s="132">
        <v>1</v>
      </c>
      <c r="BA114" s="132">
        <f>IF(AZ114=1,G114,0)</f>
        <v>0</v>
      </c>
      <c r="BB114" s="132">
        <f>IF(AZ114=2,G114,0)</f>
        <v>0</v>
      </c>
      <c r="BC114" s="132">
        <f>IF(AZ114=3,G114,0)</f>
        <v>0</v>
      </c>
      <c r="BD114" s="132">
        <f>IF(AZ114=4,G114,0)</f>
        <v>0</v>
      </c>
      <c r="BE114" s="132">
        <f>IF(AZ114=5,G114,0)</f>
        <v>0</v>
      </c>
      <c r="CA114" s="159">
        <v>1</v>
      </c>
      <c r="CB114" s="159">
        <v>1</v>
      </c>
    </row>
    <row r="115" spans="1:80" ht="12.75">
      <c r="A115" s="160">
        <v>48</v>
      </c>
      <c r="B115" s="161" t="s">
        <v>604</v>
      </c>
      <c r="C115" s="162" t="s">
        <v>1058</v>
      </c>
      <c r="D115" s="163" t="s">
        <v>274</v>
      </c>
      <c r="E115" s="164">
        <v>36.158</v>
      </c>
      <c r="F115" s="215">
        <v>0</v>
      </c>
      <c r="G115" s="165">
        <f>E115*F115</f>
        <v>0</v>
      </c>
      <c r="H115" s="166">
        <v>0.01571</v>
      </c>
      <c r="I115" s="167">
        <f>E115*H115</f>
        <v>0.56804218</v>
      </c>
      <c r="J115" s="166"/>
      <c r="K115" s="167">
        <f>E115*J115</f>
        <v>0</v>
      </c>
      <c r="O115" s="159">
        <v>2</v>
      </c>
      <c r="AA115" s="132">
        <v>3</v>
      </c>
      <c r="AB115" s="132">
        <v>1</v>
      </c>
      <c r="AC115" s="132">
        <v>28614255</v>
      </c>
      <c r="AZ115" s="132">
        <v>1</v>
      </c>
      <c r="BA115" s="132">
        <f>IF(AZ115=1,G115,0)</f>
        <v>0</v>
      </c>
      <c r="BB115" s="132">
        <f>IF(AZ115=2,G115,0)</f>
        <v>0</v>
      </c>
      <c r="BC115" s="132">
        <f>IF(AZ115=3,G115,0)</f>
        <v>0</v>
      </c>
      <c r="BD115" s="132">
        <f>IF(AZ115=4,G115,0)</f>
        <v>0</v>
      </c>
      <c r="BE115" s="132">
        <f>IF(AZ115=5,G115,0)</f>
        <v>0</v>
      </c>
      <c r="CA115" s="159">
        <v>3</v>
      </c>
      <c r="CB115" s="159">
        <v>1</v>
      </c>
    </row>
    <row r="116" spans="1:15" ht="12.75">
      <c r="A116" s="168"/>
      <c r="B116" s="172"/>
      <c r="C116" s="435" t="s">
        <v>605</v>
      </c>
      <c r="D116" s="436"/>
      <c r="E116" s="173">
        <v>35.8</v>
      </c>
      <c r="F116" s="216"/>
      <c r="G116" s="174"/>
      <c r="H116" s="175"/>
      <c r="I116" s="170"/>
      <c r="J116" s="176"/>
      <c r="K116" s="170"/>
      <c r="M116" s="171" t="s">
        <v>605</v>
      </c>
      <c r="O116" s="159"/>
    </row>
    <row r="117" spans="1:15" ht="12.75">
      <c r="A117" s="168"/>
      <c r="B117" s="172"/>
      <c r="C117" s="435" t="s">
        <v>606</v>
      </c>
      <c r="D117" s="436"/>
      <c r="E117" s="173">
        <v>0.358</v>
      </c>
      <c r="F117" s="216"/>
      <c r="G117" s="174"/>
      <c r="H117" s="175"/>
      <c r="I117" s="170"/>
      <c r="J117" s="176"/>
      <c r="K117" s="170"/>
      <c r="M117" s="171" t="s">
        <v>606</v>
      </c>
      <c r="O117" s="159"/>
    </row>
    <row r="118" spans="1:80" ht="12.75">
      <c r="A118" s="160">
        <v>49</v>
      </c>
      <c r="B118" s="161" t="s">
        <v>607</v>
      </c>
      <c r="C118" s="162" t="s">
        <v>1059</v>
      </c>
      <c r="D118" s="163" t="s">
        <v>274</v>
      </c>
      <c r="E118" s="164">
        <v>92.92</v>
      </c>
      <c r="F118" s="215">
        <v>0</v>
      </c>
      <c r="G118" s="165">
        <f>E118*F118</f>
        <v>0</v>
      </c>
      <c r="H118" s="166">
        <v>0.03305</v>
      </c>
      <c r="I118" s="167">
        <f>E118*H118</f>
        <v>3.071006</v>
      </c>
      <c r="J118" s="166"/>
      <c r="K118" s="167">
        <f>E118*J118</f>
        <v>0</v>
      </c>
      <c r="O118" s="159">
        <v>2</v>
      </c>
      <c r="AA118" s="132">
        <v>3</v>
      </c>
      <c r="AB118" s="132">
        <v>1</v>
      </c>
      <c r="AC118" s="132">
        <v>28614261</v>
      </c>
      <c r="AZ118" s="132">
        <v>1</v>
      </c>
      <c r="BA118" s="132">
        <f>IF(AZ118=1,G118,0)</f>
        <v>0</v>
      </c>
      <c r="BB118" s="132">
        <f>IF(AZ118=2,G118,0)</f>
        <v>0</v>
      </c>
      <c r="BC118" s="132">
        <f>IF(AZ118=3,G118,0)</f>
        <v>0</v>
      </c>
      <c r="BD118" s="132">
        <f>IF(AZ118=4,G118,0)</f>
        <v>0</v>
      </c>
      <c r="BE118" s="132">
        <f>IF(AZ118=5,G118,0)</f>
        <v>0</v>
      </c>
      <c r="CA118" s="159">
        <v>3</v>
      </c>
      <c r="CB118" s="159">
        <v>1</v>
      </c>
    </row>
    <row r="119" spans="1:15" ht="12.75">
      <c r="A119" s="168"/>
      <c r="B119" s="172"/>
      <c r="C119" s="435" t="s">
        <v>608</v>
      </c>
      <c r="D119" s="436"/>
      <c r="E119" s="173">
        <v>92</v>
      </c>
      <c r="F119" s="216"/>
      <c r="G119" s="174"/>
      <c r="H119" s="175"/>
      <c r="I119" s="170"/>
      <c r="J119" s="176"/>
      <c r="K119" s="170"/>
      <c r="M119" s="171" t="s">
        <v>608</v>
      </c>
      <c r="O119" s="159"/>
    </row>
    <row r="120" spans="1:15" ht="12.75">
      <c r="A120" s="168"/>
      <c r="B120" s="172"/>
      <c r="C120" s="435" t="s">
        <v>609</v>
      </c>
      <c r="D120" s="436"/>
      <c r="E120" s="173">
        <v>0.92</v>
      </c>
      <c r="F120" s="216"/>
      <c r="G120" s="174"/>
      <c r="H120" s="175"/>
      <c r="I120" s="170"/>
      <c r="J120" s="176"/>
      <c r="K120" s="170"/>
      <c r="M120" s="171" t="s">
        <v>609</v>
      </c>
      <c r="O120" s="159"/>
    </row>
    <row r="121" spans="1:80" ht="12.75">
      <c r="A121" s="160">
        <v>50</v>
      </c>
      <c r="B121" s="161" t="s">
        <v>610</v>
      </c>
      <c r="C121" s="162" t="s">
        <v>1060</v>
      </c>
      <c r="D121" s="163" t="s">
        <v>274</v>
      </c>
      <c r="E121" s="164">
        <v>20.604</v>
      </c>
      <c r="F121" s="215">
        <v>0</v>
      </c>
      <c r="G121" s="165">
        <f>E121*F121</f>
        <v>0</v>
      </c>
      <c r="H121" s="166">
        <v>0.06438</v>
      </c>
      <c r="I121" s="167">
        <f>E121*H121</f>
        <v>1.32648552</v>
      </c>
      <c r="J121" s="166"/>
      <c r="K121" s="167">
        <f>E121*J121</f>
        <v>0</v>
      </c>
      <c r="O121" s="159">
        <v>2</v>
      </c>
      <c r="AA121" s="132">
        <v>3</v>
      </c>
      <c r="AB121" s="132">
        <v>1</v>
      </c>
      <c r="AC121" s="132">
        <v>28614264</v>
      </c>
      <c r="AZ121" s="132">
        <v>1</v>
      </c>
      <c r="BA121" s="132">
        <f>IF(AZ121=1,G121,0)</f>
        <v>0</v>
      </c>
      <c r="BB121" s="132">
        <f>IF(AZ121=2,G121,0)</f>
        <v>0</v>
      </c>
      <c r="BC121" s="132">
        <f>IF(AZ121=3,G121,0)</f>
        <v>0</v>
      </c>
      <c r="BD121" s="132">
        <f>IF(AZ121=4,G121,0)</f>
        <v>0</v>
      </c>
      <c r="BE121" s="132">
        <f>IF(AZ121=5,G121,0)</f>
        <v>0</v>
      </c>
      <c r="CA121" s="159">
        <v>3</v>
      </c>
      <c r="CB121" s="159">
        <v>1</v>
      </c>
    </row>
    <row r="122" spans="1:15" ht="12.75">
      <c r="A122" s="168"/>
      <c r="B122" s="172"/>
      <c r="C122" s="435" t="s">
        <v>611</v>
      </c>
      <c r="D122" s="436"/>
      <c r="E122" s="173">
        <v>20.4</v>
      </c>
      <c r="F122" s="216"/>
      <c r="G122" s="174"/>
      <c r="H122" s="175"/>
      <c r="I122" s="170"/>
      <c r="J122" s="176"/>
      <c r="K122" s="170"/>
      <c r="M122" s="171" t="s">
        <v>611</v>
      </c>
      <c r="O122" s="159"/>
    </row>
    <row r="123" spans="1:15" ht="12.75">
      <c r="A123" s="168"/>
      <c r="B123" s="172"/>
      <c r="C123" s="435" t="s">
        <v>612</v>
      </c>
      <c r="D123" s="436"/>
      <c r="E123" s="173">
        <v>0.204</v>
      </c>
      <c r="F123" s="216"/>
      <c r="G123" s="174"/>
      <c r="H123" s="175"/>
      <c r="I123" s="170"/>
      <c r="J123" s="176"/>
      <c r="K123" s="170"/>
      <c r="M123" s="171" t="s">
        <v>612</v>
      </c>
      <c r="O123" s="159"/>
    </row>
    <row r="124" spans="1:80" ht="12.75">
      <c r="A124" s="160">
        <v>51</v>
      </c>
      <c r="B124" s="161" t="s">
        <v>613</v>
      </c>
      <c r="C124" s="162" t="s">
        <v>1061</v>
      </c>
      <c r="D124" s="163" t="s">
        <v>274</v>
      </c>
      <c r="E124" s="164">
        <v>7.878</v>
      </c>
      <c r="F124" s="215">
        <v>0</v>
      </c>
      <c r="G124" s="165">
        <f>E124*F124</f>
        <v>0</v>
      </c>
      <c r="H124" s="166">
        <v>0.09863</v>
      </c>
      <c r="I124" s="167">
        <f>E124*H124</f>
        <v>0.7770071399999999</v>
      </c>
      <c r="J124" s="166"/>
      <c r="K124" s="167">
        <f>E124*J124</f>
        <v>0</v>
      </c>
      <c r="O124" s="159">
        <v>2</v>
      </c>
      <c r="AA124" s="132">
        <v>3</v>
      </c>
      <c r="AB124" s="132">
        <v>1</v>
      </c>
      <c r="AC124" s="132">
        <v>28614267</v>
      </c>
      <c r="AZ124" s="132">
        <v>1</v>
      </c>
      <c r="BA124" s="132">
        <f>IF(AZ124=1,G124,0)</f>
        <v>0</v>
      </c>
      <c r="BB124" s="132">
        <f>IF(AZ124=2,G124,0)</f>
        <v>0</v>
      </c>
      <c r="BC124" s="132">
        <f>IF(AZ124=3,G124,0)</f>
        <v>0</v>
      </c>
      <c r="BD124" s="132">
        <f>IF(AZ124=4,G124,0)</f>
        <v>0</v>
      </c>
      <c r="BE124" s="132">
        <f>IF(AZ124=5,G124,0)</f>
        <v>0</v>
      </c>
      <c r="CA124" s="159">
        <v>3</v>
      </c>
      <c r="CB124" s="159">
        <v>1</v>
      </c>
    </row>
    <row r="125" spans="1:15" ht="12.75">
      <c r="A125" s="168"/>
      <c r="B125" s="172"/>
      <c r="C125" s="435" t="s">
        <v>614</v>
      </c>
      <c r="D125" s="436"/>
      <c r="E125" s="173">
        <v>7.8</v>
      </c>
      <c r="F125" s="216"/>
      <c r="G125" s="174"/>
      <c r="H125" s="175"/>
      <c r="I125" s="170"/>
      <c r="J125" s="176"/>
      <c r="K125" s="170"/>
      <c r="M125" s="171" t="s">
        <v>614</v>
      </c>
      <c r="O125" s="159"/>
    </row>
    <row r="126" spans="1:15" ht="12.75">
      <c r="A126" s="168"/>
      <c r="B126" s="172"/>
      <c r="C126" s="435" t="s">
        <v>615</v>
      </c>
      <c r="D126" s="436"/>
      <c r="E126" s="173">
        <v>0.078</v>
      </c>
      <c r="F126" s="216"/>
      <c r="G126" s="174"/>
      <c r="H126" s="175"/>
      <c r="I126" s="170"/>
      <c r="J126" s="176"/>
      <c r="K126" s="170"/>
      <c r="M126" s="171" t="s">
        <v>615</v>
      </c>
      <c r="O126" s="159"/>
    </row>
    <row r="127" spans="1:80" ht="12.75">
      <c r="A127" s="160">
        <v>52</v>
      </c>
      <c r="B127" s="161" t="s">
        <v>616</v>
      </c>
      <c r="C127" s="162" t="s">
        <v>1062</v>
      </c>
      <c r="D127" s="163" t="s">
        <v>274</v>
      </c>
      <c r="E127" s="164">
        <v>11</v>
      </c>
      <c r="F127" s="215">
        <v>0</v>
      </c>
      <c r="G127" s="165">
        <f aca="true" t="shared" si="24" ref="G127:G148">E127*F127</f>
        <v>0</v>
      </c>
      <c r="H127" s="166">
        <v>0.006</v>
      </c>
      <c r="I127" s="167">
        <f aca="true" t="shared" si="25" ref="I127:I148">E127*H127</f>
        <v>0.066</v>
      </c>
      <c r="J127" s="166"/>
      <c r="K127" s="167">
        <f aca="true" t="shared" si="26" ref="K127:K148">E127*J127</f>
        <v>0</v>
      </c>
      <c r="O127" s="159">
        <v>2</v>
      </c>
      <c r="AA127" s="132">
        <v>3</v>
      </c>
      <c r="AB127" s="132">
        <v>1</v>
      </c>
      <c r="AC127" s="132">
        <v>28656315</v>
      </c>
      <c r="AZ127" s="132">
        <v>1</v>
      </c>
      <c r="BA127" s="132">
        <f aca="true" t="shared" si="27" ref="BA127:BA148">IF(AZ127=1,G127,0)</f>
        <v>0</v>
      </c>
      <c r="BB127" s="132">
        <f aca="true" t="shared" si="28" ref="BB127:BB148">IF(AZ127=2,G127,0)</f>
        <v>0</v>
      </c>
      <c r="BC127" s="132">
        <f aca="true" t="shared" si="29" ref="BC127:BC148">IF(AZ127=3,G127,0)</f>
        <v>0</v>
      </c>
      <c r="BD127" s="132">
        <f aca="true" t="shared" si="30" ref="BD127:BD148">IF(AZ127=4,G127,0)</f>
        <v>0</v>
      </c>
      <c r="BE127" s="132">
        <f aca="true" t="shared" si="31" ref="BE127:BE148">IF(AZ127=5,G127,0)</f>
        <v>0</v>
      </c>
      <c r="CA127" s="159">
        <v>3</v>
      </c>
      <c r="CB127" s="159">
        <v>1</v>
      </c>
    </row>
    <row r="128" spans="1:80" ht="12.75">
      <c r="A128" s="160">
        <v>53</v>
      </c>
      <c r="B128" s="161" t="s">
        <v>617</v>
      </c>
      <c r="C128" s="162" t="s">
        <v>1063</v>
      </c>
      <c r="D128" s="163" t="s">
        <v>274</v>
      </c>
      <c r="E128" s="164">
        <v>23</v>
      </c>
      <c r="F128" s="215">
        <v>0</v>
      </c>
      <c r="G128" s="165">
        <f t="shared" si="24"/>
        <v>0</v>
      </c>
      <c r="H128" s="166">
        <v>0.0071</v>
      </c>
      <c r="I128" s="167">
        <f t="shared" si="25"/>
        <v>0.1633</v>
      </c>
      <c r="J128" s="166"/>
      <c r="K128" s="167">
        <f t="shared" si="26"/>
        <v>0</v>
      </c>
      <c r="O128" s="159">
        <v>2</v>
      </c>
      <c r="AA128" s="132">
        <v>3</v>
      </c>
      <c r="AB128" s="132">
        <v>1</v>
      </c>
      <c r="AC128" s="132" t="s">
        <v>617</v>
      </c>
      <c r="AZ128" s="132">
        <v>1</v>
      </c>
      <c r="BA128" s="132">
        <f t="shared" si="27"/>
        <v>0</v>
      </c>
      <c r="BB128" s="132">
        <f t="shared" si="28"/>
        <v>0</v>
      </c>
      <c r="BC128" s="132">
        <f t="shared" si="29"/>
        <v>0</v>
      </c>
      <c r="BD128" s="132">
        <f t="shared" si="30"/>
        <v>0</v>
      </c>
      <c r="BE128" s="132">
        <f t="shared" si="31"/>
        <v>0</v>
      </c>
      <c r="CA128" s="159">
        <v>3</v>
      </c>
      <c r="CB128" s="159">
        <v>1</v>
      </c>
    </row>
    <row r="129" spans="1:80" ht="12.75">
      <c r="A129" s="160">
        <v>54</v>
      </c>
      <c r="B129" s="161" t="s">
        <v>618</v>
      </c>
      <c r="C129" s="162" t="s">
        <v>1064</v>
      </c>
      <c r="D129" s="163" t="s">
        <v>274</v>
      </c>
      <c r="E129" s="164">
        <v>5</v>
      </c>
      <c r="F129" s="215">
        <v>0</v>
      </c>
      <c r="G129" s="165">
        <f t="shared" si="24"/>
        <v>0</v>
      </c>
      <c r="H129" s="166">
        <v>0.0105</v>
      </c>
      <c r="I129" s="167">
        <f t="shared" si="25"/>
        <v>0.052500000000000005</v>
      </c>
      <c r="J129" s="166"/>
      <c r="K129" s="167">
        <f t="shared" si="26"/>
        <v>0</v>
      </c>
      <c r="O129" s="159">
        <v>2</v>
      </c>
      <c r="AA129" s="132">
        <v>3</v>
      </c>
      <c r="AB129" s="132">
        <v>1</v>
      </c>
      <c r="AC129" s="132">
        <v>28656317</v>
      </c>
      <c r="AZ129" s="132">
        <v>1</v>
      </c>
      <c r="BA129" s="132">
        <f t="shared" si="27"/>
        <v>0</v>
      </c>
      <c r="BB129" s="132">
        <f t="shared" si="28"/>
        <v>0</v>
      </c>
      <c r="BC129" s="132">
        <f t="shared" si="29"/>
        <v>0</v>
      </c>
      <c r="BD129" s="132">
        <f t="shared" si="30"/>
        <v>0</v>
      </c>
      <c r="BE129" s="132">
        <f t="shared" si="31"/>
        <v>0</v>
      </c>
      <c r="CA129" s="159">
        <v>3</v>
      </c>
      <c r="CB129" s="159">
        <v>1</v>
      </c>
    </row>
    <row r="130" spans="1:80" ht="12.75">
      <c r="A130" s="160">
        <v>55</v>
      </c>
      <c r="B130" s="161" t="s">
        <v>619</v>
      </c>
      <c r="C130" s="162" t="s">
        <v>1065</v>
      </c>
      <c r="D130" s="163" t="s">
        <v>274</v>
      </c>
      <c r="E130" s="164">
        <v>2</v>
      </c>
      <c r="F130" s="215">
        <v>0</v>
      </c>
      <c r="G130" s="165">
        <f t="shared" si="24"/>
        <v>0</v>
      </c>
      <c r="H130" s="166">
        <v>0.011</v>
      </c>
      <c r="I130" s="167">
        <f t="shared" si="25"/>
        <v>0.022</v>
      </c>
      <c r="J130" s="166"/>
      <c r="K130" s="167">
        <f t="shared" si="26"/>
        <v>0</v>
      </c>
      <c r="O130" s="159">
        <v>2</v>
      </c>
      <c r="AA130" s="132">
        <v>3</v>
      </c>
      <c r="AB130" s="132">
        <v>1</v>
      </c>
      <c r="AC130" s="132">
        <v>28656318</v>
      </c>
      <c r="AZ130" s="132">
        <v>1</v>
      </c>
      <c r="BA130" s="132">
        <f t="shared" si="27"/>
        <v>0</v>
      </c>
      <c r="BB130" s="132">
        <f t="shared" si="28"/>
        <v>0</v>
      </c>
      <c r="BC130" s="132">
        <f t="shared" si="29"/>
        <v>0</v>
      </c>
      <c r="BD130" s="132">
        <f t="shared" si="30"/>
        <v>0</v>
      </c>
      <c r="BE130" s="132">
        <f t="shared" si="31"/>
        <v>0</v>
      </c>
      <c r="CA130" s="159">
        <v>3</v>
      </c>
      <c r="CB130" s="159">
        <v>1</v>
      </c>
    </row>
    <row r="131" spans="1:80" ht="12.75">
      <c r="A131" s="160">
        <v>56</v>
      </c>
      <c r="B131" s="161" t="s">
        <v>620</v>
      </c>
      <c r="C131" s="162" t="s">
        <v>1066</v>
      </c>
      <c r="D131" s="163" t="s">
        <v>274</v>
      </c>
      <c r="E131" s="164">
        <v>3</v>
      </c>
      <c r="F131" s="215">
        <v>0</v>
      </c>
      <c r="G131" s="165">
        <f t="shared" si="24"/>
        <v>0</v>
      </c>
      <c r="H131" s="166">
        <v>0.0176</v>
      </c>
      <c r="I131" s="167">
        <f t="shared" si="25"/>
        <v>0.0528</v>
      </c>
      <c r="J131" s="166"/>
      <c r="K131" s="167">
        <f t="shared" si="26"/>
        <v>0</v>
      </c>
      <c r="O131" s="159">
        <v>2</v>
      </c>
      <c r="AA131" s="132">
        <v>3</v>
      </c>
      <c r="AB131" s="132">
        <v>1</v>
      </c>
      <c r="AC131" s="132">
        <v>28656319</v>
      </c>
      <c r="AZ131" s="132">
        <v>1</v>
      </c>
      <c r="BA131" s="132">
        <f t="shared" si="27"/>
        <v>0</v>
      </c>
      <c r="BB131" s="132">
        <f t="shared" si="28"/>
        <v>0</v>
      </c>
      <c r="BC131" s="132">
        <f t="shared" si="29"/>
        <v>0</v>
      </c>
      <c r="BD131" s="132">
        <f t="shared" si="30"/>
        <v>0</v>
      </c>
      <c r="BE131" s="132">
        <f t="shared" si="31"/>
        <v>0</v>
      </c>
      <c r="CA131" s="159">
        <v>3</v>
      </c>
      <c r="CB131" s="159">
        <v>1</v>
      </c>
    </row>
    <row r="132" spans="1:80" ht="12.75">
      <c r="A132" s="160">
        <v>57</v>
      </c>
      <c r="B132" s="161" t="s">
        <v>621</v>
      </c>
      <c r="C132" s="162" t="s">
        <v>622</v>
      </c>
      <c r="D132" s="163" t="s">
        <v>274</v>
      </c>
      <c r="E132" s="164">
        <v>25</v>
      </c>
      <c r="F132" s="215">
        <v>0</v>
      </c>
      <c r="G132" s="165">
        <f t="shared" si="24"/>
        <v>0</v>
      </c>
      <c r="H132" s="166">
        <v>0.01779</v>
      </c>
      <c r="I132" s="167">
        <f t="shared" si="25"/>
        <v>0.44475</v>
      </c>
      <c r="J132" s="166"/>
      <c r="K132" s="167">
        <f t="shared" si="26"/>
        <v>0</v>
      </c>
      <c r="O132" s="159">
        <v>2</v>
      </c>
      <c r="AA132" s="132">
        <v>3</v>
      </c>
      <c r="AB132" s="132">
        <v>1</v>
      </c>
      <c r="AC132" s="132">
        <v>286971403</v>
      </c>
      <c r="AZ132" s="132">
        <v>1</v>
      </c>
      <c r="BA132" s="132">
        <f t="shared" si="27"/>
        <v>0</v>
      </c>
      <c r="BB132" s="132">
        <f t="shared" si="28"/>
        <v>0</v>
      </c>
      <c r="BC132" s="132">
        <f t="shared" si="29"/>
        <v>0</v>
      </c>
      <c r="BD132" s="132">
        <f t="shared" si="30"/>
        <v>0</v>
      </c>
      <c r="BE132" s="132">
        <f t="shared" si="31"/>
        <v>0</v>
      </c>
      <c r="CA132" s="159">
        <v>3</v>
      </c>
      <c r="CB132" s="159">
        <v>1</v>
      </c>
    </row>
    <row r="133" spans="1:80" ht="12.75">
      <c r="A133" s="160">
        <v>58</v>
      </c>
      <c r="B133" s="161" t="s">
        <v>623</v>
      </c>
      <c r="C133" s="162" t="s">
        <v>624</v>
      </c>
      <c r="D133" s="163" t="s">
        <v>274</v>
      </c>
      <c r="E133" s="164">
        <v>25</v>
      </c>
      <c r="F133" s="215">
        <v>0</v>
      </c>
      <c r="G133" s="165">
        <f t="shared" si="24"/>
        <v>0</v>
      </c>
      <c r="H133" s="166">
        <v>0.0011</v>
      </c>
      <c r="I133" s="167">
        <f t="shared" si="25"/>
        <v>0.0275</v>
      </c>
      <c r="J133" s="166"/>
      <c r="K133" s="167">
        <f t="shared" si="26"/>
        <v>0</v>
      </c>
      <c r="O133" s="159">
        <v>2</v>
      </c>
      <c r="AA133" s="132">
        <v>3</v>
      </c>
      <c r="AB133" s="132">
        <v>1</v>
      </c>
      <c r="AC133" s="132">
        <v>28697144</v>
      </c>
      <c r="AZ133" s="132">
        <v>1</v>
      </c>
      <c r="BA133" s="132">
        <f t="shared" si="27"/>
        <v>0</v>
      </c>
      <c r="BB133" s="132">
        <f t="shared" si="28"/>
        <v>0</v>
      </c>
      <c r="BC133" s="132">
        <f t="shared" si="29"/>
        <v>0</v>
      </c>
      <c r="BD133" s="132">
        <f t="shared" si="30"/>
        <v>0</v>
      </c>
      <c r="BE133" s="132">
        <f t="shared" si="31"/>
        <v>0</v>
      </c>
      <c r="CA133" s="159">
        <v>3</v>
      </c>
      <c r="CB133" s="159">
        <v>1</v>
      </c>
    </row>
    <row r="134" spans="1:80" ht="12.75">
      <c r="A134" s="160">
        <v>59</v>
      </c>
      <c r="B134" s="161" t="s">
        <v>625</v>
      </c>
      <c r="C134" s="162" t="s">
        <v>1067</v>
      </c>
      <c r="D134" s="163" t="s">
        <v>274</v>
      </c>
      <c r="E134" s="164">
        <v>25</v>
      </c>
      <c r="F134" s="215">
        <v>0</v>
      </c>
      <c r="G134" s="165">
        <f t="shared" si="24"/>
        <v>0</v>
      </c>
      <c r="H134" s="166">
        <v>0.0068</v>
      </c>
      <c r="I134" s="167">
        <f t="shared" si="25"/>
        <v>0.16999999999999998</v>
      </c>
      <c r="J134" s="166"/>
      <c r="K134" s="167">
        <f t="shared" si="26"/>
        <v>0</v>
      </c>
      <c r="O134" s="159">
        <v>2</v>
      </c>
      <c r="AA134" s="132">
        <v>3</v>
      </c>
      <c r="AB134" s="132">
        <v>1</v>
      </c>
      <c r="AC134" s="132">
        <v>286971678</v>
      </c>
      <c r="AZ134" s="132">
        <v>1</v>
      </c>
      <c r="BA134" s="132">
        <f t="shared" si="27"/>
        <v>0</v>
      </c>
      <c r="BB134" s="132">
        <f t="shared" si="28"/>
        <v>0</v>
      </c>
      <c r="BC134" s="132">
        <f t="shared" si="29"/>
        <v>0</v>
      </c>
      <c r="BD134" s="132">
        <f t="shared" si="30"/>
        <v>0</v>
      </c>
      <c r="BE134" s="132">
        <f t="shared" si="31"/>
        <v>0</v>
      </c>
      <c r="CA134" s="159">
        <v>3</v>
      </c>
      <c r="CB134" s="159">
        <v>1</v>
      </c>
    </row>
    <row r="135" spans="1:80" ht="12.75">
      <c r="A135" s="160">
        <v>60</v>
      </c>
      <c r="B135" s="161" t="s">
        <v>626</v>
      </c>
      <c r="C135" s="162" t="s">
        <v>627</v>
      </c>
      <c r="D135" s="163" t="s">
        <v>274</v>
      </c>
      <c r="E135" s="164">
        <v>2</v>
      </c>
      <c r="F135" s="215"/>
      <c r="G135" s="165">
        <f t="shared" si="24"/>
        <v>0</v>
      </c>
      <c r="H135" s="166">
        <v>0.068</v>
      </c>
      <c r="I135" s="167">
        <f t="shared" si="25"/>
        <v>0.136</v>
      </c>
      <c r="J135" s="166"/>
      <c r="K135" s="167">
        <f t="shared" si="26"/>
        <v>0</v>
      </c>
      <c r="O135" s="159">
        <v>2</v>
      </c>
      <c r="AA135" s="132">
        <v>3</v>
      </c>
      <c r="AB135" s="132">
        <v>1</v>
      </c>
      <c r="AC135" s="132" t="s">
        <v>626</v>
      </c>
      <c r="AZ135" s="132">
        <v>1</v>
      </c>
      <c r="BA135" s="132">
        <f t="shared" si="27"/>
        <v>0</v>
      </c>
      <c r="BB135" s="132">
        <f t="shared" si="28"/>
        <v>0</v>
      </c>
      <c r="BC135" s="132">
        <f t="shared" si="29"/>
        <v>0</v>
      </c>
      <c r="BD135" s="132">
        <f t="shared" si="30"/>
        <v>0</v>
      </c>
      <c r="BE135" s="132">
        <f t="shared" si="31"/>
        <v>0</v>
      </c>
      <c r="CA135" s="159">
        <v>3</v>
      </c>
      <c r="CB135" s="159">
        <v>1</v>
      </c>
    </row>
    <row r="136" spans="1:80" ht="12.75">
      <c r="A136" s="160">
        <v>61</v>
      </c>
      <c r="B136" s="161" t="s">
        <v>628</v>
      </c>
      <c r="C136" s="162" t="s">
        <v>629</v>
      </c>
      <c r="D136" s="163" t="s">
        <v>274</v>
      </c>
      <c r="E136" s="164">
        <v>3</v>
      </c>
      <c r="F136" s="215">
        <v>0</v>
      </c>
      <c r="G136" s="165">
        <f t="shared" si="24"/>
        <v>0</v>
      </c>
      <c r="H136" s="166">
        <v>0.04</v>
      </c>
      <c r="I136" s="167">
        <f t="shared" si="25"/>
        <v>0.12</v>
      </c>
      <c r="J136" s="166"/>
      <c r="K136" s="167">
        <f t="shared" si="26"/>
        <v>0</v>
      </c>
      <c r="O136" s="159">
        <v>2</v>
      </c>
      <c r="AA136" s="132">
        <v>3</v>
      </c>
      <c r="AB136" s="132">
        <v>1</v>
      </c>
      <c r="AC136" s="132" t="s">
        <v>628</v>
      </c>
      <c r="AZ136" s="132">
        <v>1</v>
      </c>
      <c r="BA136" s="132">
        <f t="shared" si="27"/>
        <v>0</v>
      </c>
      <c r="BB136" s="132">
        <f t="shared" si="28"/>
        <v>0</v>
      </c>
      <c r="BC136" s="132">
        <f t="shared" si="29"/>
        <v>0</v>
      </c>
      <c r="BD136" s="132">
        <f t="shared" si="30"/>
        <v>0</v>
      </c>
      <c r="BE136" s="132">
        <f t="shared" si="31"/>
        <v>0</v>
      </c>
      <c r="CA136" s="159">
        <v>3</v>
      </c>
      <c r="CB136" s="159">
        <v>1</v>
      </c>
    </row>
    <row r="137" spans="1:80" ht="12.75">
      <c r="A137" s="160">
        <v>62</v>
      </c>
      <c r="B137" s="161" t="s">
        <v>630</v>
      </c>
      <c r="C137" s="162" t="s">
        <v>631</v>
      </c>
      <c r="D137" s="163" t="s">
        <v>274</v>
      </c>
      <c r="E137" s="164">
        <v>2</v>
      </c>
      <c r="F137" s="215">
        <v>0</v>
      </c>
      <c r="G137" s="165">
        <f t="shared" si="24"/>
        <v>0</v>
      </c>
      <c r="H137" s="166">
        <v>0.04</v>
      </c>
      <c r="I137" s="167">
        <f t="shared" si="25"/>
        <v>0.08</v>
      </c>
      <c r="J137" s="166"/>
      <c r="K137" s="167">
        <f t="shared" si="26"/>
        <v>0</v>
      </c>
      <c r="O137" s="159">
        <v>2</v>
      </c>
      <c r="AA137" s="132">
        <v>3</v>
      </c>
      <c r="AB137" s="132">
        <v>1</v>
      </c>
      <c r="AC137" s="132" t="s">
        <v>630</v>
      </c>
      <c r="AZ137" s="132">
        <v>1</v>
      </c>
      <c r="BA137" s="132">
        <f t="shared" si="27"/>
        <v>0</v>
      </c>
      <c r="BB137" s="132">
        <f t="shared" si="28"/>
        <v>0</v>
      </c>
      <c r="BC137" s="132">
        <f t="shared" si="29"/>
        <v>0</v>
      </c>
      <c r="BD137" s="132">
        <f t="shared" si="30"/>
        <v>0</v>
      </c>
      <c r="BE137" s="132">
        <f t="shared" si="31"/>
        <v>0</v>
      </c>
      <c r="CA137" s="159">
        <v>3</v>
      </c>
      <c r="CB137" s="159">
        <v>1</v>
      </c>
    </row>
    <row r="138" spans="1:80" ht="12.75">
      <c r="A138" s="160">
        <v>63</v>
      </c>
      <c r="B138" s="161" t="s">
        <v>632</v>
      </c>
      <c r="C138" s="162" t="s">
        <v>633</v>
      </c>
      <c r="D138" s="163" t="s">
        <v>274</v>
      </c>
      <c r="E138" s="164">
        <v>5</v>
      </c>
      <c r="F138" s="215">
        <v>0</v>
      </c>
      <c r="G138" s="165">
        <f t="shared" si="24"/>
        <v>0</v>
      </c>
      <c r="H138" s="166">
        <v>0.054</v>
      </c>
      <c r="I138" s="167">
        <f t="shared" si="25"/>
        <v>0.27</v>
      </c>
      <c r="J138" s="166"/>
      <c r="K138" s="167">
        <f t="shared" si="26"/>
        <v>0</v>
      </c>
      <c r="O138" s="159">
        <v>2</v>
      </c>
      <c r="AA138" s="132">
        <v>3</v>
      </c>
      <c r="AB138" s="132">
        <v>1</v>
      </c>
      <c r="AC138" s="132" t="s">
        <v>632</v>
      </c>
      <c r="AZ138" s="132">
        <v>1</v>
      </c>
      <c r="BA138" s="132">
        <f t="shared" si="27"/>
        <v>0</v>
      </c>
      <c r="BB138" s="132">
        <f t="shared" si="28"/>
        <v>0</v>
      </c>
      <c r="BC138" s="132">
        <f t="shared" si="29"/>
        <v>0</v>
      </c>
      <c r="BD138" s="132">
        <f t="shared" si="30"/>
        <v>0</v>
      </c>
      <c r="BE138" s="132">
        <f t="shared" si="31"/>
        <v>0</v>
      </c>
      <c r="CA138" s="159">
        <v>3</v>
      </c>
      <c r="CB138" s="159">
        <v>1</v>
      </c>
    </row>
    <row r="139" spans="1:80" ht="12.75">
      <c r="A139" s="160">
        <v>64</v>
      </c>
      <c r="B139" s="161" t="s">
        <v>634</v>
      </c>
      <c r="C139" s="162" t="s">
        <v>635</v>
      </c>
      <c r="D139" s="163" t="s">
        <v>274</v>
      </c>
      <c r="E139" s="164">
        <v>8</v>
      </c>
      <c r="F139" s="215">
        <v>0</v>
      </c>
      <c r="G139" s="165">
        <f t="shared" si="24"/>
        <v>0</v>
      </c>
      <c r="H139" s="166">
        <v>0.068</v>
      </c>
      <c r="I139" s="167">
        <f t="shared" si="25"/>
        <v>0.544</v>
      </c>
      <c r="J139" s="166"/>
      <c r="K139" s="167">
        <f t="shared" si="26"/>
        <v>0</v>
      </c>
      <c r="O139" s="159">
        <v>2</v>
      </c>
      <c r="AA139" s="132">
        <v>3</v>
      </c>
      <c r="AB139" s="132">
        <v>1</v>
      </c>
      <c r="AC139" s="132" t="s">
        <v>634</v>
      </c>
      <c r="AZ139" s="132">
        <v>1</v>
      </c>
      <c r="BA139" s="132">
        <f t="shared" si="27"/>
        <v>0</v>
      </c>
      <c r="BB139" s="132">
        <f t="shared" si="28"/>
        <v>0</v>
      </c>
      <c r="BC139" s="132">
        <f t="shared" si="29"/>
        <v>0</v>
      </c>
      <c r="BD139" s="132">
        <f t="shared" si="30"/>
        <v>0</v>
      </c>
      <c r="BE139" s="132">
        <f t="shared" si="31"/>
        <v>0</v>
      </c>
      <c r="CA139" s="159">
        <v>3</v>
      </c>
      <c r="CB139" s="159">
        <v>1</v>
      </c>
    </row>
    <row r="140" spans="1:80" ht="12.75">
      <c r="A140" s="160">
        <v>65</v>
      </c>
      <c r="B140" s="161" t="s">
        <v>636</v>
      </c>
      <c r="C140" s="162" t="s">
        <v>637</v>
      </c>
      <c r="D140" s="163" t="s">
        <v>274</v>
      </c>
      <c r="E140" s="164">
        <v>2</v>
      </c>
      <c r="F140" s="215">
        <v>0</v>
      </c>
      <c r="G140" s="165">
        <f t="shared" si="24"/>
        <v>0</v>
      </c>
      <c r="H140" s="166">
        <v>0.585</v>
      </c>
      <c r="I140" s="167">
        <f t="shared" si="25"/>
        <v>1.17</v>
      </c>
      <c r="J140" s="166"/>
      <c r="K140" s="167">
        <f t="shared" si="26"/>
        <v>0</v>
      </c>
      <c r="O140" s="159">
        <v>2</v>
      </c>
      <c r="AA140" s="132">
        <v>3</v>
      </c>
      <c r="AB140" s="132">
        <v>1</v>
      </c>
      <c r="AC140" s="132" t="s">
        <v>636</v>
      </c>
      <c r="AZ140" s="132">
        <v>1</v>
      </c>
      <c r="BA140" s="132">
        <f t="shared" si="27"/>
        <v>0</v>
      </c>
      <c r="BB140" s="132">
        <f t="shared" si="28"/>
        <v>0</v>
      </c>
      <c r="BC140" s="132">
        <f t="shared" si="29"/>
        <v>0</v>
      </c>
      <c r="BD140" s="132">
        <f t="shared" si="30"/>
        <v>0</v>
      </c>
      <c r="BE140" s="132">
        <f t="shared" si="31"/>
        <v>0</v>
      </c>
      <c r="CA140" s="159">
        <v>3</v>
      </c>
      <c r="CB140" s="159">
        <v>1</v>
      </c>
    </row>
    <row r="141" spans="1:80" ht="12.75">
      <c r="A141" s="160">
        <v>66</v>
      </c>
      <c r="B141" s="161" t="s">
        <v>638</v>
      </c>
      <c r="C141" s="162" t="s">
        <v>639</v>
      </c>
      <c r="D141" s="163" t="s">
        <v>274</v>
      </c>
      <c r="E141" s="164">
        <v>14</v>
      </c>
      <c r="F141" s="215">
        <v>0</v>
      </c>
      <c r="G141" s="165">
        <f t="shared" si="24"/>
        <v>0</v>
      </c>
      <c r="H141" s="166">
        <v>0.585</v>
      </c>
      <c r="I141" s="167">
        <f t="shared" si="25"/>
        <v>8.19</v>
      </c>
      <c r="J141" s="166"/>
      <c r="K141" s="167">
        <f t="shared" si="26"/>
        <v>0</v>
      </c>
      <c r="O141" s="159">
        <v>2</v>
      </c>
      <c r="AA141" s="132">
        <v>3</v>
      </c>
      <c r="AB141" s="132">
        <v>1</v>
      </c>
      <c r="AC141" s="132" t="s">
        <v>638</v>
      </c>
      <c r="AZ141" s="132">
        <v>1</v>
      </c>
      <c r="BA141" s="132">
        <f t="shared" si="27"/>
        <v>0</v>
      </c>
      <c r="BB141" s="132">
        <f t="shared" si="28"/>
        <v>0</v>
      </c>
      <c r="BC141" s="132">
        <f t="shared" si="29"/>
        <v>0</v>
      </c>
      <c r="BD141" s="132">
        <f t="shared" si="30"/>
        <v>0</v>
      </c>
      <c r="BE141" s="132">
        <f t="shared" si="31"/>
        <v>0</v>
      </c>
      <c r="CA141" s="159">
        <v>3</v>
      </c>
      <c r="CB141" s="159">
        <v>1</v>
      </c>
    </row>
    <row r="142" spans="1:80" ht="12.75">
      <c r="A142" s="160">
        <v>67</v>
      </c>
      <c r="B142" s="161" t="s">
        <v>640</v>
      </c>
      <c r="C142" s="162" t="s">
        <v>641</v>
      </c>
      <c r="D142" s="163" t="s">
        <v>274</v>
      </c>
      <c r="E142" s="164">
        <v>1</v>
      </c>
      <c r="F142" s="215">
        <v>0</v>
      </c>
      <c r="G142" s="165">
        <f t="shared" si="24"/>
        <v>0</v>
      </c>
      <c r="H142" s="166">
        <v>0.449</v>
      </c>
      <c r="I142" s="167">
        <f t="shared" si="25"/>
        <v>0.449</v>
      </c>
      <c r="J142" s="166"/>
      <c r="K142" s="167">
        <f t="shared" si="26"/>
        <v>0</v>
      </c>
      <c r="O142" s="159">
        <v>2</v>
      </c>
      <c r="AA142" s="132">
        <v>3</v>
      </c>
      <c r="AB142" s="132">
        <v>1</v>
      </c>
      <c r="AC142" s="132">
        <v>59224354</v>
      </c>
      <c r="AZ142" s="132">
        <v>1</v>
      </c>
      <c r="BA142" s="132">
        <f t="shared" si="27"/>
        <v>0</v>
      </c>
      <c r="BB142" s="132">
        <f t="shared" si="28"/>
        <v>0</v>
      </c>
      <c r="BC142" s="132">
        <f t="shared" si="29"/>
        <v>0</v>
      </c>
      <c r="BD142" s="132">
        <f t="shared" si="30"/>
        <v>0</v>
      </c>
      <c r="BE142" s="132">
        <f t="shared" si="31"/>
        <v>0</v>
      </c>
      <c r="CA142" s="159">
        <v>3</v>
      </c>
      <c r="CB142" s="159">
        <v>1</v>
      </c>
    </row>
    <row r="143" spans="1:80" ht="12.75">
      <c r="A143" s="160">
        <v>68</v>
      </c>
      <c r="B143" s="161" t="s">
        <v>642</v>
      </c>
      <c r="C143" s="162" t="s">
        <v>643</v>
      </c>
      <c r="D143" s="163" t="s">
        <v>274</v>
      </c>
      <c r="E143" s="164">
        <v>13</v>
      </c>
      <c r="F143" s="215">
        <v>0</v>
      </c>
      <c r="G143" s="165">
        <f t="shared" si="24"/>
        <v>0</v>
      </c>
      <c r="H143" s="166">
        <v>0.25</v>
      </c>
      <c r="I143" s="167">
        <f t="shared" si="25"/>
        <v>3.25</v>
      </c>
      <c r="J143" s="166"/>
      <c r="K143" s="167">
        <f t="shared" si="26"/>
        <v>0</v>
      </c>
      <c r="O143" s="159">
        <v>2</v>
      </c>
      <c r="AA143" s="132">
        <v>3</v>
      </c>
      <c r="AB143" s="132">
        <v>1</v>
      </c>
      <c r="AC143" s="132" t="s">
        <v>642</v>
      </c>
      <c r="AZ143" s="132">
        <v>1</v>
      </c>
      <c r="BA143" s="132">
        <f t="shared" si="27"/>
        <v>0</v>
      </c>
      <c r="BB143" s="132">
        <f t="shared" si="28"/>
        <v>0</v>
      </c>
      <c r="BC143" s="132">
        <f t="shared" si="29"/>
        <v>0</v>
      </c>
      <c r="BD143" s="132">
        <f t="shared" si="30"/>
        <v>0</v>
      </c>
      <c r="BE143" s="132">
        <f t="shared" si="31"/>
        <v>0</v>
      </c>
      <c r="CA143" s="159">
        <v>3</v>
      </c>
      <c r="CB143" s="159">
        <v>1</v>
      </c>
    </row>
    <row r="144" spans="1:80" ht="12.75">
      <c r="A144" s="160">
        <v>69</v>
      </c>
      <c r="B144" s="161" t="s">
        <v>644</v>
      </c>
      <c r="C144" s="162" t="s">
        <v>645</v>
      </c>
      <c r="D144" s="163" t="s">
        <v>274</v>
      </c>
      <c r="E144" s="164">
        <v>11</v>
      </c>
      <c r="F144" s="215">
        <v>0</v>
      </c>
      <c r="G144" s="165">
        <f t="shared" si="24"/>
        <v>0</v>
      </c>
      <c r="H144" s="166">
        <v>0.5</v>
      </c>
      <c r="I144" s="167">
        <f t="shared" si="25"/>
        <v>5.5</v>
      </c>
      <c r="J144" s="166"/>
      <c r="K144" s="167">
        <f t="shared" si="26"/>
        <v>0</v>
      </c>
      <c r="O144" s="159">
        <v>2</v>
      </c>
      <c r="AA144" s="132">
        <v>3</v>
      </c>
      <c r="AB144" s="132">
        <v>1</v>
      </c>
      <c r="AC144" s="132" t="s">
        <v>644</v>
      </c>
      <c r="AZ144" s="132">
        <v>1</v>
      </c>
      <c r="BA144" s="132">
        <f t="shared" si="27"/>
        <v>0</v>
      </c>
      <c r="BB144" s="132">
        <f t="shared" si="28"/>
        <v>0</v>
      </c>
      <c r="BC144" s="132">
        <f t="shared" si="29"/>
        <v>0</v>
      </c>
      <c r="BD144" s="132">
        <f t="shared" si="30"/>
        <v>0</v>
      </c>
      <c r="BE144" s="132">
        <f t="shared" si="31"/>
        <v>0</v>
      </c>
      <c r="CA144" s="159">
        <v>3</v>
      </c>
      <c r="CB144" s="159">
        <v>1</v>
      </c>
    </row>
    <row r="145" spans="1:80" ht="12.75">
      <c r="A145" s="160">
        <v>70</v>
      </c>
      <c r="B145" s="161" t="s">
        <v>646</v>
      </c>
      <c r="C145" s="162" t="s">
        <v>647</v>
      </c>
      <c r="D145" s="163" t="s">
        <v>274</v>
      </c>
      <c r="E145" s="164">
        <v>6</v>
      </c>
      <c r="F145" s="215">
        <v>0</v>
      </c>
      <c r="G145" s="165">
        <f t="shared" si="24"/>
        <v>0</v>
      </c>
      <c r="H145" s="166">
        <v>1</v>
      </c>
      <c r="I145" s="167">
        <f t="shared" si="25"/>
        <v>6</v>
      </c>
      <c r="J145" s="166"/>
      <c r="K145" s="167">
        <f t="shared" si="26"/>
        <v>0</v>
      </c>
      <c r="O145" s="159">
        <v>2</v>
      </c>
      <c r="AA145" s="132">
        <v>3</v>
      </c>
      <c r="AB145" s="132">
        <v>1</v>
      </c>
      <c r="AC145" s="132" t="s">
        <v>646</v>
      </c>
      <c r="AZ145" s="132">
        <v>1</v>
      </c>
      <c r="BA145" s="132">
        <f t="shared" si="27"/>
        <v>0</v>
      </c>
      <c r="BB145" s="132">
        <f t="shared" si="28"/>
        <v>0</v>
      </c>
      <c r="BC145" s="132">
        <f t="shared" si="29"/>
        <v>0</v>
      </c>
      <c r="BD145" s="132">
        <f t="shared" si="30"/>
        <v>0</v>
      </c>
      <c r="BE145" s="132">
        <f t="shared" si="31"/>
        <v>0</v>
      </c>
      <c r="CA145" s="159">
        <v>3</v>
      </c>
      <c r="CB145" s="159">
        <v>1</v>
      </c>
    </row>
    <row r="146" spans="1:80" ht="12.75">
      <c r="A146" s="160">
        <v>71</v>
      </c>
      <c r="B146" s="161" t="s">
        <v>648</v>
      </c>
      <c r="C146" s="162" t="s">
        <v>649</v>
      </c>
      <c r="D146" s="163" t="s">
        <v>274</v>
      </c>
      <c r="E146" s="164">
        <v>12</v>
      </c>
      <c r="F146" s="215">
        <v>0</v>
      </c>
      <c r="G146" s="165">
        <f t="shared" si="24"/>
        <v>0</v>
      </c>
      <c r="H146" s="166">
        <v>1.6</v>
      </c>
      <c r="I146" s="167">
        <f t="shared" si="25"/>
        <v>19.200000000000003</v>
      </c>
      <c r="J146" s="166"/>
      <c r="K146" s="167">
        <f t="shared" si="26"/>
        <v>0</v>
      </c>
      <c r="O146" s="159">
        <v>2</v>
      </c>
      <c r="AA146" s="132">
        <v>3</v>
      </c>
      <c r="AB146" s="132">
        <v>1</v>
      </c>
      <c r="AC146" s="132" t="s">
        <v>648</v>
      </c>
      <c r="AZ146" s="132">
        <v>1</v>
      </c>
      <c r="BA146" s="132">
        <f t="shared" si="27"/>
        <v>0</v>
      </c>
      <c r="BB146" s="132">
        <f t="shared" si="28"/>
        <v>0</v>
      </c>
      <c r="BC146" s="132">
        <f t="shared" si="29"/>
        <v>0</v>
      </c>
      <c r="BD146" s="132">
        <f t="shared" si="30"/>
        <v>0</v>
      </c>
      <c r="BE146" s="132">
        <f t="shared" si="31"/>
        <v>0</v>
      </c>
      <c r="CA146" s="159">
        <v>3</v>
      </c>
      <c r="CB146" s="159">
        <v>1</v>
      </c>
    </row>
    <row r="147" spans="1:80" ht="12.75">
      <c r="A147" s="160">
        <v>72</v>
      </c>
      <c r="B147" s="161" t="s">
        <v>650</v>
      </c>
      <c r="C147" s="162" t="s">
        <v>651</v>
      </c>
      <c r="D147" s="163" t="s">
        <v>274</v>
      </c>
      <c r="E147" s="164">
        <v>5</v>
      </c>
      <c r="F147" s="215">
        <v>0</v>
      </c>
      <c r="G147" s="165">
        <f t="shared" si="24"/>
        <v>0</v>
      </c>
      <c r="H147" s="166">
        <v>1.87</v>
      </c>
      <c r="I147" s="167">
        <f t="shared" si="25"/>
        <v>9.350000000000001</v>
      </c>
      <c r="J147" s="166"/>
      <c r="K147" s="167">
        <f t="shared" si="26"/>
        <v>0</v>
      </c>
      <c r="O147" s="159">
        <v>2</v>
      </c>
      <c r="AA147" s="132">
        <v>3</v>
      </c>
      <c r="AB147" s="132">
        <v>1</v>
      </c>
      <c r="AC147" s="132" t="s">
        <v>650</v>
      </c>
      <c r="AZ147" s="132">
        <v>1</v>
      </c>
      <c r="BA147" s="132">
        <f t="shared" si="27"/>
        <v>0</v>
      </c>
      <c r="BB147" s="132">
        <f t="shared" si="28"/>
        <v>0</v>
      </c>
      <c r="BC147" s="132">
        <f t="shared" si="29"/>
        <v>0</v>
      </c>
      <c r="BD147" s="132">
        <f t="shared" si="30"/>
        <v>0</v>
      </c>
      <c r="BE147" s="132">
        <f t="shared" si="31"/>
        <v>0</v>
      </c>
      <c r="CA147" s="159">
        <v>3</v>
      </c>
      <c r="CB147" s="159">
        <v>1</v>
      </c>
    </row>
    <row r="148" spans="1:80" ht="12.75">
      <c r="A148" s="160">
        <v>73</v>
      </c>
      <c r="B148" s="161" t="s">
        <v>652</v>
      </c>
      <c r="C148" s="162" t="s">
        <v>653</v>
      </c>
      <c r="D148" s="163" t="s">
        <v>274</v>
      </c>
      <c r="E148" s="164">
        <v>46</v>
      </c>
      <c r="F148" s="215">
        <v>0</v>
      </c>
      <c r="G148" s="165">
        <f t="shared" si="24"/>
        <v>0</v>
      </c>
      <c r="H148" s="166">
        <v>0.002</v>
      </c>
      <c r="I148" s="167">
        <f t="shared" si="25"/>
        <v>0.092</v>
      </c>
      <c r="J148" s="166"/>
      <c r="K148" s="167">
        <f t="shared" si="26"/>
        <v>0</v>
      </c>
      <c r="O148" s="159">
        <v>2</v>
      </c>
      <c r="AA148" s="132">
        <v>3</v>
      </c>
      <c r="AB148" s="132">
        <v>1</v>
      </c>
      <c r="AC148" s="132" t="s">
        <v>652</v>
      </c>
      <c r="AZ148" s="132">
        <v>1</v>
      </c>
      <c r="BA148" s="132">
        <f t="shared" si="27"/>
        <v>0</v>
      </c>
      <c r="BB148" s="132">
        <f t="shared" si="28"/>
        <v>0</v>
      </c>
      <c r="BC148" s="132">
        <f t="shared" si="29"/>
        <v>0</v>
      </c>
      <c r="BD148" s="132">
        <f t="shared" si="30"/>
        <v>0</v>
      </c>
      <c r="BE148" s="132">
        <f t="shared" si="31"/>
        <v>0</v>
      </c>
      <c r="CA148" s="159">
        <v>3</v>
      </c>
      <c r="CB148" s="159">
        <v>1</v>
      </c>
    </row>
    <row r="149" spans="1:57" ht="12.75">
      <c r="A149" s="177"/>
      <c r="B149" s="178" t="s">
        <v>87</v>
      </c>
      <c r="C149" s="179" t="s">
        <v>268</v>
      </c>
      <c r="D149" s="180"/>
      <c r="E149" s="181"/>
      <c r="F149" s="182"/>
      <c r="G149" s="183">
        <f>SUM(G66:G148)</f>
        <v>0</v>
      </c>
      <c r="H149" s="184"/>
      <c r="I149" s="185">
        <f>SUM(I66:I148)</f>
        <v>103.30327084</v>
      </c>
      <c r="J149" s="184"/>
      <c r="K149" s="185">
        <f>SUM(K66:K148)</f>
        <v>0</v>
      </c>
      <c r="O149" s="159">
        <v>4</v>
      </c>
      <c r="BA149" s="186">
        <f>SUM(BA66:BA148)</f>
        <v>0</v>
      </c>
      <c r="BB149" s="186">
        <f>SUM(BB66:BB148)</f>
        <v>0</v>
      </c>
      <c r="BC149" s="186">
        <f>SUM(BC66:BC148)</f>
        <v>0</v>
      </c>
      <c r="BD149" s="186">
        <f>SUM(BD66:BD148)</f>
        <v>0</v>
      </c>
      <c r="BE149" s="186">
        <f>SUM(BE66:BE148)</f>
        <v>0</v>
      </c>
    </row>
    <row r="150" spans="1:15" ht="12.75">
      <c r="A150" s="149" t="s">
        <v>83</v>
      </c>
      <c r="B150" s="150" t="s">
        <v>285</v>
      </c>
      <c r="C150" s="151" t="s">
        <v>286</v>
      </c>
      <c r="D150" s="152"/>
      <c r="E150" s="153"/>
      <c r="F150" s="153"/>
      <c r="G150" s="154"/>
      <c r="H150" s="155"/>
      <c r="I150" s="156"/>
      <c r="J150" s="157"/>
      <c r="K150" s="158"/>
      <c r="O150" s="159">
        <v>1</v>
      </c>
    </row>
    <row r="151" spans="1:80" ht="12.75">
      <c r="A151" s="160">
        <v>74</v>
      </c>
      <c r="B151" s="161" t="s">
        <v>300</v>
      </c>
      <c r="C151" s="162" t="s">
        <v>301</v>
      </c>
      <c r="D151" s="163" t="s">
        <v>215</v>
      </c>
      <c r="E151" s="164">
        <v>19.72</v>
      </c>
      <c r="F151" s="215">
        <v>0</v>
      </c>
      <c r="G151" s="165">
        <f>E151*F151</f>
        <v>0</v>
      </c>
      <c r="H151" s="166">
        <v>2E-05</v>
      </c>
      <c r="I151" s="167">
        <f>E151*H151</f>
        <v>0.0003944</v>
      </c>
      <c r="J151" s="166">
        <v>0</v>
      </c>
      <c r="K151" s="167">
        <f>E151*J151</f>
        <v>0</v>
      </c>
      <c r="O151" s="159">
        <v>2</v>
      </c>
      <c r="AA151" s="132">
        <v>1</v>
      </c>
      <c r="AB151" s="132">
        <v>1</v>
      </c>
      <c r="AC151" s="132">
        <v>1</v>
      </c>
      <c r="AZ151" s="132">
        <v>1</v>
      </c>
      <c r="BA151" s="132">
        <f>IF(AZ151=1,G151,0)</f>
        <v>0</v>
      </c>
      <c r="BB151" s="132">
        <f>IF(AZ151=2,G151,0)</f>
        <v>0</v>
      </c>
      <c r="BC151" s="132">
        <f>IF(AZ151=3,G151,0)</f>
        <v>0</v>
      </c>
      <c r="BD151" s="132">
        <f>IF(AZ151=4,G151,0)</f>
        <v>0</v>
      </c>
      <c r="BE151" s="132">
        <f>IF(AZ151=5,G151,0)</f>
        <v>0</v>
      </c>
      <c r="CA151" s="159">
        <v>1</v>
      </c>
      <c r="CB151" s="159">
        <v>1</v>
      </c>
    </row>
    <row r="152" spans="1:15" ht="22.5">
      <c r="A152" s="168"/>
      <c r="B152" s="169"/>
      <c r="C152" s="427" t="s">
        <v>302</v>
      </c>
      <c r="D152" s="428"/>
      <c r="E152" s="428"/>
      <c r="F152" s="428"/>
      <c r="G152" s="429"/>
      <c r="I152" s="170"/>
      <c r="K152" s="170"/>
      <c r="L152" s="171" t="s">
        <v>302</v>
      </c>
      <c r="O152" s="159">
        <v>3</v>
      </c>
    </row>
    <row r="153" spans="1:15" ht="12.75">
      <c r="A153" s="168"/>
      <c r="B153" s="172"/>
      <c r="C153" s="435" t="s">
        <v>654</v>
      </c>
      <c r="D153" s="436"/>
      <c r="E153" s="173">
        <v>19.72</v>
      </c>
      <c r="F153" s="216"/>
      <c r="G153" s="174"/>
      <c r="H153" s="175"/>
      <c r="I153" s="170"/>
      <c r="J153" s="176"/>
      <c r="K153" s="170"/>
      <c r="M153" s="171" t="s">
        <v>654</v>
      </c>
      <c r="O153" s="159"/>
    </row>
    <row r="154" spans="1:80" ht="12.75">
      <c r="A154" s="160">
        <v>75</v>
      </c>
      <c r="B154" s="161" t="s">
        <v>303</v>
      </c>
      <c r="C154" s="162" t="s">
        <v>304</v>
      </c>
      <c r="D154" s="163" t="s">
        <v>215</v>
      </c>
      <c r="E154" s="164">
        <v>19.72</v>
      </c>
      <c r="F154" s="215">
        <v>0</v>
      </c>
      <c r="G154" s="165">
        <f>E154*F154</f>
        <v>0</v>
      </c>
      <c r="H154" s="166">
        <v>0</v>
      </c>
      <c r="I154" s="167">
        <f>E154*H154</f>
        <v>0</v>
      </c>
      <c r="J154" s="166">
        <v>0</v>
      </c>
      <c r="K154" s="167">
        <f>E154*J154</f>
        <v>0</v>
      </c>
      <c r="O154" s="159">
        <v>2</v>
      </c>
      <c r="AA154" s="132">
        <v>1</v>
      </c>
      <c r="AB154" s="132">
        <v>1</v>
      </c>
      <c r="AC154" s="132">
        <v>1</v>
      </c>
      <c r="AZ154" s="132">
        <v>1</v>
      </c>
      <c r="BA154" s="132">
        <f>IF(AZ154=1,G154,0)</f>
        <v>0</v>
      </c>
      <c r="BB154" s="132">
        <f>IF(AZ154=2,G154,0)</f>
        <v>0</v>
      </c>
      <c r="BC154" s="132">
        <f>IF(AZ154=3,G154,0)</f>
        <v>0</v>
      </c>
      <c r="BD154" s="132">
        <f>IF(AZ154=4,G154,0)</f>
        <v>0</v>
      </c>
      <c r="BE154" s="132">
        <f>IF(AZ154=5,G154,0)</f>
        <v>0</v>
      </c>
      <c r="CA154" s="159">
        <v>1</v>
      </c>
      <c r="CB154" s="159">
        <v>1</v>
      </c>
    </row>
    <row r="155" spans="1:15" ht="12.75">
      <c r="A155" s="168"/>
      <c r="B155" s="169"/>
      <c r="C155" s="427" t="s">
        <v>305</v>
      </c>
      <c r="D155" s="428"/>
      <c r="E155" s="428"/>
      <c r="F155" s="428"/>
      <c r="G155" s="429"/>
      <c r="I155" s="170"/>
      <c r="K155" s="170"/>
      <c r="L155" s="171" t="s">
        <v>305</v>
      </c>
      <c r="O155" s="159">
        <v>3</v>
      </c>
    </row>
    <row r="156" spans="1:15" ht="12.75">
      <c r="A156" s="168"/>
      <c r="B156" s="172"/>
      <c r="C156" s="435" t="s">
        <v>654</v>
      </c>
      <c r="D156" s="436"/>
      <c r="E156" s="173">
        <v>19.72</v>
      </c>
      <c r="F156" s="216"/>
      <c r="G156" s="174"/>
      <c r="H156" s="175"/>
      <c r="I156" s="170"/>
      <c r="J156" s="176"/>
      <c r="K156" s="170"/>
      <c r="M156" s="171" t="s">
        <v>654</v>
      </c>
      <c r="O156" s="159"/>
    </row>
    <row r="157" spans="1:80" ht="12.75">
      <c r="A157" s="160">
        <v>76</v>
      </c>
      <c r="B157" s="161" t="s">
        <v>306</v>
      </c>
      <c r="C157" s="162" t="s">
        <v>307</v>
      </c>
      <c r="D157" s="163" t="s">
        <v>308</v>
      </c>
      <c r="E157" s="164">
        <v>0.01</v>
      </c>
      <c r="F157" s="215">
        <v>0</v>
      </c>
      <c r="G157" s="165">
        <f>E157*F157</f>
        <v>0</v>
      </c>
      <c r="H157" s="166">
        <v>1</v>
      </c>
      <c r="I157" s="167">
        <f>E157*H157</f>
        <v>0.01</v>
      </c>
      <c r="J157" s="166"/>
      <c r="K157" s="167">
        <f>E157*J157</f>
        <v>0</v>
      </c>
      <c r="O157" s="159">
        <v>2</v>
      </c>
      <c r="AA157" s="132">
        <v>3</v>
      </c>
      <c r="AB157" s="132">
        <v>1</v>
      </c>
      <c r="AC157" s="132">
        <v>11161564</v>
      </c>
      <c r="AZ157" s="132">
        <v>1</v>
      </c>
      <c r="BA157" s="132">
        <f>IF(AZ157=1,G157,0)</f>
        <v>0</v>
      </c>
      <c r="BB157" s="132">
        <f>IF(AZ157=2,G157,0)</f>
        <v>0</v>
      </c>
      <c r="BC157" s="132">
        <f>IF(AZ157=3,G157,0)</f>
        <v>0</v>
      </c>
      <c r="BD157" s="132">
        <f>IF(AZ157=4,G157,0)</f>
        <v>0</v>
      </c>
      <c r="BE157" s="132">
        <f>IF(AZ157=5,G157,0)</f>
        <v>0</v>
      </c>
      <c r="CA157" s="159">
        <v>3</v>
      </c>
      <c r="CB157" s="159">
        <v>1</v>
      </c>
    </row>
    <row r="158" spans="1:15" ht="12.75">
      <c r="A158" s="168"/>
      <c r="B158" s="169"/>
      <c r="C158" s="427" t="s">
        <v>309</v>
      </c>
      <c r="D158" s="428"/>
      <c r="E158" s="428"/>
      <c r="F158" s="428"/>
      <c r="G158" s="429"/>
      <c r="I158" s="170"/>
      <c r="K158" s="170"/>
      <c r="L158" s="171" t="s">
        <v>309</v>
      </c>
      <c r="O158" s="159">
        <v>3</v>
      </c>
    </row>
    <row r="159" spans="1:57" ht="12.75">
      <c r="A159" s="177"/>
      <c r="B159" s="178" t="s">
        <v>87</v>
      </c>
      <c r="C159" s="179" t="s">
        <v>287</v>
      </c>
      <c r="D159" s="180"/>
      <c r="E159" s="181"/>
      <c r="F159" s="182"/>
      <c r="G159" s="183">
        <f>SUM(G150:G158)</f>
        <v>0</v>
      </c>
      <c r="H159" s="184"/>
      <c r="I159" s="185">
        <f>SUM(I150:I158)</f>
        <v>0.0103944</v>
      </c>
      <c r="J159" s="184"/>
      <c r="K159" s="185">
        <f>SUM(K150:K158)</f>
        <v>0</v>
      </c>
      <c r="O159" s="159">
        <v>4</v>
      </c>
      <c r="BA159" s="186">
        <f>SUM(BA150:BA158)</f>
        <v>0</v>
      </c>
      <c r="BB159" s="186">
        <f>SUM(BB150:BB158)</f>
        <v>0</v>
      </c>
      <c r="BC159" s="186">
        <f>SUM(BC150:BC158)</f>
        <v>0</v>
      </c>
      <c r="BD159" s="186">
        <f>SUM(BD150:BD158)</f>
        <v>0</v>
      </c>
      <c r="BE159" s="186">
        <f>SUM(BE150:BE158)</f>
        <v>0</v>
      </c>
    </row>
    <row r="160" ht="12.75">
      <c r="E160" s="132"/>
    </row>
    <row r="161" ht="12.75">
      <c r="E161" s="132"/>
    </row>
    <row r="162" ht="12.75">
      <c r="E162" s="132"/>
    </row>
    <row r="163" ht="12.75">
      <c r="E163" s="132"/>
    </row>
    <row r="164" ht="12.75">
      <c r="E164" s="132"/>
    </row>
    <row r="165" ht="12.75">
      <c r="E165" s="132"/>
    </row>
    <row r="166" ht="12.75">
      <c r="E166" s="132"/>
    </row>
    <row r="167" ht="12.75">
      <c r="E167" s="132"/>
    </row>
    <row r="168" ht="12.75">
      <c r="E168" s="132"/>
    </row>
    <row r="169" ht="12.75">
      <c r="E169" s="132"/>
    </row>
    <row r="170" ht="12.75">
      <c r="E170" s="132"/>
    </row>
    <row r="171" ht="12.75">
      <c r="E171" s="132"/>
    </row>
    <row r="172" ht="12.75">
      <c r="E172" s="132"/>
    </row>
    <row r="173" ht="12.75">
      <c r="E173" s="132"/>
    </row>
    <row r="174" ht="12.75">
      <c r="E174" s="132"/>
    </row>
    <row r="175" ht="12.75">
      <c r="E175" s="132"/>
    </row>
    <row r="176" ht="12.75">
      <c r="E176" s="132"/>
    </row>
    <row r="177" ht="12.75">
      <c r="E177" s="132"/>
    </row>
    <row r="178" ht="12.75">
      <c r="E178" s="132"/>
    </row>
    <row r="179" ht="12.75">
      <c r="E179" s="132"/>
    </row>
    <row r="180" ht="12.75">
      <c r="E180" s="132"/>
    </row>
    <row r="181" ht="12.75">
      <c r="E181" s="132"/>
    </row>
    <row r="182" ht="12.75">
      <c r="E182" s="132"/>
    </row>
    <row r="183" spans="1:7" ht="12.75">
      <c r="A183" s="176"/>
      <c r="B183" s="176"/>
      <c r="C183" s="176"/>
      <c r="D183" s="176"/>
      <c r="E183" s="176"/>
      <c r="F183" s="176"/>
      <c r="G183" s="176"/>
    </row>
    <row r="184" spans="1:7" ht="12.75">
      <c r="A184" s="176"/>
      <c r="B184" s="176"/>
      <c r="C184" s="176"/>
      <c r="D184" s="176"/>
      <c r="E184" s="176"/>
      <c r="F184" s="176"/>
      <c r="G184" s="176"/>
    </row>
    <row r="185" spans="1:7" ht="12.75">
      <c r="A185" s="176"/>
      <c r="B185" s="176"/>
      <c r="C185" s="176"/>
      <c r="D185" s="176"/>
      <c r="E185" s="176"/>
      <c r="F185" s="176"/>
      <c r="G185" s="176"/>
    </row>
    <row r="186" spans="1:7" ht="12.75">
      <c r="A186" s="176"/>
      <c r="B186" s="176"/>
      <c r="C186" s="176"/>
      <c r="D186" s="176"/>
      <c r="E186" s="176"/>
      <c r="F186" s="176"/>
      <c r="G186" s="176"/>
    </row>
    <row r="187" ht="12.75">
      <c r="E187" s="132"/>
    </row>
    <row r="188" ht="12.75">
      <c r="E188" s="132"/>
    </row>
    <row r="189" ht="12.75">
      <c r="E189" s="132"/>
    </row>
    <row r="190" ht="12.75">
      <c r="E190" s="132"/>
    </row>
    <row r="191" ht="12.75">
      <c r="E191" s="132"/>
    </row>
    <row r="192" ht="12.75">
      <c r="E192" s="132"/>
    </row>
    <row r="193" ht="12.75">
      <c r="E193" s="132"/>
    </row>
    <row r="194" ht="12.75">
      <c r="E194" s="132"/>
    </row>
    <row r="195" ht="12.75">
      <c r="E195" s="132"/>
    </row>
    <row r="196" ht="12.75">
      <c r="E196" s="132"/>
    </row>
    <row r="197" ht="12.75">
      <c r="E197" s="132"/>
    </row>
    <row r="198" ht="12.75">
      <c r="E198" s="132"/>
    </row>
    <row r="199" ht="12.75">
      <c r="E199" s="132"/>
    </row>
    <row r="200" ht="12.75">
      <c r="E200" s="132"/>
    </row>
    <row r="201" ht="12.75">
      <c r="E201" s="132"/>
    </row>
    <row r="202" ht="12.75">
      <c r="E202" s="132"/>
    </row>
    <row r="203" ht="12.75">
      <c r="E203" s="132"/>
    </row>
    <row r="204" ht="12.75">
      <c r="E204" s="132"/>
    </row>
    <row r="205" ht="12.75">
      <c r="E205" s="132"/>
    </row>
    <row r="206" ht="12.75">
      <c r="E206" s="132"/>
    </row>
    <row r="207" ht="12.75">
      <c r="E207" s="132"/>
    </row>
    <row r="208" ht="12.75">
      <c r="E208" s="132"/>
    </row>
    <row r="209" ht="12.75">
      <c r="E209" s="132"/>
    </row>
    <row r="210" ht="12.75">
      <c r="E210" s="132"/>
    </row>
    <row r="211" ht="12.75">
      <c r="E211" s="132"/>
    </row>
    <row r="212" ht="12.75">
      <c r="E212" s="132"/>
    </row>
    <row r="213" ht="12.75">
      <c r="E213" s="132"/>
    </row>
    <row r="214" ht="12.75">
      <c r="E214" s="132"/>
    </row>
    <row r="215" ht="12.75">
      <c r="E215" s="132"/>
    </row>
    <row r="216" ht="12.75">
      <c r="E216" s="132"/>
    </row>
    <row r="217" ht="12.75">
      <c r="E217" s="132"/>
    </row>
    <row r="218" spans="1:2" ht="12.75">
      <c r="A218" s="187"/>
      <c r="B218" s="187"/>
    </row>
    <row r="219" spans="1:7" ht="12.75">
      <c r="A219" s="176"/>
      <c r="B219" s="176"/>
      <c r="C219" s="188"/>
      <c r="D219" s="188"/>
      <c r="E219" s="189"/>
      <c r="F219" s="188"/>
      <c r="G219" s="190"/>
    </row>
    <row r="220" spans="1:7" ht="12.75">
      <c r="A220" s="191"/>
      <c r="B220" s="191"/>
      <c r="C220" s="176"/>
      <c r="D220" s="176"/>
      <c r="E220" s="192"/>
      <c r="F220" s="176"/>
      <c r="G220" s="176"/>
    </row>
    <row r="221" spans="1:7" ht="12.75">
      <c r="A221" s="176"/>
      <c r="B221" s="176"/>
      <c r="C221" s="176"/>
      <c r="D221" s="176"/>
      <c r="E221" s="192"/>
      <c r="F221" s="176"/>
      <c r="G221" s="176"/>
    </row>
    <row r="222" spans="1:7" ht="12.75">
      <c r="A222" s="176"/>
      <c r="B222" s="176"/>
      <c r="C222" s="176"/>
      <c r="D222" s="176"/>
      <c r="E222" s="192"/>
      <c r="F222" s="176"/>
      <c r="G222" s="176"/>
    </row>
    <row r="223" spans="1:7" ht="12.75">
      <c r="A223" s="176"/>
      <c r="B223" s="176"/>
      <c r="C223" s="176"/>
      <c r="D223" s="176"/>
      <c r="E223" s="192"/>
      <c r="F223" s="176"/>
      <c r="G223" s="176"/>
    </row>
    <row r="224" spans="1:7" ht="12.75">
      <c r="A224" s="176"/>
      <c r="B224" s="176"/>
      <c r="C224" s="176"/>
      <c r="D224" s="176"/>
      <c r="E224" s="192"/>
      <c r="F224" s="176"/>
      <c r="G224" s="176"/>
    </row>
    <row r="225" spans="1:7" ht="12.75">
      <c r="A225" s="176"/>
      <c r="B225" s="176"/>
      <c r="C225" s="176"/>
      <c r="D225" s="176"/>
      <c r="E225" s="192"/>
      <c r="F225" s="176"/>
      <c r="G225" s="176"/>
    </row>
    <row r="226" spans="1:7" ht="12.75">
      <c r="A226" s="176"/>
      <c r="B226" s="176"/>
      <c r="C226" s="176"/>
      <c r="D226" s="176"/>
      <c r="E226" s="192"/>
      <c r="F226" s="176"/>
      <c r="G226" s="176"/>
    </row>
    <row r="227" spans="1:7" ht="12.75">
      <c r="A227" s="176"/>
      <c r="B227" s="176"/>
      <c r="C227" s="176"/>
      <c r="D227" s="176"/>
      <c r="E227" s="192"/>
      <c r="F227" s="176"/>
      <c r="G227" s="176"/>
    </row>
    <row r="228" spans="1:7" ht="12.75">
      <c r="A228" s="176"/>
      <c r="B228" s="176"/>
      <c r="C228" s="176"/>
      <c r="D228" s="176"/>
      <c r="E228" s="192"/>
      <c r="F228" s="176"/>
      <c r="G228" s="176"/>
    </row>
    <row r="229" spans="1:7" ht="12.75">
      <c r="A229" s="176"/>
      <c r="B229" s="176"/>
      <c r="C229" s="176"/>
      <c r="D229" s="176"/>
      <c r="E229" s="192"/>
      <c r="F229" s="176"/>
      <c r="G229" s="176"/>
    </row>
    <row r="230" spans="1:7" ht="12.75">
      <c r="A230" s="176"/>
      <c r="B230" s="176"/>
      <c r="C230" s="176"/>
      <c r="D230" s="176"/>
      <c r="E230" s="192"/>
      <c r="F230" s="176"/>
      <c r="G230" s="176"/>
    </row>
    <row r="231" spans="1:7" ht="12.75">
      <c r="A231" s="176"/>
      <c r="B231" s="176"/>
      <c r="C231" s="176"/>
      <c r="D231" s="176"/>
      <c r="E231" s="192"/>
      <c r="F231" s="176"/>
      <c r="G231" s="176"/>
    </row>
    <row r="232" spans="1:7" ht="12.75">
      <c r="A232" s="176"/>
      <c r="B232" s="176"/>
      <c r="C232" s="176"/>
      <c r="D232" s="176"/>
      <c r="E232" s="192"/>
      <c r="F232" s="176"/>
      <c r="G232" s="176"/>
    </row>
  </sheetData>
  <sheetProtection password="E0CF" sheet="1" objects="1" scenarios="1"/>
  <mergeCells count="71">
    <mergeCell ref="C152:G152"/>
    <mergeCell ref="C153:D153"/>
    <mergeCell ref="C155:G155"/>
    <mergeCell ref="C156:D156"/>
    <mergeCell ref="C158:G158"/>
    <mergeCell ref="C120:D120"/>
    <mergeCell ref="C122:D122"/>
    <mergeCell ref="C123:D123"/>
    <mergeCell ref="C125:D125"/>
    <mergeCell ref="C126:D126"/>
    <mergeCell ref="C119:D119"/>
    <mergeCell ref="C98:G98"/>
    <mergeCell ref="C99:G99"/>
    <mergeCell ref="C100:G100"/>
    <mergeCell ref="C101:G101"/>
    <mergeCell ref="C102:G102"/>
    <mergeCell ref="C103:G103"/>
    <mergeCell ref="C104:G104"/>
    <mergeCell ref="C106:D106"/>
    <mergeCell ref="C113:G113"/>
    <mergeCell ref="C116:D116"/>
    <mergeCell ref="C117:D117"/>
    <mergeCell ref="C97:G97"/>
    <mergeCell ref="C85:G85"/>
    <mergeCell ref="C86:G86"/>
    <mergeCell ref="C87:G87"/>
    <mergeCell ref="C88:G88"/>
    <mergeCell ref="C89:G89"/>
    <mergeCell ref="C90:G90"/>
    <mergeCell ref="C91:G91"/>
    <mergeCell ref="C93:G93"/>
    <mergeCell ref="C94:G94"/>
    <mergeCell ref="C95:G95"/>
    <mergeCell ref="C96:G96"/>
    <mergeCell ref="C82:G82"/>
    <mergeCell ref="C83:G83"/>
    <mergeCell ref="C84:G84"/>
    <mergeCell ref="C52:D52"/>
    <mergeCell ref="C62:G62"/>
    <mergeCell ref="C63:D63"/>
    <mergeCell ref="C64:D64"/>
    <mergeCell ref="C68:G68"/>
    <mergeCell ref="C74:D74"/>
    <mergeCell ref="C76:D76"/>
    <mergeCell ref="C80:G80"/>
    <mergeCell ref="C81:G81"/>
    <mergeCell ref="C40:G40"/>
    <mergeCell ref="C42:G42"/>
    <mergeCell ref="C44:G44"/>
    <mergeCell ref="C45:D45"/>
    <mergeCell ref="C47:D47"/>
    <mergeCell ref="C38:G38"/>
    <mergeCell ref="C18:D18"/>
    <mergeCell ref="C20:G20"/>
    <mergeCell ref="C22:D22"/>
    <mergeCell ref="C24:G24"/>
    <mergeCell ref="C25:D25"/>
    <mergeCell ref="C27:D27"/>
    <mergeCell ref="C29:G29"/>
    <mergeCell ref="C30:D30"/>
    <mergeCell ref="C32:D32"/>
    <mergeCell ref="C34:D34"/>
    <mergeCell ref="C36:D36"/>
    <mergeCell ref="C15:G15"/>
    <mergeCell ref="C16:G16"/>
    <mergeCell ref="C17:G17"/>
    <mergeCell ref="A1:G1"/>
    <mergeCell ref="A3:B3"/>
    <mergeCell ref="A4:B4"/>
    <mergeCell ref="E4:G4"/>
    <mergeCell ref="C14:G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M16" sqref="M16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4" t="s">
        <v>88</v>
      </c>
      <c r="B1" s="15"/>
      <c r="C1" s="15"/>
      <c r="D1" s="15"/>
      <c r="E1" s="15"/>
      <c r="F1" s="15"/>
      <c r="G1" s="15"/>
    </row>
    <row r="2" spans="1:7" ht="12.75" customHeight="1">
      <c r="A2" s="16" t="s">
        <v>25</v>
      </c>
      <c r="B2" s="17"/>
      <c r="C2" s="18" t="s">
        <v>96</v>
      </c>
      <c r="D2" s="18" t="s">
        <v>655</v>
      </c>
      <c r="E2" s="19"/>
      <c r="F2" s="20" t="s">
        <v>26</v>
      </c>
      <c r="G2" s="21"/>
    </row>
    <row r="3" spans="1:7" ht="3" customHeight="1" hidden="1">
      <c r="A3" s="22"/>
      <c r="B3" s="23"/>
      <c r="C3" s="24"/>
      <c r="D3" s="24"/>
      <c r="E3" s="25"/>
      <c r="F3" s="26"/>
      <c r="G3" s="27"/>
    </row>
    <row r="4" spans="1:7" ht="12" customHeight="1">
      <c r="A4" s="28" t="s">
        <v>27</v>
      </c>
      <c r="B4" s="23"/>
      <c r="C4" s="24"/>
      <c r="D4" s="24"/>
      <c r="E4" s="25"/>
      <c r="F4" s="26" t="s">
        <v>28</v>
      </c>
      <c r="G4" s="29"/>
    </row>
    <row r="5" spans="1:7" ht="12.95" customHeight="1">
      <c r="A5" s="30" t="s">
        <v>523</v>
      </c>
      <c r="B5" s="31"/>
      <c r="C5" s="32" t="s">
        <v>524</v>
      </c>
      <c r="D5" s="33"/>
      <c r="E5" s="31"/>
      <c r="F5" s="26" t="s">
        <v>29</v>
      </c>
      <c r="G5" s="27"/>
    </row>
    <row r="6" spans="1:15" ht="12.95" customHeight="1">
      <c r="A6" s="28" t="s">
        <v>30</v>
      </c>
      <c r="B6" s="23"/>
      <c r="C6" s="24"/>
      <c r="D6" s="24"/>
      <c r="E6" s="25"/>
      <c r="F6" s="34" t="s">
        <v>31</v>
      </c>
      <c r="G6" s="35"/>
      <c r="O6" s="36"/>
    </row>
    <row r="7" spans="1:7" ht="12.95" customHeight="1">
      <c r="A7" s="37" t="s">
        <v>90</v>
      </c>
      <c r="B7" s="38"/>
      <c r="C7" s="398" t="s">
        <v>91</v>
      </c>
      <c r="D7" s="399"/>
      <c r="E7" s="400"/>
      <c r="F7" s="39" t="s">
        <v>32</v>
      </c>
      <c r="G7" s="35">
        <f>IF(G6=0,,ROUND((F30+F32)/G6,1))</f>
        <v>0</v>
      </c>
    </row>
    <row r="8" spans="1:9" ht="12.75">
      <c r="A8" s="40" t="s">
        <v>33</v>
      </c>
      <c r="B8" s="26"/>
      <c r="C8" s="401" t="s">
        <v>121</v>
      </c>
      <c r="D8" s="401"/>
      <c r="E8" s="402"/>
      <c r="F8" s="41" t="s">
        <v>34</v>
      </c>
      <c r="G8" s="42"/>
      <c r="H8" s="43"/>
      <c r="I8" s="44"/>
    </row>
    <row r="9" spans="1:8" ht="12.75">
      <c r="A9" s="40" t="s">
        <v>35</v>
      </c>
      <c r="B9" s="26"/>
      <c r="C9" s="401"/>
      <c r="D9" s="401"/>
      <c r="E9" s="402"/>
      <c r="F9" s="26"/>
      <c r="G9" s="45"/>
      <c r="H9" s="46"/>
    </row>
    <row r="10" spans="1:8" ht="12.75">
      <c r="A10" s="40" t="s">
        <v>36</v>
      </c>
      <c r="B10" s="26"/>
      <c r="C10" s="401" t="s">
        <v>120</v>
      </c>
      <c r="D10" s="401"/>
      <c r="E10" s="401"/>
      <c r="F10" s="47"/>
      <c r="G10" s="48"/>
      <c r="H10" s="49"/>
    </row>
    <row r="11" spans="1:57" ht="13.5" customHeight="1">
      <c r="A11" s="40" t="s">
        <v>37</v>
      </c>
      <c r="B11" s="26"/>
      <c r="C11" s="401"/>
      <c r="D11" s="401"/>
      <c r="E11" s="401"/>
      <c r="F11" s="50" t="s">
        <v>38</v>
      </c>
      <c r="G11" s="51"/>
      <c r="H11" s="46"/>
      <c r="BA11" s="52"/>
      <c r="BB11" s="52"/>
      <c r="BC11" s="52"/>
      <c r="BD11" s="52"/>
      <c r="BE11" s="52"/>
    </row>
    <row r="12" spans="1:8" ht="12.75" customHeight="1">
      <c r="A12" s="53" t="s">
        <v>39</v>
      </c>
      <c r="B12" s="23"/>
      <c r="C12" s="403"/>
      <c r="D12" s="403"/>
      <c r="E12" s="403"/>
      <c r="F12" s="54" t="s">
        <v>40</v>
      </c>
      <c r="G12" s="55"/>
      <c r="H12" s="46"/>
    </row>
    <row r="13" spans="1:8" ht="28.5" customHeight="1" thickBot="1">
      <c r="A13" s="56" t="s">
        <v>41</v>
      </c>
      <c r="B13" s="57"/>
      <c r="C13" s="57"/>
      <c r="D13" s="57"/>
      <c r="E13" s="58"/>
      <c r="F13" s="58"/>
      <c r="G13" s="59"/>
      <c r="H13" s="46"/>
    </row>
    <row r="14" spans="1:7" ht="17.25" customHeight="1" thickBot="1">
      <c r="A14" s="60" t="s">
        <v>42</v>
      </c>
      <c r="B14" s="61"/>
      <c r="C14" s="62"/>
      <c r="D14" s="63" t="s">
        <v>43</v>
      </c>
      <c r="E14" s="64"/>
      <c r="F14" s="64"/>
      <c r="G14" s="62"/>
    </row>
    <row r="15" spans="1:7" ht="15.95" customHeight="1">
      <c r="A15" s="65"/>
      <c r="B15" s="66" t="s">
        <v>44</v>
      </c>
      <c r="C15" s="67">
        <f>'SO300  Rek-1'!E13</f>
        <v>0</v>
      </c>
      <c r="D15" s="68">
        <f>'SO300  Rek-1'!A18</f>
        <v>0</v>
      </c>
      <c r="E15" s="69"/>
      <c r="F15" s="70"/>
      <c r="G15" s="67">
        <f>'SO300  Rek-1'!I18</f>
        <v>0</v>
      </c>
    </row>
    <row r="16" spans="1:7" ht="15.95" customHeight="1">
      <c r="A16" s="65" t="s">
        <v>45</v>
      </c>
      <c r="B16" s="66" t="s">
        <v>46</v>
      </c>
      <c r="C16" s="67">
        <f>'SO300  Rek-1'!F13</f>
        <v>0</v>
      </c>
      <c r="D16" s="22">
        <f>'SO300  Rek-1'!A19</f>
        <v>0</v>
      </c>
      <c r="E16" s="71"/>
      <c r="F16" s="72"/>
      <c r="G16" s="67">
        <f>'SO300  Rek-1'!I19</f>
        <v>0</v>
      </c>
    </row>
    <row r="17" spans="1:7" ht="15.95" customHeight="1">
      <c r="A17" s="65" t="s">
        <v>47</v>
      </c>
      <c r="B17" s="66" t="s">
        <v>48</v>
      </c>
      <c r="C17" s="67">
        <f>'SO300  Rek-1'!H13</f>
        <v>0</v>
      </c>
      <c r="D17" s="22">
        <f>'SO300  Rek-1'!A20</f>
        <v>0</v>
      </c>
      <c r="E17" s="71"/>
      <c r="F17" s="72"/>
      <c r="G17" s="67">
        <f>'SO300  Rek-1'!I20</f>
        <v>0</v>
      </c>
    </row>
    <row r="18" spans="1:7" ht="15.95" customHeight="1">
      <c r="A18" s="73" t="s">
        <v>49</v>
      </c>
      <c r="B18" s="74" t="s">
        <v>50</v>
      </c>
      <c r="C18" s="67">
        <f>'SO300  Rek-1'!G13</f>
        <v>0</v>
      </c>
      <c r="D18" s="22">
        <f>'SO300  Rek-1'!A21</f>
        <v>0</v>
      </c>
      <c r="E18" s="71"/>
      <c r="F18" s="72"/>
      <c r="G18" s="67">
        <f>'SO300  Rek-1'!I21</f>
        <v>0</v>
      </c>
    </row>
    <row r="19" spans="1:7" ht="15.95" customHeight="1">
      <c r="A19" s="75" t="s">
        <v>51</v>
      </c>
      <c r="B19" s="66"/>
      <c r="C19" s="67">
        <f>SUM(C15:C18)</f>
        <v>0</v>
      </c>
      <c r="D19" s="22"/>
      <c r="E19" s="71"/>
      <c r="F19" s="72"/>
      <c r="G19" s="67"/>
    </row>
    <row r="20" spans="1:7" ht="15.95" customHeight="1">
      <c r="A20" s="75"/>
      <c r="B20" s="66"/>
      <c r="C20" s="67"/>
      <c r="D20" s="22"/>
      <c r="E20" s="71"/>
      <c r="F20" s="72"/>
      <c r="G20" s="67"/>
    </row>
    <row r="21" spans="1:7" ht="15.95" customHeight="1">
      <c r="A21" s="75" t="s">
        <v>24</v>
      </c>
      <c r="B21" s="66"/>
      <c r="C21" s="67">
        <f>'SO000  Rek'!I8</f>
        <v>0</v>
      </c>
      <c r="D21" s="22"/>
      <c r="E21" s="71"/>
      <c r="F21" s="72"/>
      <c r="G21" s="67"/>
    </row>
    <row r="22" spans="1:7" ht="15.95" customHeight="1">
      <c r="A22" s="76" t="s">
        <v>52</v>
      </c>
      <c r="B22" s="46"/>
      <c r="C22" s="67">
        <f>C19+C21</f>
        <v>0</v>
      </c>
      <c r="D22" s="22"/>
      <c r="E22" s="71"/>
      <c r="F22" s="72"/>
      <c r="G22" s="67"/>
    </row>
    <row r="23" spans="1:7" ht="15.95" customHeight="1" thickBot="1">
      <c r="A23" s="404" t="s">
        <v>53</v>
      </c>
      <c r="B23" s="405"/>
      <c r="C23" s="77">
        <f>C22+G23</f>
        <v>0</v>
      </c>
      <c r="D23" s="78"/>
      <c r="E23" s="79"/>
      <c r="F23" s="80"/>
      <c r="G23" s="67"/>
    </row>
    <row r="24" spans="1:7" ht="12.75">
      <c r="A24" s="81" t="s">
        <v>54</v>
      </c>
      <c r="B24" s="82"/>
      <c r="C24" s="83"/>
      <c r="D24" s="82" t="s">
        <v>55</v>
      </c>
      <c r="E24" s="82"/>
      <c r="F24" s="84" t="s">
        <v>56</v>
      </c>
      <c r="G24" s="85"/>
    </row>
    <row r="25" spans="1:7" ht="12.75">
      <c r="A25" s="76" t="s">
        <v>57</v>
      </c>
      <c r="B25" s="46"/>
      <c r="C25" s="86"/>
      <c r="D25" s="46" t="s">
        <v>57</v>
      </c>
      <c r="F25" s="87" t="s">
        <v>57</v>
      </c>
      <c r="G25" s="88"/>
    </row>
    <row r="26" spans="1:7" ht="37.5" customHeight="1">
      <c r="A26" s="76" t="s">
        <v>58</v>
      </c>
      <c r="B26" s="89"/>
      <c r="C26" s="86"/>
      <c r="D26" s="46" t="s">
        <v>58</v>
      </c>
      <c r="F26" s="87" t="s">
        <v>58</v>
      </c>
      <c r="G26" s="88"/>
    </row>
    <row r="27" spans="1:7" ht="12.75">
      <c r="A27" s="76"/>
      <c r="B27" s="90"/>
      <c r="C27" s="86"/>
      <c r="D27" s="46"/>
      <c r="F27" s="87"/>
      <c r="G27" s="88"/>
    </row>
    <row r="28" spans="1:7" ht="12.75">
      <c r="A28" s="76" t="s">
        <v>59</v>
      </c>
      <c r="B28" s="46"/>
      <c r="C28" s="86"/>
      <c r="D28" s="87" t="s">
        <v>60</v>
      </c>
      <c r="E28" s="86"/>
      <c r="F28" s="91" t="s">
        <v>60</v>
      </c>
      <c r="G28" s="88"/>
    </row>
    <row r="29" spans="1:7" ht="69" customHeight="1">
      <c r="A29" s="76"/>
      <c r="B29" s="46"/>
      <c r="C29" s="92"/>
      <c r="D29" s="93"/>
      <c r="E29" s="92"/>
      <c r="F29" s="46"/>
      <c r="G29" s="88"/>
    </row>
    <row r="30" spans="1:7" ht="12.75">
      <c r="A30" s="94" t="s">
        <v>11</v>
      </c>
      <c r="B30" s="95"/>
      <c r="C30" s="96">
        <v>21</v>
      </c>
      <c r="D30" s="95" t="s">
        <v>61</v>
      </c>
      <c r="E30" s="97"/>
      <c r="F30" s="393">
        <f>C23-F32</f>
        <v>0</v>
      </c>
      <c r="G30" s="394"/>
    </row>
    <row r="31" spans="1:7" ht="12.75">
      <c r="A31" s="94" t="s">
        <v>62</v>
      </c>
      <c r="B31" s="95"/>
      <c r="C31" s="96">
        <f>C30</f>
        <v>21</v>
      </c>
      <c r="D31" s="95" t="s">
        <v>63</v>
      </c>
      <c r="E31" s="97"/>
      <c r="F31" s="393">
        <f>ROUND(PRODUCT(F30,C31/100),0)</f>
        <v>0</v>
      </c>
      <c r="G31" s="394"/>
    </row>
    <row r="32" spans="1:7" ht="12.75">
      <c r="A32" s="94" t="s">
        <v>11</v>
      </c>
      <c r="B32" s="95"/>
      <c r="C32" s="96">
        <v>0</v>
      </c>
      <c r="D32" s="95" t="s">
        <v>63</v>
      </c>
      <c r="E32" s="97"/>
      <c r="F32" s="393">
        <v>0</v>
      </c>
      <c r="G32" s="394"/>
    </row>
    <row r="33" spans="1:7" ht="12.75">
      <c r="A33" s="94" t="s">
        <v>62</v>
      </c>
      <c r="B33" s="98"/>
      <c r="C33" s="99">
        <f>C32</f>
        <v>0</v>
      </c>
      <c r="D33" s="95" t="s">
        <v>63</v>
      </c>
      <c r="E33" s="72"/>
      <c r="F33" s="393">
        <f>ROUND(PRODUCT(F32,C33/100),0)</f>
        <v>0</v>
      </c>
      <c r="G33" s="394"/>
    </row>
    <row r="34" spans="1:7" s="103" customFormat="1" ht="19.5" customHeight="1" thickBot="1">
      <c r="A34" s="100" t="s">
        <v>64</v>
      </c>
      <c r="B34" s="101"/>
      <c r="C34" s="101"/>
      <c r="D34" s="101"/>
      <c r="E34" s="102"/>
      <c r="F34" s="395">
        <f>ROUND(SUM(F30:F33),0)</f>
        <v>0</v>
      </c>
      <c r="G34" s="396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97"/>
      <c r="C37" s="397"/>
      <c r="D37" s="397"/>
      <c r="E37" s="397"/>
      <c r="F37" s="397"/>
      <c r="G37" s="397"/>
      <c r="H37" s="1" t="s">
        <v>1</v>
      </c>
    </row>
    <row r="38" spans="1:8" ht="12.75" customHeight="1">
      <c r="A38" s="104"/>
      <c r="B38" s="397"/>
      <c r="C38" s="397"/>
      <c r="D38" s="397"/>
      <c r="E38" s="397"/>
      <c r="F38" s="397"/>
      <c r="G38" s="397"/>
      <c r="H38" s="1" t="s">
        <v>1</v>
      </c>
    </row>
    <row r="39" spans="1:8" ht="12.75">
      <c r="A39" s="104"/>
      <c r="B39" s="397"/>
      <c r="C39" s="397"/>
      <c r="D39" s="397"/>
      <c r="E39" s="397"/>
      <c r="F39" s="397"/>
      <c r="G39" s="397"/>
      <c r="H39" s="1" t="s">
        <v>1</v>
      </c>
    </row>
    <row r="40" spans="1:8" ht="12.75">
      <c r="A40" s="104"/>
      <c r="B40" s="397"/>
      <c r="C40" s="397"/>
      <c r="D40" s="397"/>
      <c r="E40" s="397"/>
      <c r="F40" s="397"/>
      <c r="G40" s="397"/>
      <c r="H40" s="1" t="s">
        <v>1</v>
      </c>
    </row>
    <row r="41" spans="1:8" ht="12.75">
      <c r="A41" s="104"/>
      <c r="B41" s="397"/>
      <c r="C41" s="397"/>
      <c r="D41" s="397"/>
      <c r="E41" s="397"/>
      <c r="F41" s="397"/>
      <c r="G41" s="397"/>
      <c r="H41" s="1" t="s">
        <v>1</v>
      </c>
    </row>
    <row r="42" spans="1:8" ht="12.75">
      <c r="A42" s="104"/>
      <c r="B42" s="397"/>
      <c r="C42" s="397"/>
      <c r="D42" s="397"/>
      <c r="E42" s="397"/>
      <c r="F42" s="397"/>
      <c r="G42" s="397"/>
      <c r="H42" s="1" t="s">
        <v>1</v>
      </c>
    </row>
    <row r="43" spans="1:8" ht="12.75">
      <c r="A43" s="104"/>
      <c r="B43" s="397"/>
      <c r="C43" s="397"/>
      <c r="D43" s="397"/>
      <c r="E43" s="397"/>
      <c r="F43" s="397"/>
      <c r="G43" s="397"/>
      <c r="H43" s="1" t="s">
        <v>1</v>
      </c>
    </row>
    <row r="44" spans="1:8" ht="12.75" customHeight="1">
      <c r="A44" s="104"/>
      <c r="B44" s="397"/>
      <c r="C44" s="397"/>
      <c r="D44" s="397"/>
      <c r="E44" s="397"/>
      <c r="F44" s="397"/>
      <c r="G44" s="397"/>
      <c r="H44" s="1" t="s">
        <v>1</v>
      </c>
    </row>
    <row r="45" spans="1:8" ht="12.75" customHeight="1">
      <c r="A45" s="104"/>
      <c r="B45" s="397"/>
      <c r="C45" s="397"/>
      <c r="D45" s="397"/>
      <c r="E45" s="397"/>
      <c r="F45" s="397"/>
      <c r="G45" s="397"/>
      <c r="H45" s="1" t="s">
        <v>1</v>
      </c>
    </row>
    <row r="46" spans="2:7" ht="12.75">
      <c r="B46" s="392"/>
      <c r="C46" s="392"/>
      <c r="D46" s="392"/>
      <c r="E46" s="392"/>
      <c r="F46" s="392"/>
      <c r="G46" s="392"/>
    </row>
    <row r="47" spans="2:7" ht="12.75">
      <c r="B47" s="392"/>
      <c r="C47" s="392"/>
      <c r="D47" s="392"/>
      <c r="E47" s="392"/>
      <c r="F47" s="392"/>
      <c r="G47" s="392"/>
    </row>
    <row r="48" spans="2:7" ht="12.75">
      <c r="B48" s="392"/>
      <c r="C48" s="392"/>
      <c r="D48" s="392"/>
      <c r="E48" s="392"/>
      <c r="F48" s="392"/>
      <c r="G48" s="392"/>
    </row>
    <row r="49" spans="2:7" ht="12.75">
      <c r="B49" s="392"/>
      <c r="C49" s="392"/>
      <c r="D49" s="392"/>
      <c r="E49" s="392"/>
      <c r="F49" s="392"/>
      <c r="G49" s="392"/>
    </row>
    <row r="50" spans="2:7" ht="12.75">
      <c r="B50" s="392"/>
      <c r="C50" s="392"/>
      <c r="D50" s="392"/>
      <c r="E50" s="392"/>
      <c r="F50" s="392"/>
      <c r="G50" s="392"/>
    </row>
    <row r="51" spans="2:7" ht="12.75">
      <c r="B51" s="392"/>
      <c r="C51" s="392"/>
      <c r="D51" s="392"/>
      <c r="E51" s="392"/>
      <c r="F51" s="392"/>
      <c r="G51" s="392"/>
    </row>
  </sheetData>
  <sheetProtection password="CC3D" sheet="1" objects="1" scenarios="1"/>
  <mergeCells count="19">
    <mergeCell ref="C7:E7"/>
    <mergeCell ref="B46:G46"/>
    <mergeCell ref="B47:G47"/>
    <mergeCell ref="B48:G48"/>
    <mergeCell ref="B49:G49"/>
    <mergeCell ref="C8:E8"/>
    <mergeCell ref="C9:E9"/>
    <mergeCell ref="C10:E10"/>
    <mergeCell ref="C11:E11"/>
    <mergeCell ref="C12:E12"/>
    <mergeCell ref="A23:B23"/>
    <mergeCell ref="B50:G50"/>
    <mergeCell ref="B51:G51"/>
    <mergeCell ref="F30:G30"/>
    <mergeCell ref="F31:G31"/>
    <mergeCell ref="F32:G32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E74"/>
  <sheetViews>
    <sheetView workbookViewId="0" topLeftCell="A1">
      <selection activeCell="E23" sqref="E23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06" t="s">
        <v>2</v>
      </c>
      <c r="B1" s="407"/>
      <c r="C1" s="105" t="s">
        <v>91</v>
      </c>
      <c r="D1" s="106"/>
      <c r="E1" s="107"/>
      <c r="F1" s="106"/>
      <c r="G1" s="108" t="s">
        <v>66</v>
      </c>
      <c r="H1" s="109" t="s">
        <v>96</v>
      </c>
      <c r="I1" s="110"/>
    </row>
    <row r="2" spans="1:9" ht="13.5" thickBot="1">
      <c r="A2" s="408" t="s">
        <v>67</v>
      </c>
      <c r="B2" s="409"/>
      <c r="C2" s="111" t="s">
        <v>525</v>
      </c>
      <c r="D2" s="112"/>
      <c r="E2" s="113"/>
      <c r="F2" s="112"/>
      <c r="G2" s="410" t="s">
        <v>655</v>
      </c>
      <c r="H2" s="411"/>
      <c r="I2" s="412"/>
    </row>
    <row r="3" ht="13.5" thickTop="1">
      <c r="F3" s="46"/>
    </row>
    <row r="4" spans="1:9" ht="19.5" customHeight="1">
      <c r="A4" s="114" t="s">
        <v>68</v>
      </c>
      <c r="B4" s="115"/>
      <c r="C4" s="115"/>
      <c r="D4" s="115"/>
      <c r="E4" s="116"/>
      <c r="F4" s="115"/>
      <c r="G4" s="115"/>
      <c r="H4" s="115"/>
      <c r="I4" s="115"/>
    </row>
    <row r="5" ht="13.5" thickBot="1"/>
    <row r="6" spans="1:9" s="46" customFormat="1" ht="13.5" thickBot="1">
      <c r="A6" s="117"/>
      <c r="B6" s="118" t="s">
        <v>69</v>
      </c>
      <c r="C6" s="118"/>
      <c r="D6" s="119"/>
      <c r="E6" s="120" t="s">
        <v>20</v>
      </c>
      <c r="F6" s="121" t="s">
        <v>21</v>
      </c>
      <c r="G6" s="121" t="s">
        <v>22</v>
      </c>
      <c r="H6" s="121" t="s">
        <v>23</v>
      </c>
      <c r="I6" s="122" t="s">
        <v>24</v>
      </c>
    </row>
    <row r="7" spans="1:9" s="46" customFormat="1" ht="12.75">
      <c r="A7" s="193" t="str">
        <f>'SO300  Pol-1'!B7</f>
        <v>1</v>
      </c>
      <c r="B7" s="12" t="str">
        <f>'SO300  Pol-1'!C7</f>
        <v>Zemní práce</v>
      </c>
      <c r="D7" s="123"/>
      <c r="E7" s="194">
        <f>'SO300  Pol-1'!BA40</f>
        <v>0</v>
      </c>
      <c r="F7" s="195">
        <f>'SO300  Pol-1'!BB40</f>
        <v>0</v>
      </c>
      <c r="G7" s="195">
        <f>'SO300  Pol-1'!BC40</f>
        <v>0</v>
      </c>
      <c r="H7" s="195">
        <f>'SO300  Pol-1'!BD40</f>
        <v>0</v>
      </c>
      <c r="I7" s="196">
        <f>'SO300  Pol-1'!BE40</f>
        <v>0</v>
      </c>
    </row>
    <row r="8" spans="1:9" s="46" customFormat="1" ht="12.75">
      <c r="A8" s="193" t="str">
        <f>'SO300  Pol-1'!B41</f>
        <v>2</v>
      </c>
      <c r="B8" s="12" t="str">
        <f>'SO300  Pol-1'!C41</f>
        <v>Základy a zvláštní zakládání</v>
      </c>
      <c r="D8" s="123"/>
      <c r="E8" s="194">
        <f>'SO300  Pol-1'!BA46</f>
        <v>0</v>
      </c>
      <c r="F8" s="195">
        <f>'SO300  Pol-1'!BB46</f>
        <v>0</v>
      </c>
      <c r="G8" s="195">
        <f>'SO300  Pol-1'!BC46</f>
        <v>0</v>
      </c>
      <c r="H8" s="195">
        <f>'SO300  Pol-1'!BD46</f>
        <v>0</v>
      </c>
      <c r="I8" s="196">
        <f>'SO300  Pol-1'!BE46</f>
        <v>0</v>
      </c>
    </row>
    <row r="9" spans="1:9" s="46" customFormat="1" ht="12.75">
      <c r="A9" s="193" t="str">
        <f>'SO300  Pol-1'!B47</f>
        <v>4</v>
      </c>
      <c r="B9" s="12" t="str">
        <f>'SO300  Pol-1'!C47</f>
        <v>Vodorovné konstrukce</v>
      </c>
      <c r="D9" s="123"/>
      <c r="E9" s="194">
        <f>'SO300  Pol-1'!BA50</f>
        <v>0</v>
      </c>
      <c r="F9" s="195">
        <f>'SO300  Pol-1'!BB50</f>
        <v>0</v>
      </c>
      <c r="G9" s="195">
        <f>'SO300  Pol-1'!BC50</f>
        <v>0</v>
      </c>
      <c r="H9" s="195">
        <f>'SO300  Pol-1'!BD50</f>
        <v>0</v>
      </c>
      <c r="I9" s="196">
        <f>'SO300  Pol-1'!BE50</f>
        <v>0</v>
      </c>
    </row>
    <row r="10" spans="1:9" s="46" customFormat="1" ht="12.75">
      <c r="A10" s="193" t="str">
        <f>'SO300  Pol-1'!B51</f>
        <v>8</v>
      </c>
      <c r="B10" s="12" t="str">
        <f>'SO300  Pol-1'!C51</f>
        <v>Trubní vedení</v>
      </c>
      <c r="D10" s="123"/>
      <c r="E10" s="194">
        <f>'SO300  Pol-1'!BA67</f>
        <v>0</v>
      </c>
      <c r="F10" s="195">
        <f>'SO300  Pol-1'!BB67</f>
        <v>0</v>
      </c>
      <c r="G10" s="195">
        <f>'SO300  Pol-1'!BC67</f>
        <v>0</v>
      </c>
      <c r="H10" s="195">
        <f>'SO300  Pol-1'!BD67</f>
        <v>0</v>
      </c>
      <c r="I10" s="196">
        <f>'SO300  Pol-1'!BE67</f>
        <v>0</v>
      </c>
    </row>
    <row r="11" spans="1:9" s="46" customFormat="1" ht="12.75">
      <c r="A11" s="193" t="str">
        <f>'SO300  Pol-1'!B68</f>
        <v>999</v>
      </c>
      <c r="B11" s="12" t="str">
        <f>'SO300  Pol-1'!C68</f>
        <v>Poplatky za skládky</v>
      </c>
      <c r="D11" s="123"/>
      <c r="E11" s="194">
        <f>'SO300  Pol-1'!BA70</f>
        <v>0</v>
      </c>
      <c r="F11" s="195">
        <f>'SO300  Pol-1'!BB70</f>
        <v>0</v>
      </c>
      <c r="G11" s="195">
        <f>'SO300  Pol-1'!BC70</f>
        <v>0</v>
      </c>
      <c r="H11" s="195">
        <f>'SO300  Pol-1'!BD70</f>
        <v>0</v>
      </c>
      <c r="I11" s="196">
        <f>'SO300  Pol-1'!BE70</f>
        <v>0</v>
      </c>
    </row>
    <row r="12" spans="1:9" s="46" customFormat="1" ht="13.5" thickBot="1">
      <c r="A12" s="193" t="str">
        <f>'SO300  Pol-1'!B71</f>
        <v>D96</v>
      </c>
      <c r="B12" s="12" t="str">
        <f>'SO300  Pol-1'!C71</f>
        <v>Přesuny suti a vybouraných hmot</v>
      </c>
      <c r="D12" s="123"/>
      <c r="E12" s="194">
        <f>'SO300  Pol-1'!BA76</f>
        <v>0</v>
      </c>
      <c r="F12" s="195">
        <f>'SO300  Pol-1'!BB76</f>
        <v>0</v>
      </c>
      <c r="G12" s="195">
        <f>'SO300  Pol-1'!BC76</f>
        <v>0</v>
      </c>
      <c r="H12" s="195">
        <f>'SO300  Pol-1'!BD76</f>
        <v>0</v>
      </c>
      <c r="I12" s="196">
        <f>'SO300  Pol-1'!BE76</f>
        <v>0</v>
      </c>
    </row>
    <row r="13" spans="1:9" s="5" customFormat="1" ht="13.5" thickBot="1">
      <c r="A13" s="124"/>
      <c r="B13" s="125" t="s">
        <v>70</v>
      </c>
      <c r="C13" s="125"/>
      <c r="D13" s="126"/>
      <c r="E13" s="127">
        <f>SUM(E7:E12)</f>
        <v>0</v>
      </c>
      <c r="F13" s="128">
        <f>SUM(F7:F12)</f>
        <v>0</v>
      </c>
      <c r="G13" s="128">
        <f>SUM(G7:G12)</f>
        <v>0</v>
      </c>
      <c r="H13" s="128">
        <f>SUM(H7:H12)</f>
        <v>0</v>
      </c>
      <c r="I13" s="129">
        <f>SUM(I7:I12)</f>
        <v>0</v>
      </c>
    </row>
    <row r="14" spans="1:9" ht="12.75">
      <c r="A14" s="46"/>
      <c r="B14" s="46"/>
      <c r="C14" s="46"/>
      <c r="D14" s="46"/>
      <c r="E14" s="46"/>
      <c r="F14" s="46"/>
      <c r="G14" s="46"/>
      <c r="H14" s="46"/>
      <c r="I14" s="46"/>
    </row>
    <row r="15" spans="1:57" ht="19.5" customHeight="1">
      <c r="A15" s="239"/>
      <c r="B15" s="239"/>
      <c r="C15" s="239"/>
      <c r="D15" s="239"/>
      <c r="E15" s="239"/>
      <c r="F15" s="239"/>
      <c r="G15" s="240"/>
      <c r="H15" s="239"/>
      <c r="I15" s="239"/>
      <c r="BA15" s="52"/>
      <c r="BB15" s="52"/>
      <c r="BC15" s="52"/>
      <c r="BD15" s="52"/>
      <c r="BE15" s="52"/>
    </row>
    <row r="16" spans="1:9" ht="12.75">
      <c r="A16" s="91"/>
      <c r="B16" s="91"/>
      <c r="C16" s="91"/>
      <c r="D16" s="91"/>
      <c r="E16" s="91"/>
      <c r="F16" s="91"/>
      <c r="G16" s="91"/>
      <c r="H16" s="91"/>
      <c r="I16" s="91"/>
    </row>
    <row r="17" spans="1:9" ht="12.75">
      <c r="A17" s="241"/>
      <c r="B17" s="241"/>
      <c r="C17" s="241"/>
      <c r="D17" s="91"/>
      <c r="E17" s="242"/>
      <c r="F17" s="242"/>
      <c r="G17" s="243"/>
      <c r="H17" s="244"/>
      <c r="I17" s="244"/>
    </row>
    <row r="18" spans="1:53" ht="12.75">
      <c r="A18" s="91"/>
      <c r="B18" s="91"/>
      <c r="C18" s="91"/>
      <c r="D18" s="91"/>
      <c r="E18" s="245"/>
      <c r="F18" s="246"/>
      <c r="G18" s="245"/>
      <c r="H18" s="247"/>
      <c r="I18" s="245"/>
      <c r="BA18" s="1">
        <v>0</v>
      </c>
    </row>
    <row r="19" spans="1:53" ht="12.75">
      <c r="A19" s="91"/>
      <c r="B19" s="91"/>
      <c r="C19" s="91"/>
      <c r="D19" s="91"/>
      <c r="E19" s="245"/>
      <c r="F19" s="246"/>
      <c r="G19" s="245"/>
      <c r="H19" s="247"/>
      <c r="I19" s="245"/>
      <c r="BA19" s="1">
        <v>0</v>
      </c>
    </row>
    <row r="20" spans="1:53" ht="12.75">
      <c r="A20" s="91"/>
      <c r="B20" s="91"/>
      <c r="C20" s="91"/>
      <c r="D20" s="91"/>
      <c r="E20" s="245"/>
      <c r="F20" s="246"/>
      <c r="G20" s="245"/>
      <c r="H20" s="247"/>
      <c r="I20" s="245"/>
      <c r="BA20" s="1">
        <v>0</v>
      </c>
    </row>
    <row r="21" spans="1:53" ht="12.75">
      <c r="A21" s="91"/>
      <c r="B21" s="91"/>
      <c r="C21" s="91"/>
      <c r="D21" s="91"/>
      <c r="E21" s="245"/>
      <c r="F21" s="246"/>
      <c r="G21" s="245"/>
      <c r="H21" s="247"/>
      <c r="I21" s="245"/>
      <c r="BA21" s="1">
        <v>1</v>
      </c>
    </row>
    <row r="22" spans="1:53" ht="12.75">
      <c r="A22" s="91"/>
      <c r="B22" s="91"/>
      <c r="C22" s="91"/>
      <c r="D22" s="91"/>
      <c r="E22" s="245"/>
      <c r="F22" s="246"/>
      <c r="G22" s="245"/>
      <c r="H22" s="247"/>
      <c r="I22" s="245"/>
      <c r="BA22" s="1">
        <v>1</v>
      </c>
    </row>
    <row r="23" spans="1:9" ht="12.75">
      <c r="A23" s="91"/>
      <c r="B23" s="241"/>
      <c r="C23" s="91"/>
      <c r="D23" s="248"/>
      <c r="E23" s="248"/>
      <c r="F23" s="248"/>
      <c r="G23" s="248"/>
      <c r="H23" s="413"/>
      <c r="I23" s="413"/>
    </row>
    <row r="25" spans="2:9" ht="12.75">
      <c r="B25" s="5"/>
      <c r="F25" s="130"/>
      <c r="G25" s="131"/>
      <c r="H25" s="131"/>
      <c r="I25" s="11"/>
    </row>
    <row r="26" spans="6:9" ht="12.75">
      <c r="F26" s="130"/>
      <c r="G26" s="131"/>
      <c r="H26" s="131"/>
      <c r="I26" s="11"/>
    </row>
    <row r="27" spans="6:9" ht="12.75">
      <c r="F27" s="130"/>
      <c r="G27" s="131"/>
      <c r="H27" s="131"/>
      <c r="I27" s="11"/>
    </row>
    <row r="28" spans="6:9" ht="12.75">
      <c r="F28" s="130"/>
      <c r="G28" s="131"/>
      <c r="H28" s="131"/>
      <c r="I28" s="11"/>
    </row>
    <row r="29" spans="6:9" ht="12.75">
      <c r="F29" s="130"/>
      <c r="G29" s="131"/>
      <c r="H29" s="131"/>
      <c r="I29" s="11"/>
    </row>
    <row r="30" spans="6:9" ht="12.75">
      <c r="F30" s="130"/>
      <c r="G30" s="131"/>
      <c r="H30" s="131"/>
      <c r="I30" s="11"/>
    </row>
    <row r="31" spans="6:9" ht="12.75">
      <c r="F31" s="130"/>
      <c r="G31" s="131"/>
      <c r="H31" s="131"/>
      <c r="I31" s="11"/>
    </row>
    <row r="32" spans="6:9" ht="12.75">
      <c r="F32" s="130"/>
      <c r="G32" s="131"/>
      <c r="H32" s="131"/>
      <c r="I32" s="11"/>
    </row>
    <row r="33" spans="6:9" ht="12.75">
      <c r="F33" s="130"/>
      <c r="G33" s="131"/>
      <c r="H33" s="131"/>
      <c r="I33" s="11"/>
    </row>
    <row r="34" spans="6:9" ht="12.75">
      <c r="F34" s="130"/>
      <c r="G34" s="131"/>
      <c r="H34" s="131"/>
      <c r="I34" s="11"/>
    </row>
    <row r="35" spans="6:9" ht="12.75">
      <c r="F35" s="130"/>
      <c r="G35" s="131"/>
      <c r="H35" s="131"/>
      <c r="I35" s="11"/>
    </row>
    <row r="36" spans="6:9" ht="12.75">
      <c r="F36" s="130"/>
      <c r="G36" s="131"/>
      <c r="H36" s="131"/>
      <c r="I36" s="11"/>
    </row>
    <row r="37" spans="6:9" ht="12.75">
      <c r="F37" s="130"/>
      <c r="G37" s="131"/>
      <c r="H37" s="131"/>
      <c r="I37" s="11"/>
    </row>
    <row r="38" spans="6:9" ht="12.75">
      <c r="F38" s="130"/>
      <c r="G38" s="131"/>
      <c r="H38" s="131"/>
      <c r="I38" s="11"/>
    </row>
    <row r="39" spans="6:9" ht="12.75">
      <c r="F39" s="130"/>
      <c r="G39" s="131"/>
      <c r="H39" s="131"/>
      <c r="I39" s="11"/>
    </row>
    <row r="40" spans="6:9" ht="12.75">
      <c r="F40" s="130"/>
      <c r="G40" s="131"/>
      <c r="H40" s="131"/>
      <c r="I40" s="11"/>
    </row>
    <row r="41" spans="6:9" ht="12.75">
      <c r="F41" s="130"/>
      <c r="G41" s="131"/>
      <c r="H41" s="131"/>
      <c r="I41" s="11"/>
    </row>
    <row r="42" spans="6:9" ht="12.75">
      <c r="F42" s="130"/>
      <c r="G42" s="131"/>
      <c r="H42" s="131"/>
      <c r="I42" s="11"/>
    </row>
    <row r="43" spans="6:9" ht="12.75">
      <c r="F43" s="130"/>
      <c r="G43" s="131"/>
      <c r="H43" s="131"/>
      <c r="I43" s="11"/>
    </row>
    <row r="44" spans="6:9" ht="12.75">
      <c r="F44" s="130"/>
      <c r="G44" s="131"/>
      <c r="H44" s="131"/>
      <c r="I44" s="11"/>
    </row>
    <row r="45" spans="6:9" ht="12.75">
      <c r="F45" s="130"/>
      <c r="G45" s="131"/>
      <c r="H45" s="131"/>
      <c r="I45" s="11"/>
    </row>
    <row r="46" spans="6:9" ht="12.75">
      <c r="F46" s="130"/>
      <c r="G46" s="131"/>
      <c r="H46" s="131"/>
      <c r="I46" s="11"/>
    </row>
    <row r="47" spans="6:9" ht="12.75">
      <c r="F47" s="130"/>
      <c r="G47" s="131"/>
      <c r="H47" s="131"/>
      <c r="I47" s="11"/>
    </row>
    <row r="48" spans="6:9" ht="12.75">
      <c r="F48" s="130"/>
      <c r="G48" s="131"/>
      <c r="H48" s="131"/>
      <c r="I48" s="11"/>
    </row>
    <row r="49" spans="6:9" ht="12.75">
      <c r="F49" s="130"/>
      <c r="G49" s="131"/>
      <c r="H49" s="131"/>
      <c r="I49" s="11"/>
    </row>
    <row r="50" spans="6:9" ht="12.75">
      <c r="F50" s="130"/>
      <c r="G50" s="131"/>
      <c r="H50" s="131"/>
      <c r="I50" s="11"/>
    </row>
    <row r="51" spans="6:9" ht="12.75">
      <c r="F51" s="130"/>
      <c r="G51" s="131"/>
      <c r="H51" s="131"/>
      <c r="I51" s="11"/>
    </row>
    <row r="52" spans="6:9" ht="12.75">
      <c r="F52" s="130"/>
      <c r="G52" s="131"/>
      <c r="H52" s="131"/>
      <c r="I52" s="11"/>
    </row>
    <row r="53" spans="6:9" ht="12.75">
      <c r="F53" s="130"/>
      <c r="G53" s="131"/>
      <c r="H53" s="131"/>
      <c r="I53" s="11"/>
    </row>
    <row r="54" spans="6:9" ht="12.75">
      <c r="F54" s="130"/>
      <c r="G54" s="131"/>
      <c r="H54" s="131"/>
      <c r="I54" s="11"/>
    </row>
    <row r="55" spans="6:9" ht="12.75">
      <c r="F55" s="130"/>
      <c r="G55" s="131"/>
      <c r="H55" s="131"/>
      <c r="I55" s="11"/>
    </row>
    <row r="56" spans="6:9" ht="12.75">
      <c r="F56" s="130"/>
      <c r="G56" s="131"/>
      <c r="H56" s="131"/>
      <c r="I56" s="11"/>
    </row>
    <row r="57" spans="6:9" ht="12.75">
      <c r="F57" s="130"/>
      <c r="G57" s="131"/>
      <c r="H57" s="131"/>
      <c r="I57" s="11"/>
    </row>
    <row r="58" spans="6:9" ht="12.75">
      <c r="F58" s="130"/>
      <c r="G58" s="131"/>
      <c r="H58" s="131"/>
      <c r="I58" s="11"/>
    </row>
    <row r="59" spans="6:9" ht="12.75">
      <c r="F59" s="130"/>
      <c r="G59" s="131"/>
      <c r="H59" s="131"/>
      <c r="I59" s="11"/>
    </row>
    <row r="60" spans="6:9" ht="12.75">
      <c r="F60" s="130"/>
      <c r="G60" s="131"/>
      <c r="H60" s="131"/>
      <c r="I60" s="11"/>
    </row>
    <row r="61" spans="6:9" ht="12.75">
      <c r="F61" s="130"/>
      <c r="G61" s="131"/>
      <c r="H61" s="131"/>
      <c r="I61" s="11"/>
    </row>
    <row r="62" spans="6:9" ht="12.75">
      <c r="F62" s="130"/>
      <c r="G62" s="131"/>
      <c r="H62" s="131"/>
      <c r="I62" s="11"/>
    </row>
    <row r="63" spans="6:9" ht="12.75">
      <c r="F63" s="130"/>
      <c r="G63" s="131"/>
      <c r="H63" s="131"/>
      <c r="I63" s="11"/>
    </row>
    <row r="64" spans="6:9" ht="12.75">
      <c r="F64" s="130"/>
      <c r="G64" s="131"/>
      <c r="H64" s="131"/>
      <c r="I64" s="11"/>
    </row>
    <row r="65" spans="6:9" ht="12.75">
      <c r="F65" s="130"/>
      <c r="G65" s="131"/>
      <c r="H65" s="131"/>
      <c r="I65" s="11"/>
    </row>
    <row r="66" spans="6:9" ht="12.75">
      <c r="F66" s="130"/>
      <c r="G66" s="131"/>
      <c r="H66" s="131"/>
      <c r="I66" s="11"/>
    </row>
    <row r="67" spans="6:9" ht="12.75">
      <c r="F67" s="130"/>
      <c r="G67" s="131"/>
      <c r="H67" s="131"/>
      <c r="I67" s="11"/>
    </row>
    <row r="68" spans="6:9" ht="12.75">
      <c r="F68" s="130"/>
      <c r="G68" s="131"/>
      <c r="H68" s="131"/>
      <c r="I68" s="11"/>
    </row>
    <row r="69" spans="6:9" ht="12.75">
      <c r="F69" s="130"/>
      <c r="G69" s="131"/>
      <c r="H69" s="131"/>
      <c r="I69" s="11"/>
    </row>
    <row r="70" spans="6:9" ht="12.75">
      <c r="F70" s="130"/>
      <c r="G70" s="131"/>
      <c r="H70" s="131"/>
      <c r="I70" s="11"/>
    </row>
    <row r="71" spans="6:9" ht="12.75">
      <c r="F71" s="130"/>
      <c r="G71" s="131"/>
      <c r="H71" s="131"/>
      <c r="I71" s="11"/>
    </row>
    <row r="72" spans="6:9" ht="12.75">
      <c r="F72" s="130"/>
      <c r="G72" s="131"/>
      <c r="H72" s="131"/>
      <c r="I72" s="11"/>
    </row>
    <row r="73" spans="6:9" ht="12.75">
      <c r="F73" s="130"/>
      <c r="G73" s="131"/>
      <c r="H73" s="131"/>
      <c r="I73" s="11"/>
    </row>
    <row r="74" spans="6:9" ht="12.75">
      <c r="F74" s="130"/>
      <c r="G74" s="131"/>
      <c r="H74" s="131"/>
      <c r="I74" s="11"/>
    </row>
  </sheetData>
  <sheetProtection password="E0CF" sheet="1" objects="1" scenarios="1"/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B149"/>
  <sheetViews>
    <sheetView showGridLines="0" showZeros="0" zoomScaleSheetLayoutView="100" workbookViewId="0" topLeftCell="A1">
      <selection activeCell="C43" sqref="C43:D43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42" customWidth="1"/>
    <col min="6" max="6" width="9.875" style="132" customWidth="1"/>
    <col min="7" max="7" width="13.875" style="132" customWidth="1"/>
    <col min="8" max="8" width="11.75390625" style="132" hidden="1" customWidth="1"/>
    <col min="9" max="9" width="11.625" style="132" hidden="1" customWidth="1"/>
    <col min="10" max="10" width="11.00390625" style="132" hidden="1" customWidth="1"/>
    <col min="11" max="11" width="10.375" style="132" hidden="1" customWidth="1"/>
    <col min="12" max="12" width="75.375" style="132" customWidth="1"/>
    <col min="13" max="13" width="45.25390625" style="132" customWidth="1"/>
    <col min="14" max="16384" width="9.125" style="132" customWidth="1"/>
  </cols>
  <sheetData>
    <row r="1" spans="1:7" ht="15.75">
      <c r="A1" s="430" t="s">
        <v>89</v>
      </c>
      <c r="B1" s="430"/>
      <c r="C1" s="430"/>
      <c r="D1" s="430"/>
      <c r="E1" s="430"/>
      <c r="F1" s="430"/>
      <c r="G1" s="430"/>
    </row>
    <row r="2" spans="2:7" ht="14.25" customHeight="1" thickBot="1">
      <c r="B2" s="133"/>
      <c r="C2" s="134"/>
      <c r="D2" s="134"/>
      <c r="E2" s="135"/>
      <c r="F2" s="134"/>
      <c r="G2" s="134"/>
    </row>
    <row r="3" spans="1:7" ht="13.5" thickTop="1">
      <c r="A3" s="406" t="s">
        <v>2</v>
      </c>
      <c r="B3" s="407"/>
      <c r="C3" s="105" t="s">
        <v>92</v>
      </c>
      <c r="D3" s="136"/>
      <c r="E3" s="137" t="s">
        <v>71</v>
      </c>
      <c r="F3" s="138" t="str">
        <f>'SO300  Rek-1'!H1</f>
        <v/>
      </c>
      <c r="G3" s="139"/>
    </row>
    <row r="4" spans="1:7" ht="13.5" thickBot="1">
      <c r="A4" s="431" t="s">
        <v>67</v>
      </c>
      <c r="B4" s="409"/>
      <c r="C4" s="111" t="s">
        <v>525</v>
      </c>
      <c r="D4" s="140"/>
      <c r="E4" s="432" t="str">
        <f>'SO300  Rek-1'!G2</f>
        <v>Drenážní hlavník</v>
      </c>
      <c r="F4" s="433"/>
      <c r="G4" s="434"/>
    </row>
    <row r="5" spans="1:7" ht="13.5" thickTop="1">
      <c r="A5" s="141"/>
      <c r="G5" s="143"/>
    </row>
    <row r="6" spans="1:11" ht="27" customHeight="1">
      <c r="A6" s="144" t="s">
        <v>72</v>
      </c>
      <c r="B6" s="145" t="s">
        <v>73</v>
      </c>
      <c r="C6" s="145" t="s">
        <v>74</v>
      </c>
      <c r="D6" s="145" t="s">
        <v>75</v>
      </c>
      <c r="E6" s="146" t="s">
        <v>76</v>
      </c>
      <c r="F6" s="145" t="s">
        <v>77</v>
      </c>
      <c r="G6" s="147" t="s">
        <v>78</v>
      </c>
      <c r="H6" s="148" t="s">
        <v>79</v>
      </c>
      <c r="I6" s="148" t="s">
        <v>80</v>
      </c>
      <c r="J6" s="148" t="s">
        <v>81</v>
      </c>
      <c r="K6" s="148" t="s">
        <v>82</v>
      </c>
    </row>
    <row r="7" spans="1:15" ht="12.75">
      <c r="A7" s="149" t="s">
        <v>83</v>
      </c>
      <c r="B7" s="150" t="s">
        <v>84</v>
      </c>
      <c r="C7" s="151" t="s">
        <v>85</v>
      </c>
      <c r="D7" s="152"/>
      <c r="E7" s="153"/>
      <c r="F7" s="153"/>
      <c r="G7" s="154"/>
      <c r="H7" s="155"/>
      <c r="I7" s="156"/>
      <c r="J7" s="157"/>
      <c r="K7" s="158"/>
      <c r="O7" s="159">
        <v>1</v>
      </c>
    </row>
    <row r="8" spans="1:80" ht="12.75">
      <c r="A8" s="160">
        <v>1</v>
      </c>
      <c r="B8" s="161" t="s">
        <v>127</v>
      </c>
      <c r="C8" s="162" t="s">
        <v>128</v>
      </c>
      <c r="D8" s="163" t="s">
        <v>129</v>
      </c>
      <c r="E8" s="164">
        <v>248</v>
      </c>
      <c r="F8" s="215">
        <v>0</v>
      </c>
      <c r="G8" s="165">
        <f>E8*F8</f>
        <v>0</v>
      </c>
      <c r="H8" s="166">
        <v>4E-05</v>
      </c>
      <c r="I8" s="167">
        <f>E8*H8</f>
        <v>0.00992</v>
      </c>
      <c r="J8" s="166">
        <v>0</v>
      </c>
      <c r="K8" s="167">
        <f>E8*J8</f>
        <v>0</v>
      </c>
      <c r="O8" s="159">
        <v>2</v>
      </c>
      <c r="AA8" s="132">
        <v>1</v>
      </c>
      <c r="AB8" s="132">
        <v>0</v>
      </c>
      <c r="AC8" s="132">
        <v>0</v>
      </c>
      <c r="AZ8" s="132">
        <v>1</v>
      </c>
      <c r="BA8" s="132">
        <f>IF(AZ8=1,G8,0)</f>
        <v>0</v>
      </c>
      <c r="BB8" s="132">
        <f>IF(AZ8=2,G8,0)</f>
        <v>0</v>
      </c>
      <c r="BC8" s="132">
        <f>IF(AZ8=3,G8,0)</f>
        <v>0</v>
      </c>
      <c r="BD8" s="132">
        <f>IF(AZ8=4,G8,0)</f>
        <v>0</v>
      </c>
      <c r="BE8" s="132">
        <f>IF(AZ8=5,G8,0)</f>
        <v>0</v>
      </c>
      <c r="CA8" s="159">
        <v>1</v>
      </c>
      <c r="CB8" s="159">
        <v>0</v>
      </c>
    </row>
    <row r="9" spans="1:15" ht="22.5">
      <c r="A9" s="168"/>
      <c r="B9" s="169"/>
      <c r="C9" s="427" t="s">
        <v>130</v>
      </c>
      <c r="D9" s="428"/>
      <c r="E9" s="428"/>
      <c r="F9" s="428"/>
      <c r="G9" s="429"/>
      <c r="I9" s="170"/>
      <c r="K9" s="170"/>
      <c r="L9" s="171" t="s">
        <v>130</v>
      </c>
      <c r="O9" s="159">
        <v>3</v>
      </c>
    </row>
    <row r="10" spans="1:15" ht="12.75">
      <c r="A10" s="168"/>
      <c r="B10" s="169"/>
      <c r="C10" s="427"/>
      <c r="D10" s="428"/>
      <c r="E10" s="428"/>
      <c r="F10" s="428"/>
      <c r="G10" s="429"/>
      <c r="I10" s="170"/>
      <c r="K10" s="170"/>
      <c r="L10" s="171"/>
      <c r="O10" s="159">
        <v>3</v>
      </c>
    </row>
    <row r="11" spans="1:15" ht="22.5">
      <c r="A11" s="168"/>
      <c r="B11" s="169"/>
      <c r="C11" s="427" t="s">
        <v>131</v>
      </c>
      <c r="D11" s="428"/>
      <c r="E11" s="428"/>
      <c r="F11" s="428"/>
      <c r="G11" s="429"/>
      <c r="I11" s="170"/>
      <c r="K11" s="170"/>
      <c r="L11" s="171" t="s">
        <v>131</v>
      </c>
      <c r="O11" s="159">
        <v>3</v>
      </c>
    </row>
    <row r="12" spans="1:15" ht="12.75">
      <c r="A12" s="168"/>
      <c r="B12" s="169"/>
      <c r="C12" s="427" t="s">
        <v>132</v>
      </c>
      <c r="D12" s="428"/>
      <c r="E12" s="428"/>
      <c r="F12" s="428"/>
      <c r="G12" s="429"/>
      <c r="I12" s="170"/>
      <c r="K12" s="170"/>
      <c r="L12" s="171" t="s">
        <v>132</v>
      </c>
      <c r="O12" s="159">
        <v>3</v>
      </c>
    </row>
    <row r="13" spans="1:15" ht="12.75">
      <c r="A13" s="168"/>
      <c r="B13" s="172"/>
      <c r="C13" s="435" t="s">
        <v>133</v>
      </c>
      <c r="D13" s="436"/>
      <c r="E13" s="173">
        <v>248</v>
      </c>
      <c r="F13" s="216"/>
      <c r="G13" s="174"/>
      <c r="H13" s="175"/>
      <c r="I13" s="170"/>
      <c r="J13" s="176"/>
      <c r="K13" s="170"/>
      <c r="M13" s="171" t="s">
        <v>133</v>
      </c>
      <c r="O13" s="159"/>
    </row>
    <row r="14" spans="1:80" ht="12.75">
      <c r="A14" s="160">
        <v>2</v>
      </c>
      <c r="B14" s="161" t="s">
        <v>656</v>
      </c>
      <c r="C14" s="162" t="s">
        <v>657</v>
      </c>
      <c r="D14" s="163" t="s">
        <v>136</v>
      </c>
      <c r="E14" s="164">
        <v>2.708</v>
      </c>
      <c r="F14" s="215">
        <v>0</v>
      </c>
      <c r="G14" s="165">
        <f>E14*F14</f>
        <v>0</v>
      </c>
      <c r="H14" s="166">
        <v>0</v>
      </c>
      <c r="I14" s="167">
        <f>E14*H14</f>
        <v>0</v>
      </c>
      <c r="J14" s="166">
        <v>-1.8</v>
      </c>
      <c r="K14" s="167">
        <f>E14*J14</f>
        <v>-4.8744000000000005</v>
      </c>
      <c r="O14" s="159">
        <v>2</v>
      </c>
      <c r="AA14" s="132">
        <v>1</v>
      </c>
      <c r="AB14" s="132">
        <v>1</v>
      </c>
      <c r="AC14" s="132">
        <v>1</v>
      </c>
      <c r="AZ14" s="132">
        <v>1</v>
      </c>
      <c r="BA14" s="132">
        <f>IF(AZ14=1,G14,0)</f>
        <v>0</v>
      </c>
      <c r="BB14" s="132">
        <f>IF(AZ14=2,G14,0)</f>
        <v>0</v>
      </c>
      <c r="BC14" s="132">
        <f>IF(AZ14=3,G14,0)</f>
        <v>0</v>
      </c>
      <c r="BD14" s="132">
        <f>IF(AZ14=4,G14,0)</f>
        <v>0</v>
      </c>
      <c r="BE14" s="132">
        <f>IF(AZ14=5,G14,0)</f>
        <v>0</v>
      </c>
      <c r="CA14" s="159">
        <v>1</v>
      </c>
      <c r="CB14" s="159">
        <v>1</v>
      </c>
    </row>
    <row r="15" spans="1:15" ht="12.75">
      <c r="A15" s="168"/>
      <c r="B15" s="172"/>
      <c r="C15" s="435" t="s">
        <v>658</v>
      </c>
      <c r="D15" s="436"/>
      <c r="E15" s="173">
        <v>1.7</v>
      </c>
      <c r="F15" s="216"/>
      <c r="G15" s="174"/>
      <c r="H15" s="175"/>
      <c r="I15" s="170"/>
      <c r="J15" s="176"/>
      <c r="K15" s="170"/>
      <c r="M15" s="171" t="s">
        <v>658</v>
      </c>
      <c r="O15" s="159"/>
    </row>
    <row r="16" spans="1:15" ht="12.75">
      <c r="A16" s="168"/>
      <c r="B16" s="172"/>
      <c r="C16" s="435" t="s">
        <v>659</v>
      </c>
      <c r="D16" s="436"/>
      <c r="E16" s="173">
        <v>1.008</v>
      </c>
      <c r="F16" s="216"/>
      <c r="G16" s="174"/>
      <c r="H16" s="175"/>
      <c r="I16" s="170"/>
      <c r="J16" s="176"/>
      <c r="K16" s="170"/>
      <c r="M16" s="171" t="s">
        <v>659</v>
      </c>
      <c r="O16" s="159"/>
    </row>
    <row r="17" spans="1:80" ht="12.75">
      <c r="A17" s="160">
        <v>3</v>
      </c>
      <c r="B17" s="161" t="s">
        <v>660</v>
      </c>
      <c r="C17" s="162" t="s">
        <v>661</v>
      </c>
      <c r="D17" s="163" t="s">
        <v>136</v>
      </c>
      <c r="E17" s="164">
        <v>29.07</v>
      </c>
      <c r="F17" s="215">
        <v>0</v>
      </c>
      <c r="G17" s="165">
        <f>E17*F17</f>
        <v>0</v>
      </c>
      <c r="H17" s="166">
        <v>0</v>
      </c>
      <c r="I17" s="167">
        <f>E17*H17</f>
        <v>0</v>
      </c>
      <c r="J17" s="166">
        <v>0</v>
      </c>
      <c r="K17" s="167">
        <f>E17*J17</f>
        <v>0</v>
      </c>
      <c r="O17" s="159">
        <v>2</v>
      </c>
      <c r="AA17" s="132">
        <v>1</v>
      </c>
      <c r="AB17" s="132">
        <v>1</v>
      </c>
      <c r="AC17" s="132">
        <v>1</v>
      </c>
      <c r="AZ17" s="132">
        <v>1</v>
      </c>
      <c r="BA17" s="132">
        <f>IF(AZ17=1,G17,0)</f>
        <v>0</v>
      </c>
      <c r="BB17" s="132">
        <f>IF(AZ17=2,G17,0)</f>
        <v>0</v>
      </c>
      <c r="BC17" s="132">
        <f>IF(AZ17=3,G17,0)</f>
        <v>0</v>
      </c>
      <c r="BD17" s="132">
        <f>IF(AZ17=4,G17,0)</f>
        <v>0</v>
      </c>
      <c r="BE17" s="132">
        <f>IF(AZ17=5,G17,0)</f>
        <v>0</v>
      </c>
      <c r="CA17" s="159">
        <v>1</v>
      </c>
      <c r="CB17" s="159">
        <v>1</v>
      </c>
    </row>
    <row r="18" spans="1:15" ht="12.75">
      <c r="A18" s="168"/>
      <c r="B18" s="172"/>
      <c r="C18" s="435" t="s">
        <v>662</v>
      </c>
      <c r="D18" s="436"/>
      <c r="E18" s="173">
        <v>29.07</v>
      </c>
      <c r="F18" s="216"/>
      <c r="G18" s="174"/>
      <c r="H18" s="175"/>
      <c r="I18" s="170"/>
      <c r="J18" s="176"/>
      <c r="K18" s="170"/>
      <c r="M18" s="171" t="s">
        <v>662</v>
      </c>
      <c r="O18" s="159"/>
    </row>
    <row r="19" spans="1:80" ht="12.75">
      <c r="A19" s="160">
        <v>4</v>
      </c>
      <c r="B19" s="161" t="s">
        <v>663</v>
      </c>
      <c r="C19" s="162" t="s">
        <v>533</v>
      </c>
      <c r="D19" s="163" t="s">
        <v>136</v>
      </c>
      <c r="E19" s="164">
        <v>2.907</v>
      </c>
      <c r="F19" s="215">
        <v>0</v>
      </c>
      <c r="G19" s="165">
        <f>E19*F19</f>
        <v>0</v>
      </c>
      <c r="H19" s="166">
        <v>0</v>
      </c>
      <c r="I19" s="167">
        <f>E19*H19</f>
        <v>0</v>
      </c>
      <c r="J19" s="166">
        <v>0</v>
      </c>
      <c r="K19" s="167">
        <f>E19*J19</f>
        <v>0</v>
      </c>
      <c r="O19" s="159">
        <v>2</v>
      </c>
      <c r="AA19" s="132">
        <v>1</v>
      </c>
      <c r="AB19" s="132">
        <v>1</v>
      </c>
      <c r="AC19" s="132">
        <v>1</v>
      </c>
      <c r="AZ19" s="132">
        <v>1</v>
      </c>
      <c r="BA19" s="132">
        <f>IF(AZ19=1,G19,0)</f>
        <v>0</v>
      </c>
      <c r="BB19" s="132">
        <f>IF(AZ19=2,G19,0)</f>
        <v>0</v>
      </c>
      <c r="BC19" s="132">
        <f>IF(AZ19=3,G19,0)</f>
        <v>0</v>
      </c>
      <c r="BD19" s="132">
        <f>IF(AZ19=4,G19,0)</f>
        <v>0</v>
      </c>
      <c r="BE19" s="132">
        <f>IF(AZ19=5,G19,0)</f>
        <v>0</v>
      </c>
      <c r="CA19" s="159">
        <v>1</v>
      </c>
      <c r="CB19" s="159">
        <v>1</v>
      </c>
    </row>
    <row r="20" spans="1:15" ht="12.75">
      <c r="A20" s="168"/>
      <c r="B20" s="172"/>
      <c r="C20" s="435" t="s">
        <v>664</v>
      </c>
      <c r="D20" s="436"/>
      <c r="E20" s="173">
        <v>2.907</v>
      </c>
      <c r="F20" s="216"/>
      <c r="G20" s="174"/>
      <c r="H20" s="175"/>
      <c r="I20" s="170"/>
      <c r="J20" s="176"/>
      <c r="K20" s="170"/>
      <c r="M20" s="171" t="s">
        <v>664</v>
      </c>
      <c r="O20" s="159"/>
    </row>
    <row r="21" spans="1:80" ht="12.75">
      <c r="A21" s="160">
        <v>5</v>
      </c>
      <c r="B21" s="161" t="s">
        <v>665</v>
      </c>
      <c r="C21" s="162" t="s">
        <v>666</v>
      </c>
      <c r="D21" s="163" t="s">
        <v>136</v>
      </c>
      <c r="E21" s="164">
        <v>261.63</v>
      </c>
      <c r="F21" s="215">
        <v>0</v>
      </c>
      <c r="G21" s="165">
        <f>E21*F21</f>
        <v>0</v>
      </c>
      <c r="H21" s="166">
        <v>0</v>
      </c>
      <c r="I21" s="167">
        <f>E21*H21</f>
        <v>0</v>
      </c>
      <c r="J21" s="166">
        <v>0</v>
      </c>
      <c r="K21" s="167">
        <f>E21*J21</f>
        <v>0</v>
      </c>
      <c r="O21" s="159">
        <v>2</v>
      </c>
      <c r="AA21" s="132">
        <v>1</v>
      </c>
      <c r="AB21" s="132">
        <v>1</v>
      </c>
      <c r="AC21" s="132">
        <v>1</v>
      </c>
      <c r="AZ21" s="132">
        <v>1</v>
      </c>
      <c r="BA21" s="132">
        <f>IF(AZ21=1,G21,0)</f>
        <v>0</v>
      </c>
      <c r="BB21" s="132">
        <f>IF(AZ21=2,G21,0)</f>
        <v>0</v>
      </c>
      <c r="BC21" s="132">
        <f>IF(AZ21=3,G21,0)</f>
        <v>0</v>
      </c>
      <c r="BD21" s="132">
        <f>IF(AZ21=4,G21,0)</f>
        <v>0</v>
      </c>
      <c r="BE21" s="132">
        <f>IF(AZ21=5,G21,0)</f>
        <v>0</v>
      </c>
      <c r="CA21" s="159">
        <v>1</v>
      </c>
      <c r="CB21" s="159">
        <v>1</v>
      </c>
    </row>
    <row r="22" spans="1:15" ht="12.75">
      <c r="A22" s="168"/>
      <c r="B22" s="172"/>
      <c r="C22" s="435" t="s">
        <v>667</v>
      </c>
      <c r="D22" s="436"/>
      <c r="E22" s="173">
        <v>261.63</v>
      </c>
      <c r="F22" s="216"/>
      <c r="G22" s="174"/>
      <c r="H22" s="175"/>
      <c r="I22" s="170"/>
      <c r="J22" s="176"/>
      <c r="K22" s="170"/>
      <c r="M22" s="171" t="s">
        <v>667</v>
      </c>
      <c r="O22" s="159"/>
    </row>
    <row r="23" spans="1:80" ht="12.75">
      <c r="A23" s="160">
        <v>6</v>
      </c>
      <c r="B23" s="161" t="s">
        <v>668</v>
      </c>
      <c r="C23" s="162" t="s">
        <v>537</v>
      </c>
      <c r="D23" s="163" t="s">
        <v>136</v>
      </c>
      <c r="E23" s="164">
        <v>26.163</v>
      </c>
      <c r="F23" s="215">
        <v>0</v>
      </c>
      <c r="G23" s="165">
        <f>E23*F23</f>
        <v>0</v>
      </c>
      <c r="H23" s="166">
        <v>0</v>
      </c>
      <c r="I23" s="167">
        <f>E23*H23</f>
        <v>0</v>
      </c>
      <c r="J23" s="166">
        <v>0</v>
      </c>
      <c r="K23" s="167">
        <f>E23*J23</f>
        <v>0</v>
      </c>
      <c r="O23" s="159">
        <v>2</v>
      </c>
      <c r="AA23" s="132">
        <v>1</v>
      </c>
      <c r="AB23" s="132">
        <v>1</v>
      </c>
      <c r="AC23" s="132">
        <v>1</v>
      </c>
      <c r="AZ23" s="132">
        <v>1</v>
      </c>
      <c r="BA23" s="132">
        <f>IF(AZ23=1,G23,0)</f>
        <v>0</v>
      </c>
      <c r="BB23" s="132">
        <f>IF(AZ23=2,G23,0)</f>
        <v>0</v>
      </c>
      <c r="BC23" s="132">
        <f>IF(AZ23=3,G23,0)</f>
        <v>0</v>
      </c>
      <c r="BD23" s="132">
        <f>IF(AZ23=4,G23,0)</f>
        <v>0</v>
      </c>
      <c r="BE23" s="132">
        <f>IF(AZ23=5,G23,0)</f>
        <v>0</v>
      </c>
      <c r="CA23" s="159">
        <v>1</v>
      </c>
      <c r="CB23" s="159">
        <v>1</v>
      </c>
    </row>
    <row r="24" spans="1:15" ht="12.75">
      <c r="A24" s="168"/>
      <c r="B24" s="172"/>
      <c r="C24" s="435" t="s">
        <v>669</v>
      </c>
      <c r="D24" s="436"/>
      <c r="E24" s="173">
        <v>26.163</v>
      </c>
      <c r="F24" s="216"/>
      <c r="G24" s="174"/>
      <c r="H24" s="175"/>
      <c r="I24" s="170"/>
      <c r="J24" s="176"/>
      <c r="K24" s="170"/>
      <c r="M24" s="171" t="s">
        <v>669</v>
      </c>
      <c r="O24" s="159"/>
    </row>
    <row r="25" spans="1:80" ht="12.75">
      <c r="A25" s="160">
        <v>7</v>
      </c>
      <c r="B25" s="161" t="s">
        <v>384</v>
      </c>
      <c r="C25" s="162" t="s">
        <v>385</v>
      </c>
      <c r="D25" s="163" t="s">
        <v>125</v>
      </c>
      <c r="E25" s="164">
        <v>646</v>
      </c>
      <c r="F25" s="215">
        <v>0</v>
      </c>
      <c r="G25" s="165">
        <f>E25*F25</f>
        <v>0</v>
      </c>
      <c r="H25" s="166">
        <v>0.00099</v>
      </c>
      <c r="I25" s="167">
        <f>E25*H25</f>
        <v>0.63954</v>
      </c>
      <c r="J25" s="166">
        <v>0</v>
      </c>
      <c r="K25" s="167">
        <f>E25*J25</f>
        <v>0</v>
      </c>
      <c r="O25" s="159">
        <v>2</v>
      </c>
      <c r="AA25" s="132">
        <v>1</v>
      </c>
      <c r="AB25" s="132">
        <v>1</v>
      </c>
      <c r="AC25" s="132">
        <v>1</v>
      </c>
      <c r="AZ25" s="132">
        <v>1</v>
      </c>
      <c r="BA25" s="132">
        <f>IF(AZ25=1,G25,0)</f>
        <v>0</v>
      </c>
      <c r="BB25" s="132">
        <f>IF(AZ25=2,G25,0)</f>
        <v>0</v>
      </c>
      <c r="BC25" s="132">
        <f>IF(AZ25=3,G25,0)</f>
        <v>0</v>
      </c>
      <c r="BD25" s="132">
        <f>IF(AZ25=4,G25,0)</f>
        <v>0</v>
      </c>
      <c r="BE25" s="132">
        <f>IF(AZ25=5,G25,0)</f>
        <v>0</v>
      </c>
      <c r="CA25" s="159">
        <v>1</v>
      </c>
      <c r="CB25" s="159">
        <v>1</v>
      </c>
    </row>
    <row r="26" spans="1:15" ht="12.75">
      <c r="A26" s="168"/>
      <c r="B26" s="172"/>
      <c r="C26" s="435" t="s">
        <v>670</v>
      </c>
      <c r="D26" s="436"/>
      <c r="E26" s="173">
        <v>646</v>
      </c>
      <c r="F26" s="216"/>
      <c r="G26" s="174"/>
      <c r="H26" s="175"/>
      <c r="I26" s="170"/>
      <c r="J26" s="176"/>
      <c r="K26" s="170"/>
      <c r="M26" s="171" t="s">
        <v>670</v>
      </c>
      <c r="O26" s="159"/>
    </row>
    <row r="27" spans="1:80" ht="12.75">
      <c r="A27" s="160">
        <v>8</v>
      </c>
      <c r="B27" s="161" t="s">
        <v>387</v>
      </c>
      <c r="C27" s="162" t="s">
        <v>388</v>
      </c>
      <c r="D27" s="163" t="s">
        <v>125</v>
      </c>
      <c r="E27" s="164">
        <v>646</v>
      </c>
      <c r="F27" s="215">
        <v>0</v>
      </c>
      <c r="G27" s="165">
        <f>E27*F27</f>
        <v>0</v>
      </c>
      <c r="H27" s="166">
        <v>0</v>
      </c>
      <c r="I27" s="167">
        <f>E27*H27</f>
        <v>0</v>
      </c>
      <c r="J27" s="166">
        <v>0</v>
      </c>
      <c r="K27" s="167">
        <f>E27*J27</f>
        <v>0</v>
      </c>
      <c r="O27" s="159">
        <v>2</v>
      </c>
      <c r="AA27" s="132">
        <v>1</v>
      </c>
      <c r="AB27" s="132">
        <v>1</v>
      </c>
      <c r="AC27" s="132">
        <v>1</v>
      </c>
      <c r="AZ27" s="132">
        <v>1</v>
      </c>
      <c r="BA27" s="132">
        <f>IF(AZ27=1,G27,0)</f>
        <v>0</v>
      </c>
      <c r="BB27" s="132">
        <f>IF(AZ27=2,G27,0)</f>
        <v>0</v>
      </c>
      <c r="BC27" s="132">
        <f>IF(AZ27=3,G27,0)</f>
        <v>0</v>
      </c>
      <c r="BD27" s="132">
        <f>IF(AZ27=4,G27,0)</f>
        <v>0</v>
      </c>
      <c r="BE27" s="132">
        <f>IF(AZ27=5,G27,0)</f>
        <v>0</v>
      </c>
      <c r="CA27" s="159">
        <v>1</v>
      </c>
      <c r="CB27" s="159">
        <v>1</v>
      </c>
    </row>
    <row r="28" spans="1:15" ht="12.75">
      <c r="A28" s="168"/>
      <c r="B28" s="172"/>
      <c r="C28" s="435" t="s">
        <v>670</v>
      </c>
      <c r="D28" s="436"/>
      <c r="E28" s="173">
        <v>646</v>
      </c>
      <c r="F28" s="216"/>
      <c r="G28" s="174"/>
      <c r="H28" s="175"/>
      <c r="I28" s="170"/>
      <c r="J28" s="176"/>
      <c r="K28" s="170"/>
      <c r="M28" s="171" t="s">
        <v>670</v>
      </c>
      <c r="O28" s="159"/>
    </row>
    <row r="29" spans="1:80" ht="12.75">
      <c r="A29" s="160">
        <v>9</v>
      </c>
      <c r="B29" s="161" t="s">
        <v>175</v>
      </c>
      <c r="C29" s="162" t="s">
        <v>172</v>
      </c>
      <c r="D29" s="163" t="s">
        <v>136</v>
      </c>
      <c r="E29" s="164">
        <v>76.5</v>
      </c>
      <c r="F29" s="215">
        <v>0</v>
      </c>
      <c r="G29" s="165">
        <f>E29*F29</f>
        <v>0</v>
      </c>
      <c r="H29" s="166">
        <v>0</v>
      </c>
      <c r="I29" s="167">
        <f>E29*H29</f>
        <v>0</v>
      </c>
      <c r="J29" s="166">
        <v>0</v>
      </c>
      <c r="K29" s="167">
        <f>E29*J29</f>
        <v>0</v>
      </c>
      <c r="O29" s="159">
        <v>2</v>
      </c>
      <c r="AA29" s="132">
        <v>1</v>
      </c>
      <c r="AB29" s="132">
        <v>1</v>
      </c>
      <c r="AC29" s="132">
        <v>1</v>
      </c>
      <c r="AZ29" s="132">
        <v>1</v>
      </c>
      <c r="BA29" s="132">
        <f>IF(AZ29=1,G29,0)</f>
        <v>0</v>
      </c>
      <c r="BB29" s="132">
        <f>IF(AZ29=2,G29,0)</f>
        <v>0</v>
      </c>
      <c r="BC29" s="132">
        <f>IF(AZ29=3,G29,0)</f>
        <v>0</v>
      </c>
      <c r="BD29" s="132">
        <f>IF(AZ29=4,G29,0)</f>
        <v>0</v>
      </c>
      <c r="BE29" s="132">
        <f>IF(AZ29=5,G29,0)</f>
        <v>0</v>
      </c>
      <c r="CA29" s="159">
        <v>1</v>
      </c>
      <c r="CB29" s="159">
        <v>1</v>
      </c>
    </row>
    <row r="30" spans="1:15" ht="12.75">
      <c r="A30" s="168"/>
      <c r="B30" s="169"/>
      <c r="C30" s="427" t="s">
        <v>176</v>
      </c>
      <c r="D30" s="428"/>
      <c r="E30" s="428"/>
      <c r="F30" s="428"/>
      <c r="G30" s="429"/>
      <c r="I30" s="170"/>
      <c r="K30" s="170"/>
      <c r="L30" s="171" t="s">
        <v>176</v>
      </c>
      <c r="O30" s="159">
        <v>3</v>
      </c>
    </row>
    <row r="31" spans="1:15" ht="12.75">
      <c r="A31" s="168"/>
      <c r="B31" s="172"/>
      <c r="C31" s="435" t="s">
        <v>671</v>
      </c>
      <c r="D31" s="436"/>
      <c r="E31" s="173">
        <v>76.5</v>
      </c>
      <c r="F31" s="216"/>
      <c r="G31" s="174"/>
      <c r="H31" s="175"/>
      <c r="I31" s="170"/>
      <c r="J31" s="176"/>
      <c r="K31" s="170"/>
      <c r="M31" s="171" t="s">
        <v>671</v>
      </c>
      <c r="O31" s="159"/>
    </row>
    <row r="32" spans="1:80" ht="12.75">
      <c r="A32" s="160">
        <v>10</v>
      </c>
      <c r="B32" s="161" t="s">
        <v>184</v>
      </c>
      <c r="C32" s="162" t="s">
        <v>185</v>
      </c>
      <c r="D32" s="163" t="s">
        <v>136</v>
      </c>
      <c r="E32" s="164">
        <v>214.2</v>
      </c>
      <c r="F32" s="215">
        <v>0</v>
      </c>
      <c r="G32" s="165">
        <f>E32*F32</f>
        <v>0</v>
      </c>
      <c r="H32" s="166">
        <v>0</v>
      </c>
      <c r="I32" s="167">
        <f>E32*H32</f>
        <v>0</v>
      </c>
      <c r="J32" s="166">
        <v>0</v>
      </c>
      <c r="K32" s="167">
        <f>E32*J32</f>
        <v>0</v>
      </c>
      <c r="O32" s="159">
        <v>2</v>
      </c>
      <c r="AA32" s="132">
        <v>1</v>
      </c>
      <c r="AB32" s="132">
        <v>1</v>
      </c>
      <c r="AC32" s="132">
        <v>1</v>
      </c>
      <c r="AZ32" s="132">
        <v>1</v>
      </c>
      <c r="BA32" s="132">
        <f>IF(AZ32=1,G32,0)</f>
        <v>0</v>
      </c>
      <c r="BB32" s="132">
        <f>IF(AZ32=2,G32,0)</f>
        <v>0</v>
      </c>
      <c r="BC32" s="132">
        <f>IF(AZ32=3,G32,0)</f>
        <v>0</v>
      </c>
      <c r="BD32" s="132">
        <f>IF(AZ32=4,G32,0)</f>
        <v>0</v>
      </c>
      <c r="BE32" s="132">
        <f>IF(AZ32=5,G32,0)</f>
        <v>0</v>
      </c>
      <c r="CA32" s="159">
        <v>1</v>
      </c>
      <c r="CB32" s="159">
        <v>1</v>
      </c>
    </row>
    <row r="33" spans="1:15" ht="12.75">
      <c r="A33" s="168"/>
      <c r="B33" s="169"/>
      <c r="C33" s="427" t="s">
        <v>186</v>
      </c>
      <c r="D33" s="428"/>
      <c r="E33" s="428"/>
      <c r="F33" s="428"/>
      <c r="G33" s="429"/>
      <c r="I33" s="170"/>
      <c r="K33" s="170"/>
      <c r="L33" s="171" t="s">
        <v>186</v>
      </c>
      <c r="O33" s="159">
        <v>3</v>
      </c>
    </row>
    <row r="34" spans="1:15" ht="12.75">
      <c r="A34" s="168"/>
      <c r="B34" s="172"/>
      <c r="C34" s="435" t="s">
        <v>672</v>
      </c>
      <c r="D34" s="436"/>
      <c r="E34" s="173">
        <v>205.65</v>
      </c>
      <c r="F34" s="216"/>
      <c r="G34" s="174"/>
      <c r="H34" s="175"/>
      <c r="I34" s="170"/>
      <c r="J34" s="176"/>
      <c r="K34" s="170"/>
      <c r="M34" s="171" t="s">
        <v>672</v>
      </c>
      <c r="O34" s="159"/>
    </row>
    <row r="35" spans="1:15" ht="12.75">
      <c r="A35" s="168"/>
      <c r="B35" s="172"/>
      <c r="C35" s="435" t="s">
        <v>673</v>
      </c>
      <c r="D35" s="436"/>
      <c r="E35" s="173">
        <v>8.55</v>
      </c>
      <c r="F35" s="216"/>
      <c r="G35" s="174"/>
      <c r="H35" s="175"/>
      <c r="I35" s="170"/>
      <c r="J35" s="176"/>
      <c r="K35" s="170"/>
      <c r="M35" s="171" t="s">
        <v>673</v>
      </c>
      <c r="O35" s="159"/>
    </row>
    <row r="36" spans="1:80" ht="22.5">
      <c r="A36" s="160">
        <v>11</v>
      </c>
      <c r="B36" s="161" t="s">
        <v>188</v>
      </c>
      <c r="C36" s="162" t="s">
        <v>189</v>
      </c>
      <c r="D36" s="163" t="s">
        <v>136</v>
      </c>
      <c r="E36" s="164">
        <v>61.2</v>
      </c>
      <c r="F36" s="215">
        <v>0</v>
      </c>
      <c r="G36" s="165">
        <f>E36*F36</f>
        <v>0</v>
      </c>
      <c r="H36" s="166">
        <v>1.7</v>
      </c>
      <c r="I36" s="167">
        <f>E36*H36</f>
        <v>104.04</v>
      </c>
      <c r="J36" s="166">
        <v>0</v>
      </c>
      <c r="K36" s="167">
        <f>E36*J36</f>
        <v>0</v>
      </c>
      <c r="O36" s="159">
        <v>2</v>
      </c>
      <c r="AA36" s="132">
        <v>1</v>
      </c>
      <c r="AB36" s="132">
        <v>1</v>
      </c>
      <c r="AC36" s="132">
        <v>1</v>
      </c>
      <c r="AZ36" s="132">
        <v>1</v>
      </c>
      <c r="BA36" s="132">
        <f>IF(AZ36=1,G36,0)</f>
        <v>0</v>
      </c>
      <c r="BB36" s="132">
        <f>IF(AZ36=2,G36,0)</f>
        <v>0</v>
      </c>
      <c r="BC36" s="132">
        <f>IF(AZ36=3,G36,0)</f>
        <v>0</v>
      </c>
      <c r="BD36" s="132">
        <f>IF(AZ36=4,G36,0)</f>
        <v>0</v>
      </c>
      <c r="BE36" s="132">
        <f>IF(AZ36=5,G36,0)</f>
        <v>0</v>
      </c>
      <c r="CA36" s="159">
        <v>1</v>
      </c>
      <c r="CB36" s="159">
        <v>1</v>
      </c>
    </row>
    <row r="37" spans="1:15" ht="12.75">
      <c r="A37" s="168"/>
      <c r="B37" s="172"/>
      <c r="C37" s="435" t="s">
        <v>674</v>
      </c>
      <c r="D37" s="436"/>
      <c r="E37" s="173">
        <v>61.2</v>
      </c>
      <c r="F37" s="216"/>
      <c r="G37" s="174"/>
      <c r="H37" s="175"/>
      <c r="I37" s="170"/>
      <c r="J37" s="176"/>
      <c r="K37" s="170"/>
      <c r="M37" s="171" t="s">
        <v>674</v>
      </c>
      <c r="O37" s="159"/>
    </row>
    <row r="38" spans="1:80" ht="12.75">
      <c r="A38" s="160">
        <v>12</v>
      </c>
      <c r="B38" s="161" t="s">
        <v>675</v>
      </c>
      <c r="C38" s="162" t="s">
        <v>676</v>
      </c>
      <c r="D38" s="163" t="s">
        <v>308</v>
      </c>
      <c r="E38" s="164">
        <v>15.39</v>
      </c>
      <c r="F38" s="215">
        <v>0</v>
      </c>
      <c r="G38" s="165">
        <f>E38*F38</f>
        <v>0</v>
      </c>
      <c r="H38" s="166">
        <v>1.8</v>
      </c>
      <c r="I38" s="167">
        <f>E38*H38</f>
        <v>27.702</v>
      </c>
      <c r="J38" s="166"/>
      <c r="K38" s="167">
        <f>E38*J38</f>
        <v>0</v>
      </c>
      <c r="O38" s="159">
        <v>2</v>
      </c>
      <c r="AA38" s="132">
        <v>3</v>
      </c>
      <c r="AB38" s="132">
        <v>1</v>
      </c>
      <c r="AC38" s="132">
        <v>58344169</v>
      </c>
      <c r="AZ38" s="132">
        <v>1</v>
      </c>
      <c r="BA38" s="132">
        <f>IF(AZ38=1,G38,0)</f>
        <v>0</v>
      </c>
      <c r="BB38" s="132">
        <f>IF(AZ38=2,G38,0)</f>
        <v>0</v>
      </c>
      <c r="BC38" s="132">
        <f>IF(AZ38=3,G38,0)</f>
        <v>0</v>
      </c>
      <c r="BD38" s="132">
        <f>IF(AZ38=4,G38,0)</f>
        <v>0</v>
      </c>
      <c r="BE38" s="132">
        <f>IF(AZ38=5,G38,0)</f>
        <v>0</v>
      </c>
      <c r="CA38" s="159">
        <v>3</v>
      </c>
      <c r="CB38" s="159">
        <v>1</v>
      </c>
    </row>
    <row r="39" spans="1:15" ht="12.75">
      <c r="A39" s="168"/>
      <c r="B39" s="172"/>
      <c r="C39" s="435" t="s">
        <v>677</v>
      </c>
      <c r="D39" s="436"/>
      <c r="E39" s="173">
        <v>15.39</v>
      </c>
      <c r="F39" s="216"/>
      <c r="G39" s="174"/>
      <c r="H39" s="175"/>
      <c r="I39" s="170"/>
      <c r="J39" s="176"/>
      <c r="K39" s="170"/>
      <c r="M39" s="171" t="s">
        <v>677</v>
      </c>
      <c r="O39" s="159"/>
    </row>
    <row r="40" spans="1:57" ht="12.75">
      <c r="A40" s="177"/>
      <c r="B40" s="178" t="s">
        <v>87</v>
      </c>
      <c r="C40" s="179" t="s">
        <v>126</v>
      </c>
      <c r="D40" s="180"/>
      <c r="E40" s="181"/>
      <c r="F40" s="182"/>
      <c r="G40" s="183">
        <f>SUM(G7:G39)</f>
        <v>0</v>
      </c>
      <c r="H40" s="184"/>
      <c r="I40" s="185">
        <f>SUM(I7:I39)</f>
        <v>132.39146000000002</v>
      </c>
      <c r="J40" s="184"/>
      <c r="K40" s="185">
        <f>SUM(K7:K39)</f>
        <v>-4.8744000000000005</v>
      </c>
      <c r="O40" s="159">
        <v>4</v>
      </c>
      <c r="BA40" s="186">
        <f>SUM(BA7:BA39)</f>
        <v>0</v>
      </c>
      <c r="BB40" s="186">
        <f>SUM(BB7:BB39)</f>
        <v>0</v>
      </c>
      <c r="BC40" s="186">
        <f>SUM(BC7:BC39)</f>
        <v>0</v>
      </c>
      <c r="BD40" s="186">
        <f>SUM(BD7:BD39)</f>
        <v>0</v>
      </c>
      <c r="BE40" s="186">
        <f>SUM(BE7:BE39)</f>
        <v>0</v>
      </c>
    </row>
    <row r="41" spans="1:15" ht="12.75">
      <c r="A41" s="149" t="s">
        <v>83</v>
      </c>
      <c r="B41" s="150" t="s">
        <v>210</v>
      </c>
      <c r="C41" s="151" t="s">
        <v>211</v>
      </c>
      <c r="D41" s="152"/>
      <c r="E41" s="153"/>
      <c r="F41" s="153"/>
      <c r="G41" s="154"/>
      <c r="H41" s="155"/>
      <c r="I41" s="156"/>
      <c r="J41" s="157"/>
      <c r="K41" s="158"/>
      <c r="O41" s="159">
        <v>1</v>
      </c>
    </row>
    <row r="42" spans="1:80" ht="12.75">
      <c r="A42" s="160">
        <v>13</v>
      </c>
      <c r="B42" s="161" t="s">
        <v>678</v>
      </c>
      <c r="C42" s="162" t="s">
        <v>1057</v>
      </c>
      <c r="D42" s="163" t="s">
        <v>125</v>
      </c>
      <c r="E42" s="164">
        <v>4.5</v>
      </c>
      <c r="F42" s="215">
        <v>0</v>
      </c>
      <c r="G42" s="165">
        <f>E42*F42</f>
        <v>0</v>
      </c>
      <c r="H42" s="166">
        <v>0.0005</v>
      </c>
      <c r="I42" s="167">
        <f>E42*H42</f>
        <v>0.0022500000000000003</v>
      </c>
      <c r="J42" s="166">
        <v>0</v>
      </c>
      <c r="K42" s="167">
        <f>E42*J42</f>
        <v>0</v>
      </c>
      <c r="O42" s="159">
        <v>2</v>
      </c>
      <c r="AA42" s="132">
        <v>1</v>
      </c>
      <c r="AB42" s="132">
        <v>1</v>
      </c>
      <c r="AC42" s="132">
        <v>1</v>
      </c>
      <c r="AZ42" s="132">
        <v>1</v>
      </c>
      <c r="BA42" s="132">
        <f>IF(AZ42=1,G42,0)</f>
        <v>0</v>
      </c>
      <c r="BB42" s="132">
        <f>IF(AZ42=2,G42,0)</f>
        <v>0</v>
      </c>
      <c r="BC42" s="132">
        <f>IF(AZ42=3,G42,0)</f>
        <v>0</v>
      </c>
      <c r="BD42" s="132">
        <f>IF(AZ42=4,G42,0)</f>
        <v>0</v>
      </c>
      <c r="BE42" s="132">
        <f>IF(AZ42=5,G42,0)</f>
        <v>0</v>
      </c>
      <c r="CA42" s="159">
        <v>1</v>
      </c>
      <c r="CB42" s="159">
        <v>1</v>
      </c>
    </row>
    <row r="43" spans="1:15" ht="12.75">
      <c r="A43" s="168"/>
      <c r="B43" s="172"/>
      <c r="C43" s="435" t="s">
        <v>679</v>
      </c>
      <c r="D43" s="436"/>
      <c r="E43" s="173">
        <v>4.5</v>
      </c>
      <c r="F43" s="216"/>
      <c r="G43" s="174"/>
      <c r="H43" s="175"/>
      <c r="I43" s="170"/>
      <c r="J43" s="176"/>
      <c r="K43" s="170"/>
      <c r="M43" s="171" t="s">
        <v>679</v>
      </c>
      <c r="O43" s="159"/>
    </row>
    <row r="44" spans="1:80" ht="12.75">
      <c r="A44" s="160">
        <v>14</v>
      </c>
      <c r="B44" s="161" t="s">
        <v>680</v>
      </c>
      <c r="C44" s="162" t="s">
        <v>681</v>
      </c>
      <c r="D44" s="163" t="s">
        <v>125</v>
      </c>
      <c r="E44" s="164">
        <v>4.5</v>
      </c>
      <c r="F44" s="215">
        <v>0</v>
      </c>
      <c r="G44" s="165">
        <f>E44*F44</f>
        <v>0</v>
      </c>
      <c r="H44" s="166">
        <v>0.00016</v>
      </c>
      <c r="I44" s="167">
        <f>E44*H44</f>
        <v>0.00072</v>
      </c>
      <c r="J44" s="166"/>
      <c r="K44" s="167">
        <f>E44*J44</f>
        <v>0</v>
      </c>
      <c r="O44" s="159">
        <v>2</v>
      </c>
      <c r="AA44" s="132">
        <v>3</v>
      </c>
      <c r="AB44" s="132">
        <v>1</v>
      </c>
      <c r="AC44" s="132">
        <v>69365031</v>
      </c>
      <c r="AZ44" s="132">
        <v>1</v>
      </c>
      <c r="BA44" s="132">
        <f>IF(AZ44=1,G44,0)</f>
        <v>0</v>
      </c>
      <c r="BB44" s="132">
        <f>IF(AZ44=2,G44,0)</f>
        <v>0</v>
      </c>
      <c r="BC44" s="132">
        <f>IF(AZ44=3,G44,0)</f>
        <v>0</v>
      </c>
      <c r="BD44" s="132">
        <f>IF(AZ44=4,G44,0)</f>
        <v>0</v>
      </c>
      <c r="BE44" s="132">
        <f>IF(AZ44=5,G44,0)</f>
        <v>0</v>
      </c>
      <c r="CA44" s="159">
        <v>3</v>
      </c>
      <c r="CB44" s="159">
        <v>1</v>
      </c>
    </row>
    <row r="45" spans="1:15" ht="12.75">
      <c r="A45" s="168"/>
      <c r="B45" s="172"/>
      <c r="C45" s="435" t="s">
        <v>679</v>
      </c>
      <c r="D45" s="436"/>
      <c r="E45" s="173">
        <v>4.5</v>
      </c>
      <c r="F45" s="216"/>
      <c r="G45" s="174"/>
      <c r="H45" s="175"/>
      <c r="I45" s="170"/>
      <c r="J45" s="176"/>
      <c r="K45" s="170"/>
      <c r="M45" s="171" t="s">
        <v>679</v>
      </c>
      <c r="O45" s="159"/>
    </row>
    <row r="46" spans="1:57" ht="12.75">
      <c r="A46" s="177"/>
      <c r="B46" s="178" t="s">
        <v>87</v>
      </c>
      <c r="C46" s="179" t="s">
        <v>212</v>
      </c>
      <c r="D46" s="180"/>
      <c r="E46" s="181"/>
      <c r="F46" s="182"/>
      <c r="G46" s="183">
        <f>SUM(G41:G45)</f>
        <v>0</v>
      </c>
      <c r="H46" s="184"/>
      <c r="I46" s="185">
        <f>SUM(I41:I45)</f>
        <v>0.0029700000000000004</v>
      </c>
      <c r="J46" s="184"/>
      <c r="K46" s="185">
        <f>SUM(K41:K45)</f>
        <v>0</v>
      </c>
      <c r="O46" s="159">
        <v>4</v>
      </c>
      <c r="BA46" s="186">
        <f>SUM(BA41:BA45)</f>
        <v>0</v>
      </c>
      <c r="BB46" s="186">
        <f>SUM(BB41:BB45)</f>
        <v>0</v>
      </c>
      <c r="BC46" s="186">
        <f>SUM(BC41:BC45)</f>
        <v>0</v>
      </c>
      <c r="BD46" s="186">
        <f>SUM(BD41:BD45)</f>
        <v>0</v>
      </c>
      <c r="BE46" s="186">
        <f>SUM(BE41:BE45)</f>
        <v>0</v>
      </c>
    </row>
    <row r="47" spans="1:15" ht="12.75">
      <c r="A47" s="149" t="s">
        <v>83</v>
      </c>
      <c r="B47" s="150" t="s">
        <v>217</v>
      </c>
      <c r="C47" s="151" t="s">
        <v>218</v>
      </c>
      <c r="D47" s="152"/>
      <c r="E47" s="153"/>
      <c r="F47" s="153"/>
      <c r="G47" s="154"/>
      <c r="H47" s="155"/>
      <c r="I47" s="156"/>
      <c r="J47" s="157"/>
      <c r="K47" s="158"/>
      <c r="O47" s="159">
        <v>1</v>
      </c>
    </row>
    <row r="48" spans="1:80" ht="12.75">
      <c r="A48" s="160">
        <v>15</v>
      </c>
      <c r="B48" s="161" t="s">
        <v>220</v>
      </c>
      <c r="C48" s="162" t="s">
        <v>221</v>
      </c>
      <c r="D48" s="163" t="s">
        <v>136</v>
      </c>
      <c r="E48" s="164">
        <v>15.3</v>
      </c>
      <c r="F48" s="215">
        <v>0</v>
      </c>
      <c r="G48" s="165">
        <f>E48*F48</f>
        <v>0</v>
      </c>
      <c r="H48" s="166">
        <v>1.1322</v>
      </c>
      <c r="I48" s="167">
        <f>E48*H48</f>
        <v>17.322660000000003</v>
      </c>
      <c r="J48" s="166">
        <v>0</v>
      </c>
      <c r="K48" s="167">
        <f>E48*J48</f>
        <v>0</v>
      </c>
      <c r="O48" s="159">
        <v>2</v>
      </c>
      <c r="AA48" s="132">
        <v>1</v>
      </c>
      <c r="AB48" s="132">
        <v>1</v>
      </c>
      <c r="AC48" s="132">
        <v>1</v>
      </c>
      <c r="AZ48" s="132">
        <v>1</v>
      </c>
      <c r="BA48" s="132">
        <f>IF(AZ48=1,G48,0)</f>
        <v>0</v>
      </c>
      <c r="BB48" s="132">
        <f>IF(AZ48=2,G48,0)</f>
        <v>0</v>
      </c>
      <c r="BC48" s="132">
        <f>IF(AZ48=3,G48,0)</f>
        <v>0</v>
      </c>
      <c r="BD48" s="132">
        <f>IF(AZ48=4,G48,0)</f>
        <v>0</v>
      </c>
      <c r="BE48" s="132">
        <f>IF(AZ48=5,G48,0)</f>
        <v>0</v>
      </c>
      <c r="CA48" s="159">
        <v>1</v>
      </c>
      <c r="CB48" s="159">
        <v>1</v>
      </c>
    </row>
    <row r="49" spans="1:15" ht="12.75">
      <c r="A49" s="168"/>
      <c r="B49" s="172"/>
      <c r="C49" s="435" t="s">
        <v>682</v>
      </c>
      <c r="D49" s="436"/>
      <c r="E49" s="173">
        <v>15.3</v>
      </c>
      <c r="F49" s="216"/>
      <c r="G49" s="174"/>
      <c r="H49" s="175"/>
      <c r="I49" s="170"/>
      <c r="J49" s="176"/>
      <c r="K49" s="170"/>
      <c r="M49" s="171" t="s">
        <v>682</v>
      </c>
      <c r="O49" s="159"/>
    </row>
    <row r="50" spans="1:57" ht="12.75">
      <c r="A50" s="177"/>
      <c r="B50" s="178" t="s">
        <v>87</v>
      </c>
      <c r="C50" s="179" t="s">
        <v>219</v>
      </c>
      <c r="D50" s="180"/>
      <c r="E50" s="181"/>
      <c r="F50" s="182"/>
      <c r="G50" s="183">
        <f>SUM(G47:G49)</f>
        <v>0</v>
      </c>
      <c r="H50" s="184"/>
      <c r="I50" s="185">
        <f>SUM(I47:I49)</f>
        <v>17.322660000000003</v>
      </c>
      <c r="J50" s="184"/>
      <c r="K50" s="185">
        <f>SUM(K47:K49)</f>
        <v>0</v>
      </c>
      <c r="O50" s="159">
        <v>4</v>
      </c>
      <c r="BA50" s="186">
        <f>SUM(BA47:BA49)</f>
        <v>0</v>
      </c>
      <c r="BB50" s="186">
        <f>SUM(BB47:BB49)</f>
        <v>0</v>
      </c>
      <c r="BC50" s="186">
        <f>SUM(BC47:BC49)</f>
        <v>0</v>
      </c>
      <c r="BD50" s="186">
        <f>SUM(BD47:BD49)</f>
        <v>0</v>
      </c>
      <c r="BE50" s="186">
        <f>SUM(BE47:BE49)</f>
        <v>0</v>
      </c>
    </row>
    <row r="51" spans="1:15" ht="12.75">
      <c r="A51" s="149" t="s">
        <v>83</v>
      </c>
      <c r="B51" s="150" t="s">
        <v>266</v>
      </c>
      <c r="C51" s="151" t="s">
        <v>267</v>
      </c>
      <c r="D51" s="152"/>
      <c r="E51" s="153"/>
      <c r="F51" s="153"/>
      <c r="G51" s="154"/>
      <c r="H51" s="155"/>
      <c r="I51" s="156"/>
      <c r="J51" s="157"/>
      <c r="K51" s="158"/>
      <c r="O51" s="159">
        <v>1</v>
      </c>
    </row>
    <row r="52" spans="1:80" ht="12.75">
      <c r="A52" s="160">
        <v>16</v>
      </c>
      <c r="B52" s="161" t="s">
        <v>683</v>
      </c>
      <c r="C52" s="162" t="s">
        <v>684</v>
      </c>
      <c r="D52" s="163" t="s">
        <v>215</v>
      </c>
      <c r="E52" s="164">
        <v>170</v>
      </c>
      <c r="F52" s="215">
        <v>0</v>
      </c>
      <c r="G52" s="165">
        <f>E52*F52</f>
        <v>0</v>
      </c>
      <c r="H52" s="166">
        <v>0</v>
      </c>
      <c r="I52" s="167">
        <f>E52*H52</f>
        <v>0</v>
      </c>
      <c r="J52" s="166">
        <v>0</v>
      </c>
      <c r="K52" s="167">
        <f>E52*J52</f>
        <v>0</v>
      </c>
      <c r="O52" s="159">
        <v>2</v>
      </c>
      <c r="AA52" s="132">
        <v>1</v>
      </c>
      <c r="AB52" s="132">
        <v>1</v>
      </c>
      <c r="AC52" s="132">
        <v>1</v>
      </c>
      <c r="AZ52" s="132">
        <v>1</v>
      </c>
      <c r="BA52" s="132">
        <f>IF(AZ52=1,G52,0)</f>
        <v>0</v>
      </c>
      <c r="BB52" s="132">
        <f>IF(AZ52=2,G52,0)</f>
        <v>0</v>
      </c>
      <c r="BC52" s="132">
        <f>IF(AZ52=3,G52,0)</f>
        <v>0</v>
      </c>
      <c r="BD52" s="132">
        <f>IF(AZ52=4,G52,0)</f>
        <v>0</v>
      </c>
      <c r="BE52" s="132">
        <f>IF(AZ52=5,G52,0)</f>
        <v>0</v>
      </c>
      <c r="CA52" s="159">
        <v>1</v>
      </c>
      <c r="CB52" s="159">
        <v>1</v>
      </c>
    </row>
    <row r="53" spans="1:80" ht="12.75">
      <c r="A53" s="160">
        <v>17</v>
      </c>
      <c r="B53" s="161" t="s">
        <v>685</v>
      </c>
      <c r="C53" s="162" t="s">
        <v>686</v>
      </c>
      <c r="D53" s="163" t="s">
        <v>274</v>
      </c>
      <c r="E53" s="164">
        <v>4</v>
      </c>
      <c r="F53" s="215">
        <v>0</v>
      </c>
      <c r="G53" s="165">
        <f>E53*F53</f>
        <v>0</v>
      </c>
      <c r="H53" s="166">
        <v>1.94556</v>
      </c>
      <c r="I53" s="167">
        <f>E53*H53</f>
        <v>7.78224</v>
      </c>
      <c r="J53" s="166">
        <v>0</v>
      </c>
      <c r="K53" s="167">
        <f>E53*J53</f>
        <v>0</v>
      </c>
      <c r="O53" s="159">
        <v>2</v>
      </c>
      <c r="AA53" s="132">
        <v>1</v>
      </c>
      <c r="AB53" s="132">
        <v>1</v>
      </c>
      <c r="AC53" s="132">
        <v>1</v>
      </c>
      <c r="AZ53" s="132">
        <v>1</v>
      </c>
      <c r="BA53" s="132">
        <f>IF(AZ53=1,G53,0)</f>
        <v>0</v>
      </c>
      <c r="BB53" s="132">
        <f>IF(AZ53=2,G53,0)</f>
        <v>0</v>
      </c>
      <c r="BC53" s="132">
        <f>IF(AZ53=3,G53,0)</f>
        <v>0</v>
      </c>
      <c r="BD53" s="132">
        <f>IF(AZ53=4,G53,0)</f>
        <v>0</v>
      </c>
      <c r="BE53" s="132">
        <f>IF(AZ53=5,G53,0)</f>
        <v>0</v>
      </c>
      <c r="CA53" s="159">
        <v>1</v>
      </c>
      <c r="CB53" s="159">
        <v>1</v>
      </c>
    </row>
    <row r="54" spans="1:80" ht="12.75">
      <c r="A54" s="160">
        <v>18</v>
      </c>
      <c r="B54" s="161" t="s">
        <v>687</v>
      </c>
      <c r="C54" s="162" t="s">
        <v>688</v>
      </c>
      <c r="D54" s="163" t="s">
        <v>274</v>
      </c>
      <c r="E54" s="164">
        <v>4</v>
      </c>
      <c r="F54" s="215">
        <v>0</v>
      </c>
      <c r="G54" s="165">
        <f>E54*F54</f>
        <v>0</v>
      </c>
      <c r="H54" s="166">
        <v>0.00702</v>
      </c>
      <c r="I54" s="167">
        <f>E54*H54</f>
        <v>0.02808</v>
      </c>
      <c r="J54" s="166">
        <v>0</v>
      </c>
      <c r="K54" s="167">
        <f>E54*J54</f>
        <v>0</v>
      </c>
      <c r="O54" s="159">
        <v>2</v>
      </c>
      <c r="AA54" s="132">
        <v>1</v>
      </c>
      <c r="AB54" s="132">
        <v>0</v>
      </c>
      <c r="AC54" s="132">
        <v>0</v>
      </c>
      <c r="AZ54" s="132">
        <v>1</v>
      </c>
      <c r="BA54" s="132">
        <f>IF(AZ54=1,G54,0)</f>
        <v>0</v>
      </c>
      <c r="BB54" s="132">
        <f>IF(AZ54=2,G54,0)</f>
        <v>0</v>
      </c>
      <c r="BC54" s="132">
        <f>IF(AZ54=3,G54,0)</f>
        <v>0</v>
      </c>
      <c r="BD54" s="132">
        <f>IF(AZ54=4,G54,0)</f>
        <v>0</v>
      </c>
      <c r="BE54" s="132">
        <f>IF(AZ54=5,G54,0)</f>
        <v>0</v>
      </c>
      <c r="CA54" s="159">
        <v>1</v>
      </c>
      <c r="CB54" s="159">
        <v>0</v>
      </c>
    </row>
    <row r="55" spans="1:80" ht="12.75">
      <c r="A55" s="160">
        <v>19</v>
      </c>
      <c r="B55" s="161" t="s">
        <v>689</v>
      </c>
      <c r="C55" s="162" t="s">
        <v>690</v>
      </c>
      <c r="D55" s="163" t="s">
        <v>215</v>
      </c>
      <c r="E55" s="164">
        <v>171.7</v>
      </c>
      <c r="F55" s="215">
        <v>0</v>
      </c>
      <c r="G55" s="165">
        <f>E55*F55</f>
        <v>0</v>
      </c>
      <c r="H55" s="166">
        <v>0.00096</v>
      </c>
      <c r="I55" s="167">
        <f>E55*H55</f>
        <v>0.164832</v>
      </c>
      <c r="J55" s="166"/>
      <c r="K55" s="167">
        <f>E55*J55</f>
        <v>0</v>
      </c>
      <c r="O55" s="159">
        <v>2</v>
      </c>
      <c r="AA55" s="132">
        <v>3</v>
      </c>
      <c r="AB55" s="132">
        <v>1</v>
      </c>
      <c r="AC55" s="132">
        <v>28611236</v>
      </c>
      <c r="AZ55" s="132">
        <v>1</v>
      </c>
      <c r="BA55" s="132">
        <f>IF(AZ55=1,G55,0)</f>
        <v>0</v>
      </c>
      <c r="BB55" s="132">
        <f>IF(AZ55=2,G55,0)</f>
        <v>0</v>
      </c>
      <c r="BC55" s="132">
        <f>IF(AZ55=3,G55,0)</f>
        <v>0</v>
      </c>
      <c r="BD55" s="132">
        <f>IF(AZ55=4,G55,0)</f>
        <v>0</v>
      </c>
      <c r="BE55" s="132">
        <f>IF(AZ55=5,G55,0)</f>
        <v>0</v>
      </c>
      <c r="CA55" s="159">
        <v>3</v>
      </c>
      <c r="CB55" s="159">
        <v>1</v>
      </c>
    </row>
    <row r="56" spans="1:15" ht="12.75">
      <c r="A56" s="168"/>
      <c r="B56" s="172"/>
      <c r="C56" s="435" t="s">
        <v>691</v>
      </c>
      <c r="D56" s="436"/>
      <c r="E56" s="173">
        <v>170</v>
      </c>
      <c r="F56" s="216"/>
      <c r="G56" s="174"/>
      <c r="H56" s="175"/>
      <c r="I56" s="170"/>
      <c r="J56" s="176"/>
      <c r="K56" s="170"/>
      <c r="M56" s="171">
        <v>170</v>
      </c>
      <c r="O56" s="159"/>
    </row>
    <row r="57" spans="1:15" ht="12.75">
      <c r="A57" s="168"/>
      <c r="B57" s="172"/>
      <c r="C57" s="435" t="s">
        <v>692</v>
      </c>
      <c r="D57" s="436"/>
      <c r="E57" s="173">
        <v>1.7</v>
      </c>
      <c r="F57" s="216"/>
      <c r="G57" s="174"/>
      <c r="H57" s="175"/>
      <c r="I57" s="170"/>
      <c r="J57" s="176"/>
      <c r="K57" s="170"/>
      <c r="M57" s="171" t="s">
        <v>692</v>
      </c>
      <c r="O57" s="159"/>
    </row>
    <row r="58" spans="1:80" ht="22.5">
      <c r="A58" s="160">
        <v>20</v>
      </c>
      <c r="B58" s="161" t="s">
        <v>693</v>
      </c>
      <c r="C58" s="162" t="s">
        <v>694</v>
      </c>
      <c r="D58" s="163" t="s">
        <v>274</v>
      </c>
      <c r="E58" s="164">
        <v>4</v>
      </c>
      <c r="F58" s="215">
        <v>0</v>
      </c>
      <c r="G58" s="165">
        <f aca="true" t="shared" si="0" ref="G58:G66">E58*F58</f>
        <v>0</v>
      </c>
      <c r="H58" s="166">
        <v>0.0045</v>
      </c>
      <c r="I58" s="167">
        <f aca="true" t="shared" si="1" ref="I58:I66">E58*H58</f>
        <v>0.018</v>
      </c>
      <c r="J58" s="166"/>
      <c r="K58" s="167">
        <f aca="true" t="shared" si="2" ref="K58:K66">E58*J58</f>
        <v>0</v>
      </c>
      <c r="O58" s="159">
        <v>2</v>
      </c>
      <c r="AA58" s="132">
        <v>3</v>
      </c>
      <c r="AB58" s="132">
        <v>1</v>
      </c>
      <c r="AC58" s="132">
        <v>28697410</v>
      </c>
      <c r="AZ58" s="132">
        <v>1</v>
      </c>
      <c r="BA58" s="132">
        <f aca="true" t="shared" si="3" ref="BA58:BA66">IF(AZ58=1,G58,0)</f>
        <v>0</v>
      </c>
      <c r="BB58" s="132">
        <f aca="true" t="shared" si="4" ref="BB58:BB66">IF(AZ58=2,G58,0)</f>
        <v>0</v>
      </c>
      <c r="BC58" s="132">
        <f aca="true" t="shared" si="5" ref="BC58:BC66">IF(AZ58=3,G58,0)</f>
        <v>0</v>
      </c>
      <c r="BD58" s="132">
        <f aca="true" t="shared" si="6" ref="BD58:BD66">IF(AZ58=4,G58,0)</f>
        <v>0</v>
      </c>
      <c r="BE58" s="132">
        <f aca="true" t="shared" si="7" ref="BE58:BE66">IF(AZ58=5,G58,0)</f>
        <v>0</v>
      </c>
      <c r="CA58" s="159">
        <v>3</v>
      </c>
      <c r="CB58" s="159">
        <v>1</v>
      </c>
    </row>
    <row r="59" spans="1:80" ht="12.75">
      <c r="A59" s="160">
        <v>21</v>
      </c>
      <c r="B59" s="161" t="s">
        <v>626</v>
      </c>
      <c r="C59" s="162" t="s">
        <v>627</v>
      </c>
      <c r="D59" s="163" t="s">
        <v>274</v>
      </c>
      <c r="E59" s="164">
        <v>1</v>
      </c>
      <c r="F59" s="215">
        <v>0</v>
      </c>
      <c r="G59" s="165">
        <f t="shared" si="0"/>
        <v>0</v>
      </c>
      <c r="H59" s="166">
        <v>0.068</v>
      </c>
      <c r="I59" s="167">
        <f t="shared" si="1"/>
        <v>0.068</v>
      </c>
      <c r="J59" s="166"/>
      <c r="K59" s="167">
        <f t="shared" si="2"/>
        <v>0</v>
      </c>
      <c r="O59" s="159">
        <v>2</v>
      </c>
      <c r="AA59" s="132">
        <v>3</v>
      </c>
      <c r="AB59" s="132">
        <v>1</v>
      </c>
      <c r="AC59" s="132" t="s">
        <v>626</v>
      </c>
      <c r="AZ59" s="132">
        <v>1</v>
      </c>
      <c r="BA59" s="132">
        <f t="shared" si="3"/>
        <v>0</v>
      </c>
      <c r="BB59" s="132">
        <f t="shared" si="4"/>
        <v>0</v>
      </c>
      <c r="BC59" s="132">
        <f t="shared" si="5"/>
        <v>0</v>
      </c>
      <c r="BD59" s="132">
        <f t="shared" si="6"/>
        <v>0</v>
      </c>
      <c r="BE59" s="132">
        <f t="shared" si="7"/>
        <v>0</v>
      </c>
      <c r="CA59" s="159">
        <v>3</v>
      </c>
      <c r="CB59" s="159">
        <v>1</v>
      </c>
    </row>
    <row r="60" spans="1:80" ht="12.75">
      <c r="A60" s="160">
        <v>22</v>
      </c>
      <c r="B60" s="161" t="s">
        <v>632</v>
      </c>
      <c r="C60" s="162" t="s">
        <v>633</v>
      </c>
      <c r="D60" s="163" t="s">
        <v>274</v>
      </c>
      <c r="E60" s="164">
        <v>3</v>
      </c>
      <c r="F60" s="215">
        <v>0</v>
      </c>
      <c r="G60" s="165">
        <f t="shared" si="0"/>
        <v>0</v>
      </c>
      <c r="H60" s="166">
        <v>0.054</v>
      </c>
      <c r="I60" s="167">
        <f t="shared" si="1"/>
        <v>0.162</v>
      </c>
      <c r="J60" s="166"/>
      <c r="K60" s="167">
        <f t="shared" si="2"/>
        <v>0</v>
      </c>
      <c r="O60" s="159">
        <v>2</v>
      </c>
      <c r="AA60" s="132">
        <v>3</v>
      </c>
      <c r="AB60" s="132">
        <v>1</v>
      </c>
      <c r="AC60" s="132" t="s">
        <v>632</v>
      </c>
      <c r="AZ60" s="132">
        <v>1</v>
      </c>
      <c r="BA60" s="132">
        <f t="shared" si="3"/>
        <v>0</v>
      </c>
      <c r="BB60" s="132">
        <f t="shared" si="4"/>
        <v>0</v>
      </c>
      <c r="BC60" s="132">
        <f t="shared" si="5"/>
        <v>0</v>
      </c>
      <c r="BD60" s="132">
        <f t="shared" si="6"/>
        <v>0</v>
      </c>
      <c r="BE60" s="132">
        <f t="shared" si="7"/>
        <v>0</v>
      </c>
      <c r="CA60" s="159">
        <v>3</v>
      </c>
      <c r="CB60" s="159">
        <v>1</v>
      </c>
    </row>
    <row r="61" spans="1:80" ht="12.75">
      <c r="A61" s="160">
        <v>23</v>
      </c>
      <c r="B61" s="161" t="s">
        <v>634</v>
      </c>
      <c r="C61" s="162" t="s">
        <v>635</v>
      </c>
      <c r="D61" s="163" t="s">
        <v>274</v>
      </c>
      <c r="E61" s="164">
        <v>1</v>
      </c>
      <c r="F61" s="215">
        <v>0</v>
      </c>
      <c r="G61" s="165">
        <f t="shared" si="0"/>
        <v>0</v>
      </c>
      <c r="H61" s="166">
        <v>0.068</v>
      </c>
      <c r="I61" s="167">
        <f t="shared" si="1"/>
        <v>0.068</v>
      </c>
      <c r="J61" s="166"/>
      <c r="K61" s="167">
        <f t="shared" si="2"/>
        <v>0</v>
      </c>
      <c r="O61" s="159">
        <v>2</v>
      </c>
      <c r="AA61" s="132">
        <v>3</v>
      </c>
      <c r="AB61" s="132">
        <v>1</v>
      </c>
      <c r="AC61" s="132" t="s">
        <v>634</v>
      </c>
      <c r="AZ61" s="132">
        <v>1</v>
      </c>
      <c r="BA61" s="132">
        <f t="shared" si="3"/>
        <v>0</v>
      </c>
      <c r="BB61" s="132">
        <f t="shared" si="4"/>
        <v>0</v>
      </c>
      <c r="BC61" s="132">
        <f t="shared" si="5"/>
        <v>0</v>
      </c>
      <c r="BD61" s="132">
        <f t="shared" si="6"/>
        <v>0</v>
      </c>
      <c r="BE61" s="132">
        <f t="shared" si="7"/>
        <v>0</v>
      </c>
      <c r="CA61" s="159">
        <v>3</v>
      </c>
      <c r="CB61" s="159">
        <v>1</v>
      </c>
    </row>
    <row r="62" spans="1:80" ht="12.75">
      <c r="A62" s="160">
        <v>24</v>
      </c>
      <c r="B62" s="161" t="s">
        <v>638</v>
      </c>
      <c r="C62" s="162" t="s">
        <v>639</v>
      </c>
      <c r="D62" s="163" t="s">
        <v>274</v>
      </c>
      <c r="E62" s="164">
        <v>4</v>
      </c>
      <c r="F62" s="215">
        <v>0</v>
      </c>
      <c r="G62" s="165">
        <f t="shared" si="0"/>
        <v>0</v>
      </c>
      <c r="H62" s="166">
        <v>0.585</v>
      </c>
      <c r="I62" s="167">
        <f t="shared" si="1"/>
        <v>2.34</v>
      </c>
      <c r="J62" s="166"/>
      <c r="K62" s="167">
        <f t="shared" si="2"/>
        <v>0</v>
      </c>
      <c r="O62" s="159">
        <v>2</v>
      </c>
      <c r="AA62" s="132">
        <v>3</v>
      </c>
      <c r="AB62" s="132">
        <v>1</v>
      </c>
      <c r="AC62" s="132" t="s">
        <v>638</v>
      </c>
      <c r="AZ62" s="132">
        <v>1</v>
      </c>
      <c r="BA62" s="132">
        <f t="shared" si="3"/>
        <v>0</v>
      </c>
      <c r="BB62" s="132">
        <f t="shared" si="4"/>
        <v>0</v>
      </c>
      <c r="BC62" s="132">
        <f t="shared" si="5"/>
        <v>0</v>
      </c>
      <c r="BD62" s="132">
        <f t="shared" si="6"/>
        <v>0</v>
      </c>
      <c r="BE62" s="132">
        <f t="shared" si="7"/>
        <v>0</v>
      </c>
      <c r="CA62" s="159">
        <v>3</v>
      </c>
      <c r="CB62" s="159">
        <v>1</v>
      </c>
    </row>
    <row r="63" spans="1:80" ht="12.75">
      <c r="A63" s="160">
        <v>25</v>
      </c>
      <c r="B63" s="161" t="s">
        <v>642</v>
      </c>
      <c r="C63" s="162" t="s">
        <v>643</v>
      </c>
      <c r="D63" s="163" t="s">
        <v>274</v>
      </c>
      <c r="E63" s="164">
        <v>2</v>
      </c>
      <c r="F63" s="215">
        <v>0</v>
      </c>
      <c r="G63" s="165">
        <f t="shared" si="0"/>
        <v>0</v>
      </c>
      <c r="H63" s="166">
        <v>0.25</v>
      </c>
      <c r="I63" s="167">
        <f t="shared" si="1"/>
        <v>0.5</v>
      </c>
      <c r="J63" s="166"/>
      <c r="K63" s="167">
        <f t="shared" si="2"/>
        <v>0</v>
      </c>
      <c r="O63" s="159">
        <v>2</v>
      </c>
      <c r="AA63" s="132">
        <v>3</v>
      </c>
      <c r="AB63" s="132">
        <v>1</v>
      </c>
      <c r="AC63" s="132" t="s">
        <v>642</v>
      </c>
      <c r="AZ63" s="132">
        <v>1</v>
      </c>
      <c r="BA63" s="132">
        <f t="shared" si="3"/>
        <v>0</v>
      </c>
      <c r="BB63" s="132">
        <f t="shared" si="4"/>
        <v>0</v>
      </c>
      <c r="BC63" s="132">
        <f t="shared" si="5"/>
        <v>0</v>
      </c>
      <c r="BD63" s="132">
        <f t="shared" si="6"/>
        <v>0</v>
      </c>
      <c r="BE63" s="132">
        <f t="shared" si="7"/>
        <v>0</v>
      </c>
      <c r="CA63" s="159">
        <v>3</v>
      </c>
      <c r="CB63" s="159">
        <v>1</v>
      </c>
    </row>
    <row r="64" spans="1:80" ht="12.75">
      <c r="A64" s="160">
        <v>26</v>
      </c>
      <c r="B64" s="161" t="s">
        <v>644</v>
      </c>
      <c r="C64" s="162" t="s">
        <v>645</v>
      </c>
      <c r="D64" s="163" t="s">
        <v>274</v>
      </c>
      <c r="E64" s="164">
        <v>2</v>
      </c>
      <c r="F64" s="215">
        <v>0</v>
      </c>
      <c r="G64" s="165">
        <f t="shared" si="0"/>
        <v>0</v>
      </c>
      <c r="H64" s="166">
        <v>0.5</v>
      </c>
      <c r="I64" s="167">
        <f t="shared" si="1"/>
        <v>1</v>
      </c>
      <c r="J64" s="166"/>
      <c r="K64" s="167">
        <f t="shared" si="2"/>
        <v>0</v>
      </c>
      <c r="O64" s="159">
        <v>2</v>
      </c>
      <c r="AA64" s="132">
        <v>3</v>
      </c>
      <c r="AB64" s="132">
        <v>1</v>
      </c>
      <c r="AC64" s="132" t="s">
        <v>644</v>
      </c>
      <c r="AZ64" s="132">
        <v>1</v>
      </c>
      <c r="BA64" s="132">
        <f t="shared" si="3"/>
        <v>0</v>
      </c>
      <c r="BB64" s="132">
        <f t="shared" si="4"/>
        <v>0</v>
      </c>
      <c r="BC64" s="132">
        <f t="shared" si="5"/>
        <v>0</v>
      </c>
      <c r="BD64" s="132">
        <f t="shared" si="6"/>
        <v>0</v>
      </c>
      <c r="BE64" s="132">
        <f t="shared" si="7"/>
        <v>0</v>
      </c>
      <c r="CA64" s="159">
        <v>3</v>
      </c>
      <c r="CB64" s="159">
        <v>1</v>
      </c>
    </row>
    <row r="65" spans="1:80" ht="12.75">
      <c r="A65" s="160">
        <v>27</v>
      </c>
      <c r="B65" s="161" t="s">
        <v>646</v>
      </c>
      <c r="C65" s="162" t="s">
        <v>647</v>
      </c>
      <c r="D65" s="163" t="s">
        <v>274</v>
      </c>
      <c r="E65" s="164">
        <v>4</v>
      </c>
      <c r="F65" s="215">
        <v>0</v>
      </c>
      <c r="G65" s="165">
        <f t="shared" si="0"/>
        <v>0</v>
      </c>
      <c r="H65" s="166">
        <v>1</v>
      </c>
      <c r="I65" s="167">
        <f t="shared" si="1"/>
        <v>4</v>
      </c>
      <c r="J65" s="166"/>
      <c r="K65" s="167">
        <f t="shared" si="2"/>
        <v>0</v>
      </c>
      <c r="O65" s="159">
        <v>2</v>
      </c>
      <c r="AA65" s="132">
        <v>3</v>
      </c>
      <c r="AB65" s="132">
        <v>1</v>
      </c>
      <c r="AC65" s="132" t="s">
        <v>646</v>
      </c>
      <c r="AZ65" s="132">
        <v>1</v>
      </c>
      <c r="BA65" s="132">
        <f t="shared" si="3"/>
        <v>0</v>
      </c>
      <c r="BB65" s="132">
        <f t="shared" si="4"/>
        <v>0</v>
      </c>
      <c r="BC65" s="132">
        <f t="shared" si="5"/>
        <v>0</v>
      </c>
      <c r="BD65" s="132">
        <f t="shared" si="6"/>
        <v>0</v>
      </c>
      <c r="BE65" s="132">
        <f t="shared" si="7"/>
        <v>0</v>
      </c>
      <c r="CA65" s="159">
        <v>3</v>
      </c>
      <c r="CB65" s="159">
        <v>1</v>
      </c>
    </row>
    <row r="66" spans="1:80" ht="12.75">
      <c r="A66" s="160">
        <v>28</v>
      </c>
      <c r="B66" s="161" t="s">
        <v>652</v>
      </c>
      <c r="C66" s="162" t="s">
        <v>653</v>
      </c>
      <c r="D66" s="163" t="s">
        <v>274</v>
      </c>
      <c r="E66" s="164">
        <v>13</v>
      </c>
      <c r="F66" s="215">
        <v>0</v>
      </c>
      <c r="G66" s="165">
        <f t="shared" si="0"/>
        <v>0</v>
      </c>
      <c r="H66" s="166">
        <v>0.002</v>
      </c>
      <c r="I66" s="167">
        <f t="shared" si="1"/>
        <v>0.026000000000000002</v>
      </c>
      <c r="J66" s="166"/>
      <c r="K66" s="167">
        <f t="shared" si="2"/>
        <v>0</v>
      </c>
      <c r="O66" s="159">
        <v>2</v>
      </c>
      <c r="AA66" s="132">
        <v>3</v>
      </c>
      <c r="AB66" s="132">
        <v>1</v>
      </c>
      <c r="AC66" s="132" t="s">
        <v>652</v>
      </c>
      <c r="AZ66" s="132">
        <v>1</v>
      </c>
      <c r="BA66" s="132">
        <f t="shared" si="3"/>
        <v>0</v>
      </c>
      <c r="BB66" s="132">
        <f t="shared" si="4"/>
        <v>0</v>
      </c>
      <c r="BC66" s="132">
        <f t="shared" si="5"/>
        <v>0</v>
      </c>
      <c r="BD66" s="132">
        <f t="shared" si="6"/>
        <v>0</v>
      </c>
      <c r="BE66" s="132">
        <f t="shared" si="7"/>
        <v>0</v>
      </c>
      <c r="CA66" s="159">
        <v>3</v>
      </c>
      <c r="CB66" s="159">
        <v>1</v>
      </c>
    </row>
    <row r="67" spans="1:57" ht="12.75">
      <c r="A67" s="177"/>
      <c r="B67" s="178" t="s">
        <v>87</v>
      </c>
      <c r="C67" s="179" t="s">
        <v>268</v>
      </c>
      <c r="D67" s="180"/>
      <c r="E67" s="181"/>
      <c r="F67" s="182"/>
      <c r="G67" s="183">
        <f>SUM(G51:G66)</f>
        <v>0</v>
      </c>
      <c r="H67" s="184"/>
      <c r="I67" s="185">
        <f>SUM(I51:I66)</f>
        <v>16.157152</v>
      </c>
      <c r="J67" s="184"/>
      <c r="K67" s="185">
        <f>SUM(K51:K66)</f>
        <v>0</v>
      </c>
      <c r="O67" s="159">
        <v>4</v>
      </c>
      <c r="BA67" s="186">
        <f>SUM(BA51:BA66)</f>
        <v>0</v>
      </c>
      <c r="BB67" s="186">
        <f>SUM(BB51:BB66)</f>
        <v>0</v>
      </c>
      <c r="BC67" s="186">
        <f>SUM(BC51:BC66)</f>
        <v>0</v>
      </c>
      <c r="BD67" s="186">
        <f>SUM(BD51:BD66)</f>
        <v>0</v>
      </c>
      <c r="BE67" s="186">
        <f>SUM(BE51:BE66)</f>
        <v>0</v>
      </c>
    </row>
    <row r="68" spans="1:15" ht="12.75">
      <c r="A68" s="149" t="s">
        <v>83</v>
      </c>
      <c r="B68" s="150" t="s">
        <v>503</v>
      </c>
      <c r="C68" s="151" t="s">
        <v>504</v>
      </c>
      <c r="D68" s="152"/>
      <c r="E68" s="153"/>
      <c r="F68" s="153"/>
      <c r="G68" s="154"/>
      <c r="H68" s="155"/>
      <c r="I68" s="156"/>
      <c r="J68" s="157"/>
      <c r="K68" s="158"/>
      <c r="O68" s="159">
        <v>1</v>
      </c>
    </row>
    <row r="69" spans="1:80" ht="12.75">
      <c r="A69" s="160">
        <v>29</v>
      </c>
      <c r="B69" s="161" t="s">
        <v>506</v>
      </c>
      <c r="C69" s="162" t="s">
        <v>507</v>
      </c>
      <c r="D69" s="163" t="s">
        <v>508</v>
      </c>
      <c r="E69" s="164">
        <v>4.8744</v>
      </c>
      <c r="F69" s="215">
        <v>0</v>
      </c>
      <c r="G69" s="165">
        <f>E69*F69</f>
        <v>0</v>
      </c>
      <c r="H69" s="166">
        <v>0</v>
      </c>
      <c r="I69" s="167">
        <f>E69*H69</f>
        <v>0</v>
      </c>
      <c r="J69" s="166">
        <v>0</v>
      </c>
      <c r="K69" s="167">
        <f>E69*J69</f>
        <v>0</v>
      </c>
      <c r="O69" s="159">
        <v>2</v>
      </c>
      <c r="AA69" s="132">
        <v>1</v>
      </c>
      <c r="AB69" s="132">
        <v>3</v>
      </c>
      <c r="AC69" s="132">
        <v>3</v>
      </c>
      <c r="AZ69" s="132">
        <v>1</v>
      </c>
      <c r="BA69" s="132">
        <f>IF(AZ69=1,G69,0)</f>
        <v>0</v>
      </c>
      <c r="BB69" s="132">
        <f>IF(AZ69=2,G69,0)</f>
        <v>0</v>
      </c>
      <c r="BC69" s="132">
        <f>IF(AZ69=3,G69,0)</f>
        <v>0</v>
      </c>
      <c r="BD69" s="132">
        <f>IF(AZ69=4,G69,0)</f>
        <v>0</v>
      </c>
      <c r="BE69" s="132">
        <f>IF(AZ69=5,G69,0)</f>
        <v>0</v>
      </c>
      <c r="CA69" s="159">
        <v>1</v>
      </c>
      <c r="CB69" s="159">
        <v>3</v>
      </c>
    </row>
    <row r="70" spans="1:57" ht="12.75">
      <c r="A70" s="177"/>
      <c r="B70" s="178" t="s">
        <v>87</v>
      </c>
      <c r="C70" s="179" t="s">
        <v>505</v>
      </c>
      <c r="D70" s="180"/>
      <c r="E70" s="181"/>
      <c r="F70" s="182"/>
      <c r="G70" s="183">
        <f>SUM(G68:G69)</f>
        <v>0</v>
      </c>
      <c r="H70" s="184"/>
      <c r="I70" s="185">
        <f>SUM(I68:I69)</f>
        <v>0</v>
      </c>
      <c r="J70" s="184"/>
      <c r="K70" s="185">
        <f>SUM(K68:K69)</f>
        <v>0</v>
      </c>
      <c r="O70" s="159">
        <v>4</v>
      </c>
      <c r="BA70" s="186">
        <f>SUM(BA68:BA69)</f>
        <v>0</v>
      </c>
      <c r="BB70" s="186">
        <f>SUM(BB68:BB69)</f>
        <v>0</v>
      </c>
      <c r="BC70" s="186">
        <f>SUM(BC68:BC69)</f>
        <v>0</v>
      </c>
      <c r="BD70" s="186">
        <f>SUM(BD68:BD69)</f>
        <v>0</v>
      </c>
      <c r="BE70" s="186">
        <f>SUM(BE68:BE69)</f>
        <v>0</v>
      </c>
    </row>
    <row r="71" spans="1:15" ht="12.75">
      <c r="A71" s="149" t="s">
        <v>83</v>
      </c>
      <c r="B71" s="150" t="s">
        <v>513</v>
      </c>
      <c r="C71" s="151" t="s">
        <v>514</v>
      </c>
      <c r="D71" s="152"/>
      <c r="E71" s="153"/>
      <c r="F71" s="153"/>
      <c r="G71" s="154"/>
      <c r="H71" s="155"/>
      <c r="I71" s="156"/>
      <c r="J71" s="157"/>
      <c r="K71" s="158"/>
      <c r="O71" s="159">
        <v>1</v>
      </c>
    </row>
    <row r="72" spans="1:80" ht="12.75">
      <c r="A72" s="160">
        <v>30</v>
      </c>
      <c r="B72" s="161" t="s">
        <v>516</v>
      </c>
      <c r="C72" s="162" t="s">
        <v>517</v>
      </c>
      <c r="D72" s="163" t="s">
        <v>508</v>
      </c>
      <c r="E72" s="164">
        <v>4.8744</v>
      </c>
      <c r="F72" s="215">
        <v>0</v>
      </c>
      <c r="G72" s="165">
        <f>E72*F72</f>
        <v>0</v>
      </c>
      <c r="H72" s="166">
        <v>0</v>
      </c>
      <c r="I72" s="167">
        <f>E72*H72</f>
        <v>0</v>
      </c>
      <c r="J72" s="166">
        <v>0</v>
      </c>
      <c r="K72" s="167">
        <f>E72*J72</f>
        <v>0</v>
      </c>
      <c r="O72" s="159">
        <v>2</v>
      </c>
      <c r="AA72" s="132">
        <v>1</v>
      </c>
      <c r="AB72" s="132">
        <v>3</v>
      </c>
      <c r="AC72" s="132">
        <v>3</v>
      </c>
      <c r="AZ72" s="132">
        <v>1</v>
      </c>
      <c r="BA72" s="132">
        <f>IF(AZ72=1,G72,0)</f>
        <v>0</v>
      </c>
      <c r="BB72" s="132">
        <f>IF(AZ72=2,G72,0)</f>
        <v>0</v>
      </c>
      <c r="BC72" s="132">
        <f>IF(AZ72=3,G72,0)</f>
        <v>0</v>
      </c>
      <c r="BD72" s="132">
        <f>IF(AZ72=4,G72,0)</f>
        <v>0</v>
      </c>
      <c r="BE72" s="132">
        <f>IF(AZ72=5,G72,0)</f>
        <v>0</v>
      </c>
      <c r="CA72" s="159">
        <v>1</v>
      </c>
      <c r="CB72" s="159">
        <v>3</v>
      </c>
    </row>
    <row r="73" spans="1:15" ht="12.75">
      <c r="A73" s="168"/>
      <c r="B73" s="169"/>
      <c r="C73" s="427" t="s">
        <v>518</v>
      </c>
      <c r="D73" s="428"/>
      <c r="E73" s="428"/>
      <c r="F73" s="428"/>
      <c r="G73" s="429"/>
      <c r="I73" s="170"/>
      <c r="K73" s="170"/>
      <c r="L73" s="171" t="s">
        <v>518</v>
      </c>
      <c r="O73" s="159">
        <v>3</v>
      </c>
    </row>
    <row r="74" spans="1:80" ht="12.75">
      <c r="A74" s="160">
        <v>31</v>
      </c>
      <c r="B74" s="161" t="s">
        <v>519</v>
      </c>
      <c r="C74" s="162" t="s">
        <v>520</v>
      </c>
      <c r="D74" s="163" t="s">
        <v>508</v>
      </c>
      <c r="E74" s="164">
        <v>4.8744</v>
      </c>
      <c r="F74" s="215">
        <v>0</v>
      </c>
      <c r="G74" s="165">
        <f>E74*F74</f>
        <v>0</v>
      </c>
      <c r="H74" s="166">
        <v>0</v>
      </c>
      <c r="I74" s="167">
        <f>E74*H74</f>
        <v>0</v>
      </c>
      <c r="J74" s="166"/>
      <c r="K74" s="167">
        <f>E74*J74</f>
        <v>0</v>
      </c>
      <c r="O74" s="159">
        <v>2</v>
      </c>
      <c r="AA74" s="132">
        <v>12</v>
      </c>
      <c r="AB74" s="132">
        <v>0</v>
      </c>
      <c r="AC74" s="132">
        <v>28</v>
      </c>
      <c r="AZ74" s="132">
        <v>1</v>
      </c>
      <c r="BA74" s="132">
        <f>IF(AZ74=1,G74,0)</f>
        <v>0</v>
      </c>
      <c r="BB74" s="132">
        <f>IF(AZ74=2,G74,0)</f>
        <v>0</v>
      </c>
      <c r="BC74" s="132">
        <f>IF(AZ74=3,G74,0)</f>
        <v>0</v>
      </c>
      <c r="BD74" s="132">
        <f>IF(AZ74=4,G74,0)</f>
        <v>0</v>
      </c>
      <c r="BE74" s="132">
        <f>IF(AZ74=5,G74,0)</f>
        <v>0</v>
      </c>
      <c r="CA74" s="159">
        <v>12</v>
      </c>
      <c r="CB74" s="159">
        <v>0</v>
      </c>
    </row>
    <row r="75" spans="1:15" ht="12.75">
      <c r="A75" s="168"/>
      <c r="B75" s="169"/>
      <c r="C75" s="427" t="s">
        <v>521</v>
      </c>
      <c r="D75" s="428"/>
      <c r="E75" s="428"/>
      <c r="F75" s="428"/>
      <c r="G75" s="429"/>
      <c r="I75" s="170"/>
      <c r="K75" s="170"/>
      <c r="L75" s="171" t="s">
        <v>521</v>
      </c>
      <c r="O75" s="159">
        <v>3</v>
      </c>
    </row>
    <row r="76" spans="1:57" ht="12.75">
      <c r="A76" s="177"/>
      <c r="B76" s="178" t="s">
        <v>87</v>
      </c>
      <c r="C76" s="179" t="s">
        <v>515</v>
      </c>
      <c r="D76" s="180"/>
      <c r="E76" s="181"/>
      <c r="F76" s="182"/>
      <c r="G76" s="183">
        <f>SUM(G71:G75)</f>
        <v>0</v>
      </c>
      <c r="H76" s="184"/>
      <c r="I76" s="185">
        <f>SUM(I71:I75)</f>
        <v>0</v>
      </c>
      <c r="J76" s="184"/>
      <c r="K76" s="185">
        <f>SUM(K71:K75)</f>
        <v>0</v>
      </c>
      <c r="O76" s="159">
        <v>4</v>
      </c>
      <c r="BA76" s="186">
        <f>SUM(BA71:BA75)</f>
        <v>0</v>
      </c>
      <c r="BB76" s="186">
        <f>SUM(BB71:BB75)</f>
        <v>0</v>
      </c>
      <c r="BC76" s="186">
        <f>SUM(BC71:BC75)</f>
        <v>0</v>
      </c>
      <c r="BD76" s="186">
        <f>SUM(BD71:BD75)</f>
        <v>0</v>
      </c>
      <c r="BE76" s="186">
        <f>SUM(BE71:BE75)</f>
        <v>0</v>
      </c>
    </row>
    <row r="77" ht="12.75">
      <c r="E77" s="132"/>
    </row>
    <row r="78" ht="12.75">
      <c r="E78" s="132"/>
    </row>
    <row r="79" ht="12.75">
      <c r="E79" s="132"/>
    </row>
    <row r="80" ht="12.75">
      <c r="E80" s="132"/>
    </row>
    <row r="81" ht="12.75">
      <c r="E81" s="132"/>
    </row>
    <row r="82" ht="12.75">
      <c r="E82" s="132"/>
    </row>
    <row r="83" ht="12.75">
      <c r="E83" s="132"/>
    </row>
    <row r="84" ht="12.75">
      <c r="E84" s="132"/>
    </row>
    <row r="85" ht="12.75">
      <c r="E85" s="132"/>
    </row>
    <row r="86" ht="12.75">
      <c r="E86" s="132"/>
    </row>
    <row r="87" ht="12.75">
      <c r="E87" s="132"/>
    </row>
    <row r="88" ht="12.75">
      <c r="E88" s="132"/>
    </row>
    <row r="89" ht="12.75">
      <c r="E89" s="132"/>
    </row>
    <row r="90" ht="12.75">
      <c r="E90" s="132"/>
    </row>
    <row r="91" ht="12.75">
      <c r="E91" s="132"/>
    </row>
    <row r="92" ht="12.75">
      <c r="E92" s="132"/>
    </row>
    <row r="93" ht="12.75">
      <c r="E93" s="132"/>
    </row>
    <row r="94" ht="12.75">
      <c r="E94" s="132"/>
    </row>
    <row r="95" ht="12.75">
      <c r="E95" s="132"/>
    </row>
    <row r="96" ht="12.75">
      <c r="E96" s="132"/>
    </row>
    <row r="97" ht="12.75">
      <c r="E97" s="132"/>
    </row>
    <row r="98" ht="12.75">
      <c r="E98" s="132"/>
    </row>
    <row r="99" ht="12.75">
      <c r="E99" s="132"/>
    </row>
    <row r="100" spans="1:7" ht="12.75">
      <c r="A100" s="176"/>
      <c r="B100" s="176"/>
      <c r="C100" s="176"/>
      <c r="D100" s="176"/>
      <c r="E100" s="176"/>
      <c r="F100" s="176"/>
      <c r="G100" s="176"/>
    </row>
    <row r="101" spans="1:7" ht="12.75">
      <c r="A101" s="176"/>
      <c r="B101" s="176"/>
      <c r="C101" s="176"/>
      <c r="D101" s="176"/>
      <c r="E101" s="176"/>
      <c r="F101" s="176"/>
      <c r="G101" s="176"/>
    </row>
    <row r="102" spans="1:7" ht="12.75">
      <c r="A102" s="176"/>
      <c r="B102" s="176"/>
      <c r="C102" s="176"/>
      <c r="D102" s="176"/>
      <c r="E102" s="176"/>
      <c r="F102" s="176"/>
      <c r="G102" s="176"/>
    </row>
    <row r="103" spans="1:7" ht="12.75">
      <c r="A103" s="176"/>
      <c r="B103" s="176"/>
      <c r="C103" s="176"/>
      <c r="D103" s="176"/>
      <c r="E103" s="176"/>
      <c r="F103" s="176"/>
      <c r="G103" s="176"/>
    </row>
    <row r="104" ht="12.75">
      <c r="E104" s="132"/>
    </row>
    <row r="105" ht="12.75">
      <c r="E105" s="132"/>
    </row>
    <row r="106" ht="12.75">
      <c r="E106" s="132"/>
    </row>
    <row r="107" ht="12.75">
      <c r="E107" s="132"/>
    </row>
    <row r="108" ht="12.75">
      <c r="E108" s="132"/>
    </row>
    <row r="109" ht="12.75">
      <c r="E109" s="132"/>
    </row>
    <row r="110" ht="12.75">
      <c r="E110" s="132"/>
    </row>
    <row r="111" ht="12.75">
      <c r="E111" s="132"/>
    </row>
    <row r="112" ht="12.75">
      <c r="E112" s="132"/>
    </row>
    <row r="113" ht="12.75">
      <c r="E113" s="132"/>
    </row>
    <row r="114" ht="12.75">
      <c r="E114" s="132"/>
    </row>
    <row r="115" ht="12.75">
      <c r="E115" s="132"/>
    </row>
    <row r="116" ht="12.75">
      <c r="E116" s="132"/>
    </row>
    <row r="117" ht="12.75">
      <c r="E117" s="132"/>
    </row>
    <row r="118" ht="12.75">
      <c r="E118" s="132"/>
    </row>
    <row r="119" ht="12.75">
      <c r="E119" s="132"/>
    </row>
    <row r="120" ht="12.75">
      <c r="E120" s="132"/>
    </row>
    <row r="121" ht="12.75">
      <c r="E121" s="132"/>
    </row>
    <row r="122" ht="12.75">
      <c r="E122" s="132"/>
    </row>
    <row r="123" ht="12.75">
      <c r="E123" s="132"/>
    </row>
    <row r="124" ht="12.75">
      <c r="E124" s="132"/>
    </row>
    <row r="125" ht="12.75">
      <c r="E125" s="132"/>
    </row>
    <row r="126" ht="12.75">
      <c r="E126" s="132"/>
    </row>
    <row r="127" ht="12.75">
      <c r="E127" s="132"/>
    </row>
    <row r="128" ht="12.75">
      <c r="E128" s="132"/>
    </row>
    <row r="129" ht="12.75">
      <c r="E129" s="132"/>
    </row>
    <row r="130" ht="12.75">
      <c r="E130" s="132"/>
    </row>
    <row r="131" ht="12.75">
      <c r="E131" s="132"/>
    </row>
    <row r="132" ht="12.75">
      <c r="E132" s="132"/>
    </row>
    <row r="133" ht="12.75">
      <c r="E133" s="132"/>
    </row>
    <row r="134" ht="12.75">
      <c r="E134" s="132"/>
    </row>
    <row r="135" spans="1:2" ht="12.75">
      <c r="A135" s="187"/>
      <c r="B135" s="187"/>
    </row>
    <row r="136" spans="1:7" ht="12.75">
      <c r="A136" s="176"/>
      <c r="B136" s="176"/>
      <c r="C136" s="188"/>
      <c r="D136" s="188"/>
      <c r="E136" s="189"/>
      <c r="F136" s="188"/>
      <c r="G136" s="190"/>
    </row>
    <row r="137" spans="1:7" ht="12.75">
      <c r="A137" s="191"/>
      <c r="B137" s="191"/>
      <c r="C137" s="176"/>
      <c r="D137" s="176"/>
      <c r="E137" s="192"/>
      <c r="F137" s="176"/>
      <c r="G137" s="176"/>
    </row>
    <row r="138" spans="1:7" ht="12.75">
      <c r="A138" s="176"/>
      <c r="B138" s="176"/>
      <c r="C138" s="176"/>
      <c r="D138" s="176"/>
      <c r="E138" s="192"/>
      <c r="F138" s="176"/>
      <c r="G138" s="176"/>
    </row>
    <row r="139" spans="1:7" ht="12.75">
      <c r="A139" s="176"/>
      <c r="B139" s="176"/>
      <c r="C139" s="176"/>
      <c r="D139" s="176"/>
      <c r="E139" s="192"/>
      <c r="F139" s="176"/>
      <c r="G139" s="176"/>
    </row>
    <row r="140" spans="1:7" ht="12.75">
      <c r="A140" s="176"/>
      <c r="B140" s="176"/>
      <c r="C140" s="176"/>
      <c r="D140" s="176"/>
      <c r="E140" s="192"/>
      <c r="F140" s="176"/>
      <c r="G140" s="176"/>
    </row>
    <row r="141" spans="1:7" ht="12.75">
      <c r="A141" s="176"/>
      <c r="B141" s="176"/>
      <c r="C141" s="176"/>
      <c r="D141" s="176"/>
      <c r="E141" s="192"/>
      <c r="F141" s="176"/>
      <c r="G141" s="176"/>
    </row>
    <row r="142" spans="1:7" ht="12.75">
      <c r="A142" s="176"/>
      <c r="B142" s="176"/>
      <c r="C142" s="176"/>
      <c r="D142" s="176"/>
      <c r="E142" s="192"/>
      <c r="F142" s="176"/>
      <c r="G142" s="176"/>
    </row>
    <row r="143" spans="1:7" ht="12.75">
      <c r="A143" s="176"/>
      <c r="B143" s="176"/>
      <c r="C143" s="176"/>
      <c r="D143" s="176"/>
      <c r="E143" s="192"/>
      <c r="F143" s="176"/>
      <c r="G143" s="176"/>
    </row>
    <row r="144" spans="1:7" ht="12.75">
      <c r="A144" s="176"/>
      <c r="B144" s="176"/>
      <c r="C144" s="176"/>
      <c r="D144" s="176"/>
      <c r="E144" s="192"/>
      <c r="F144" s="176"/>
      <c r="G144" s="176"/>
    </row>
    <row r="145" spans="1:7" ht="12.75">
      <c r="A145" s="176"/>
      <c r="B145" s="176"/>
      <c r="C145" s="176"/>
      <c r="D145" s="176"/>
      <c r="E145" s="192"/>
      <c r="F145" s="176"/>
      <c r="G145" s="176"/>
    </row>
    <row r="146" spans="1:7" ht="12.75">
      <c r="A146" s="176"/>
      <c r="B146" s="176"/>
      <c r="C146" s="176"/>
      <c r="D146" s="176"/>
      <c r="E146" s="192"/>
      <c r="F146" s="176"/>
      <c r="G146" s="176"/>
    </row>
    <row r="147" spans="1:7" ht="12.75">
      <c r="A147" s="176"/>
      <c r="B147" s="176"/>
      <c r="C147" s="176"/>
      <c r="D147" s="176"/>
      <c r="E147" s="192"/>
      <c r="F147" s="176"/>
      <c r="G147" s="176"/>
    </row>
    <row r="148" spans="1:7" ht="12.75">
      <c r="A148" s="176"/>
      <c r="B148" s="176"/>
      <c r="C148" s="176"/>
      <c r="D148" s="176"/>
      <c r="E148" s="192"/>
      <c r="F148" s="176"/>
      <c r="G148" s="176"/>
    </row>
    <row r="149" spans="1:7" ht="12.75">
      <c r="A149" s="176"/>
      <c r="B149" s="176"/>
      <c r="C149" s="176"/>
      <c r="D149" s="176"/>
      <c r="E149" s="192"/>
      <c r="F149" s="176"/>
      <c r="G149" s="176"/>
    </row>
  </sheetData>
  <sheetProtection password="E0CF" sheet="1" objects="1" scenarios="1"/>
  <mergeCells count="31">
    <mergeCell ref="C73:G73"/>
    <mergeCell ref="C75:G75"/>
    <mergeCell ref="C49:D49"/>
    <mergeCell ref="C56:D56"/>
    <mergeCell ref="C57:D57"/>
    <mergeCell ref="C45:D45"/>
    <mergeCell ref="C24:D24"/>
    <mergeCell ref="C26:D26"/>
    <mergeCell ref="C28:D28"/>
    <mergeCell ref="C30:G30"/>
    <mergeCell ref="C31:D31"/>
    <mergeCell ref="C33:G33"/>
    <mergeCell ref="C34:D34"/>
    <mergeCell ref="C35:D35"/>
    <mergeCell ref="C37:D37"/>
    <mergeCell ref="C39:D39"/>
    <mergeCell ref="C43:D43"/>
    <mergeCell ref="C22:D22"/>
    <mergeCell ref="A1:G1"/>
    <mergeCell ref="A3:B3"/>
    <mergeCell ref="A4:B4"/>
    <mergeCell ref="E4:G4"/>
    <mergeCell ref="C9:G9"/>
    <mergeCell ref="C10:G10"/>
    <mergeCell ref="C11:G11"/>
    <mergeCell ref="C12:G12"/>
    <mergeCell ref="C13:D13"/>
    <mergeCell ref="C15:D15"/>
    <mergeCell ref="C16:D16"/>
    <mergeCell ref="C18:D18"/>
    <mergeCell ref="C20:D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C26" sqref="C26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4" t="s">
        <v>88</v>
      </c>
      <c r="B1" s="15"/>
      <c r="C1" s="15"/>
      <c r="D1" s="15"/>
      <c r="E1" s="15"/>
      <c r="F1" s="15"/>
      <c r="G1" s="15"/>
    </row>
    <row r="2" spans="1:7" ht="12.75" customHeight="1">
      <c r="A2" s="16" t="s">
        <v>25</v>
      </c>
      <c r="B2" s="17"/>
      <c r="C2" s="18" t="s">
        <v>96</v>
      </c>
      <c r="D2" s="18" t="s">
        <v>707</v>
      </c>
      <c r="E2" s="19"/>
      <c r="F2" s="20" t="s">
        <v>26</v>
      </c>
      <c r="G2" s="21"/>
    </row>
    <row r="3" spans="1:7" ht="3" customHeight="1" hidden="1">
      <c r="A3" s="22"/>
      <c r="B3" s="23"/>
      <c r="C3" s="24"/>
      <c r="D3" s="24"/>
      <c r="E3" s="25"/>
      <c r="F3" s="26"/>
      <c r="G3" s="27"/>
    </row>
    <row r="4" spans="1:7" ht="12" customHeight="1">
      <c r="A4" s="28" t="s">
        <v>27</v>
      </c>
      <c r="B4" s="23"/>
      <c r="C4" s="24"/>
      <c r="D4" s="24"/>
      <c r="E4" s="25"/>
      <c r="F4" s="26" t="s">
        <v>28</v>
      </c>
      <c r="G4" s="29"/>
    </row>
    <row r="5" spans="1:7" ht="12.95" customHeight="1">
      <c r="A5" s="30" t="s">
        <v>706</v>
      </c>
      <c r="B5" s="31"/>
      <c r="C5" s="32" t="s">
        <v>707</v>
      </c>
      <c r="D5" s="33"/>
      <c r="E5" s="31"/>
      <c r="F5" s="26" t="s">
        <v>29</v>
      </c>
      <c r="G5" s="27"/>
    </row>
    <row r="6" spans="1:15" ht="12.95" customHeight="1">
      <c r="A6" s="28" t="s">
        <v>30</v>
      </c>
      <c r="B6" s="23"/>
      <c r="C6" s="24"/>
      <c r="D6" s="24"/>
      <c r="E6" s="25"/>
      <c r="F6" s="34" t="s">
        <v>31</v>
      </c>
      <c r="G6" s="35"/>
      <c r="O6" s="36"/>
    </row>
    <row r="7" spans="1:7" ht="12.95" customHeight="1">
      <c r="A7" s="37" t="s">
        <v>90</v>
      </c>
      <c r="B7" s="38"/>
      <c r="C7" s="398" t="s">
        <v>91</v>
      </c>
      <c r="D7" s="399"/>
      <c r="E7" s="400"/>
      <c r="F7" s="39" t="s">
        <v>32</v>
      </c>
      <c r="G7" s="35">
        <f>IF(G6=0,,ROUND((F30+F32)/G6,1))</f>
        <v>0</v>
      </c>
    </row>
    <row r="8" spans="1:9" ht="12.75">
      <c r="A8" s="40" t="s">
        <v>33</v>
      </c>
      <c r="B8" s="26"/>
      <c r="C8" s="401" t="s">
        <v>121</v>
      </c>
      <c r="D8" s="401"/>
      <c r="E8" s="402"/>
      <c r="F8" s="41" t="s">
        <v>34</v>
      </c>
      <c r="G8" s="42"/>
      <c r="H8" s="43"/>
      <c r="I8" s="44"/>
    </row>
    <row r="9" spans="1:8" ht="12.75">
      <c r="A9" s="40" t="s">
        <v>35</v>
      </c>
      <c r="B9" s="26"/>
      <c r="C9" s="401"/>
      <c r="D9" s="401"/>
      <c r="E9" s="402"/>
      <c r="F9" s="26"/>
      <c r="G9" s="45"/>
      <c r="H9" s="46"/>
    </row>
    <row r="10" spans="1:8" ht="12.75">
      <c r="A10" s="40" t="s">
        <v>36</v>
      </c>
      <c r="B10" s="26"/>
      <c r="C10" s="401" t="s">
        <v>120</v>
      </c>
      <c r="D10" s="401"/>
      <c r="E10" s="401"/>
      <c r="F10" s="47"/>
      <c r="G10" s="48"/>
      <c r="H10" s="49"/>
    </row>
    <row r="11" spans="1:57" ht="13.5" customHeight="1">
      <c r="A11" s="40" t="s">
        <v>37</v>
      </c>
      <c r="B11" s="26"/>
      <c r="C11" s="401"/>
      <c r="D11" s="401"/>
      <c r="E11" s="401"/>
      <c r="F11" s="50" t="s">
        <v>38</v>
      </c>
      <c r="G11" s="51"/>
      <c r="H11" s="46"/>
      <c r="BA11" s="52"/>
      <c r="BB11" s="52"/>
      <c r="BC11" s="52"/>
      <c r="BD11" s="52"/>
      <c r="BE11" s="52"/>
    </row>
    <row r="12" spans="1:8" ht="12.75" customHeight="1">
      <c r="A12" s="53" t="s">
        <v>39</v>
      </c>
      <c r="B12" s="23"/>
      <c r="C12" s="403"/>
      <c r="D12" s="403"/>
      <c r="E12" s="403"/>
      <c r="F12" s="54" t="s">
        <v>40</v>
      </c>
      <c r="G12" s="55"/>
      <c r="H12" s="46"/>
    </row>
    <row r="13" spans="1:8" ht="28.5" customHeight="1" thickBot="1">
      <c r="A13" s="56" t="s">
        <v>41</v>
      </c>
      <c r="B13" s="57"/>
      <c r="C13" s="57"/>
      <c r="D13" s="57"/>
      <c r="E13" s="58"/>
      <c r="F13" s="58"/>
      <c r="G13" s="59"/>
      <c r="H13" s="46"/>
    </row>
    <row r="14" spans="1:7" ht="17.25" customHeight="1" thickBot="1">
      <c r="A14" s="60" t="s">
        <v>42</v>
      </c>
      <c r="B14" s="61"/>
      <c r="C14" s="62"/>
      <c r="D14" s="63" t="s">
        <v>43</v>
      </c>
      <c r="E14" s="64"/>
      <c r="F14" s="64"/>
      <c r="G14" s="62"/>
    </row>
    <row r="15" spans="1:7" ht="15.95" customHeight="1">
      <c r="A15" s="65"/>
      <c r="B15" s="66" t="s">
        <v>44</v>
      </c>
      <c r="C15" s="67">
        <f>'SO303  Rek'!E10</f>
        <v>0</v>
      </c>
      <c r="D15" s="68">
        <f>'SO303  Rek'!A15</f>
        <v>0</v>
      </c>
      <c r="E15" s="69"/>
      <c r="F15" s="70"/>
      <c r="G15" s="67">
        <f>'SO303  Rek'!I15</f>
        <v>0</v>
      </c>
    </row>
    <row r="16" spans="1:7" ht="15.95" customHeight="1">
      <c r="A16" s="65" t="s">
        <v>45</v>
      </c>
      <c r="B16" s="66" t="s">
        <v>46</v>
      </c>
      <c r="C16" s="67">
        <f>'SO303  Rek'!F10</f>
        <v>0</v>
      </c>
      <c r="D16" s="22">
        <f>'SO303  Rek'!A16</f>
        <v>0</v>
      </c>
      <c r="E16" s="71"/>
      <c r="F16" s="72"/>
      <c r="G16" s="67">
        <f>'SO303  Rek'!I16</f>
        <v>0</v>
      </c>
    </row>
    <row r="17" spans="1:7" ht="15.95" customHeight="1">
      <c r="A17" s="65" t="s">
        <v>47</v>
      </c>
      <c r="B17" s="66" t="s">
        <v>48</v>
      </c>
      <c r="C17" s="67">
        <f>'SO303  Rek'!H10</f>
        <v>0</v>
      </c>
      <c r="D17" s="22">
        <f>'SO303  Rek'!A17</f>
        <v>0</v>
      </c>
      <c r="E17" s="71"/>
      <c r="F17" s="72"/>
      <c r="G17" s="67">
        <f>'SO303  Rek'!I17</f>
        <v>0</v>
      </c>
    </row>
    <row r="18" spans="1:7" ht="15.95" customHeight="1">
      <c r="A18" s="73" t="s">
        <v>49</v>
      </c>
      <c r="B18" s="74" t="s">
        <v>50</v>
      </c>
      <c r="C18" s="67">
        <f>'SO303  Rek'!G10</f>
        <v>0</v>
      </c>
      <c r="D18" s="22">
        <f>'SO303  Rek'!A18</f>
        <v>0</v>
      </c>
      <c r="E18" s="71"/>
      <c r="F18" s="72"/>
      <c r="G18" s="67">
        <f>'SO303  Rek'!I18</f>
        <v>0</v>
      </c>
    </row>
    <row r="19" spans="1:7" ht="15.95" customHeight="1">
      <c r="A19" s="75" t="s">
        <v>51</v>
      </c>
      <c r="B19" s="66"/>
      <c r="C19" s="67">
        <f>SUM(C15:C18)</f>
        <v>0</v>
      </c>
      <c r="D19" s="22">
        <f>'SO303  Rek'!A19</f>
        <v>0</v>
      </c>
      <c r="E19" s="71"/>
      <c r="F19" s="72"/>
      <c r="G19" s="67">
        <f>'SO303  Rek'!I19</f>
        <v>0</v>
      </c>
    </row>
    <row r="20" spans="1:7" ht="15.95" customHeight="1">
      <c r="A20" s="75"/>
      <c r="B20" s="66"/>
      <c r="C20" s="67"/>
      <c r="D20" s="22"/>
      <c r="E20" s="71"/>
      <c r="F20" s="72"/>
      <c r="G20" s="67"/>
    </row>
    <row r="21" spans="1:7" ht="15.95" customHeight="1">
      <c r="A21" s="75" t="s">
        <v>24</v>
      </c>
      <c r="B21" s="66"/>
      <c r="C21" s="67">
        <f>'SO000  Rek'!I8</f>
        <v>0</v>
      </c>
      <c r="D21" s="22"/>
      <c r="E21" s="71"/>
      <c r="F21" s="72"/>
      <c r="G21" s="67"/>
    </row>
    <row r="22" spans="1:7" ht="15.95" customHeight="1">
      <c r="A22" s="76" t="s">
        <v>52</v>
      </c>
      <c r="B22" s="46"/>
      <c r="C22" s="67">
        <f>C19+C21</f>
        <v>0</v>
      </c>
      <c r="D22" s="22"/>
      <c r="E22" s="71"/>
      <c r="F22" s="72"/>
      <c r="G22" s="67"/>
    </row>
    <row r="23" spans="1:7" ht="15.95" customHeight="1" thickBot="1">
      <c r="A23" s="404" t="s">
        <v>53</v>
      </c>
      <c r="B23" s="405"/>
      <c r="C23" s="77">
        <f>C22+G23</f>
        <v>0</v>
      </c>
      <c r="D23" s="78"/>
      <c r="E23" s="79"/>
      <c r="F23" s="80"/>
      <c r="G23" s="67"/>
    </row>
    <row r="24" spans="1:7" ht="12.75">
      <c r="A24" s="81" t="s">
        <v>54</v>
      </c>
      <c r="B24" s="82"/>
      <c r="C24" s="83"/>
      <c r="D24" s="82" t="s">
        <v>55</v>
      </c>
      <c r="E24" s="82"/>
      <c r="F24" s="84" t="s">
        <v>56</v>
      </c>
      <c r="G24" s="85"/>
    </row>
    <row r="25" spans="1:7" ht="12.75">
      <c r="A25" s="76" t="s">
        <v>57</v>
      </c>
      <c r="B25" s="46"/>
      <c r="C25" s="86"/>
      <c r="D25" s="46" t="s">
        <v>57</v>
      </c>
      <c r="F25" s="87" t="s">
        <v>57</v>
      </c>
      <c r="G25" s="88"/>
    </row>
    <row r="26" spans="1:7" ht="37.5" customHeight="1">
      <c r="A26" s="76" t="s">
        <v>58</v>
      </c>
      <c r="B26" s="89"/>
      <c r="C26" s="86"/>
      <c r="D26" s="46" t="s">
        <v>58</v>
      </c>
      <c r="F26" s="87" t="s">
        <v>58</v>
      </c>
      <c r="G26" s="88"/>
    </row>
    <row r="27" spans="1:7" ht="12.75">
      <c r="A27" s="76"/>
      <c r="B27" s="90"/>
      <c r="C27" s="86"/>
      <c r="D27" s="46"/>
      <c r="F27" s="87"/>
      <c r="G27" s="88"/>
    </row>
    <row r="28" spans="1:7" ht="12.75">
      <c r="A28" s="76" t="s">
        <v>59</v>
      </c>
      <c r="B28" s="46"/>
      <c r="C28" s="86"/>
      <c r="D28" s="87" t="s">
        <v>60</v>
      </c>
      <c r="E28" s="86"/>
      <c r="F28" s="91" t="s">
        <v>60</v>
      </c>
      <c r="G28" s="88"/>
    </row>
    <row r="29" spans="1:7" ht="69" customHeight="1">
      <c r="A29" s="76"/>
      <c r="B29" s="46"/>
      <c r="C29" s="92"/>
      <c r="D29" s="93"/>
      <c r="E29" s="92"/>
      <c r="F29" s="46"/>
      <c r="G29" s="88"/>
    </row>
    <row r="30" spans="1:7" ht="12.75">
      <c r="A30" s="94" t="s">
        <v>11</v>
      </c>
      <c r="B30" s="95"/>
      <c r="C30" s="96">
        <v>21</v>
      </c>
      <c r="D30" s="95" t="s">
        <v>61</v>
      </c>
      <c r="E30" s="97"/>
      <c r="F30" s="393">
        <f>C23-F32</f>
        <v>0</v>
      </c>
      <c r="G30" s="394"/>
    </row>
    <row r="31" spans="1:7" ht="12.75">
      <c r="A31" s="94" t="s">
        <v>62</v>
      </c>
      <c r="B31" s="95"/>
      <c r="C31" s="96">
        <f>C30</f>
        <v>21</v>
      </c>
      <c r="D31" s="95" t="s">
        <v>63</v>
      </c>
      <c r="E31" s="97"/>
      <c r="F31" s="393">
        <f>ROUND(PRODUCT(F30,C31/100),0)</f>
        <v>0</v>
      </c>
      <c r="G31" s="394"/>
    </row>
    <row r="32" spans="1:7" ht="12.75">
      <c r="A32" s="94" t="s">
        <v>11</v>
      </c>
      <c r="B32" s="95"/>
      <c r="C32" s="96">
        <v>0</v>
      </c>
      <c r="D32" s="95" t="s">
        <v>63</v>
      </c>
      <c r="E32" s="97"/>
      <c r="F32" s="393">
        <v>0</v>
      </c>
      <c r="G32" s="394"/>
    </row>
    <row r="33" spans="1:7" ht="12.75">
      <c r="A33" s="94" t="s">
        <v>62</v>
      </c>
      <c r="B33" s="98"/>
      <c r="C33" s="99">
        <f>C32</f>
        <v>0</v>
      </c>
      <c r="D33" s="95" t="s">
        <v>63</v>
      </c>
      <c r="E33" s="72"/>
      <c r="F33" s="393">
        <f>ROUND(PRODUCT(F32,C33/100),0)</f>
        <v>0</v>
      </c>
      <c r="G33" s="394"/>
    </row>
    <row r="34" spans="1:7" s="103" customFormat="1" ht="19.5" customHeight="1" thickBot="1">
      <c r="A34" s="100" t="s">
        <v>64</v>
      </c>
      <c r="B34" s="101"/>
      <c r="C34" s="101"/>
      <c r="D34" s="101"/>
      <c r="E34" s="102"/>
      <c r="F34" s="395">
        <f>ROUND(SUM(F30:F33),0)</f>
        <v>0</v>
      </c>
      <c r="G34" s="396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97"/>
      <c r="C37" s="397"/>
      <c r="D37" s="397"/>
      <c r="E37" s="397"/>
      <c r="F37" s="397"/>
      <c r="G37" s="397"/>
      <c r="H37" s="1" t="s">
        <v>1</v>
      </c>
    </row>
    <row r="38" spans="1:8" ht="12.75" customHeight="1">
      <c r="A38" s="104"/>
      <c r="B38" s="397"/>
      <c r="C38" s="397"/>
      <c r="D38" s="397"/>
      <c r="E38" s="397"/>
      <c r="F38" s="397"/>
      <c r="G38" s="397"/>
      <c r="H38" s="1" t="s">
        <v>1</v>
      </c>
    </row>
    <row r="39" spans="1:8" ht="12.75">
      <c r="A39" s="104"/>
      <c r="B39" s="397"/>
      <c r="C39" s="397"/>
      <c r="D39" s="397"/>
      <c r="E39" s="397"/>
      <c r="F39" s="397"/>
      <c r="G39" s="397"/>
      <c r="H39" s="1" t="s">
        <v>1</v>
      </c>
    </row>
    <row r="40" spans="1:8" ht="12.75">
      <c r="A40" s="104"/>
      <c r="B40" s="397"/>
      <c r="C40" s="397"/>
      <c r="D40" s="397"/>
      <c r="E40" s="397"/>
      <c r="F40" s="397"/>
      <c r="G40" s="397"/>
      <c r="H40" s="1" t="s">
        <v>1</v>
      </c>
    </row>
    <row r="41" spans="1:8" ht="12.75">
      <c r="A41" s="104"/>
      <c r="B41" s="397"/>
      <c r="C41" s="397"/>
      <c r="D41" s="397"/>
      <c r="E41" s="397"/>
      <c r="F41" s="397"/>
      <c r="G41" s="397"/>
      <c r="H41" s="1" t="s">
        <v>1</v>
      </c>
    </row>
    <row r="42" spans="1:8" ht="12.75">
      <c r="A42" s="104"/>
      <c r="B42" s="397"/>
      <c r="C42" s="397"/>
      <c r="D42" s="397"/>
      <c r="E42" s="397"/>
      <c r="F42" s="397"/>
      <c r="G42" s="397"/>
      <c r="H42" s="1" t="s">
        <v>1</v>
      </c>
    </row>
    <row r="43" spans="1:8" ht="12.75">
      <c r="A43" s="104"/>
      <c r="B43" s="397"/>
      <c r="C43" s="397"/>
      <c r="D43" s="397"/>
      <c r="E43" s="397"/>
      <c r="F43" s="397"/>
      <c r="G43" s="397"/>
      <c r="H43" s="1" t="s">
        <v>1</v>
      </c>
    </row>
    <row r="44" spans="1:8" ht="12.75" customHeight="1">
      <c r="A44" s="104"/>
      <c r="B44" s="397"/>
      <c r="C44" s="397"/>
      <c r="D44" s="397"/>
      <c r="E44" s="397"/>
      <c r="F44" s="397"/>
      <c r="G44" s="397"/>
      <c r="H44" s="1" t="s">
        <v>1</v>
      </c>
    </row>
    <row r="45" spans="1:8" ht="12.75" customHeight="1">
      <c r="A45" s="104"/>
      <c r="B45" s="397"/>
      <c r="C45" s="397"/>
      <c r="D45" s="397"/>
      <c r="E45" s="397"/>
      <c r="F45" s="397"/>
      <c r="G45" s="397"/>
      <c r="H45" s="1" t="s">
        <v>1</v>
      </c>
    </row>
    <row r="46" spans="2:7" ht="12.75">
      <c r="B46" s="392"/>
      <c r="C46" s="392"/>
      <c r="D46" s="392"/>
      <c r="E46" s="392"/>
      <c r="F46" s="392"/>
      <c r="G46" s="392"/>
    </row>
    <row r="47" spans="2:7" ht="12.75">
      <c r="B47" s="392"/>
      <c r="C47" s="392"/>
      <c r="D47" s="392"/>
      <c r="E47" s="392"/>
      <c r="F47" s="392"/>
      <c r="G47" s="392"/>
    </row>
    <row r="48" spans="2:7" ht="12.75">
      <c r="B48" s="392"/>
      <c r="C48" s="392"/>
      <c r="D48" s="392"/>
      <c r="E48" s="392"/>
      <c r="F48" s="392"/>
      <c r="G48" s="392"/>
    </row>
    <row r="49" spans="2:7" ht="12.75">
      <c r="B49" s="392"/>
      <c r="C49" s="392"/>
      <c r="D49" s="392"/>
      <c r="E49" s="392"/>
      <c r="F49" s="392"/>
      <c r="G49" s="392"/>
    </row>
    <row r="50" spans="2:7" ht="12.75">
      <c r="B50" s="392"/>
      <c r="C50" s="392"/>
      <c r="D50" s="392"/>
      <c r="E50" s="392"/>
      <c r="F50" s="392"/>
      <c r="G50" s="392"/>
    </row>
    <row r="51" spans="2:7" ht="12.75">
      <c r="B51" s="392"/>
      <c r="C51" s="392"/>
      <c r="D51" s="392"/>
      <c r="E51" s="392"/>
      <c r="F51" s="392"/>
      <c r="G51" s="392"/>
    </row>
  </sheetData>
  <sheetProtection password="CC3D" sheet="1" objects="1" scenarios="1"/>
  <mergeCells count="19">
    <mergeCell ref="C7:E7"/>
    <mergeCell ref="B46:G46"/>
    <mergeCell ref="B47:G47"/>
    <mergeCell ref="B48:G48"/>
    <mergeCell ref="B49:G49"/>
    <mergeCell ref="C8:E8"/>
    <mergeCell ref="C9:E9"/>
    <mergeCell ref="C10:E10"/>
    <mergeCell ref="C11:E11"/>
    <mergeCell ref="C12:E12"/>
    <mergeCell ref="A23:B23"/>
    <mergeCell ref="B50:G50"/>
    <mergeCell ref="B51:G51"/>
    <mergeCell ref="F30:G30"/>
    <mergeCell ref="F31:G31"/>
    <mergeCell ref="F32:G32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E71"/>
  <sheetViews>
    <sheetView workbookViewId="0" topLeftCell="A1">
      <selection activeCell="E20" sqref="E20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06" t="s">
        <v>2</v>
      </c>
      <c r="B1" s="407"/>
      <c r="C1" s="105" t="s">
        <v>91</v>
      </c>
      <c r="D1" s="106"/>
      <c r="E1" s="107"/>
      <c r="F1" s="106"/>
      <c r="G1" s="108" t="s">
        <v>66</v>
      </c>
      <c r="H1" s="109" t="s">
        <v>96</v>
      </c>
      <c r="I1" s="110"/>
    </row>
    <row r="2" spans="1:9" ht="13.5" thickBot="1">
      <c r="A2" s="408" t="s">
        <v>67</v>
      </c>
      <c r="B2" s="409"/>
      <c r="C2" s="111" t="s">
        <v>708</v>
      </c>
      <c r="D2" s="112"/>
      <c r="E2" s="113"/>
      <c r="F2" s="112"/>
      <c r="G2" s="410" t="s">
        <v>707</v>
      </c>
      <c r="H2" s="411"/>
      <c r="I2" s="412"/>
    </row>
    <row r="3" ht="13.5" thickTop="1">
      <c r="F3" s="46"/>
    </row>
    <row r="4" spans="1:9" ht="19.5" customHeight="1">
      <c r="A4" s="114" t="s">
        <v>68</v>
      </c>
      <c r="B4" s="115"/>
      <c r="C4" s="115"/>
      <c r="D4" s="115"/>
      <c r="E4" s="116"/>
      <c r="F4" s="115"/>
      <c r="G4" s="115"/>
      <c r="H4" s="115"/>
      <c r="I4" s="115"/>
    </row>
    <row r="5" ht="13.5" thickBot="1"/>
    <row r="6" spans="1:9" s="46" customFormat="1" ht="13.5" thickBot="1">
      <c r="A6" s="117"/>
      <c r="B6" s="118" t="s">
        <v>69</v>
      </c>
      <c r="C6" s="118"/>
      <c r="D6" s="119"/>
      <c r="E6" s="120" t="s">
        <v>20</v>
      </c>
      <c r="F6" s="121" t="s">
        <v>21</v>
      </c>
      <c r="G6" s="121" t="s">
        <v>22</v>
      </c>
      <c r="H6" s="121" t="s">
        <v>23</v>
      </c>
      <c r="I6" s="122" t="s">
        <v>24</v>
      </c>
    </row>
    <row r="7" spans="1:9" s="46" customFormat="1" ht="12.75">
      <c r="A7" s="193" t="str">
        <f>'SO303  Pol'!B7</f>
        <v>1</v>
      </c>
      <c r="B7" s="12" t="str">
        <f>'SO303  Pol'!C7</f>
        <v>Zemní práce</v>
      </c>
      <c r="D7" s="123"/>
      <c r="E7" s="194">
        <f>'SO303  Pol'!BA40</f>
        <v>0</v>
      </c>
      <c r="F7" s="195">
        <f>'SO303  Pol'!BB40</f>
        <v>0</v>
      </c>
      <c r="G7" s="195">
        <f>'SO303  Pol'!BC40</f>
        <v>0</v>
      </c>
      <c r="H7" s="195">
        <f>'SO303  Pol'!BD40</f>
        <v>0</v>
      </c>
      <c r="I7" s="196">
        <f>'SO303  Pol'!BE40</f>
        <v>0</v>
      </c>
    </row>
    <row r="8" spans="1:9" s="46" customFormat="1" ht="12.75">
      <c r="A8" s="193" t="str">
        <f>'SO303  Pol'!B41</f>
        <v>4</v>
      </c>
      <c r="B8" s="12" t="str">
        <f>'SO303  Pol'!C41</f>
        <v>Vodorovné konstrukce</v>
      </c>
      <c r="D8" s="123"/>
      <c r="E8" s="194">
        <f>'SO303  Pol'!BA44</f>
        <v>0</v>
      </c>
      <c r="F8" s="195">
        <f>'SO303  Pol'!BB44</f>
        <v>0</v>
      </c>
      <c r="G8" s="195">
        <f>'SO303  Pol'!BC44</f>
        <v>0</v>
      </c>
      <c r="H8" s="195">
        <f>'SO303  Pol'!BD44</f>
        <v>0</v>
      </c>
      <c r="I8" s="196">
        <f>'SO303  Pol'!BE44</f>
        <v>0</v>
      </c>
    </row>
    <row r="9" spans="1:9" s="46" customFormat="1" ht="13.5" thickBot="1">
      <c r="A9" s="193" t="str">
        <f>'SO303  Pol'!B45</f>
        <v>8</v>
      </c>
      <c r="B9" s="12" t="str">
        <f>'SO303  Pol'!C45</f>
        <v>Trubní vedení</v>
      </c>
      <c r="D9" s="123"/>
      <c r="E9" s="194">
        <f>'SO303  Pol'!BA57</f>
        <v>0</v>
      </c>
      <c r="F9" s="195">
        <f>'SO303  Pol'!BB57</f>
        <v>0</v>
      </c>
      <c r="G9" s="195">
        <f>'SO303  Pol'!BC57</f>
        <v>0</v>
      </c>
      <c r="H9" s="195">
        <f>'SO303  Pol'!BD57</f>
        <v>0</v>
      </c>
      <c r="I9" s="196">
        <f>'SO303  Pol'!BE57</f>
        <v>0</v>
      </c>
    </row>
    <row r="10" spans="1:9" s="5" customFormat="1" ht="13.5" thickBot="1">
      <c r="A10" s="124"/>
      <c r="B10" s="125" t="s">
        <v>70</v>
      </c>
      <c r="C10" s="125"/>
      <c r="D10" s="126"/>
      <c r="E10" s="127">
        <f>SUM(E7:E9)</f>
        <v>0</v>
      </c>
      <c r="F10" s="128">
        <f>SUM(F7:F9)</f>
        <v>0</v>
      </c>
      <c r="G10" s="128">
        <f>SUM(G7:G9)</f>
        <v>0</v>
      </c>
      <c r="H10" s="128">
        <f>SUM(H7:H9)</f>
        <v>0</v>
      </c>
      <c r="I10" s="129">
        <f>SUM(I7:I9)</f>
        <v>0</v>
      </c>
    </row>
    <row r="11" spans="1:9" ht="12.75">
      <c r="A11" s="46"/>
      <c r="B11" s="46"/>
      <c r="C11" s="46"/>
      <c r="D11" s="46"/>
      <c r="E11" s="46"/>
      <c r="F11" s="46"/>
      <c r="G11" s="46"/>
      <c r="H11" s="46"/>
      <c r="I11" s="46"/>
    </row>
    <row r="12" spans="1:57" ht="19.5" customHeight="1">
      <c r="A12" s="239"/>
      <c r="B12" s="239"/>
      <c r="C12" s="239"/>
      <c r="D12" s="239"/>
      <c r="E12" s="239"/>
      <c r="F12" s="239"/>
      <c r="G12" s="240"/>
      <c r="H12" s="239"/>
      <c r="I12" s="239"/>
      <c r="BA12" s="52"/>
      <c r="BB12" s="52"/>
      <c r="BC12" s="52"/>
      <c r="BD12" s="52"/>
      <c r="BE12" s="52"/>
    </row>
    <row r="13" spans="1:9" ht="12.75">
      <c r="A13" s="91"/>
      <c r="B13" s="91"/>
      <c r="C13" s="91"/>
      <c r="D13" s="91"/>
      <c r="E13" s="91"/>
      <c r="F13" s="91"/>
      <c r="G13" s="91"/>
      <c r="H13" s="91"/>
      <c r="I13" s="91"/>
    </row>
    <row r="14" spans="1:9" ht="12.75">
      <c r="A14" s="241"/>
      <c r="B14" s="241"/>
      <c r="C14" s="241"/>
      <c r="D14" s="91"/>
      <c r="E14" s="242"/>
      <c r="F14" s="242"/>
      <c r="G14" s="243"/>
      <c r="H14" s="244"/>
      <c r="I14" s="244"/>
    </row>
    <row r="15" spans="1:53" ht="12.75">
      <c r="A15" s="91"/>
      <c r="B15" s="91"/>
      <c r="C15" s="91"/>
      <c r="D15" s="91"/>
      <c r="E15" s="245"/>
      <c r="F15" s="246"/>
      <c r="G15" s="245"/>
      <c r="H15" s="247"/>
      <c r="I15" s="245"/>
      <c r="BA15" s="1">
        <v>0</v>
      </c>
    </row>
    <row r="16" spans="1:53" ht="12.75">
      <c r="A16" s="91"/>
      <c r="B16" s="91"/>
      <c r="C16" s="91"/>
      <c r="D16" s="91"/>
      <c r="E16" s="245"/>
      <c r="F16" s="246"/>
      <c r="G16" s="245"/>
      <c r="H16" s="247"/>
      <c r="I16" s="245"/>
      <c r="BA16" s="1">
        <v>0</v>
      </c>
    </row>
    <row r="17" spans="1:53" ht="12.75">
      <c r="A17" s="91"/>
      <c r="B17" s="91"/>
      <c r="C17" s="91"/>
      <c r="D17" s="91"/>
      <c r="E17" s="245"/>
      <c r="F17" s="246"/>
      <c r="G17" s="245"/>
      <c r="H17" s="247"/>
      <c r="I17" s="245"/>
      <c r="BA17" s="1">
        <v>0</v>
      </c>
    </row>
    <row r="18" spans="1:53" ht="12.75">
      <c r="A18" s="91"/>
      <c r="B18" s="91"/>
      <c r="C18" s="91"/>
      <c r="D18" s="91"/>
      <c r="E18" s="245"/>
      <c r="F18" s="246"/>
      <c r="G18" s="245"/>
      <c r="H18" s="247"/>
      <c r="I18" s="245"/>
      <c r="BA18" s="1">
        <v>1</v>
      </c>
    </row>
    <row r="19" spans="1:53" ht="12.75">
      <c r="A19" s="91"/>
      <c r="B19" s="91"/>
      <c r="C19" s="91"/>
      <c r="D19" s="91"/>
      <c r="E19" s="245"/>
      <c r="F19" s="246"/>
      <c r="G19" s="245"/>
      <c r="H19" s="247"/>
      <c r="I19" s="245"/>
      <c r="BA19" s="1">
        <v>1</v>
      </c>
    </row>
    <row r="20" spans="1:9" ht="12.75">
      <c r="A20" s="91"/>
      <c r="B20" s="241"/>
      <c r="C20" s="91"/>
      <c r="D20" s="248"/>
      <c r="E20" s="248"/>
      <c r="F20" s="248"/>
      <c r="G20" s="248"/>
      <c r="H20" s="413"/>
      <c r="I20" s="413"/>
    </row>
    <row r="21" spans="1:9" ht="12.75">
      <c r="A21" s="91"/>
      <c r="B21" s="91"/>
      <c r="C21" s="91"/>
      <c r="D21" s="91"/>
      <c r="E21" s="91"/>
      <c r="F21" s="91"/>
      <c r="G21" s="91"/>
      <c r="H21" s="91"/>
      <c r="I21" s="91"/>
    </row>
    <row r="22" spans="2:9" ht="12.75">
      <c r="B22" s="5"/>
      <c r="F22" s="130"/>
      <c r="G22" s="131"/>
      <c r="H22" s="131"/>
      <c r="I22" s="11"/>
    </row>
    <row r="23" spans="6:9" ht="12.75">
      <c r="F23" s="130"/>
      <c r="G23" s="131"/>
      <c r="H23" s="131"/>
      <c r="I23" s="11"/>
    </row>
    <row r="24" spans="6:9" ht="12.75">
      <c r="F24" s="130"/>
      <c r="G24" s="131"/>
      <c r="H24" s="131"/>
      <c r="I24" s="11"/>
    </row>
    <row r="25" spans="6:9" ht="12.75">
      <c r="F25" s="130"/>
      <c r="G25" s="131"/>
      <c r="H25" s="131"/>
      <c r="I25" s="11"/>
    </row>
    <row r="26" spans="6:9" ht="12.75">
      <c r="F26" s="130"/>
      <c r="G26" s="131"/>
      <c r="H26" s="131"/>
      <c r="I26" s="11"/>
    </row>
    <row r="27" spans="6:9" ht="12.75">
      <c r="F27" s="130"/>
      <c r="G27" s="131"/>
      <c r="H27" s="131"/>
      <c r="I27" s="11"/>
    </row>
    <row r="28" spans="6:9" ht="12.75">
      <c r="F28" s="130"/>
      <c r="G28" s="131"/>
      <c r="H28" s="131"/>
      <c r="I28" s="11"/>
    </row>
    <row r="29" spans="6:9" ht="12.75">
      <c r="F29" s="130"/>
      <c r="G29" s="131"/>
      <c r="H29" s="131"/>
      <c r="I29" s="11"/>
    </row>
    <row r="30" spans="6:9" ht="12.75">
      <c r="F30" s="130"/>
      <c r="G30" s="131"/>
      <c r="H30" s="131"/>
      <c r="I30" s="11"/>
    </row>
    <row r="31" spans="6:9" ht="12.75">
      <c r="F31" s="130"/>
      <c r="G31" s="131"/>
      <c r="H31" s="131"/>
      <c r="I31" s="11"/>
    </row>
    <row r="32" spans="6:9" ht="12.75">
      <c r="F32" s="130"/>
      <c r="G32" s="131"/>
      <c r="H32" s="131"/>
      <c r="I32" s="11"/>
    </row>
    <row r="33" spans="6:9" ht="12.75">
      <c r="F33" s="130"/>
      <c r="G33" s="131"/>
      <c r="H33" s="131"/>
      <c r="I33" s="11"/>
    </row>
    <row r="34" spans="6:9" ht="12.75">
      <c r="F34" s="130"/>
      <c r="G34" s="131"/>
      <c r="H34" s="131"/>
      <c r="I34" s="11"/>
    </row>
    <row r="35" spans="6:9" ht="12.75">
      <c r="F35" s="130"/>
      <c r="G35" s="131"/>
      <c r="H35" s="131"/>
      <c r="I35" s="11"/>
    </row>
    <row r="36" spans="6:9" ht="12.75">
      <c r="F36" s="130"/>
      <c r="G36" s="131"/>
      <c r="H36" s="131"/>
      <c r="I36" s="11"/>
    </row>
    <row r="37" spans="6:9" ht="12.75">
      <c r="F37" s="130"/>
      <c r="G37" s="131"/>
      <c r="H37" s="131"/>
      <c r="I37" s="11"/>
    </row>
    <row r="38" spans="6:9" ht="12.75">
      <c r="F38" s="130"/>
      <c r="G38" s="131"/>
      <c r="H38" s="131"/>
      <c r="I38" s="11"/>
    </row>
    <row r="39" spans="6:9" ht="12.75">
      <c r="F39" s="130"/>
      <c r="G39" s="131"/>
      <c r="H39" s="131"/>
      <c r="I39" s="11"/>
    </row>
    <row r="40" spans="6:9" ht="12.75">
      <c r="F40" s="130"/>
      <c r="G40" s="131"/>
      <c r="H40" s="131"/>
      <c r="I40" s="11"/>
    </row>
    <row r="41" spans="6:9" ht="12.75">
      <c r="F41" s="130"/>
      <c r="G41" s="131"/>
      <c r="H41" s="131"/>
      <c r="I41" s="11"/>
    </row>
    <row r="42" spans="6:9" ht="12.75">
      <c r="F42" s="130"/>
      <c r="G42" s="131"/>
      <c r="H42" s="131"/>
      <c r="I42" s="11"/>
    </row>
    <row r="43" spans="6:9" ht="12.75">
      <c r="F43" s="130"/>
      <c r="G43" s="131"/>
      <c r="H43" s="131"/>
      <c r="I43" s="11"/>
    </row>
    <row r="44" spans="6:9" ht="12.75">
      <c r="F44" s="130"/>
      <c r="G44" s="131"/>
      <c r="H44" s="131"/>
      <c r="I44" s="11"/>
    </row>
    <row r="45" spans="6:9" ht="12.75">
      <c r="F45" s="130"/>
      <c r="G45" s="131"/>
      <c r="H45" s="131"/>
      <c r="I45" s="11"/>
    </row>
    <row r="46" spans="6:9" ht="12.75">
      <c r="F46" s="130"/>
      <c r="G46" s="131"/>
      <c r="H46" s="131"/>
      <c r="I46" s="11"/>
    </row>
    <row r="47" spans="6:9" ht="12.75">
      <c r="F47" s="130"/>
      <c r="G47" s="131"/>
      <c r="H47" s="131"/>
      <c r="I47" s="11"/>
    </row>
    <row r="48" spans="6:9" ht="12.75">
      <c r="F48" s="130"/>
      <c r="G48" s="131"/>
      <c r="H48" s="131"/>
      <c r="I48" s="11"/>
    </row>
    <row r="49" spans="6:9" ht="12.75">
      <c r="F49" s="130"/>
      <c r="G49" s="131"/>
      <c r="H49" s="131"/>
      <c r="I49" s="11"/>
    </row>
    <row r="50" spans="6:9" ht="12.75">
      <c r="F50" s="130"/>
      <c r="G50" s="131"/>
      <c r="H50" s="131"/>
      <c r="I50" s="11"/>
    </row>
    <row r="51" spans="6:9" ht="12.75">
      <c r="F51" s="130"/>
      <c r="G51" s="131"/>
      <c r="H51" s="131"/>
      <c r="I51" s="11"/>
    </row>
    <row r="52" spans="6:9" ht="12.75">
      <c r="F52" s="130"/>
      <c r="G52" s="131"/>
      <c r="H52" s="131"/>
      <c r="I52" s="11"/>
    </row>
    <row r="53" spans="6:9" ht="12.75">
      <c r="F53" s="130"/>
      <c r="G53" s="131"/>
      <c r="H53" s="131"/>
      <c r="I53" s="11"/>
    </row>
    <row r="54" spans="6:9" ht="12.75">
      <c r="F54" s="130"/>
      <c r="G54" s="131"/>
      <c r="H54" s="131"/>
      <c r="I54" s="11"/>
    </row>
    <row r="55" spans="6:9" ht="12.75">
      <c r="F55" s="130"/>
      <c r="G55" s="131"/>
      <c r="H55" s="131"/>
      <c r="I55" s="11"/>
    </row>
    <row r="56" spans="6:9" ht="12.75">
      <c r="F56" s="130"/>
      <c r="G56" s="131"/>
      <c r="H56" s="131"/>
      <c r="I56" s="11"/>
    </row>
    <row r="57" spans="6:9" ht="12.75">
      <c r="F57" s="130"/>
      <c r="G57" s="131"/>
      <c r="H57" s="131"/>
      <c r="I57" s="11"/>
    </row>
    <row r="58" spans="6:9" ht="12.75">
      <c r="F58" s="130"/>
      <c r="G58" s="131"/>
      <c r="H58" s="131"/>
      <c r="I58" s="11"/>
    </row>
    <row r="59" spans="6:9" ht="12.75">
      <c r="F59" s="130"/>
      <c r="G59" s="131"/>
      <c r="H59" s="131"/>
      <c r="I59" s="11"/>
    </row>
    <row r="60" spans="6:9" ht="12.75">
      <c r="F60" s="130"/>
      <c r="G60" s="131"/>
      <c r="H60" s="131"/>
      <c r="I60" s="11"/>
    </row>
    <row r="61" spans="6:9" ht="12.75">
      <c r="F61" s="130"/>
      <c r="G61" s="131"/>
      <c r="H61" s="131"/>
      <c r="I61" s="11"/>
    </row>
    <row r="62" spans="6:9" ht="12.75">
      <c r="F62" s="130"/>
      <c r="G62" s="131"/>
      <c r="H62" s="131"/>
      <c r="I62" s="11"/>
    </row>
    <row r="63" spans="6:9" ht="12.75">
      <c r="F63" s="130"/>
      <c r="G63" s="131"/>
      <c r="H63" s="131"/>
      <c r="I63" s="11"/>
    </row>
    <row r="64" spans="6:9" ht="12.75">
      <c r="F64" s="130"/>
      <c r="G64" s="131"/>
      <c r="H64" s="131"/>
      <c r="I64" s="11"/>
    </row>
    <row r="65" spans="6:9" ht="12.75">
      <c r="F65" s="130"/>
      <c r="G65" s="131"/>
      <c r="H65" s="131"/>
      <c r="I65" s="11"/>
    </row>
    <row r="66" spans="6:9" ht="12.75">
      <c r="F66" s="130"/>
      <c r="G66" s="131"/>
      <c r="H66" s="131"/>
      <c r="I66" s="11"/>
    </row>
    <row r="67" spans="6:9" ht="12.75">
      <c r="F67" s="130"/>
      <c r="G67" s="131"/>
      <c r="H67" s="131"/>
      <c r="I67" s="11"/>
    </row>
    <row r="68" spans="6:9" ht="12.75">
      <c r="F68" s="130"/>
      <c r="G68" s="131"/>
      <c r="H68" s="131"/>
      <c r="I68" s="11"/>
    </row>
    <row r="69" spans="6:9" ht="12.75">
      <c r="F69" s="130"/>
      <c r="G69" s="131"/>
      <c r="H69" s="131"/>
      <c r="I69" s="11"/>
    </row>
    <row r="70" spans="6:9" ht="12.75">
      <c r="F70" s="130"/>
      <c r="G70" s="131"/>
      <c r="H70" s="131"/>
      <c r="I70" s="11"/>
    </row>
    <row r="71" spans="6:9" ht="12.75">
      <c r="F71" s="130"/>
      <c r="G71" s="131"/>
      <c r="H71" s="131"/>
      <c r="I71" s="11"/>
    </row>
  </sheetData>
  <sheetProtection password="E0CF" sheet="1" objects="1" scenarios="1"/>
  <mergeCells count="4">
    <mergeCell ref="A1:B1"/>
    <mergeCell ref="A2:B2"/>
    <mergeCell ref="G2:I2"/>
    <mergeCell ref="H20:I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B130"/>
  <sheetViews>
    <sheetView showGridLines="0" showZeros="0" zoomScaleSheetLayoutView="100" workbookViewId="0" topLeftCell="A1">
      <selection activeCell="L22" sqref="L22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42" customWidth="1"/>
    <col min="6" max="6" width="9.875" style="132" customWidth="1"/>
    <col min="7" max="7" width="13.875" style="132" customWidth="1"/>
    <col min="8" max="8" width="11.75390625" style="132" hidden="1" customWidth="1"/>
    <col min="9" max="9" width="11.625" style="132" hidden="1" customWidth="1"/>
    <col min="10" max="10" width="11.00390625" style="132" hidden="1" customWidth="1"/>
    <col min="11" max="11" width="10.375" style="132" hidden="1" customWidth="1"/>
    <col min="12" max="12" width="75.375" style="132" customWidth="1"/>
    <col min="13" max="13" width="45.25390625" style="132" customWidth="1"/>
    <col min="14" max="16384" width="9.125" style="132" customWidth="1"/>
  </cols>
  <sheetData>
    <row r="1" spans="1:7" ht="15.75">
      <c r="A1" s="430" t="s">
        <v>89</v>
      </c>
      <c r="B1" s="430"/>
      <c r="C1" s="430"/>
      <c r="D1" s="430"/>
      <c r="E1" s="430"/>
      <c r="F1" s="430"/>
      <c r="G1" s="430"/>
    </row>
    <row r="2" spans="2:7" ht="14.25" customHeight="1" thickBot="1">
      <c r="B2" s="133"/>
      <c r="C2" s="134"/>
      <c r="D2" s="134"/>
      <c r="E2" s="135"/>
      <c r="F2" s="134"/>
      <c r="G2" s="134"/>
    </row>
    <row r="3" spans="1:7" ht="13.5" thickTop="1">
      <c r="A3" s="406" t="s">
        <v>2</v>
      </c>
      <c r="B3" s="407"/>
      <c r="C3" s="105" t="s">
        <v>92</v>
      </c>
      <c r="D3" s="136"/>
      <c r="E3" s="137" t="s">
        <v>71</v>
      </c>
      <c r="F3" s="138" t="str">
        <f>'SO303  Rek'!H1</f>
        <v/>
      </c>
      <c r="G3" s="139"/>
    </row>
    <row r="4" spans="1:7" ht="13.5" thickBot="1">
      <c r="A4" s="431" t="s">
        <v>67</v>
      </c>
      <c r="B4" s="409"/>
      <c r="C4" s="111" t="s">
        <v>708</v>
      </c>
      <c r="D4" s="140"/>
      <c r="E4" s="432" t="str">
        <f>'SO303  Rek'!G2</f>
        <v>Přípojky splaškové kanalizace</v>
      </c>
      <c r="F4" s="433"/>
      <c r="G4" s="434"/>
    </row>
    <row r="5" spans="1:7" ht="13.5" thickTop="1">
      <c r="A5" s="141"/>
      <c r="G5" s="143"/>
    </row>
    <row r="6" spans="1:11" ht="27" customHeight="1">
      <c r="A6" s="144" t="s">
        <v>72</v>
      </c>
      <c r="B6" s="145" t="s">
        <v>73</v>
      </c>
      <c r="C6" s="145" t="s">
        <v>74</v>
      </c>
      <c r="D6" s="145" t="s">
        <v>75</v>
      </c>
      <c r="E6" s="146" t="s">
        <v>76</v>
      </c>
      <c r="F6" s="145" t="s">
        <v>77</v>
      </c>
      <c r="G6" s="147" t="s">
        <v>78</v>
      </c>
      <c r="H6" s="148" t="s">
        <v>79</v>
      </c>
      <c r="I6" s="148" t="s">
        <v>80</v>
      </c>
      <c r="J6" s="148" t="s">
        <v>81</v>
      </c>
      <c r="K6" s="148" t="s">
        <v>82</v>
      </c>
    </row>
    <row r="7" spans="1:15" ht="12.75">
      <c r="A7" s="149" t="s">
        <v>83</v>
      </c>
      <c r="B7" s="150" t="s">
        <v>84</v>
      </c>
      <c r="C7" s="151" t="s">
        <v>85</v>
      </c>
      <c r="D7" s="152"/>
      <c r="E7" s="153"/>
      <c r="F7" s="153"/>
      <c r="G7" s="154"/>
      <c r="H7" s="155"/>
      <c r="I7" s="156"/>
      <c r="J7" s="157"/>
      <c r="K7" s="158"/>
      <c r="O7" s="159">
        <v>1</v>
      </c>
    </row>
    <row r="8" spans="1:80" ht="12.75">
      <c r="A8" s="160">
        <v>1</v>
      </c>
      <c r="B8" s="161" t="s">
        <v>127</v>
      </c>
      <c r="C8" s="162" t="s">
        <v>128</v>
      </c>
      <c r="D8" s="163" t="s">
        <v>129</v>
      </c>
      <c r="E8" s="164">
        <v>248</v>
      </c>
      <c r="F8" s="215">
        <v>0</v>
      </c>
      <c r="G8" s="165">
        <f>E8*F8</f>
        <v>0</v>
      </c>
      <c r="H8" s="166">
        <v>4E-05</v>
      </c>
      <c r="I8" s="167">
        <f>E8*H8</f>
        <v>0.00992</v>
      </c>
      <c r="J8" s="166">
        <v>0</v>
      </c>
      <c r="K8" s="167">
        <f>E8*J8</f>
        <v>0</v>
      </c>
      <c r="O8" s="159">
        <v>2</v>
      </c>
      <c r="AA8" s="132">
        <v>1</v>
      </c>
      <c r="AB8" s="132">
        <v>0</v>
      </c>
      <c r="AC8" s="132">
        <v>0</v>
      </c>
      <c r="AZ8" s="132">
        <v>1</v>
      </c>
      <c r="BA8" s="132">
        <f>IF(AZ8=1,G8,0)</f>
        <v>0</v>
      </c>
      <c r="BB8" s="132">
        <f>IF(AZ8=2,G8,0)</f>
        <v>0</v>
      </c>
      <c r="BC8" s="132">
        <f>IF(AZ8=3,G8,0)</f>
        <v>0</v>
      </c>
      <c r="BD8" s="132">
        <f>IF(AZ8=4,G8,0)</f>
        <v>0</v>
      </c>
      <c r="BE8" s="132">
        <f>IF(AZ8=5,G8,0)</f>
        <v>0</v>
      </c>
      <c r="CA8" s="159">
        <v>1</v>
      </c>
      <c r="CB8" s="159">
        <v>0</v>
      </c>
    </row>
    <row r="9" spans="1:15" ht="22.5">
      <c r="A9" s="168"/>
      <c r="B9" s="169"/>
      <c r="C9" s="427" t="s">
        <v>130</v>
      </c>
      <c r="D9" s="428"/>
      <c r="E9" s="428"/>
      <c r="F9" s="428"/>
      <c r="G9" s="429"/>
      <c r="I9" s="170"/>
      <c r="K9" s="170"/>
      <c r="L9" s="171" t="s">
        <v>130</v>
      </c>
      <c r="O9" s="159">
        <v>3</v>
      </c>
    </row>
    <row r="10" spans="1:15" ht="12.75">
      <c r="A10" s="168"/>
      <c r="B10" s="169"/>
      <c r="C10" s="427"/>
      <c r="D10" s="428"/>
      <c r="E10" s="428"/>
      <c r="F10" s="428"/>
      <c r="G10" s="429"/>
      <c r="I10" s="170"/>
      <c r="K10" s="170"/>
      <c r="L10" s="171"/>
      <c r="O10" s="159">
        <v>3</v>
      </c>
    </row>
    <row r="11" spans="1:15" ht="22.5">
      <c r="A11" s="168"/>
      <c r="B11" s="169"/>
      <c r="C11" s="427" t="s">
        <v>131</v>
      </c>
      <c r="D11" s="428"/>
      <c r="E11" s="428"/>
      <c r="F11" s="428"/>
      <c r="G11" s="429"/>
      <c r="I11" s="170"/>
      <c r="K11" s="170"/>
      <c r="L11" s="171" t="s">
        <v>131</v>
      </c>
      <c r="O11" s="159">
        <v>3</v>
      </c>
    </row>
    <row r="12" spans="1:15" ht="12.75">
      <c r="A12" s="168"/>
      <c r="B12" s="169"/>
      <c r="C12" s="427" t="s">
        <v>132</v>
      </c>
      <c r="D12" s="428"/>
      <c r="E12" s="428"/>
      <c r="F12" s="428"/>
      <c r="G12" s="429"/>
      <c r="I12" s="170"/>
      <c r="K12" s="170"/>
      <c r="L12" s="171" t="s">
        <v>132</v>
      </c>
      <c r="O12" s="159">
        <v>3</v>
      </c>
    </row>
    <row r="13" spans="1:15" ht="12.75">
      <c r="A13" s="168"/>
      <c r="B13" s="172"/>
      <c r="C13" s="435" t="s">
        <v>133</v>
      </c>
      <c r="D13" s="436"/>
      <c r="E13" s="173">
        <v>248</v>
      </c>
      <c r="F13" s="216"/>
      <c r="G13" s="174"/>
      <c r="H13" s="175"/>
      <c r="I13" s="170"/>
      <c r="J13" s="176"/>
      <c r="K13" s="170"/>
      <c r="M13" s="171" t="s">
        <v>133</v>
      </c>
      <c r="O13" s="159"/>
    </row>
    <row r="14" spans="1:80" ht="12.75">
      <c r="A14" s="160">
        <v>2</v>
      </c>
      <c r="B14" s="161" t="s">
        <v>143</v>
      </c>
      <c r="C14" s="162" t="s">
        <v>144</v>
      </c>
      <c r="D14" s="163" t="s">
        <v>136</v>
      </c>
      <c r="E14" s="164">
        <v>436</v>
      </c>
      <c r="F14" s="215">
        <v>0</v>
      </c>
      <c r="G14" s="165">
        <f>E14*F14</f>
        <v>0</v>
      </c>
      <c r="H14" s="166">
        <v>0</v>
      </c>
      <c r="I14" s="167">
        <f>E14*H14</f>
        <v>0</v>
      </c>
      <c r="J14" s="166">
        <v>0</v>
      </c>
      <c r="K14" s="167">
        <f>E14*J14</f>
        <v>0</v>
      </c>
      <c r="O14" s="159">
        <v>2</v>
      </c>
      <c r="AA14" s="132">
        <v>1</v>
      </c>
      <c r="AB14" s="132">
        <v>1</v>
      </c>
      <c r="AC14" s="132">
        <v>1</v>
      </c>
      <c r="AZ14" s="132">
        <v>1</v>
      </c>
      <c r="BA14" s="132">
        <f>IF(AZ14=1,G14,0)</f>
        <v>0</v>
      </c>
      <c r="BB14" s="132">
        <f>IF(AZ14=2,G14,0)</f>
        <v>0</v>
      </c>
      <c r="BC14" s="132">
        <f>IF(AZ14=3,G14,0)</f>
        <v>0</v>
      </c>
      <c r="BD14" s="132">
        <f>IF(AZ14=4,G14,0)</f>
        <v>0</v>
      </c>
      <c r="BE14" s="132">
        <f>IF(AZ14=5,G14,0)</f>
        <v>0</v>
      </c>
      <c r="CA14" s="159">
        <v>1</v>
      </c>
      <c r="CB14" s="159">
        <v>1</v>
      </c>
    </row>
    <row r="15" spans="1:15" ht="12.75">
      <c r="A15" s="168"/>
      <c r="B15" s="169"/>
      <c r="C15" s="427" t="s">
        <v>145</v>
      </c>
      <c r="D15" s="428"/>
      <c r="E15" s="428"/>
      <c r="F15" s="428"/>
      <c r="G15" s="429"/>
      <c r="I15" s="170"/>
      <c r="K15" s="170"/>
      <c r="L15" s="171" t="s">
        <v>145</v>
      </c>
      <c r="O15" s="159">
        <v>3</v>
      </c>
    </row>
    <row r="16" spans="1:80" ht="12.75">
      <c r="A16" s="160">
        <v>3</v>
      </c>
      <c r="B16" s="161" t="s">
        <v>147</v>
      </c>
      <c r="C16" s="162" t="s">
        <v>148</v>
      </c>
      <c r="D16" s="163" t="s">
        <v>136</v>
      </c>
      <c r="E16" s="164">
        <v>43.6</v>
      </c>
      <c r="F16" s="215">
        <v>0</v>
      </c>
      <c r="G16" s="165">
        <f>E16*F16</f>
        <v>0</v>
      </c>
      <c r="H16" s="166">
        <v>0</v>
      </c>
      <c r="I16" s="167">
        <f>E16*H16</f>
        <v>0</v>
      </c>
      <c r="J16" s="166">
        <v>0</v>
      </c>
      <c r="K16" s="167">
        <f>E16*J16</f>
        <v>0</v>
      </c>
      <c r="O16" s="159">
        <v>2</v>
      </c>
      <c r="AA16" s="132">
        <v>1</v>
      </c>
      <c r="AB16" s="132">
        <v>1</v>
      </c>
      <c r="AC16" s="132">
        <v>1</v>
      </c>
      <c r="AZ16" s="132">
        <v>1</v>
      </c>
      <c r="BA16" s="132">
        <f>IF(AZ16=1,G16,0)</f>
        <v>0</v>
      </c>
      <c r="BB16" s="132">
        <f>IF(AZ16=2,G16,0)</f>
        <v>0</v>
      </c>
      <c r="BC16" s="132">
        <f>IF(AZ16=3,G16,0)</f>
        <v>0</v>
      </c>
      <c r="BD16" s="132">
        <f>IF(AZ16=4,G16,0)</f>
        <v>0</v>
      </c>
      <c r="BE16" s="132">
        <f>IF(AZ16=5,G16,0)</f>
        <v>0</v>
      </c>
      <c r="CA16" s="159">
        <v>1</v>
      </c>
      <c r="CB16" s="159">
        <v>1</v>
      </c>
    </row>
    <row r="17" spans="1:15" ht="12.75">
      <c r="A17" s="168"/>
      <c r="B17" s="172"/>
      <c r="C17" s="435" t="s">
        <v>709</v>
      </c>
      <c r="D17" s="436"/>
      <c r="E17" s="173">
        <v>43.6</v>
      </c>
      <c r="F17" s="216"/>
      <c r="G17" s="174"/>
      <c r="H17" s="175"/>
      <c r="I17" s="170"/>
      <c r="J17" s="176"/>
      <c r="K17" s="170"/>
      <c r="M17" s="171" t="s">
        <v>709</v>
      </c>
      <c r="O17" s="159"/>
    </row>
    <row r="18" spans="1:80" ht="12.75">
      <c r="A18" s="160">
        <v>4</v>
      </c>
      <c r="B18" s="161" t="s">
        <v>529</v>
      </c>
      <c r="C18" s="162" t="s">
        <v>530</v>
      </c>
      <c r="D18" s="163" t="s">
        <v>136</v>
      </c>
      <c r="E18" s="164">
        <v>54.5</v>
      </c>
      <c r="F18" s="215">
        <v>0</v>
      </c>
      <c r="G18" s="165">
        <f>E18*F18</f>
        <v>0</v>
      </c>
      <c r="H18" s="166">
        <v>0</v>
      </c>
      <c r="I18" s="167">
        <f>E18*H18</f>
        <v>0</v>
      </c>
      <c r="J18" s="166">
        <v>0</v>
      </c>
      <c r="K18" s="167">
        <f>E18*J18</f>
        <v>0</v>
      </c>
      <c r="O18" s="159">
        <v>2</v>
      </c>
      <c r="AA18" s="132">
        <v>1</v>
      </c>
      <c r="AB18" s="132">
        <v>1</v>
      </c>
      <c r="AC18" s="132">
        <v>1</v>
      </c>
      <c r="AZ18" s="132">
        <v>1</v>
      </c>
      <c r="BA18" s="132">
        <f>IF(AZ18=1,G18,0)</f>
        <v>0</v>
      </c>
      <c r="BB18" s="132">
        <f>IF(AZ18=2,G18,0)</f>
        <v>0</v>
      </c>
      <c r="BC18" s="132">
        <f>IF(AZ18=3,G18,0)</f>
        <v>0</v>
      </c>
      <c r="BD18" s="132">
        <f>IF(AZ18=4,G18,0)</f>
        <v>0</v>
      </c>
      <c r="BE18" s="132">
        <f>IF(AZ18=5,G18,0)</f>
        <v>0</v>
      </c>
      <c r="CA18" s="159">
        <v>1</v>
      </c>
      <c r="CB18" s="159">
        <v>1</v>
      </c>
    </row>
    <row r="19" spans="1:15" ht="56.25">
      <c r="A19" s="168"/>
      <c r="B19" s="169"/>
      <c r="C19" s="427" t="s">
        <v>163</v>
      </c>
      <c r="D19" s="428"/>
      <c r="E19" s="428"/>
      <c r="F19" s="428"/>
      <c r="G19" s="429"/>
      <c r="I19" s="170"/>
      <c r="K19" s="170"/>
      <c r="L19" s="171" t="s">
        <v>163</v>
      </c>
      <c r="O19" s="159">
        <v>3</v>
      </c>
    </row>
    <row r="20" spans="1:15" ht="12.75">
      <c r="A20" s="168"/>
      <c r="B20" s="172"/>
      <c r="C20" s="435" t="s">
        <v>710</v>
      </c>
      <c r="D20" s="436"/>
      <c r="E20" s="173">
        <v>54.5</v>
      </c>
      <c r="F20" s="216"/>
      <c r="G20" s="174"/>
      <c r="H20" s="175"/>
      <c r="I20" s="170"/>
      <c r="J20" s="176"/>
      <c r="K20" s="170"/>
      <c r="M20" s="171" t="s">
        <v>710</v>
      </c>
      <c r="O20" s="159"/>
    </row>
    <row r="21" spans="1:80" ht="12.75">
      <c r="A21" s="160">
        <v>5</v>
      </c>
      <c r="B21" s="161" t="s">
        <v>532</v>
      </c>
      <c r="C21" s="162" t="s">
        <v>533</v>
      </c>
      <c r="D21" s="163" t="s">
        <v>136</v>
      </c>
      <c r="E21" s="164">
        <v>5.45</v>
      </c>
      <c r="F21" s="215">
        <v>0</v>
      </c>
      <c r="G21" s="165">
        <f>E21*F21</f>
        <v>0</v>
      </c>
      <c r="H21" s="166">
        <v>0</v>
      </c>
      <c r="I21" s="167">
        <f>E21*H21</f>
        <v>0</v>
      </c>
      <c r="J21" s="166">
        <v>0</v>
      </c>
      <c r="K21" s="167">
        <f>E21*J21</f>
        <v>0</v>
      </c>
      <c r="O21" s="159">
        <v>2</v>
      </c>
      <c r="AA21" s="132">
        <v>1</v>
      </c>
      <c r="AB21" s="132">
        <v>1</v>
      </c>
      <c r="AC21" s="132">
        <v>1</v>
      </c>
      <c r="AZ21" s="132">
        <v>1</v>
      </c>
      <c r="BA21" s="132">
        <f>IF(AZ21=1,G21,0)</f>
        <v>0</v>
      </c>
      <c r="BB21" s="132">
        <f>IF(AZ21=2,G21,0)</f>
        <v>0</v>
      </c>
      <c r="BC21" s="132">
        <f>IF(AZ21=3,G21,0)</f>
        <v>0</v>
      </c>
      <c r="BD21" s="132">
        <f>IF(AZ21=4,G21,0)</f>
        <v>0</v>
      </c>
      <c r="BE21" s="132">
        <f>IF(AZ21=5,G21,0)</f>
        <v>0</v>
      </c>
      <c r="CA21" s="159">
        <v>1</v>
      </c>
      <c r="CB21" s="159">
        <v>1</v>
      </c>
    </row>
    <row r="22" spans="1:15" ht="12.75">
      <c r="A22" s="168"/>
      <c r="B22" s="172"/>
      <c r="C22" s="435" t="s">
        <v>711</v>
      </c>
      <c r="D22" s="436"/>
      <c r="E22" s="173">
        <v>5.45</v>
      </c>
      <c r="F22" s="216"/>
      <c r="G22" s="174"/>
      <c r="H22" s="175"/>
      <c r="I22" s="170"/>
      <c r="J22" s="176"/>
      <c r="K22" s="170"/>
      <c r="M22" s="171" t="s">
        <v>711</v>
      </c>
      <c r="O22" s="159"/>
    </row>
    <row r="23" spans="1:80" ht="12.75">
      <c r="A23" s="160">
        <v>6</v>
      </c>
      <c r="B23" s="161" t="s">
        <v>165</v>
      </c>
      <c r="C23" s="162" t="s">
        <v>166</v>
      </c>
      <c r="D23" s="163" t="s">
        <v>136</v>
      </c>
      <c r="E23" s="164">
        <v>490.5</v>
      </c>
      <c r="F23" s="215">
        <v>0</v>
      </c>
      <c r="G23" s="165">
        <f>E23*F23</f>
        <v>0</v>
      </c>
      <c r="H23" s="166">
        <v>0</v>
      </c>
      <c r="I23" s="167">
        <f>E23*H23</f>
        <v>0</v>
      </c>
      <c r="J23" s="166">
        <v>0</v>
      </c>
      <c r="K23" s="167">
        <f>E23*J23</f>
        <v>0</v>
      </c>
      <c r="O23" s="159">
        <v>2</v>
      </c>
      <c r="AA23" s="132">
        <v>1</v>
      </c>
      <c r="AB23" s="132">
        <v>1</v>
      </c>
      <c r="AC23" s="132">
        <v>1</v>
      </c>
      <c r="AZ23" s="132">
        <v>1</v>
      </c>
      <c r="BA23" s="132">
        <f>IF(AZ23=1,G23,0)</f>
        <v>0</v>
      </c>
      <c r="BB23" s="132">
        <f>IF(AZ23=2,G23,0)</f>
        <v>0</v>
      </c>
      <c r="BC23" s="132">
        <f>IF(AZ23=3,G23,0)</f>
        <v>0</v>
      </c>
      <c r="BD23" s="132">
        <f>IF(AZ23=4,G23,0)</f>
        <v>0</v>
      </c>
      <c r="BE23" s="132">
        <f>IF(AZ23=5,G23,0)</f>
        <v>0</v>
      </c>
      <c r="CA23" s="159">
        <v>1</v>
      </c>
      <c r="CB23" s="159">
        <v>1</v>
      </c>
    </row>
    <row r="24" spans="1:15" ht="56.25">
      <c r="A24" s="168"/>
      <c r="B24" s="169"/>
      <c r="C24" s="427" t="s">
        <v>163</v>
      </c>
      <c r="D24" s="428"/>
      <c r="E24" s="428"/>
      <c r="F24" s="428"/>
      <c r="G24" s="429"/>
      <c r="I24" s="170"/>
      <c r="K24" s="170"/>
      <c r="L24" s="171" t="s">
        <v>163</v>
      </c>
      <c r="O24" s="159">
        <v>3</v>
      </c>
    </row>
    <row r="25" spans="1:15" ht="12.75">
      <c r="A25" s="168"/>
      <c r="B25" s="172"/>
      <c r="C25" s="435" t="s">
        <v>712</v>
      </c>
      <c r="D25" s="436"/>
      <c r="E25" s="173">
        <v>490.5</v>
      </c>
      <c r="F25" s="216"/>
      <c r="G25" s="174"/>
      <c r="H25" s="175"/>
      <c r="I25" s="170"/>
      <c r="J25" s="176"/>
      <c r="K25" s="170"/>
      <c r="M25" s="171" t="s">
        <v>712</v>
      </c>
      <c r="O25" s="159"/>
    </row>
    <row r="26" spans="1:80" ht="12.75">
      <c r="A26" s="160">
        <v>7</v>
      </c>
      <c r="B26" s="161" t="s">
        <v>536</v>
      </c>
      <c r="C26" s="162" t="s">
        <v>537</v>
      </c>
      <c r="D26" s="163" t="s">
        <v>136</v>
      </c>
      <c r="E26" s="164">
        <v>49.05</v>
      </c>
      <c r="F26" s="215">
        <v>0</v>
      </c>
      <c r="G26" s="165">
        <f>E26*F26</f>
        <v>0</v>
      </c>
      <c r="H26" s="166">
        <v>0</v>
      </c>
      <c r="I26" s="167">
        <f>E26*H26</f>
        <v>0</v>
      </c>
      <c r="J26" s="166">
        <v>0</v>
      </c>
      <c r="K26" s="167">
        <f>E26*J26</f>
        <v>0</v>
      </c>
      <c r="O26" s="159">
        <v>2</v>
      </c>
      <c r="AA26" s="132">
        <v>1</v>
      </c>
      <c r="AB26" s="132">
        <v>1</v>
      </c>
      <c r="AC26" s="132">
        <v>1</v>
      </c>
      <c r="AZ26" s="132">
        <v>1</v>
      </c>
      <c r="BA26" s="132">
        <f>IF(AZ26=1,G26,0)</f>
        <v>0</v>
      </c>
      <c r="BB26" s="132">
        <f>IF(AZ26=2,G26,0)</f>
        <v>0</v>
      </c>
      <c r="BC26" s="132">
        <f>IF(AZ26=3,G26,0)</f>
        <v>0</v>
      </c>
      <c r="BD26" s="132">
        <f>IF(AZ26=4,G26,0)</f>
        <v>0</v>
      </c>
      <c r="BE26" s="132">
        <f>IF(AZ26=5,G26,0)</f>
        <v>0</v>
      </c>
      <c r="CA26" s="159">
        <v>1</v>
      </c>
      <c r="CB26" s="159">
        <v>1</v>
      </c>
    </row>
    <row r="27" spans="1:15" ht="12.75">
      <c r="A27" s="168"/>
      <c r="B27" s="172"/>
      <c r="C27" s="435" t="s">
        <v>713</v>
      </c>
      <c r="D27" s="436"/>
      <c r="E27" s="173">
        <v>49.05</v>
      </c>
      <c r="F27" s="216"/>
      <c r="G27" s="174"/>
      <c r="H27" s="175"/>
      <c r="I27" s="170"/>
      <c r="J27" s="176"/>
      <c r="K27" s="170"/>
      <c r="M27" s="171" t="s">
        <v>713</v>
      </c>
      <c r="O27" s="159"/>
    </row>
    <row r="28" spans="1:80" ht="12.75">
      <c r="A28" s="160">
        <v>8</v>
      </c>
      <c r="B28" s="161" t="s">
        <v>384</v>
      </c>
      <c r="C28" s="162" t="s">
        <v>385</v>
      </c>
      <c r="D28" s="163" t="s">
        <v>125</v>
      </c>
      <c r="E28" s="164">
        <v>436</v>
      </c>
      <c r="F28" s="215">
        <v>0</v>
      </c>
      <c r="G28" s="165">
        <f>E28*F28</f>
        <v>0</v>
      </c>
      <c r="H28" s="166">
        <v>0.00099</v>
      </c>
      <c r="I28" s="167">
        <f>E28*H28</f>
        <v>0.43164</v>
      </c>
      <c r="J28" s="166">
        <v>0</v>
      </c>
      <c r="K28" s="167">
        <f>E28*J28</f>
        <v>0</v>
      </c>
      <c r="O28" s="159">
        <v>2</v>
      </c>
      <c r="AA28" s="132">
        <v>1</v>
      </c>
      <c r="AB28" s="132">
        <v>1</v>
      </c>
      <c r="AC28" s="132">
        <v>1</v>
      </c>
      <c r="AZ28" s="132">
        <v>1</v>
      </c>
      <c r="BA28" s="132">
        <f>IF(AZ28=1,G28,0)</f>
        <v>0</v>
      </c>
      <c r="BB28" s="132">
        <f>IF(AZ28=2,G28,0)</f>
        <v>0</v>
      </c>
      <c r="BC28" s="132">
        <f>IF(AZ28=3,G28,0)</f>
        <v>0</v>
      </c>
      <c r="BD28" s="132">
        <f>IF(AZ28=4,G28,0)</f>
        <v>0</v>
      </c>
      <c r="BE28" s="132">
        <f>IF(AZ28=5,G28,0)</f>
        <v>0</v>
      </c>
      <c r="CA28" s="159">
        <v>1</v>
      </c>
      <c r="CB28" s="159">
        <v>1</v>
      </c>
    </row>
    <row r="29" spans="1:80" ht="12.75">
      <c r="A29" s="160">
        <v>9</v>
      </c>
      <c r="B29" s="161" t="s">
        <v>387</v>
      </c>
      <c r="C29" s="162" t="s">
        <v>714</v>
      </c>
      <c r="D29" s="163" t="s">
        <v>125</v>
      </c>
      <c r="E29" s="164">
        <v>436</v>
      </c>
      <c r="F29" s="215">
        <v>0</v>
      </c>
      <c r="G29" s="165">
        <f>E29*F29</f>
        <v>0</v>
      </c>
      <c r="H29" s="166">
        <v>0</v>
      </c>
      <c r="I29" s="167">
        <f>E29*H29</f>
        <v>0</v>
      </c>
      <c r="J29" s="166">
        <v>0</v>
      </c>
      <c r="K29" s="167">
        <f>E29*J29</f>
        <v>0</v>
      </c>
      <c r="O29" s="159">
        <v>2</v>
      </c>
      <c r="AA29" s="132">
        <v>1</v>
      </c>
      <c r="AB29" s="132">
        <v>1</v>
      </c>
      <c r="AC29" s="132">
        <v>1</v>
      </c>
      <c r="AZ29" s="132">
        <v>1</v>
      </c>
      <c r="BA29" s="132">
        <f>IF(AZ29=1,G29,0)</f>
        <v>0</v>
      </c>
      <c r="BB29" s="132">
        <f>IF(AZ29=2,G29,0)</f>
        <v>0</v>
      </c>
      <c r="BC29" s="132">
        <f>IF(AZ29=3,G29,0)</f>
        <v>0</v>
      </c>
      <c r="BD29" s="132">
        <f>IF(AZ29=4,G29,0)</f>
        <v>0</v>
      </c>
      <c r="BE29" s="132">
        <f>IF(AZ29=5,G29,0)</f>
        <v>0</v>
      </c>
      <c r="CA29" s="159">
        <v>1</v>
      </c>
      <c r="CB29" s="159">
        <v>1</v>
      </c>
    </row>
    <row r="30" spans="1:80" ht="12.75">
      <c r="A30" s="160">
        <v>10</v>
      </c>
      <c r="B30" s="161" t="s">
        <v>715</v>
      </c>
      <c r="C30" s="162" t="s">
        <v>716</v>
      </c>
      <c r="D30" s="163" t="s">
        <v>136</v>
      </c>
      <c r="E30" s="164">
        <v>327</v>
      </c>
      <c r="F30" s="215">
        <v>0</v>
      </c>
      <c r="G30" s="165">
        <f>E30*F30</f>
        <v>0</v>
      </c>
      <c r="H30" s="166">
        <v>0</v>
      </c>
      <c r="I30" s="167">
        <f>E30*H30</f>
        <v>0</v>
      </c>
      <c r="J30" s="166">
        <v>0</v>
      </c>
      <c r="K30" s="167">
        <f>E30*J30</f>
        <v>0</v>
      </c>
      <c r="O30" s="159">
        <v>2</v>
      </c>
      <c r="AA30" s="132">
        <v>1</v>
      </c>
      <c r="AB30" s="132">
        <v>1</v>
      </c>
      <c r="AC30" s="132">
        <v>1</v>
      </c>
      <c r="AZ30" s="132">
        <v>1</v>
      </c>
      <c r="BA30" s="132">
        <f>IF(AZ30=1,G30,0)</f>
        <v>0</v>
      </c>
      <c r="BB30" s="132">
        <f>IF(AZ30=2,G30,0)</f>
        <v>0</v>
      </c>
      <c r="BC30" s="132">
        <f>IF(AZ30=3,G30,0)</f>
        <v>0</v>
      </c>
      <c r="BD30" s="132">
        <f>IF(AZ30=4,G30,0)</f>
        <v>0</v>
      </c>
      <c r="BE30" s="132">
        <f>IF(AZ30=5,G30,0)</f>
        <v>0</v>
      </c>
      <c r="CA30" s="159">
        <v>1</v>
      </c>
      <c r="CB30" s="159">
        <v>1</v>
      </c>
    </row>
    <row r="31" spans="1:80" ht="12.75">
      <c r="A31" s="160">
        <v>11</v>
      </c>
      <c r="B31" s="161" t="s">
        <v>171</v>
      </c>
      <c r="C31" s="162" t="s">
        <v>172</v>
      </c>
      <c r="D31" s="163" t="s">
        <v>136</v>
      </c>
      <c r="E31" s="164">
        <v>436</v>
      </c>
      <c r="F31" s="215">
        <v>0</v>
      </c>
      <c r="G31" s="165">
        <f>E31*F31</f>
        <v>0</v>
      </c>
      <c r="H31" s="166">
        <v>0</v>
      </c>
      <c r="I31" s="167">
        <f>E31*H31</f>
        <v>0</v>
      </c>
      <c r="J31" s="166">
        <v>0</v>
      </c>
      <c r="K31" s="167">
        <f>E31*J31</f>
        <v>0</v>
      </c>
      <c r="O31" s="159">
        <v>2</v>
      </c>
      <c r="AA31" s="132">
        <v>1</v>
      </c>
      <c r="AB31" s="132">
        <v>1</v>
      </c>
      <c r="AC31" s="132">
        <v>1</v>
      </c>
      <c r="AZ31" s="132">
        <v>1</v>
      </c>
      <c r="BA31" s="132">
        <f>IF(AZ31=1,G31,0)</f>
        <v>0</v>
      </c>
      <c r="BB31" s="132">
        <f>IF(AZ31=2,G31,0)</f>
        <v>0</v>
      </c>
      <c r="BC31" s="132">
        <f>IF(AZ31=3,G31,0)</f>
        <v>0</v>
      </c>
      <c r="BD31" s="132">
        <f>IF(AZ31=4,G31,0)</f>
        <v>0</v>
      </c>
      <c r="BE31" s="132">
        <f>IF(AZ31=5,G31,0)</f>
        <v>0</v>
      </c>
      <c r="CA31" s="159">
        <v>1</v>
      </c>
      <c r="CB31" s="159">
        <v>1</v>
      </c>
    </row>
    <row r="32" spans="1:15" ht="12.75">
      <c r="A32" s="168"/>
      <c r="B32" s="169"/>
      <c r="C32" s="427" t="s">
        <v>173</v>
      </c>
      <c r="D32" s="428"/>
      <c r="E32" s="428"/>
      <c r="F32" s="428"/>
      <c r="G32" s="429"/>
      <c r="I32" s="170"/>
      <c r="K32" s="170"/>
      <c r="L32" s="171" t="s">
        <v>173</v>
      </c>
      <c r="O32" s="159">
        <v>3</v>
      </c>
    </row>
    <row r="33" spans="1:80" ht="12.75">
      <c r="A33" s="160">
        <v>12</v>
      </c>
      <c r="B33" s="161" t="s">
        <v>175</v>
      </c>
      <c r="C33" s="162" t="s">
        <v>172</v>
      </c>
      <c r="D33" s="163" t="s">
        <v>136</v>
      </c>
      <c r="E33" s="164">
        <v>545</v>
      </c>
      <c r="F33" s="215">
        <v>0</v>
      </c>
      <c r="G33" s="165">
        <f>E33*F33</f>
        <v>0</v>
      </c>
      <c r="H33" s="166">
        <v>0</v>
      </c>
      <c r="I33" s="167">
        <f>E33*H33</f>
        <v>0</v>
      </c>
      <c r="J33" s="166">
        <v>0</v>
      </c>
      <c r="K33" s="167">
        <f>E33*J33</f>
        <v>0</v>
      </c>
      <c r="O33" s="159">
        <v>2</v>
      </c>
      <c r="AA33" s="132">
        <v>1</v>
      </c>
      <c r="AB33" s="132">
        <v>1</v>
      </c>
      <c r="AC33" s="132">
        <v>1</v>
      </c>
      <c r="AZ33" s="132">
        <v>1</v>
      </c>
      <c r="BA33" s="132">
        <f>IF(AZ33=1,G33,0)</f>
        <v>0</v>
      </c>
      <c r="BB33" s="132">
        <f>IF(AZ33=2,G33,0)</f>
        <v>0</v>
      </c>
      <c r="BC33" s="132">
        <f>IF(AZ33=3,G33,0)</f>
        <v>0</v>
      </c>
      <c r="BD33" s="132">
        <f>IF(AZ33=4,G33,0)</f>
        <v>0</v>
      </c>
      <c r="BE33" s="132">
        <f>IF(AZ33=5,G33,0)</f>
        <v>0</v>
      </c>
      <c r="CA33" s="159">
        <v>1</v>
      </c>
      <c r="CB33" s="159">
        <v>1</v>
      </c>
    </row>
    <row r="34" spans="1:15" ht="12.75">
      <c r="A34" s="168"/>
      <c r="B34" s="169"/>
      <c r="C34" s="427" t="s">
        <v>176</v>
      </c>
      <c r="D34" s="428"/>
      <c r="E34" s="428"/>
      <c r="F34" s="428"/>
      <c r="G34" s="429"/>
      <c r="I34" s="170"/>
      <c r="K34" s="170"/>
      <c r="L34" s="171" t="s">
        <v>176</v>
      </c>
      <c r="O34" s="159">
        <v>3</v>
      </c>
    </row>
    <row r="35" spans="1:80" ht="12.75">
      <c r="A35" s="160">
        <v>13</v>
      </c>
      <c r="B35" s="161" t="s">
        <v>178</v>
      </c>
      <c r="C35" s="162" t="s">
        <v>179</v>
      </c>
      <c r="D35" s="163" t="s">
        <v>136</v>
      </c>
      <c r="E35" s="164">
        <v>436</v>
      </c>
      <c r="F35" s="215">
        <v>0</v>
      </c>
      <c r="G35" s="165">
        <f>E35*F35</f>
        <v>0</v>
      </c>
      <c r="H35" s="166">
        <v>0</v>
      </c>
      <c r="I35" s="167">
        <f>E35*H35</f>
        <v>0</v>
      </c>
      <c r="J35" s="166">
        <v>0</v>
      </c>
      <c r="K35" s="167">
        <f>E35*J35</f>
        <v>0</v>
      </c>
      <c r="O35" s="159">
        <v>2</v>
      </c>
      <c r="AA35" s="132">
        <v>1</v>
      </c>
      <c r="AB35" s="132">
        <v>1</v>
      </c>
      <c r="AC35" s="132">
        <v>1</v>
      </c>
      <c r="AZ35" s="132">
        <v>1</v>
      </c>
      <c r="BA35" s="132">
        <f>IF(AZ35=1,G35,0)</f>
        <v>0</v>
      </c>
      <c r="BB35" s="132">
        <f>IF(AZ35=2,G35,0)</f>
        <v>0</v>
      </c>
      <c r="BC35" s="132">
        <f>IF(AZ35=3,G35,0)</f>
        <v>0</v>
      </c>
      <c r="BD35" s="132">
        <f>IF(AZ35=4,G35,0)</f>
        <v>0</v>
      </c>
      <c r="BE35" s="132">
        <f>IF(AZ35=5,G35,0)</f>
        <v>0</v>
      </c>
      <c r="CA35" s="159">
        <v>1</v>
      </c>
      <c r="CB35" s="159">
        <v>1</v>
      </c>
    </row>
    <row r="36" spans="1:15" ht="12.75">
      <c r="A36" s="168"/>
      <c r="B36" s="169"/>
      <c r="C36" s="427" t="s">
        <v>180</v>
      </c>
      <c r="D36" s="428"/>
      <c r="E36" s="428"/>
      <c r="F36" s="428"/>
      <c r="G36" s="429"/>
      <c r="I36" s="170"/>
      <c r="K36" s="170"/>
      <c r="L36" s="171" t="s">
        <v>180</v>
      </c>
      <c r="O36" s="159">
        <v>3</v>
      </c>
    </row>
    <row r="37" spans="1:80" ht="12.75">
      <c r="A37" s="160">
        <v>14</v>
      </c>
      <c r="B37" s="161" t="s">
        <v>184</v>
      </c>
      <c r="C37" s="162" t="s">
        <v>185</v>
      </c>
      <c r="D37" s="163" t="s">
        <v>136</v>
      </c>
      <c r="E37" s="164">
        <v>436</v>
      </c>
      <c r="F37" s="215">
        <v>0</v>
      </c>
      <c r="G37" s="165">
        <f>E37*F37</f>
        <v>0</v>
      </c>
      <c r="H37" s="166">
        <v>0</v>
      </c>
      <c r="I37" s="167">
        <f>E37*H37</f>
        <v>0</v>
      </c>
      <c r="J37" s="166">
        <v>0</v>
      </c>
      <c r="K37" s="167">
        <f>E37*J37</f>
        <v>0</v>
      </c>
      <c r="O37" s="159">
        <v>2</v>
      </c>
      <c r="AA37" s="132">
        <v>1</v>
      </c>
      <c r="AB37" s="132">
        <v>1</v>
      </c>
      <c r="AC37" s="132">
        <v>1</v>
      </c>
      <c r="AZ37" s="132">
        <v>1</v>
      </c>
      <c r="BA37" s="132">
        <f>IF(AZ37=1,G37,0)</f>
        <v>0</v>
      </c>
      <c r="BB37" s="132">
        <f>IF(AZ37=2,G37,0)</f>
        <v>0</v>
      </c>
      <c r="BC37" s="132">
        <f>IF(AZ37=3,G37,0)</f>
        <v>0</v>
      </c>
      <c r="BD37" s="132">
        <f>IF(AZ37=4,G37,0)</f>
        <v>0</v>
      </c>
      <c r="BE37" s="132">
        <f>IF(AZ37=5,G37,0)</f>
        <v>0</v>
      </c>
      <c r="CA37" s="159">
        <v>1</v>
      </c>
      <c r="CB37" s="159">
        <v>1</v>
      </c>
    </row>
    <row r="38" spans="1:80" ht="22.5">
      <c r="A38" s="160">
        <v>15</v>
      </c>
      <c r="B38" s="161" t="s">
        <v>188</v>
      </c>
      <c r="C38" s="162" t="s">
        <v>717</v>
      </c>
      <c r="D38" s="163" t="s">
        <v>136</v>
      </c>
      <c r="E38" s="164">
        <v>87.2</v>
      </c>
      <c r="F38" s="215">
        <v>0</v>
      </c>
      <c r="G38" s="165">
        <f>E38*F38</f>
        <v>0</v>
      </c>
      <c r="H38" s="166">
        <v>1.7</v>
      </c>
      <c r="I38" s="167">
        <f>E38*H38</f>
        <v>148.24</v>
      </c>
      <c r="J38" s="166">
        <v>0</v>
      </c>
      <c r="K38" s="167">
        <f>E38*J38</f>
        <v>0</v>
      </c>
      <c r="O38" s="159">
        <v>2</v>
      </c>
      <c r="AA38" s="132">
        <v>1</v>
      </c>
      <c r="AB38" s="132">
        <v>1</v>
      </c>
      <c r="AC38" s="132">
        <v>1</v>
      </c>
      <c r="AZ38" s="132">
        <v>1</v>
      </c>
      <c r="BA38" s="132">
        <f>IF(AZ38=1,G38,0)</f>
        <v>0</v>
      </c>
      <c r="BB38" s="132">
        <f>IF(AZ38=2,G38,0)</f>
        <v>0</v>
      </c>
      <c r="BC38" s="132">
        <f>IF(AZ38=3,G38,0)</f>
        <v>0</v>
      </c>
      <c r="BD38" s="132">
        <f>IF(AZ38=4,G38,0)</f>
        <v>0</v>
      </c>
      <c r="BE38" s="132">
        <f>IF(AZ38=5,G38,0)</f>
        <v>0</v>
      </c>
      <c r="CA38" s="159">
        <v>1</v>
      </c>
      <c r="CB38" s="159">
        <v>1</v>
      </c>
    </row>
    <row r="39" spans="1:80" ht="12.75">
      <c r="A39" s="160">
        <v>16</v>
      </c>
      <c r="B39" s="161" t="s">
        <v>204</v>
      </c>
      <c r="C39" s="162" t="s">
        <v>205</v>
      </c>
      <c r="D39" s="163" t="s">
        <v>136</v>
      </c>
      <c r="E39" s="164">
        <v>545</v>
      </c>
      <c r="F39" s="215">
        <v>0</v>
      </c>
      <c r="G39" s="165">
        <f>E39*F39</f>
        <v>0</v>
      </c>
      <c r="H39" s="166">
        <v>0</v>
      </c>
      <c r="I39" s="167">
        <f>E39*H39</f>
        <v>0</v>
      </c>
      <c r="J39" s="166">
        <v>0</v>
      </c>
      <c r="K39" s="167">
        <f>E39*J39</f>
        <v>0</v>
      </c>
      <c r="O39" s="159">
        <v>2</v>
      </c>
      <c r="AA39" s="132">
        <v>1</v>
      </c>
      <c r="AB39" s="132">
        <v>1</v>
      </c>
      <c r="AC39" s="132">
        <v>1</v>
      </c>
      <c r="AZ39" s="132">
        <v>1</v>
      </c>
      <c r="BA39" s="132">
        <f>IF(AZ39=1,G39,0)</f>
        <v>0</v>
      </c>
      <c r="BB39" s="132">
        <f>IF(AZ39=2,G39,0)</f>
        <v>0</v>
      </c>
      <c r="BC39" s="132">
        <f>IF(AZ39=3,G39,0)</f>
        <v>0</v>
      </c>
      <c r="BD39" s="132">
        <f>IF(AZ39=4,G39,0)</f>
        <v>0</v>
      </c>
      <c r="BE39" s="132">
        <f>IF(AZ39=5,G39,0)</f>
        <v>0</v>
      </c>
      <c r="CA39" s="159">
        <v>1</v>
      </c>
      <c r="CB39" s="159">
        <v>1</v>
      </c>
    </row>
    <row r="40" spans="1:57" ht="12.75">
      <c r="A40" s="177"/>
      <c r="B40" s="178" t="s">
        <v>87</v>
      </c>
      <c r="C40" s="179" t="s">
        <v>126</v>
      </c>
      <c r="D40" s="180"/>
      <c r="E40" s="181"/>
      <c r="F40" s="182"/>
      <c r="G40" s="183">
        <f>SUM(G7:G39)</f>
        <v>0</v>
      </c>
      <c r="H40" s="184"/>
      <c r="I40" s="185">
        <f>SUM(I7:I39)</f>
        <v>148.68156000000002</v>
      </c>
      <c r="J40" s="184"/>
      <c r="K40" s="185">
        <f>SUM(K7:K39)</f>
        <v>0</v>
      </c>
      <c r="O40" s="159">
        <v>4</v>
      </c>
      <c r="BA40" s="186">
        <f>SUM(BA7:BA39)</f>
        <v>0</v>
      </c>
      <c r="BB40" s="186">
        <f>SUM(BB7:BB39)</f>
        <v>0</v>
      </c>
      <c r="BC40" s="186">
        <f>SUM(BC7:BC39)</f>
        <v>0</v>
      </c>
      <c r="BD40" s="186">
        <f>SUM(BD7:BD39)</f>
        <v>0</v>
      </c>
      <c r="BE40" s="186">
        <f>SUM(BE7:BE39)</f>
        <v>0</v>
      </c>
    </row>
    <row r="41" spans="1:15" ht="12.75">
      <c r="A41" s="149" t="s">
        <v>83</v>
      </c>
      <c r="B41" s="150" t="s">
        <v>217</v>
      </c>
      <c r="C41" s="151" t="s">
        <v>218</v>
      </c>
      <c r="D41" s="152"/>
      <c r="E41" s="153"/>
      <c r="F41" s="153"/>
      <c r="G41" s="154"/>
      <c r="H41" s="155"/>
      <c r="I41" s="156"/>
      <c r="J41" s="157"/>
      <c r="K41" s="158"/>
      <c r="O41" s="159">
        <v>1</v>
      </c>
    </row>
    <row r="42" spans="1:80" ht="12.75">
      <c r="A42" s="160">
        <v>17</v>
      </c>
      <c r="B42" s="161" t="s">
        <v>220</v>
      </c>
      <c r="C42" s="162" t="s">
        <v>718</v>
      </c>
      <c r="D42" s="163" t="s">
        <v>136</v>
      </c>
      <c r="E42" s="164">
        <v>21.8</v>
      </c>
      <c r="F42" s="215">
        <v>0</v>
      </c>
      <c r="G42" s="165">
        <f>E42*F42</f>
        <v>0</v>
      </c>
      <c r="H42" s="166">
        <v>1.1322</v>
      </c>
      <c r="I42" s="167">
        <f>E42*H42</f>
        <v>24.681960000000004</v>
      </c>
      <c r="J42" s="166">
        <v>0</v>
      </c>
      <c r="K42" s="167">
        <f>E42*J42</f>
        <v>0</v>
      </c>
      <c r="O42" s="159">
        <v>2</v>
      </c>
      <c r="AA42" s="132">
        <v>1</v>
      </c>
      <c r="AB42" s="132">
        <v>1</v>
      </c>
      <c r="AC42" s="132">
        <v>1</v>
      </c>
      <c r="AZ42" s="132">
        <v>1</v>
      </c>
      <c r="BA42" s="132">
        <f>IF(AZ42=1,G42,0)</f>
        <v>0</v>
      </c>
      <c r="BB42" s="132">
        <f>IF(AZ42=2,G42,0)</f>
        <v>0</v>
      </c>
      <c r="BC42" s="132">
        <f>IF(AZ42=3,G42,0)</f>
        <v>0</v>
      </c>
      <c r="BD42" s="132">
        <f>IF(AZ42=4,G42,0)</f>
        <v>0</v>
      </c>
      <c r="BE42" s="132">
        <f>IF(AZ42=5,G42,0)</f>
        <v>0</v>
      </c>
      <c r="CA42" s="159">
        <v>1</v>
      </c>
      <c r="CB42" s="159">
        <v>1</v>
      </c>
    </row>
    <row r="43" spans="1:80" ht="12.75">
      <c r="A43" s="160">
        <v>18</v>
      </c>
      <c r="B43" s="161" t="s">
        <v>719</v>
      </c>
      <c r="C43" s="162" t="s">
        <v>720</v>
      </c>
      <c r="D43" s="163" t="s">
        <v>215</v>
      </c>
      <c r="E43" s="164">
        <v>37</v>
      </c>
      <c r="F43" s="215">
        <v>0</v>
      </c>
      <c r="G43" s="165">
        <f>E43*F43</f>
        <v>0</v>
      </c>
      <c r="H43" s="166">
        <v>0.10928</v>
      </c>
      <c r="I43" s="167">
        <f>E43*H43</f>
        <v>4.04336</v>
      </c>
      <c r="J43" s="166">
        <v>0</v>
      </c>
      <c r="K43" s="167">
        <f>E43*J43</f>
        <v>0</v>
      </c>
      <c r="O43" s="159">
        <v>2</v>
      </c>
      <c r="AA43" s="132">
        <v>1</v>
      </c>
      <c r="AB43" s="132">
        <v>1</v>
      </c>
      <c r="AC43" s="132">
        <v>1</v>
      </c>
      <c r="AZ43" s="132">
        <v>1</v>
      </c>
      <c r="BA43" s="132">
        <f>IF(AZ43=1,G43,0)</f>
        <v>0</v>
      </c>
      <c r="BB43" s="132">
        <f>IF(AZ43=2,G43,0)</f>
        <v>0</v>
      </c>
      <c r="BC43" s="132">
        <f>IF(AZ43=3,G43,0)</f>
        <v>0</v>
      </c>
      <c r="BD43" s="132">
        <f>IF(AZ43=4,G43,0)</f>
        <v>0</v>
      </c>
      <c r="BE43" s="132">
        <f>IF(AZ43=5,G43,0)</f>
        <v>0</v>
      </c>
      <c r="CA43" s="159">
        <v>1</v>
      </c>
      <c r="CB43" s="159">
        <v>1</v>
      </c>
    </row>
    <row r="44" spans="1:57" ht="12.75">
      <c r="A44" s="177"/>
      <c r="B44" s="178" t="s">
        <v>87</v>
      </c>
      <c r="C44" s="179" t="s">
        <v>219</v>
      </c>
      <c r="D44" s="180"/>
      <c r="E44" s="181"/>
      <c r="F44" s="182"/>
      <c r="G44" s="183">
        <f>SUM(G41:G43)</f>
        <v>0</v>
      </c>
      <c r="H44" s="184"/>
      <c r="I44" s="185">
        <f>SUM(I41:I43)</f>
        <v>28.725320000000004</v>
      </c>
      <c r="J44" s="184"/>
      <c r="K44" s="185">
        <f>SUM(K41:K43)</f>
        <v>0</v>
      </c>
      <c r="O44" s="159">
        <v>4</v>
      </c>
      <c r="BA44" s="186">
        <f>SUM(BA41:BA43)</f>
        <v>0</v>
      </c>
      <c r="BB44" s="186">
        <f>SUM(BB41:BB43)</f>
        <v>0</v>
      </c>
      <c r="BC44" s="186">
        <f>SUM(BC41:BC43)</f>
        <v>0</v>
      </c>
      <c r="BD44" s="186">
        <f>SUM(BD41:BD43)</f>
        <v>0</v>
      </c>
      <c r="BE44" s="186">
        <f>SUM(BE41:BE43)</f>
        <v>0</v>
      </c>
    </row>
    <row r="45" spans="1:15" ht="12.75">
      <c r="A45" s="149" t="s">
        <v>83</v>
      </c>
      <c r="B45" s="150" t="s">
        <v>266</v>
      </c>
      <c r="C45" s="151" t="s">
        <v>267</v>
      </c>
      <c r="D45" s="152"/>
      <c r="E45" s="153"/>
      <c r="F45" s="153"/>
      <c r="G45" s="154"/>
      <c r="H45" s="155"/>
      <c r="I45" s="156"/>
      <c r="J45" s="157"/>
      <c r="K45" s="158"/>
      <c r="O45" s="159">
        <v>1</v>
      </c>
    </row>
    <row r="46" spans="1:80" ht="12.75">
      <c r="A46" s="160">
        <v>19</v>
      </c>
      <c r="B46" s="161" t="s">
        <v>721</v>
      </c>
      <c r="C46" s="162" t="s">
        <v>722</v>
      </c>
      <c r="D46" s="163" t="s">
        <v>215</v>
      </c>
      <c r="E46" s="164">
        <v>167.7</v>
      </c>
      <c r="F46" s="215">
        <v>0</v>
      </c>
      <c r="G46" s="165">
        <f aca="true" t="shared" si="0" ref="G46:G56">E46*F46</f>
        <v>0</v>
      </c>
      <c r="H46" s="166">
        <v>3E-05</v>
      </c>
      <c r="I46" s="167">
        <f aca="true" t="shared" si="1" ref="I46:I56">E46*H46</f>
        <v>0.005031</v>
      </c>
      <c r="J46" s="166">
        <v>0</v>
      </c>
      <c r="K46" s="167">
        <f aca="true" t="shared" si="2" ref="K46:K56">E46*J46</f>
        <v>0</v>
      </c>
      <c r="O46" s="159">
        <v>2</v>
      </c>
      <c r="AA46" s="132">
        <v>1</v>
      </c>
      <c r="AB46" s="132">
        <v>1</v>
      </c>
      <c r="AC46" s="132">
        <v>1</v>
      </c>
      <c r="AZ46" s="132">
        <v>1</v>
      </c>
      <c r="BA46" s="132">
        <f aca="true" t="shared" si="3" ref="BA46:BA56">IF(AZ46=1,G46,0)</f>
        <v>0</v>
      </c>
      <c r="BB46" s="132">
        <f aca="true" t="shared" si="4" ref="BB46:BB56">IF(AZ46=2,G46,0)</f>
        <v>0</v>
      </c>
      <c r="BC46" s="132">
        <f aca="true" t="shared" si="5" ref="BC46:BC56">IF(AZ46=3,G46,0)</f>
        <v>0</v>
      </c>
      <c r="BD46" s="132">
        <f aca="true" t="shared" si="6" ref="BD46:BD56">IF(AZ46=4,G46,0)</f>
        <v>0</v>
      </c>
      <c r="BE46" s="132">
        <f aca="true" t="shared" si="7" ref="BE46:BE56">IF(AZ46=5,G46,0)</f>
        <v>0</v>
      </c>
      <c r="CA46" s="159">
        <v>1</v>
      </c>
      <c r="CB46" s="159">
        <v>1</v>
      </c>
    </row>
    <row r="47" spans="1:80" ht="12.75">
      <c r="A47" s="160">
        <v>20</v>
      </c>
      <c r="B47" s="161" t="s">
        <v>723</v>
      </c>
      <c r="C47" s="162" t="s">
        <v>724</v>
      </c>
      <c r="D47" s="163" t="s">
        <v>274</v>
      </c>
      <c r="E47" s="164">
        <v>50</v>
      </c>
      <c r="F47" s="215">
        <v>0</v>
      </c>
      <c r="G47" s="165">
        <f t="shared" si="0"/>
        <v>0</v>
      </c>
      <c r="H47" s="166">
        <v>3E-05</v>
      </c>
      <c r="I47" s="167">
        <f t="shared" si="1"/>
        <v>0.0015</v>
      </c>
      <c r="J47" s="166">
        <v>0</v>
      </c>
      <c r="K47" s="167">
        <f t="shared" si="2"/>
        <v>0</v>
      </c>
      <c r="O47" s="159">
        <v>2</v>
      </c>
      <c r="AA47" s="132">
        <v>1</v>
      </c>
      <c r="AB47" s="132">
        <v>1</v>
      </c>
      <c r="AC47" s="132">
        <v>1</v>
      </c>
      <c r="AZ47" s="132">
        <v>1</v>
      </c>
      <c r="BA47" s="132">
        <f t="shared" si="3"/>
        <v>0</v>
      </c>
      <c r="BB47" s="132">
        <f t="shared" si="4"/>
        <v>0</v>
      </c>
      <c r="BC47" s="132">
        <f t="shared" si="5"/>
        <v>0</v>
      </c>
      <c r="BD47" s="132">
        <f t="shared" si="6"/>
        <v>0</v>
      </c>
      <c r="BE47" s="132">
        <f t="shared" si="7"/>
        <v>0</v>
      </c>
      <c r="CA47" s="159">
        <v>1</v>
      </c>
      <c r="CB47" s="159">
        <v>1</v>
      </c>
    </row>
    <row r="48" spans="1:80" ht="12.75">
      <c r="A48" s="160">
        <v>21</v>
      </c>
      <c r="B48" s="161" t="s">
        <v>695</v>
      </c>
      <c r="C48" s="162" t="s">
        <v>696</v>
      </c>
      <c r="D48" s="163" t="s">
        <v>215</v>
      </c>
      <c r="E48" s="164">
        <v>167.7</v>
      </c>
      <c r="F48" s="215">
        <v>0</v>
      </c>
      <c r="G48" s="165">
        <f t="shared" si="0"/>
        <v>0</v>
      </c>
      <c r="H48" s="166">
        <v>0</v>
      </c>
      <c r="I48" s="167">
        <f t="shared" si="1"/>
        <v>0</v>
      </c>
      <c r="J48" s="166">
        <v>0</v>
      </c>
      <c r="K48" s="167">
        <f t="shared" si="2"/>
        <v>0</v>
      </c>
      <c r="O48" s="159">
        <v>2</v>
      </c>
      <c r="AA48" s="132">
        <v>1</v>
      </c>
      <c r="AB48" s="132">
        <v>1</v>
      </c>
      <c r="AC48" s="132">
        <v>1</v>
      </c>
      <c r="AZ48" s="132">
        <v>1</v>
      </c>
      <c r="BA48" s="132">
        <f t="shared" si="3"/>
        <v>0</v>
      </c>
      <c r="BB48" s="132">
        <f t="shared" si="4"/>
        <v>0</v>
      </c>
      <c r="BC48" s="132">
        <f t="shared" si="5"/>
        <v>0</v>
      </c>
      <c r="BD48" s="132">
        <f t="shared" si="6"/>
        <v>0</v>
      </c>
      <c r="BE48" s="132">
        <f t="shared" si="7"/>
        <v>0</v>
      </c>
      <c r="CA48" s="159">
        <v>1</v>
      </c>
      <c r="CB48" s="159">
        <v>1</v>
      </c>
    </row>
    <row r="49" spans="1:80" ht="12.75">
      <c r="A49" s="160">
        <v>22</v>
      </c>
      <c r="B49" s="161" t="s">
        <v>597</v>
      </c>
      <c r="C49" s="162" t="s">
        <v>598</v>
      </c>
      <c r="D49" s="163" t="s">
        <v>274</v>
      </c>
      <c r="E49" s="164">
        <v>25</v>
      </c>
      <c r="F49" s="215">
        <v>0</v>
      </c>
      <c r="G49" s="165">
        <f t="shared" si="0"/>
        <v>0</v>
      </c>
      <c r="H49" s="166">
        <v>0</v>
      </c>
      <c r="I49" s="167">
        <f t="shared" si="1"/>
        <v>0</v>
      </c>
      <c r="J49" s="166">
        <v>0</v>
      </c>
      <c r="K49" s="167">
        <f t="shared" si="2"/>
        <v>0</v>
      </c>
      <c r="O49" s="159">
        <v>2</v>
      </c>
      <c r="AA49" s="132">
        <v>1</v>
      </c>
      <c r="AB49" s="132">
        <v>1</v>
      </c>
      <c r="AC49" s="132">
        <v>1</v>
      </c>
      <c r="AZ49" s="132">
        <v>1</v>
      </c>
      <c r="BA49" s="132">
        <f t="shared" si="3"/>
        <v>0</v>
      </c>
      <c r="BB49" s="132">
        <f t="shared" si="4"/>
        <v>0</v>
      </c>
      <c r="BC49" s="132">
        <f t="shared" si="5"/>
        <v>0</v>
      </c>
      <c r="BD49" s="132">
        <f t="shared" si="6"/>
        <v>0</v>
      </c>
      <c r="BE49" s="132">
        <f t="shared" si="7"/>
        <v>0</v>
      </c>
      <c r="CA49" s="159">
        <v>1</v>
      </c>
      <c r="CB49" s="159">
        <v>1</v>
      </c>
    </row>
    <row r="50" spans="1:80" ht="12.75">
      <c r="A50" s="160">
        <v>23</v>
      </c>
      <c r="B50" s="161" t="s">
        <v>697</v>
      </c>
      <c r="C50" s="162" t="s">
        <v>725</v>
      </c>
      <c r="D50" s="163" t="s">
        <v>136</v>
      </c>
      <c r="E50" s="164">
        <v>17.5</v>
      </c>
      <c r="F50" s="215">
        <v>0</v>
      </c>
      <c r="G50" s="165">
        <f t="shared" si="0"/>
        <v>0</v>
      </c>
      <c r="H50" s="166">
        <v>2.525</v>
      </c>
      <c r="I50" s="167">
        <f t="shared" si="1"/>
        <v>44.1875</v>
      </c>
      <c r="J50" s="166">
        <v>0</v>
      </c>
      <c r="K50" s="167">
        <f t="shared" si="2"/>
        <v>0</v>
      </c>
      <c r="O50" s="159">
        <v>2</v>
      </c>
      <c r="AA50" s="132">
        <v>1</v>
      </c>
      <c r="AB50" s="132">
        <v>1</v>
      </c>
      <c r="AC50" s="132">
        <v>1</v>
      </c>
      <c r="AZ50" s="132">
        <v>1</v>
      </c>
      <c r="BA50" s="132">
        <f t="shared" si="3"/>
        <v>0</v>
      </c>
      <c r="BB50" s="132">
        <f t="shared" si="4"/>
        <v>0</v>
      </c>
      <c r="BC50" s="132">
        <f t="shared" si="5"/>
        <v>0</v>
      </c>
      <c r="BD50" s="132">
        <f t="shared" si="6"/>
        <v>0</v>
      </c>
      <c r="BE50" s="132">
        <f t="shared" si="7"/>
        <v>0</v>
      </c>
      <c r="CA50" s="159">
        <v>1</v>
      </c>
      <c r="CB50" s="159">
        <v>1</v>
      </c>
    </row>
    <row r="51" spans="1:80" ht="12.75">
      <c r="A51" s="160">
        <v>24</v>
      </c>
      <c r="B51" s="161" t="s">
        <v>726</v>
      </c>
      <c r="C51" s="162" t="s">
        <v>727</v>
      </c>
      <c r="D51" s="163" t="s">
        <v>274</v>
      </c>
      <c r="E51" s="164">
        <v>25</v>
      </c>
      <c r="F51" s="215">
        <v>0</v>
      </c>
      <c r="G51" s="165">
        <f t="shared" si="0"/>
        <v>0</v>
      </c>
      <c r="H51" s="166">
        <v>0.00169</v>
      </c>
      <c r="I51" s="167">
        <f t="shared" si="1"/>
        <v>0.04225</v>
      </c>
      <c r="J51" s="166"/>
      <c r="K51" s="167">
        <f t="shared" si="2"/>
        <v>0</v>
      </c>
      <c r="O51" s="159">
        <v>2</v>
      </c>
      <c r="AA51" s="132">
        <v>3</v>
      </c>
      <c r="AB51" s="132">
        <v>1</v>
      </c>
      <c r="AC51" s="132">
        <v>28650814</v>
      </c>
      <c r="AZ51" s="132">
        <v>1</v>
      </c>
      <c r="BA51" s="132">
        <f t="shared" si="3"/>
        <v>0</v>
      </c>
      <c r="BB51" s="132">
        <f t="shared" si="4"/>
        <v>0</v>
      </c>
      <c r="BC51" s="132">
        <f t="shared" si="5"/>
        <v>0</v>
      </c>
      <c r="BD51" s="132">
        <f t="shared" si="6"/>
        <v>0</v>
      </c>
      <c r="BE51" s="132">
        <f t="shared" si="7"/>
        <v>0</v>
      </c>
      <c r="CA51" s="159">
        <v>3</v>
      </c>
      <c r="CB51" s="159">
        <v>1</v>
      </c>
    </row>
    <row r="52" spans="1:80" ht="12.75">
      <c r="A52" s="160">
        <v>25</v>
      </c>
      <c r="B52" s="161" t="s">
        <v>728</v>
      </c>
      <c r="C52" s="162" t="s">
        <v>729</v>
      </c>
      <c r="D52" s="163" t="s">
        <v>274</v>
      </c>
      <c r="E52" s="164">
        <v>25</v>
      </c>
      <c r="F52" s="215">
        <v>0</v>
      </c>
      <c r="G52" s="165">
        <f t="shared" si="0"/>
        <v>0</v>
      </c>
      <c r="H52" s="166">
        <v>0.025</v>
      </c>
      <c r="I52" s="167">
        <f t="shared" si="1"/>
        <v>0.625</v>
      </c>
      <c r="J52" s="166"/>
      <c r="K52" s="167">
        <f t="shared" si="2"/>
        <v>0</v>
      </c>
      <c r="O52" s="159">
        <v>2</v>
      </c>
      <c r="AA52" s="132">
        <v>3</v>
      </c>
      <c r="AB52" s="132">
        <v>1</v>
      </c>
      <c r="AC52" s="132">
        <v>286971404</v>
      </c>
      <c r="AZ52" s="132">
        <v>1</v>
      </c>
      <c r="BA52" s="132">
        <f t="shared" si="3"/>
        <v>0</v>
      </c>
      <c r="BB52" s="132">
        <f t="shared" si="4"/>
        <v>0</v>
      </c>
      <c r="BC52" s="132">
        <f t="shared" si="5"/>
        <v>0</v>
      </c>
      <c r="BD52" s="132">
        <f t="shared" si="6"/>
        <v>0</v>
      </c>
      <c r="BE52" s="132">
        <f t="shared" si="7"/>
        <v>0</v>
      </c>
      <c r="CA52" s="159">
        <v>3</v>
      </c>
      <c r="CB52" s="159">
        <v>1</v>
      </c>
    </row>
    <row r="53" spans="1:80" ht="12.75">
      <c r="A53" s="160">
        <v>26</v>
      </c>
      <c r="B53" s="161" t="s">
        <v>623</v>
      </c>
      <c r="C53" s="162" t="s">
        <v>624</v>
      </c>
      <c r="D53" s="163" t="s">
        <v>274</v>
      </c>
      <c r="E53" s="164">
        <v>25</v>
      </c>
      <c r="F53" s="215">
        <v>0</v>
      </c>
      <c r="G53" s="165">
        <f t="shared" si="0"/>
        <v>0</v>
      </c>
      <c r="H53" s="166">
        <v>0.0011</v>
      </c>
      <c r="I53" s="167">
        <f t="shared" si="1"/>
        <v>0.0275</v>
      </c>
      <c r="J53" s="166"/>
      <c r="K53" s="167">
        <f t="shared" si="2"/>
        <v>0</v>
      </c>
      <c r="O53" s="159">
        <v>2</v>
      </c>
      <c r="AA53" s="132">
        <v>3</v>
      </c>
      <c r="AB53" s="132">
        <v>1</v>
      </c>
      <c r="AC53" s="132">
        <v>28697144</v>
      </c>
      <c r="AZ53" s="132">
        <v>1</v>
      </c>
      <c r="BA53" s="132">
        <f t="shared" si="3"/>
        <v>0</v>
      </c>
      <c r="BB53" s="132">
        <f t="shared" si="4"/>
        <v>0</v>
      </c>
      <c r="BC53" s="132">
        <f t="shared" si="5"/>
        <v>0</v>
      </c>
      <c r="BD53" s="132">
        <f t="shared" si="6"/>
        <v>0</v>
      </c>
      <c r="BE53" s="132">
        <f t="shared" si="7"/>
        <v>0</v>
      </c>
      <c r="CA53" s="159">
        <v>3</v>
      </c>
      <c r="CB53" s="159">
        <v>1</v>
      </c>
    </row>
    <row r="54" spans="1:80" ht="12.75">
      <c r="A54" s="160">
        <v>27</v>
      </c>
      <c r="B54" s="161" t="s">
        <v>625</v>
      </c>
      <c r="C54" s="162" t="s">
        <v>1056</v>
      </c>
      <c r="D54" s="163" t="s">
        <v>274</v>
      </c>
      <c r="E54" s="164">
        <v>25</v>
      </c>
      <c r="F54" s="215">
        <v>0</v>
      </c>
      <c r="G54" s="165">
        <f t="shared" si="0"/>
        <v>0</v>
      </c>
      <c r="H54" s="166">
        <v>0.0068</v>
      </c>
      <c r="I54" s="167">
        <f t="shared" si="1"/>
        <v>0.16999999999999998</v>
      </c>
      <c r="J54" s="166"/>
      <c r="K54" s="167">
        <f t="shared" si="2"/>
        <v>0</v>
      </c>
      <c r="O54" s="159">
        <v>2</v>
      </c>
      <c r="AA54" s="132">
        <v>3</v>
      </c>
      <c r="AB54" s="132">
        <v>1</v>
      </c>
      <c r="AC54" s="132">
        <v>286971678</v>
      </c>
      <c r="AZ54" s="132">
        <v>1</v>
      </c>
      <c r="BA54" s="132">
        <f t="shared" si="3"/>
        <v>0</v>
      </c>
      <c r="BB54" s="132">
        <f t="shared" si="4"/>
        <v>0</v>
      </c>
      <c r="BC54" s="132">
        <f t="shared" si="5"/>
        <v>0</v>
      </c>
      <c r="BD54" s="132">
        <f t="shared" si="6"/>
        <v>0</v>
      </c>
      <c r="BE54" s="132">
        <f t="shared" si="7"/>
        <v>0</v>
      </c>
      <c r="CA54" s="159">
        <v>3</v>
      </c>
      <c r="CB54" s="159">
        <v>1</v>
      </c>
    </row>
    <row r="55" spans="1:80" ht="12.75">
      <c r="A55" s="160">
        <v>28</v>
      </c>
      <c r="B55" s="161" t="s">
        <v>730</v>
      </c>
      <c r="C55" s="162" t="s">
        <v>731</v>
      </c>
      <c r="D55" s="163" t="s">
        <v>215</v>
      </c>
      <c r="E55" s="164">
        <v>167.7</v>
      </c>
      <c r="F55" s="215">
        <v>0</v>
      </c>
      <c r="G55" s="165">
        <f t="shared" si="0"/>
        <v>0</v>
      </c>
      <c r="H55" s="166">
        <v>0.037</v>
      </c>
      <c r="I55" s="167">
        <f t="shared" si="1"/>
        <v>6.204899999999999</v>
      </c>
      <c r="J55" s="166"/>
      <c r="K55" s="167">
        <f t="shared" si="2"/>
        <v>0</v>
      </c>
      <c r="O55" s="159">
        <v>2</v>
      </c>
      <c r="AA55" s="132">
        <v>3</v>
      </c>
      <c r="AB55" s="132">
        <v>1</v>
      </c>
      <c r="AC55" s="132">
        <v>59710693</v>
      </c>
      <c r="AZ55" s="132">
        <v>1</v>
      </c>
      <c r="BA55" s="132">
        <f t="shared" si="3"/>
        <v>0</v>
      </c>
      <c r="BB55" s="132">
        <f t="shared" si="4"/>
        <v>0</v>
      </c>
      <c r="BC55" s="132">
        <f t="shared" si="5"/>
        <v>0</v>
      </c>
      <c r="BD55" s="132">
        <f t="shared" si="6"/>
        <v>0</v>
      </c>
      <c r="BE55" s="132">
        <f t="shared" si="7"/>
        <v>0</v>
      </c>
      <c r="CA55" s="159">
        <v>3</v>
      </c>
      <c r="CB55" s="159">
        <v>1</v>
      </c>
    </row>
    <row r="56" spans="1:80" ht="12.75">
      <c r="A56" s="160">
        <v>29</v>
      </c>
      <c r="B56" s="161" t="s">
        <v>732</v>
      </c>
      <c r="C56" s="162" t="s">
        <v>733</v>
      </c>
      <c r="D56" s="163" t="s">
        <v>274</v>
      </c>
      <c r="E56" s="164">
        <v>25</v>
      </c>
      <c r="F56" s="215">
        <v>0</v>
      </c>
      <c r="G56" s="165">
        <f t="shared" si="0"/>
        <v>0</v>
      </c>
      <c r="H56" s="166">
        <v>0.015</v>
      </c>
      <c r="I56" s="167">
        <f t="shared" si="1"/>
        <v>0.375</v>
      </c>
      <c r="J56" s="166"/>
      <c r="K56" s="167">
        <f t="shared" si="2"/>
        <v>0</v>
      </c>
      <c r="O56" s="159">
        <v>2</v>
      </c>
      <c r="AA56" s="132">
        <v>3</v>
      </c>
      <c r="AB56" s="132">
        <v>1</v>
      </c>
      <c r="AC56" s="132">
        <v>59710946</v>
      </c>
      <c r="AZ56" s="132">
        <v>1</v>
      </c>
      <c r="BA56" s="132">
        <f t="shared" si="3"/>
        <v>0</v>
      </c>
      <c r="BB56" s="132">
        <f t="shared" si="4"/>
        <v>0</v>
      </c>
      <c r="BC56" s="132">
        <f t="shared" si="5"/>
        <v>0</v>
      </c>
      <c r="BD56" s="132">
        <f t="shared" si="6"/>
        <v>0</v>
      </c>
      <c r="BE56" s="132">
        <f t="shared" si="7"/>
        <v>0</v>
      </c>
      <c r="CA56" s="159">
        <v>3</v>
      </c>
      <c r="CB56" s="159">
        <v>1</v>
      </c>
    </row>
    <row r="57" spans="1:57" ht="12.75">
      <c r="A57" s="177"/>
      <c r="B57" s="178" t="s">
        <v>87</v>
      </c>
      <c r="C57" s="179" t="s">
        <v>268</v>
      </c>
      <c r="D57" s="180"/>
      <c r="E57" s="181"/>
      <c r="F57" s="182"/>
      <c r="G57" s="183">
        <f>SUM(G45:G56)</f>
        <v>0</v>
      </c>
      <c r="H57" s="184"/>
      <c r="I57" s="185">
        <f>SUM(I45:I56)</f>
        <v>51.63868100000001</v>
      </c>
      <c r="J57" s="184"/>
      <c r="K57" s="185">
        <f>SUM(K45:K56)</f>
        <v>0</v>
      </c>
      <c r="O57" s="159">
        <v>4</v>
      </c>
      <c r="BA57" s="186">
        <f>SUM(BA45:BA56)</f>
        <v>0</v>
      </c>
      <c r="BB57" s="186">
        <f>SUM(BB45:BB56)</f>
        <v>0</v>
      </c>
      <c r="BC57" s="186">
        <f>SUM(BC45:BC56)</f>
        <v>0</v>
      </c>
      <c r="BD57" s="186">
        <f>SUM(BD45:BD56)</f>
        <v>0</v>
      </c>
      <c r="BE57" s="186">
        <f>SUM(BE45:BE56)</f>
        <v>0</v>
      </c>
    </row>
    <row r="58" ht="12.75">
      <c r="E58" s="132"/>
    </row>
    <row r="59" ht="12.75">
      <c r="E59" s="132"/>
    </row>
    <row r="60" ht="12.75">
      <c r="E60" s="132"/>
    </row>
    <row r="61" ht="12.75">
      <c r="E61" s="132"/>
    </row>
    <row r="62" ht="12.75">
      <c r="E62" s="132"/>
    </row>
    <row r="63" ht="12.75">
      <c r="E63" s="132"/>
    </row>
    <row r="64" ht="12.75">
      <c r="E64" s="132"/>
    </row>
    <row r="65" ht="12.75">
      <c r="E65" s="132"/>
    </row>
    <row r="66" ht="12.75">
      <c r="E66" s="132"/>
    </row>
    <row r="67" ht="12.75">
      <c r="E67" s="132"/>
    </row>
    <row r="68" ht="12.75">
      <c r="E68" s="132"/>
    </row>
    <row r="69" ht="12.75">
      <c r="E69" s="132"/>
    </row>
    <row r="70" ht="12.75">
      <c r="E70" s="132"/>
    </row>
    <row r="71" ht="12.75">
      <c r="E71" s="132"/>
    </row>
    <row r="72" ht="12.75">
      <c r="E72" s="132"/>
    </row>
    <row r="73" ht="12.75">
      <c r="E73" s="132"/>
    </row>
    <row r="74" ht="12.75">
      <c r="E74" s="132"/>
    </row>
    <row r="75" ht="12.75">
      <c r="E75" s="132"/>
    </row>
    <row r="76" ht="12.75">
      <c r="E76" s="132"/>
    </row>
    <row r="77" ht="12.75">
      <c r="E77" s="132"/>
    </row>
    <row r="78" ht="12.75">
      <c r="E78" s="132"/>
    </row>
    <row r="79" ht="12.75">
      <c r="E79" s="132"/>
    </row>
    <row r="80" ht="12.75">
      <c r="E80" s="132"/>
    </row>
    <row r="81" spans="1:7" ht="12.75">
      <c r="A81" s="176"/>
      <c r="B81" s="176"/>
      <c r="C81" s="176"/>
      <c r="D81" s="176"/>
      <c r="E81" s="176"/>
      <c r="F81" s="176"/>
      <c r="G81" s="176"/>
    </row>
    <row r="82" spans="1:7" ht="12.75">
      <c r="A82" s="176"/>
      <c r="B82" s="176"/>
      <c r="C82" s="176"/>
      <c r="D82" s="176"/>
      <c r="E82" s="176"/>
      <c r="F82" s="176"/>
      <c r="G82" s="176"/>
    </row>
    <row r="83" spans="1:7" ht="12.75">
      <c r="A83" s="176"/>
      <c r="B83" s="176"/>
      <c r="C83" s="176"/>
      <c r="D83" s="176"/>
      <c r="E83" s="176"/>
      <c r="F83" s="176"/>
      <c r="G83" s="176"/>
    </row>
    <row r="84" spans="1:7" ht="12.75">
      <c r="A84" s="176"/>
      <c r="B84" s="176"/>
      <c r="C84" s="176"/>
      <c r="D84" s="176"/>
      <c r="E84" s="176"/>
      <c r="F84" s="176"/>
      <c r="G84" s="176"/>
    </row>
    <row r="85" ht="12.75">
      <c r="E85" s="132"/>
    </row>
    <row r="86" ht="12.75">
      <c r="E86" s="132"/>
    </row>
    <row r="87" ht="12.75">
      <c r="E87" s="132"/>
    </row>
    <row r="88" ht="12.75">
      <c r="E88" s="132"/>
    </row>
    <row r="89" ht="12.75">
      <c r="E89" s="132"/>
    </row>
    <row r="90" ht="12.75">
      <c r="E90" s="132"/>
    </row>
    <row r="91" ht="12.75">
      <c r="E91" s="132"/>
    </row>
    <row r="92" ht="12.75">
      <c r="E92" s="132"/>
    </row>
    <row r="93" ht="12.75">
      <c r="E93" s="132"/>
    </row>
    <row r="94" ht="12.75">
      <c r="E94" s="132"/>
    </row>
    <row r="95" ht="12.75">
      <c r="E95" s="132"/>
    </row>
    <row r="96" ht="12.75">
      <c r="E96" s="132"/>
    </row>
    <row r="97" ht="12.75">
      <c r="E97" s="132"/>
    </row>
    <row r="98" ht="12.75">
      <c r="E98" s="132"/>
    </row>
    <row r="99" ht="12.75">
      <c r="E99" s="132"/>
    </row>
    <row r="100" ht="12.75">
      <c r="E100" s="132"/>
    </row>
    <row r="101" ht="12.75">
      <c r="E101" s="132"/>
    </row>
    <row r="102" ht="12.75">
      <c r="E102" s="132"/>
    </row>
    <row r="103" ht="12.75">
      <c r="E103" s="132"/>
    </row>
    <row r="104" ht="12.75">
      <c r="E104" s="132"/>
    </row>
    <row r="105" ht="12.75">
      <c r="E105" s="132"/>
    </row>
    <row r="106" ht="12.75">
      <c r="E106" s="132"/>
    </row>
    <row r="107" ht="12.75">
      <c r="E107" s="132"/>
    </row>
    <row r="108" ht="12.75">
      <c r="E108" s="132"/>
    </row>
    <row r="109" ht="12.75">
      <c r="E109" s="132"/>
    </row>
    <row r="110" ht="12.75">
      <c r="E110" s="132"/>
    </row>
    <row r="111" ht="12.75">
      <c r="E111" s="132"/>
    </row>
    <row r="112" ht="12.75">
      <c r="E112" s="132"/>
    </row>
    <row r="113" ht="12.75">
      <c r="E113" s="132"/>
    </row>
    <row r="114" ht="12.75">
      <c r="E114" s="132"/>
    </row>
    <row r="115" ht="12.75">
      <c r="E115" s="132"/>
    </row>
    <row r="116" spans="1:2" ht="12.75">
      <c r="A116" s="187"/>
      <c r="B116" s="187"/>
    </row>
    <row r="117" spans="1:7" ht="12.75">
      <c r="A117" s="176"/>
      <c r="B117" s="176"/>
      <c r="C117" s="188"/>
      <c r="D117" s="188"/>
      <c r="E117" s="189"/>
      <c r="F117" s="188"/>
      <c r="G117" s="190"/>
    </row>
    <row r="118" spans="1:7" ht="12.75">
      <c r="A118" s="191"/>
      <c r="B118" s="191"/>
      <c r="C118" s="176"/>
      <c r="D118" s="176"/>
      <c r="E118" s="192"/>
      <c r="F118" s="176"/>
      <c r="G118" s="176"/>
    </row>
    <row r="119" spans="1:7" ht="12.75">
      <c r="A119" s="176"/>
      <c r="B119" s="176"/>
      <c r="C119" s="176"/>
      <c r="D119" s="176"/>
      <c r="E119" s="192"/>
      <c r="F119" s="176"/>
      <c r="G119" s="176"/>
    </row>
    <row r="120" spans="1:7" ht="12.75">
      <c r="A120" s="176"/>
      <c r="B120" s="176"/>
      <c r="C120" s="176"/>
      <c r="D120" s="176"/>
      <c r="E120" s="192"/>
      <c r="F120" s="176"/>
      <c r="G120" s="176"/>
    </row>
    <row r="121" spans="1:7" ht="12.75">
      <c r="A121" s="176"/>
      <c r="B121" s="176"/>
      <c r="C121" s="176"/>
      <c r="D121" s="176"/>
      <c r="E121" s="192"/>
      <c r="F121" s="176"/>
      <c r="G121" s="176"/>
    </row>
    <row r="122" spans="1:7" ht="12.75">
      <c r="A122" s="176"/>
      <c r="B122" s="176"/>
      <c r="C122" s="176"/>
      <c r="D122" s="176"/>
      <c r="E122" s="192"/>
      <c r="F122" s="176"/>
      <c r="G122" s="176"/>
    </row>
    <row r="123" spans="1:7" ht="12.75">
      <c r="A123" s="176"/>
      <c r="B123" s="176"/>
      <c r="C123" s="176"/>
      <c r="D123" s="176"/>
      <c r="E123" s="192"/>
      <c r="F123" s="176"/>
      <c r="G123" s="176"/>
    </row>
    <row r="124" spans="1:7" ht="12.75">
      <c r="A124" s="176"/>
      <c r="B124" s="176"/>
      <c r="C124" s="176"/>
      <c r="D124" s="176"/>
      <c r="E124" s="192"/>
      <c r="F124" s="176"/>
      <c r="G124" s="176"/>
    </row>
    <row r="125" spans="1:7" ht="12.75">
      <c r="A125" s="176"/>
      <c r="B125" s="176"/>
      <c r="C125" s="176"/>
      <c r="D125" s="176"/>
      <c r="E125" s="192"/>
      <c r="F125" s="176"/>
      <c r="G125" s="176"/>
    </row>
    <row r="126" spans="1:7" ht="12.75">
      <c r="A126" s="176"/>
      <c r="B126" s="176"/>
      <c r="C126" s="176"/>
      <c r="D126" s="176"/>
      <c r="E126" s="192"/>
      <c r="F126" s="176"/>
      <c r="G126" s="176"/>
    </row>
    <row r="127" spans="1:7" ht="12.75">
      <c r="A127" s="176"/>
      <c r="B127" s="176"/>
      <c r="C127" s="176"/>
      <c r="D127" s="176"/>
      <c r="E127" s="192"/>
      <c r="F127" s="176"/>
      <c r="G127" s="176"/>
    </row>
    <row r="128" spans="1:7" ht="12.75">
      <c r="A128" s="176"/>
      <c r="B128" s="176"/>
      <c r="C128" s="176"/>
      <c r="D128" s="176"/>
      <c r="E128" s="192"/>
      <c r="F128" s="176"/>
      <c r="G128" s="176"/>
    </row>
    <row r="129" spans="1:7" ht="12.75">
      <c r="A129" s="176"/>
      <c r="B129" s="176"/>
      <c r="C129" s="176"/>
      <c r="D129" s="176"/>
      <c r="E129" s="192"/>
      <c r="F129" s="176"/>
      <c r="G129" s="176"/>
    </row>
    <row r="130" spans="1:7" ht="12.75">
      <c r="A130" s="176"/>
      <c r="B130" s="176"/>
      <c r="C130" s="176"/>
      <c r="D130" s="176"/>
      <c r="E130" s="192"/>
      <c r="F130" s="176"/>
      <c r="G130" s="176"/>
    </row>
  </sheetData>
  <sheetProtection password="E0CF" sheet="1" objects="1" scenarios="1"/>
  <mergeCells count="20">
    <mergeCell ref="C36:G36"/>
    <mergeCell ref="C13:D13"/>
    <mergeCell ref="C15:G15"/>
    <mergeCell ref="C17:D17"/>
    <mergeCell ref="C19:G19"/>
    <mergeCell ref="C20:D20"/>
    <mergeCell ref="C22:D22"/>
    <mergeCell ref="C24:G24"/>
    <mergeCell ref="C25:D25"/>
    <mergeCell ref="C27:D27"/>
    <mergeCell ref="C32:G32"/>
    <mergeCell ref="C34:G34"/>
    <mergeCell ref="C10:G10"/>
    <mergeCell ref="C11:G11"/>
    <mergeCell ref="C12:G12"/>
    <mergeCell ref="A1:G1"/>
    <mergeCell ref="A3:B3"/>
    <mergeCell ref="A4:B4"/>
    <mergeCell ref="E4:G4"/>
    <mergeCell ref="C9:G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J29" sqref="J29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4" t="s">
        <v>88</v>
      </c>
      <c r="B1" s="15"/>
      <c r="C1" s="15"/>
      <c r="D1" s="15"/>
      <c r="E1" s="15"/>
      <c r="F1" s="15"/>
      <c r="G1" s="15"/>
    </row>
    <row r="2" spans="1:7" ht="12.75" customHeight="1">
      <c r="A2" s="16" t="s">
        <v>25</v>
      </c>
      <c r="B2" s="17"/>
      <c r="C2" s="18" t="s">
        <v>96</v>
      </c>
      <c r="D2" s="18" t="s">
        <v>94</v>
      </c>
      <c r="E2" s="223"/>
      <c r="F2" s="20" t="s">
        <v>26</v>
      </c>
      <c r="G2" s="21"/>
    </row>
    <row r="3" spans="1:7" ht="3" customHeight="1" hidden="1">
      <c r="A3" s="22"/>
      <c r="B3" s="23"/>
      <c r="C3" s="24"/>
      <c r="D3" s="24"/>
      <c r="E3" s="25"/>
      <c r="F3" s="26"/>
      <c r="G3" s="27"/>
    </row>
    <row r="4" spans="1:7" ht="12" customHeight="1">
      <c r="A4" s="28" t="s">
        <v>27</v>
      </c>
      <c r="B4" s="23"/>
      <c r="C4" s="24"/>
      <c r="D4" s="24"/>
      <c r="E4" s="25"/>
      <c r="F4" s="26" t="s">
        <v>28</v>
      </c>
      <c r="G4" s="29"/>
    </row>
    <row r="5" spans="1:7" ht="12.95" customHeight="1">
      <c r="A5" s="30" t="s">
        <v>93</v>
      </c>
      <c r="B5" s="31"/>
      <c r="C5" s="32" t="s">
        <v>94</v>
      </c>
      <c r="D5" s="33"/>
      <c r="E5" s="31"/>
      <c r="F5" s="26" t="s">
        <v>29</v>
      </c>
      <c r="G5" s="27"/>
    </row>
    <row r="6" spans="1:15" ht="12.75">
      <c r="A6" s="28" t="s">
        <v>30</v>
      </c>
      <c r="B6" s="23"/>
      <c r="C6" s="24"/>
      <c r="D6" s="24"/>
      <c r="E6" s="25"/>
      <c r="F6" s="34" t="s">
        <v>31</v>
      </c>
      <c r="G6" s="35"/>
      <c r="O6" s="36"/>
    </row>
    <row r="7" spans="1:7" ht="12.75">
      <c r="A7" s="37" t="s">
        <v>90</v>
      </c>
      <c r="B7" s="38"/>
      <c r="C7" s="398" t="s">
        <v>91</v>
      </c>
      <c r="D7" s="399"/>
      <c r="E7" s="400"/>
      <c r="F7" s="39" t="s">
        <v>32</v>
      </c>
      <c r="G7" s="35">
        <f>IF(G6=0,,ROUND((F30+F32)/G6,1))</f>
        <v>0</v>
      </c>
    </row>
    <row r="8" spans="1:9" ht="12.75">
      <c r="A8" s="40" t="s">
        <v>33</v>
      </c>
      <c r="B8" s="26"/>
      <c r="C8" s="401" t="s">
        <v>121</v>
      </c>
      <c r="D8" s="401"/>
      <c r="E8" s="402"/>
      <c r="F8" s="41" t="s">
        <v>34</v>
      </c>
      <c r="G8" s="42"/>
      <c r="H8" s="43"/>
      <c r="I8" s="44"/>
    </row>
    <row r="9" spans="1:8" ht="12.75">
      <c r="A9" s="40" t="s">
        <v>35</v>
      </c>
      <c r="B9" s="26"/>
      <c r="C9" s="401"/>
      <c r="D9" s="401"/>
      <c r="E9" s="402"/>
      <c r="F9" s="26"/>
      <c r="G9" s="45"/>
      <c r="H9" s="46"/>
    </row>
    <row r="10" spans="1:8" ht="12.75">
      <c r="A10" s="40" t="s">
        <v>36</v>
      </c>
      <c r="B10" s="26"/>
      <c r="C10" s="401" t="s">
        <v>120</v>
      </c>
      <c r="D10" s="401"/>
      <c r="E10" s="401"/>
      <c r="F10" s="47"/>
      <c r="G10" s="48"/>
      <c r="H10" s="49"/>
    </row>
    <row r="11" spans="1:57" ht="13.5" customHeight="1">
      <c r="A11" s="40" t="s">
        <v>37</v>
      </c>
      <c r="B11" s="26"/>
      <c r="C11" s="401"/>
      <c r="D11" s="401"/>
      <c r="E11" s="401"/>
      <c r="F11" s="50" t="s">
        <v>38</v>
      </c>
      <c r="G11" s="51"/>
      <c r="H11" s="46"/>
      <c r="BA11" s="52"/>
      <c r="BB11" s="52"/>
      <c r="BC11" s="52"/>
      <c r="BD11" s="52"/>
      <c r="BE11" s="52"/>
    </row>
    <row r="12" spans="1:8" ht="12.75" customHeight="1">
      <c r="A12" s="53" t="s">
        <v>39</v>
      </c>
      <c r="B12" s="23"/>
      <c r="C12" s="403"/>
      <c r="D12" s="403"/>
      <c r="E12" s="403"/>
      <c r="F12" s="54" t="s">
        <v>40</v>
      </c>
      <c r="G12" s="55"/>
      <c r="H12" s="46"/>
    </row>
    <row r="13" spans="1:8" ht="28.5" customHeight="1" thickBot="1">
      <c r="A13" s="56" t="s">
        <v>41</v>
      </c>
      <c r="B13" s="57"/>
      <c r="C13" s="57"/>
      <c r="D13" s="57"/>
      <c r="E13" s="58"/>
      <c r="F13" s="58"/>
      <c r="G13" s="59"/>
      <c r="H13" s="46"/>
    </row>
    <row r="14" spans="1:7" ht="17.25" customHeight="1" thickBot="1">
      <c r="A14" s="60" t="s">
        <v>42</v>
      </c>
      <c r="B14" s="61"/>
      <c r="C14" s="62"/>
      <c r="D14" s="63" t="s">
        <v>43</v>
      </c>
      <c r="E14" s="64"/>
      <c r="F14" s="64"/>
      <c r="G14" s="62"/>
    </row>
    <row r="15" spans="1:7" ht="15.95" customHeight="1">
      <c r="A15" s="65"/>
      <c r="B15" s="66" t="s">
        <v>44</v>
      </c>
      <c r="C15" s="67">
        <f>'SO000  Rek'!E8</f>
        <v>0</v>
      </c>
      <c r="D15" s="68">
        <f>'SO000  Rek'!A13</f>
        <v>0</v>
      </c>
      <c r="E15" s="69"/>
      <c r="F15" s="70"/>
      <c r="G15" s="67">
        <f>'SO000  Rek'!I13</f>
        <v>0</v>
      </c>
    </row>
    <row r="16" spans="1:7" ht="15.95" customHeight="1">
      <c r="A16" s="65" t="s">
        <v>45</v>
      </c>
      <c r="B16" s="66" t="s">
        <v>46</v>
      </c>
      <c r="C16" s="67">
        <f>'SO000  Rek'!F8</f>
        <v>0</v>
      </c>
      <c r="D16" s="22">
        <f>'SO000  Rek'!A14</f>
        <v>0</v>
      </c>
      <c r="E16" s="71"/>
      <c r="F16" s="72"/>
      <c r="G16" s="67">
        <f>'SO000  Rek'!I14</f>
        <v>0</v>
      </c>
    </row>
    <row r="17" spans="1:7" ht="15.95" customHeight="1">
      <c r="A17" s="65" t="s">
        <v>47</v>
      </c>
      <c r="B17" s="66" t="s">
        <v>48</v>
      </c>
      <c r="C17" s="67">
        <f>'SO000  Rek'!H8</f>
        <v>0</v>
      </c>
      <c r="D17" s="22">
        <f>'SO000  Rek'!A15</f>
        <v>0</v>
      </c>
      <c r="E17" s="71"/>
      <c r="F17" s="72"/>
      <c r="G17" s="67">
        <f>'SO000  Rek'!I15</f>
        <v>0</v>
      </c>
    </row>
    <row r="18" spans="1:7" ht="15.95" customHeight="1">
      <c r="A18" s="73" t="s">
        <v>49</v>
      </c>
      <c r="B18" s="74" t="s">
        <v>50</v>
      </c>
      <c r="C18" s="67">
        <f>'SO000  Rek'!G8</f>
        <v>0</v>
      </c>
      <c r="D18" s="22">
        <f>'SO000  Rek'!A16</f>
        <v>0</v>
      </c>
      <c r="E18" s="71"/>
      <c r="F18" s="72"/>
      <c r="G18" s="67">
        <f>'SO000  Rek'!I16</f>
        <v>0</v>
      </c>
    </row>
    <row r="19" spans="1:7" ht="15.95" customHeight="1">
      <c r="A19" s="75" t="s">
        <v>51</v>
      </c>
      <c r="B19" s="66"/>
      <c r="C19" s="67">
        <f>SUM(C15:C18)</f>
        <v>0</v>
      </c>
      <c r="D19" s="22"/>
      <c r="E19" s="71"/>
      <c r="F19" s="72"/>
      <c r="G19" s="67"/>
    </row>
    <row r="20" spans="1:7" ht="15.95" customHeight="1">
      <c r="A20" s="75"/>
      <c r="B20" s="66"/>
      <c r="C20" s="67"/>
      <c r="D20" s="22"/>
      <c r="E20" s="71"/>
      <c r="F20" s="72"/>
      <c r="G20" s="67"/>
    </row>
    <row r="21" spans="1:7" ht="15.95" customHeight="1">
      <c r="A21" s="75" t="s">
        <v>24</v>
      </c>
      <c r="B21" s="66"/>
      <c r="C21" s="67">
        <f>'SO000  Rek'!I8</f>
        <v>0</v>
      </c>
      <c r="D21" s="22"/>
      <c r="E21" s="71"/>
      <c r="F21" s="72"/>
      <c r="G21" s="67"/>
    </row>
    <row r="22" spans="1:7" ht="15.95" customHeight="1">
      <c r="A22" s="76" t="s">
        <v>52</v>
      </c>
      <c r="B22" s="46"/>
      <c r="C22" s="67">
        <f>C19+C21</f>
        <v>0</v>
      </c>
      <c r="D22" s="22"/>
      <c r="E22" s="71"/>
      <c r="F22" s="72"/>
      <c r="G22" s="67"/>
    </row>
    <row r="23" spans="1:7" ht="15.95" customHeight="1" thickBot="1">
      <c r="A23" s="404" t="s">
        <v>53</v>
      </c>
      <c r="B23" s="405"/>
      <c r="C23" s="77">
        <f>C22+G23</f>
        <v>0</v>
      </c>
      <c r="D23" s="78"/>
      <c r="E23" s="79"/>
      <c r="F23" s="80"/>
      <c r="G23" s="67"/>
    </row>
    <row r="24" spans="1:7" ht="12.75">
      <c r="A24" s="81" t="s">
        <v>54</v>
      </c>
      <c r="B24" s="82"/>
      <c r="C24" s="83"/>
      <c r="D24" s="82" t="s">
        <v>55</v>
      </c>
      <c r="E24" s="82"/>
      <c r="F24" s="84" t="s">
        <v>56</v>
      </c>
      <c r="G24" s="85"/>
    </row>
    <row r="25" spans="1:7" ht="12.75">
      <c r="A25" s="76" t="s">
        <v>57</v>
      </c>
      <c r="B25" s="46"/>
      <c r="C25" s="86"/>
      <c r="D25" s="46" t="s">
        <v>57</v>
      </c>
      <c r="F25" s="87" t="s">
        <v>57</v>
      </c>
      <c r="G25" s="88"/>
    </row>
    <row r="26" spans="1:7" ht="37.5" customHeight="1">
      <c r="A26" s="76" t="s">
        <v>58</v>
      </c>
      <c r="B26" s="89"/>
      <c r="C26" s="86"/>
      <c r="D26" s="46" t="s">
        <v>58</v>
      </c>
      <c r="F26" s="87" t="s">
        <v>58</v>
      </c>
      <c r="G26" s="88"/>
    </row>
    <row r="27" spans="1:7" ht="12.75">
      <c r="A27" s="76"/>
      <c r="B27" s="90"/>
      <c r="C27" s="86"/>
      <c r="D27" s="46"/>
      <c r="F27" s="87"/>
      <c r="G27" s="88"/>
    </row>
    <row r="28" spans="1:7" ht="12.75">
      <c r="A28" s="76" t="s">
        <v>59</v>
      </c>
      <c r="B28" s="46"/>
      <c r="C28" s="86"/>
      <c r="D28" s="87" t="s">
        <v>60</v>
      </c>
      <c r="E28" s="86"/>
      <c r="F28" s="91" t="s">
        <v>60</v>
      </c>
      <c r="G28" s="88"/>
    </row>
    <row r="29" spans="1:7" ht="69" customHeight="1">
      <c r="A29" s="76"/>
      <c r="B29" s="46"/>
      <c r="C29" s="92"/>
      <c r="D29" s="93"/>
      <c r="E29" s="92"/>
      <c r="F29" s="46"/>
      <c r="G29" s="88"/>
    </row>
    <row r="30" spans="1:7" ht="12.75">
      <c r="A30" s="94" t="s">
        <v>11</v>
      </c>
      <c r="B30" s="95"/>
      <c r="C30" s="96">
        <v>21</v>
      </c>
      <c r="D30" s="95" t="s">
        <v>61</v>
      </c>
      <c r="E30" s="97"/>
      <c r="F30" s="393">
        <f>C23-F32</f>
        <v>0</v>
      </c>
      <c r="G30" s="394"/>
    </row>
    <row r="31" spans="1:7" ht="12.75">
      <c r="A31" s="94" t="s">
        <v>62</v>
      </c>
      <c r="B31" s="95"/>
      <c r="C31" s="96">
        <f>C30</f>
        <v>21</v>
      </c>
      <c r="D31" s="95" t="s">
        <v>63</v>
      </c>
      <c r="E31" s="97"/>
      <c r="F31" s="393">
        <f>ROUND(PRODUCT(F30,C31/100),0)</f>
        <v>0</v>
      </c>
      <c r="G31" s="394"/>
    </row>
    <row r="32" spans="1:7" ht="12.75">
      <c r="A32" s="94" t="s">
        <v>11</v>
      </c>
      <c r="B32" s="95"/>
      <c r="C32" s="96">
        <v>0</v>
      </c>
      <c r="D32" s="95" t="s">
        <v>63</v>
      </c>
      <c r="E32" s="97"/>
      <c r="F32" s="393">
        <v>0</v>
      </c>
      <c r="G32" s="394"/>
    </row>
    <row r="33" spans="1:7" ht="12.75">
      <c r="A33" s="94" t="s">
        <v>62</v>
      </c>
      <c r="B33" s="98"/>
      <c r="C33" s="99">
        <f>C32</f>
        <v>0</v>
      </c>
      <c r="D33" s="95" t="s">
        <v>63</v>
      </c>
      <c r="E33" s="72"/>
      <c r="F33" s="393">
        <f>ROUND(PRODUCT(F32,C33/100),0)</f>
        <v>0</v>
      </c>
      <c r="G33" s="394"/>
    </row>
    <row r="34" spans="1:7" s="103" customFormat="1" ht="19.5" customHeight="1" thickBot="1">
      <c r="A34" s="100" t="s">
        <v>64</v>
      </c>
      <c r="B34" s="101"/>
      <c r="C34" s="101"/>
      <c r="D34" s="101"/>
      <c r="E34" s="102"/>
      <c r="F34" s="395">
        <f>ROUND(SUM(F30:F33),0)</f>
        <v>0</v>
      </c>
      <c r="G34" s="396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97"/>
      <c r="C37" s="397"/>
      <c r="D37" s="397"/>
      <c r="E37" s="397"/>
      <c r="F37" s="397"/>
      <c r="G37" s="397"/>
      <c r="H37" s="1" t="s">
        <v>1</v>
      </c>
    </row>
    <row r="38" spans="1:8" ht="12.75" customHeight="1">
      <c r="A38" s="104"/>
      <c r="B38" s="397"/>
      <c r="C38" s="397"/>
      <c r="D38" s="397"/>
      <c r="E38" s="397"/>
      <c r="F38" s="397"/>
      <c r="G38" s="397"/>
      <c r="H38" s="1" t="s">
        <v>1</v>
      </c>
    </row>
    <row r="39" spans="1:8" ht="12.75">
      <c r="A39" s="104"/>
      <c r="B39" s="397"/>
      <c r="C39" s="397"/>
      <c r="D39" s="397"/>
      <c r="E39" s="397"/>
      <c r="F39" s="397"/>
      <c r="G39" s="397"/>
      <c r="H39" s="1" t="s">
        <v>1</v>
      </c>
    </row>
    <row r="40" spans="1:8" ht="12.75">
      <c r="A40" s="104"/>
      <c r="B40" s="397"/>
      <c r="C40" s="397"/>
      <c r="D40" s="397"/>
      <c r="E40" s="397"/>
      <c r="F40" s="397"/>
      <c r="G40" s="397"/>
      <c r="H40" s="1" t="s">
        <v>1</v>
      </c>
    </row>
    <row r="41" spans="1:8" ht="12.75">
      <c r="A41" s="104"/>
      <c r="B41" s="397"/>
      <c r="C41" s="397"/>
      <c r="D41" s="397"/>
      <c r="E41" s="397"/>
      <c r="F41" s="397"/>
      <c r="G41" s="397"/>
      <c r="H41" s="1" t="s">
        <v>1</v>
      </c>
    </row>
    <row r="42" spans="1:8" ht="12.75">
      <c r="A42" s="104"/>
      <c r="B42" s="397"/>
      <c r="C42" s="397"/>
      <c r="D42" s="397"/>
      <c r="E42" s="397"/>
      <c r="F42" s="397"/>
      <c r="G42" s="397"/>
      <c r="H42" s="1" t="s">
        <v>1</v>
      </c>
    </row>
    <row r="43" spans="1:8" ht="12.75">
      <c r="A43" s="104"/>
      <c r="B43" s="397"/>
      <c r="C43" s="397"/>
      <c r="D43" s="397"/>
      <c r="E43" s="397"/>
      <c r="F43" s="397"/>
      <c r="G43" s="397"/>
      <c r="H43" s="1" t="s">
        <v>1</v>
      </c>
    </row>
    <row r="44" spans="1:8" ht="12.75" customHeight="1">
      <c r="A44" s="104"/>
      <c r="B44" s="397"/>
      <c r="C44" s="397"/>
      <c r="D44" s="397"/>
      <c r="E44" s="397"/>
      <c r="F44" s="397"/>
      <c r="G44" s="397"/>
      <c r="H44" s="1" t="s">
        <v>1</v>
      </c>
    </row>
    <row r="45" spans="1:8" ht="12.75" customHeight="1">
      <c r="A45" s="104"/>
      <c r="B45" s="397"/>
      <c r="C45" s="397"/>
      <c r="D45" s="397"/>
      <c r="E45" s="397"/>
      <c r="F45" s="397"/>
      <c r="G45" s="397"/>
      <c r="H45" s="1" t="s">
        <v>1</v>
      </c>
    </row>
    <row r="46" spans="2:7" ht="12.75">
      <c r="B46" s="392"/>
      <c r="C46" s="392"/>
      <c r="D46" s="392"/>
      <c r="E46" s="392"/>
      <c r="F46" s="392"/>
      <c r="G46" s="392"/>
    </row>
    <row r="47" spans="2:7" ht="12.75">
      <c r="B47" s="392"/>
      <c r="C47" s="392"/>
      <c r="D47" s="392"/>
      <c r="E47" s="392"/>
      <c r="F47" s="392"/>
      <c r="G47" s="392"/>
    </row>
    <row r="48" spans="2:7" ht="12.75">
      <c r="B48" s="392"/>
      <c r="C48" s="392"/>
      <c r="D48" s="392"/>
      <c r="E48" s="392"/>
      <c r="F48" s="392"/>
      <c r="G48" s="392"/>
    </row>
    <row r="49" spans="2:7" ht="12.75">
      <c r="B49" s="392"/>
      <c r="C49" s="392"/>
      <c r="D49" s="392"/>
      <c r="E49" s="392"/>
      <c r="F49" s="392"/>
      <c r="G49" s="392"/>
    </row>
    <row r="50" spans="2:7" ht="12.75">
      <c r="B50" s="392"/>
      <c r="C50" s="392"/>
      <c r="D50" s="392"/>
      <c r="E50" s="392"/>
      <c r="F50" s="392"/>
      <c r="G50" s="392"/>
    </row>
    <row r="51" spans="2:7" ht="12.75">
      <c r="B51" s="392"/>
      <c r="C51" s="392"/>
      <c r="D51" s="392"/>
      <c r="E51" s="392"/>
      <c r="F51" s="392"/>
      <c r="G51" s="392"/>
    </row>
  </sheetData>
  <sheetProtection password="CC3D" sheet="1" objects="1" scenarios="1"/>
  <mergeCells count="19">
    <mergeCell ref="C7:E7"/>
    <mergeCell ref="B46:G46"/>
    <mergeCell ref="B47:G47"/>
    <mergeCell ref="B48:G48"/>
    <mergeCell ref="B49:G49"/>
    <mergeCell ref="C8:E8"/>
    <mergeCell ref="C9:E9"/>
    <mergeCell ref="C10:E10"/>
    <mergeCell ref="C11:E11"/>
    <mergeCell ref="C12:E12"/>
    <mergeCell ref="A23:B23"/>
    <mergeCell ref="B50:G50"/>
    <mergeCell ref="B51:G51"/>
    <mergeCell ref="F30:G30"/>
    <mergeCell ref="F31:G31"/>
    <mergeCell ref="F32:G32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D20" sqref="D20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4" t="s">
        <v>88</v>
      </c>
      <c r="B1" s="15"/>
      <c r="C1" s="15"/>
      <c r="D1" s="15"/>
      <c r="E1" s="15"/>
      <c r="F1" s="15"/>
      <c r="G1" s="15"/>
    </row>
    <row r="2" spans="1:7" ht="12.75" customHeight="1">
      <c r="A2" s="16" t="s">
        <v>25</v>
      </c>
      <c r="B2" s="17"/>
      <c r="C2" s="18" t="s">
        <v>96</v>
      </c>
      <c r="D2" s="18" t="s">
        <v>735</v>
      </c>
      <c r="E2" s="19"/>
      <c r="F2" s="20" t="s">
        <v>26</v>
      </c>
      <c r="G2" s="21"/>
    </row>
    <row r="3" spans="1:7" ht="3" customHeight="1" hidden="1">
      <c r="A3" s="22"/>
      <c r="B3" s="23"/>
      <c r="C3" s="24"/>
      <c r="D3" s="24"/>
      <c r="E3" s="25"/>
      <c r="F3" s="26"/>
      <c r="G3" s="27"/>
    </row>
    <row r="4" spans="1:7" ht="12" customHeight="1">
      <c r="A4" s="28" t="s">
        <v>27</v>
      </c>
      <c r="B4" s="23"/>
      <c r="C4" s="24"/>
      <c r="D4" s="24"/>
      <c r="E4" s="25"/>
      <c r="F4" s="26" t="s">
        <v>28</v>
      </c>
      <c r="G4" s="29"/>
    </row>
    <row r="5" spans="1:7" ht="12.95" customHeight="1">
      <c r="A5" s="30" t="s">
        <v>734</v>
      </c>
      <c r="B5" s="31"/>
      <c r="C5" s="32" t="s">
        <v>735</v>
      </c>
      <c r="D5" s="33"/>
      <c r="E5" s="31"/>
      <c r="F5" s="26" t="s">
        <v>29</v>
      </c>
      <c r="G5" s="27"/>
    </row>
    <row r="6" spans="1:15" ht="12.95" customHeight="1">
      <c r="A6" s="28" t="s">
        <v>30</v>
      </c>
      <c r="B6" s="23"/>
      <c r="C6" s="24"/>
      <c r="D6" s="24"/>
      <c r="E6" s="25"/>
      <c r="F6" s="34" t="s">
        <v>31</v>
      </c>
      <c r="G6" s="35"/>
      <c r="O6" s="36"/>
    </row>
    <row r="7" spans="1:7" ht="12.95" customHeight="1">
      <c r="A7" s="37" t="s">
        <v>90</v>
      </c>
      <c r="B7" s="38"/>
      <c r="C7" s="398" t="s">
        <v>91</v>
      </c>
      <c r="D7" s="399"/>
      <c r="E7" s="400"/>
      <c r="F7" s="39" t="s">
        <v>32</v>
      </c>
      <c r="G7" s="35">
        <f>IF(G6=0,,ROUND((F30+F32)/G6,1))</f>
        <v>0</v>
      </c>
    </row>
    <row r="8" spans="1:9" ht="12.75">
      <c r="A8" s="40" t="s">
        <v>33</v>
      </c>
      <c r="B8" s="26"/>
      <c r="C8" s="401" t="s">
        <v>121</v>
      </c>
      <c r="D8" s="401"/>
      <c r="E8" s="402"/>
      <c r="F8" s="41" t="s">
        <v>34</v>
      </c>
      <c r="G8" s="42"/>
      <c r="H8" s="43"/>
      <c r="I8" s="44"/>
    </row>
    <row r="9" spans="1:8" ht="12.75">
      <c r="A9" s="40" t="s">
        <v>35</v>
      </c>
      <c r="B9" s="26"/>
      <c r="C9" s="401"/>
      <c r="D9" s="401"/>
      <c r="E9" s="402"/>
      <c r="F9" s="26"/>
      <c r="G9" s="45"/>
      <c r="H9" s="46"/>
    </row>
    <row r="10" spans="1:8" ht="12.75">
      <c r="A10" s="40" t="s">
        <v>36</v>
      </c>
      <c r="B10" s="26"/>
      <c r="C10" s="401" t="s">
        <v>120</v>
      </c>
      <c r="D10" s="401"/>
      <c r="E10" s="401"/>
      <c r="F10" s="47"/>
      <c r="G10" s="48"/>
      <c r="H10" s="49"/>
    </row>
    <row r="11" spans="1:57" ht="13.5" customHeight="1">
      <c r="A11" s="40" t="s">
        <v>37</v>
      </c>
      <c r="B11" s="26"/>
      <c r="C11" s="401"/>
      <c r="D11" s="401"/>
      <c r="E11" s="401"/>
      <c r="F11" s="50" t="s">
        <v>38</v>
      </c>
      <c r="G11" s="51"/>
      <c r="H11" s="46"/>
      <c r="BA11" s="52"/>
      <c r="BB11" s="52"/>
      <c r="BC11" s="52"/>
      <c r="BD11" s="52"/>
      <c r="BE11" s="52"/>
    </row>
    <row r="12" spans="1:8" ht="12.75" customHeight="1">
      <c r="A12" s="53" t="s">
        <v>39</v>
      </c>
      <c r="B12" s="23"/>
      <c r="C12" s="403"/>
      <c r="D12" s="403"/>
      <c r="E12" s="403"/>
      <c r="F12" s="54" t="s">
        <v>40</v>
      </c>
      <c r="G12" s="55"/>
      <c r="H12" s="46"/>
    </row>
    <row r="13" spans="1:8" ht="28.5" customHeight="1" thickBot="1">
      <c r="A13" s="56" t="s">
        <v>41</v>
      </c>
      <c r="B13" s="57"/>
      <c r="C13" s="57"/>
      <c r="D13" s="57"/>
      <c r="E13" s="58"/>
      <c r="F13" s="58"/>
      <c r="G13" s="59"/>
      <c r="H13" s="46"/>
    </row>
    <row r="14" spans="1:7" ht="17.25" customHeight="1" thickBot="1">
      <c r="A14" s="60" t="s">
        <v>42</v>
      </c>
      <c r="B14" s="61"/>
      <c r="C14" s="62"/>
      <c r="D14" s="63" t="s">
        <v>43</v>
      </c>
      <c r="E14" s="64"/>
      <c r="F14" s="64"/>
      <c r="G14" s="62"/>
    </row>
    <row r="15" spans="1:7" ht="15.95" customHeight="1">
      <c r="A15" s="65"/>
      <c r="B15" s="66" t="s">
        <v>44</v>
      </c>
      <c r="C15" s="67">
        <f>'SO304  Rek'!E12</f>
        <v>0</v>
      </c>
      <c r="D15" s="68">
        <f>'SO304  Rek'!A17</f>
        <v>0</v>
      </c>
      <c r="E15" s="69"/>
      <c r="F15" s="70"/>
      <c r="G15" s="67">
        <f>'SO304  Rek'!I17</f>
        <v>0</v>
      </c>
    </row>
    <row r="16" spans="1:7" ht="15.95" customHeight="1">
      <c r="A16" s="65" t="s">
        <v>45</v>
      </c>
      <c r="B16" s="66" t="s">
        <v>46</v>
      </c>
      <c r="C16" s="67">
        <f>'SO304  Rek'!F12</f>
        <v>0</v>
      </c>
      <c r="D16" s="22">
        <f>'SO304  Rek'!A18</f>
        <v>0</v>
      </c>
      <c r="E16" s="71"/>
      <c r="F16" s="72"/>
      <c r="G16" s="67">
        <f>'SO304  Rek'!I18</f>
        <v>0</v>
      </c>
    </row>
    <row r="17" spans="1:7" ht="15.95" customHeight="1">
      <c r="A17" s="65" t="s">
        <v>47</v>
      </c>
      <c r="B17" s="66" t="s">
        <v>48</v>
      </c>
      <c r="C17" s="67">
        <f>'SO304  Rek'!H12</f>
        <v>0</v>
      </c>
      <c r="D17" s="22">
        <f>'SO304  Rek'!A19</f>
        <v>0</v>
      </c>
      <c r="E17" s="71"/>
      <c r="F17" s="72"/>
      <c r="G17" s="67">
        <f>'SO304  Rek'!I19</f>
        <v>0</v>
      </c>
    </row>
    <row r="18" spans="1:7" ht="15.95" customHeight="1">
      <c r="A18" s="73" t="s">
        <v>49</v>
      </c>
      <c r="B18" s="74" t="s">
        <v>50</v>
      </c>
      <c r="C18" s="67">
        <f>'SO304  Rek'!G12</f>
        <v>0</v>
      </c>
      <c r="D18" s="22">
        <f>'SO304  Rek'!A20</f>
        <v>0</v>
      </c>
      <c r="E18" s="71"/>
      <c r="F18" s="72"/>
      <c r="G18" s="67">
        <f>'SO304  Rek'!I20</f>
        <v>0</v>
      </c>
    </row>
    <row r="19" spans="1:7" ht="15.95" customHeight="1">
      <c r="A19" s="75" t="s">
        <v>51</v>
      </c>
      <c r="B19" s="66"/>
      <c r="C19" s="67">
        <f>SUM(C15:C18)</f>
        <v>0</v>
      </c>
      <c r="D19" s="22"/>
      <c r="E19" s="71"/>
      <c r="F19" s="72"/>
      <c r="G19" s="67"/>
    </row>
    <row r="20" spans="1:7" ht="15.95" customHeight="1">
      <c r="A20" s="75"/>
      <c r="B20" s="66"/>
      <c r="C20" s="67"/>
      <c r="D20" s="22"/>
      <c r="E20" s="71"/>
      <c r="F20" s="72"/>
      <c r="G20" s="67"/>
    </row>
    <row r="21" spans="1:7" ht="15.95" customHeight="1">
      <c r="A21" s="75" t="s">
        <v>24</v>
      </c>
      <c r="B21" s="66"/>
      <c r="C21" s="67">
        <f>'SO000  Rek'!I8</f>
        <v>0</v>
      </c>
      <c r="D21" s="22"/>
      <c r="E21" s="71"/>
      <c r="F21" s="72"/>
      <c r="G21" s="67"/>
    </row>
    <row r="22" spans="1:7" ht="15.95" customHeight="1">
      <c r="A22" s="76" t="s">
        <v>52</v>
      </c>
      <c r="B22" s="46"/>
      <c r="C22" s="67">
        <f>C19+C21</f>
        <v>0</v>
      </c>
      <c r="D22" s="22"/>
      <c r="E22" s="71"/>
      <c r="F22" s="72"/>
      <c r="G22" s="67"/>
    </row>
    <row r="23" spans="1:7" ht="15.95" customHeight="1" thickBot="1">
      <c r="A23" s="404" t="s">
        <v>53</v>
      </c>
      <c r="B23" s="405"/>
      <c r="C23" s="77">
        <f>C22+G23</f>
        <v>0</v>
      </c>
      <c r="D23" s="78"/>
      <c r="E23" s="79"/>
      <c r="F23" s="80"/>
      <c r="G23" s="67"/>
    </row>
    <row r="24" spans="1:7" ht="12.75">
      <c r="A24" s="81" t="s">
        <v>54</v>
      </c>
      <c r="B24" s="82"/>
      <c r="C24" s="83"/>
      <c r="D24" s="82" t="s">
        <v>55</v>
      </c>
      <c r="E24" s="82"/>
      <c r="F24" s="84" t="s">
        <v>56</v>
      </c>
      <c r="G24" s="85"/>
    </row>
    <row r="25" spans="1:7" ht="12.75">
      <c r="A25" s="76" t="s">
        <v>57</v>
      </c>
      <c r="B25" s="46"/>
      <c r="C25" s="86"/>
      <c r="D25" s="46" t="s">
        <v>57</v>
      </c>
      <c r="F25" s="87" t="s">
        <v>57</v>
      </c>
      <c r="G25" s="88"/>
    </row>
    <row r="26" spans="1:7" ht="37.5" customHeight="1">
      <c r="A26" s="76" t="s">
        <v>58</v>
      </c>
      <c r="B26" s="89"/>
      <c r="C26" s="86"/>
      <c r="D26" s="46" t="s">
        <v>58</v>
      </c>
      <c r="F26" s="87" t="s">
        <v>58</v>
      </c>
      <c r="G26" s="88"/>
    </row>
    <row r="27" spans="1:7" ht="12.75">
      <c r="A27" s="76"/>
      <c r="B27" s="90"/>
      <c r="C27" s="86"/>
      <c r="D27" s="46"/>
      <c r="F27" s="87"/>
      <c r="G27" s="88"/>
    </row>
    <row r="28" spans="1:7" ht="12.75">
      <c r="A28" s="76" t="s">
        <v>59</v>
      </c>
      <c r="B28" s="46"/>
      <c r="C28" s="86"/>
      <c r="D28" s="87" t="s">
        <v>60</v>
      </c>
      <c r="E28" s="86"/>
      <c r="F28" s="91" t="s">
        <v>60</v>
      </c>
      <c r="G28" s="88"/>
    </row>
    <row r="29" spans="1:7" ht="69" customHeight="1">
      <c r="A29" s="76"/>
      <c r="B29" s="46"/>
      <c r="C29" s="92"/>
      <c r="D29" s="93"/>
      <c r="E29" s="92"/>
      <c r="F29" s="46"/>
      <c r="G29" s="88"/>
    </row>
    <row r="30" spans="1:7" ht="12.75">
      <c r="A30" s="94" t="s">
        <v>11</v>
      </c>
      <c r="B30" s="95"/>
      <c r="C30" s="96">
        <v>21</v>
      </c>
      <c r="D30" s="95" t="s">
        <v>61</v>
      </c>
      <c r="E30" s="97"/>
      <c r="F30" s="393">
        <f>C23-F32</f>
        <v>0</v>
      </c>
      <c r="G30" s="394"/>
    </row>
    <row r="31" spans="1:7" ht="12.75">
      <c r="A31" s="94" t="s">
        <v>62</v>
      </c>
      <c r="B31" s="95"/>
      <c r="C31" s="96">
        <f>C30</f>
        <v>21</v>
      </c>
      <c r="D31" s="95" t="s">
        <v>63</v>
      </c>
      <c r="E31" s="97"/>
      <c r="F31" s="393">
        <f>ROUND(PRODUCT(F30,C31/100),0)</f>
        <v>0</v>
      </c>
      <c r="G31" s="394"/>
    </row>
    <row r="32" spans="1:7" ht="12.75">
      <c r="A32" s="94" t="s">
        <v>11</v>
      </c>
      <c r="B32" s="95"/>
      <c r="C32" s="96">
        <v>0</v>
      </c>
      <c r="D32" s="95" t="s">
        <v>63</v>
      </c>
      <c r="E32" s="97"/>
      <c r="F32" s="393">
        <v>0</v>
      </c>
      <c r="G32" s="394"/>
    </row>
    <row r="33" spans="1:7" ht="12.75">
      <c r="A33" s="94" t="s">
        <v>62</v>
      </c>
      <c r="B33" s="98"/>
      <c r="C33" s="99">
        <f>C32</f>
        <v>0</v>
      </c>
      <c r="D33" s="95" t="s">
        <v>63</v>
      </c>
      <c r="E33" s="72"/>
      <c r="F33" s="393">
        <f>ROUND(PRODUCT(F32,C33/100),0)</f>
        <v>0</v>
      </c>
      <c r="G33" s="394"/>
    </row>
    <row r="34" spans="1:7" s="103" customFormat="1" ht="19.5" customHeight="1" thickBot="1">
      <c r="A34" s="100" t="s">
        <v>64</v>
      </c>
      <c r="B34" s="101"/>
      <c r="C34" s="101"/>
      <c r="D34" s="101"/>
      <c r="E34" s="102"/>
      <c r="F34" s="395">
        <f>ROUND(SUM(F30:F33),0)</f>
        <v>0</v>
      </c>
      <c r="G34" s="396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97"/>
      <c r="C37" s="397"/>
      <c r="D37" s="397"/>
      <c r="E37" s="397"/>
      <c r="F37" s="397"/>
      <c r="G37" s="397"/>
      <c r="H37" s="1" t="s">
        <v>1</v>
      </c>
    </row>
    <row r="38" spans="1:8" ht="12.75" customHeight="1">
      <c r="A38" s="104"/>
      <c r="B38" s="397"/>
      <c r="C38" s="397"/>
      <c r="D38" s="397"/>
      <c r="E38" s="397"/>
      <c r="F38" s="397"/>
      <c r="G38" s="397"/>
      <c r="H38" s="1" t="s">
        <v>1</v>
      </c>
    </row>
    <row r="39" spans="1:8" ht="12.75">
      <c r="A39" s="104"/>
      <c r="B39" s="397"/>
      <c r="C39" s="397"/>
      <c r="D39" s="397"/>
      <c r="E39" s="397"/>
      <c r="F39" s="397"/>
      <c r="G39" s="397"/>
      <c r="H39" s="1" t="s">
        <v>1</v>
      </c>
    </row>
    <row r="40" spans="1:8" ht="12.75">
      <c r="A40" s="104"/>
      <c r="B40" s="397"/>
      <c r="C40" s="397"/>
      <c r="D40" s="397"/>
      <c r="E40" s="397"/>
      <c r="F40" s="397"/>
      <c r="G40" s="397"/>
      <c r="H40" s="1" t="s">
        <v>1</v>
      </c>
    </row>
    <row r="41" spans="1:8" ht="12.75">
      <c r="A41" s="104"/>
      <c r="B41" s="397"/>
      <c r="C41" s="397"/>
      <c r="D41" s="397"/>
      <c r="E41" s="397"/>
      <c r="F41" s="397"/>
      <c r="G41" s="397"/>
      <c r="H41" s="1" t="s">
        <v>1</v>
      </c>
    </row>
    <row r="42" spans="1:8" ht="12.75">
      <c r="A42" s="104"/>
      <c r="B42" s="397"/>
      <c r="C42" s="397"/>
      <c r="D42" s="397"/>
      <c r="E42" s="397"/>
      <c r="F42" s="397"/>
      <c r="G42" s="397"/>
      <c r="H42" s="1" t="s">
        <v>1</v>
      </c>
    </row>
    <row r="43" spans="1:8" ht="12.75">
      <c r="A43" s="104"/>
      <c r="B43" s="397"/>
      <c r="C43" s="397"/>
      <c r="D43" s="397"/>
      <c r="E43" s="397"/>
      <c r="F43" s="397"/>
      <c r="G43" s="397"/>
      <c r="H43" s="1" t="s">
        <v>1</v>
      </c>
    </row>
    <row r="44" spans="1:8" ht="12.75" customHeight="1">
      <c r="A44" s="104"/>
      <c r="B44" s="397"/>
      <c r="C44" s="397"/>
      <c r="D44" s="397"/>
      <c r="E44" s="397"/>
      <c r="F44" s="397"/>
      <c r="G44" s="397"/>
      <c r="H44" s="1" t="s">
        <v>1</v>
      </c>
    </row>
    <row r="45" spans="1:8" ht="12.75" customHeight="1">
      <c r="A45" s="104"/>
      <c r="B45" s="397"/>
      <c r="C45" s="397"/>
      <c r="D45" s="397"/>
      <c r="E45" s="397"/>
      <c r="F45" s="397"/>
      <c r="G45" s="397"/>
      <c r="H45" s="1" t="s">
        <v>1</v>
      </c>
    </row>
    <row r="46" spans="2:7" ht="12.75">
      <c r="B46" s="392"/>
      <c r="C46" s="392"/>
      <c r="D46" s="392"/>
      <c r="E46" s="392"/>
      <c r="F46" s="392"/>
      <c r="G46" s="392"/>
    </row>
    <row r="47" spans="2:7" ht="12.75">
      <c r="B47" s="392"/>
      <c r="C47" s="392"/>
      <c r="D47" s="392"/>
      <c r="E47" s="392"/>
      <c r="F47" s="392"/>
      <c r="G47" s="392"/>
    </row>
    <row r="48" spans="2:7" ht="12.75">
      <c r="B48" s="392"/>
      <c r="C48" s="392"/>
      <c r="D48" s="392"/>
      <c r="E48" s="392"/>
      <c r="F48" s="392"/>
      <c r="G48" s="392"/>
    </row>
    <row r="49" spans="2:7" ht="12.75">
      <c r="B49" s="392"/>
      <c r="C49" s="392"/>
      <c r="D49" s="392"/>
      <c r="E49" s="392"/>
      <c r="F49" s="392"/>
      <c r="G49" s="392"/>
    </row>
    <row r="50" spans="2:7" ht="12.75">
      <c r="B50" s="392"/>
      <c r="C50" s="392"/>
      <c r="D50" s="392"/>
      <c r="E50" s="392"/>
      <c r="F50" s="392"/>
      <c r="G50" s="392"/>
    </row>
    <row r="51" spans="2:7" ht="12.75">
      <c r="B51" s="392"/>
      <c r="C51" s="392"/>
      <c r="D51" s="392"/>
      <c r="E51" s="392"/>
      <c r="F51" s="392"/>
      <c r="G51" s="392"/>
    </row>
  </sheetData>
  <sheetProtection password="CC3D" sheet="1" objects="1" scenarios="1"/>
  <mergeCells count="19">
    <mergeCell ref="C7:E7"/>
    <mergeCell ref="B46:G46"/>
    <mergeCell ref="B47:G47"/>
    <mergeCell ref="B48:G48"/>
    <mergeCell ref="B49:G49"/>
    <mergeCell ref="C8:E8"/>
    <mergeCell ref="C9:E9"/>
    <mergeCell ref="C10:E10"/>
    <mergeCell ref="C11:E11"/>
    <mergeCell ref="C12:E12"/>
    <mergeCell ref="A23:B23"/>
    <mergeCell ref="B50:G50"/>
    <mergeCell ref="B51:G51"/>
    <mergeCell ref="F30:G30"/>
    <mergeCell ref="F31:G31"/>
    <mergeCell ref="F32:G32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E73"/>
  <sheetViews>
    <sheetView workbookViewId="0" topLeftCell="A1">
      <selection activeCell="E29" sqref="E29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06" t="s">
        <v>2</v>
      </c>
      <c r="B1" s="407"/>
      <c r="C1" s="105" t="s">
        <v>91</v>
      </c>
      <c r="D1" s="106"/>
      <c r="E1" s="107"/>
      <c r="F1" s="106"/>
      <c r="G1" s="108" t="s">
        <v>66</v>
      </c>
      <c r="H1" s="109" t="s">
        <v>96</v>
      </c>
      <c r="I1" s="110"/>
    </row>
    <row r="2" spans="1:9" ht="13.5" thickBot="1">
      <c r="A2" s="408" t="s">
        <v>67</v>
      </c>
      <c r="B2" s="409"/>
      <c r="C2" s="111" t="s">
        <v>736</v>
      </c>
      <c r="D2" s="112"/>
      <c r="E2" s="113"/>
      <c r="F2" s="112"/>
      <c r="G2" s="410" t="s">
        <v>735</v>
      </c>
      <c r="H2" s="411"/>
      <c r="I2" s="412"/>
    </row>
    <row r="3" ht="13.5" thickTop="1">
      <c r="F3" s="46"/>
    </row>
    <row r="4" spans="1:9" ht="19.5" customHeight="1">
      <c r="A4" s="114" t="s">
        <v>68</v>
      </c>
      <c r="B4" s="115"/>
      <c r="C4" s="115"/>
      <c r="D4" s="115"/>
      <c r="E4" s="116"/>
      <c r="F4" s="115"/>
      <c r="G4" s="115"/>
      <c r="H4" s="115"/>
      <c r="I4" s="115"/>
    </row>
    <row r="5" ht="13.5" thickBot="1"/>
    <row r="6" spans="1:9" s="46" customFormat="1" ht="13.5" thickBot="1">
      <c r="A6" s="117"/>
      <c r="B6" s="118" t="s">
        <v>69</v>
      </c>
      <c r="C6" s="118"/>
      <c r="D6" s="119"/>
      <c r="E6" s="120" t="s">
        <v>20</v>
      </c>
      <c r="F6" s="121" t="s">
        <v>21</v>
      </c>
      <c r="G6" s="121" t="s">
        <v>22</v>
      </c>
      <c r="H6" s="121" t="s">
        <v>23</v>
      </c>
      <c r="I6" s="122" t="s">
        <v>24</v>
      </c>
    </row>
    <row r="7" spans="1:9" s="46" customFormat="1" ht="12.75">
      <c r="A7" s="193" t="str">
        <f>'SO304  Pol'!B7</f>
        <v>1</v>
      </c>
      <c r="B7" s="12" t="str">
        <f>'SO304  Pol'!C7</f>
        <v>Zemní práce</v>
      </c>
      <c r="D7" s="123"/>
      <c r="E7" s="194">
        <f>'SO304  Pol'!BA40</f>
        <v>0</v>
      </c>
      <c r="F7" s="195">
        <f>'SO304  Pol'!BB40</f>
        <v>0</v>
      </c>
      <c r="G7" s="195">
        <f>'SO304  Pol'!BC40</f>
        <v>0</v>
      </c>
      <c r="H7" s="195">
        <f>'SO304  Pol'!BD40</f>
        <v>0</v>
      </c>
      <c r="I7" s="196">
        <f>'SO304  Pol'!BE40</f>
        <v>0</v>
      </c>
    </row>
    <row r="8" spans="1:9" s="46" customFormat="1" ht="12.75">
      <c r="A8" s="193" t="str">
        <f>'SO304  Pol'!B41</f>
        <v>4</v>
      </c>
      <c r="B8" s="12" t="str">
        <f>'SO304  Pol'!C41</f>
        <v>Vodorovné konstrukce</v>
      </c>
      <c r="D8" s="123"/>
      <c r="E8" s="194">
        <f>'SO304  Pol'!BA45</f>
        <v>0</v>
      </c>
      <c r="F8" s="195">
        <f>'SO304  Pol'!BB45</f>
        <v>0</v>
      </c>
      <c r="G8" s="195">
        <f>'SO304  Pol'!BC45</f>
        <v>0</v>
      </c>
      <c r="H8" s="195">
        <f>'SO304  Pol'!BD45</f>
        <v>0</v>
      </c>
      <c r="I8" s="196">
        <f>'SO304  Pol'!BE45</f>
        <v>0</v>
      </c>
    </row>
    <row r="9" spans="1:9" s="46" customFormat="1" ht="12.75">
      <c r="A9" s="193" t="str">
        <f>'SO304  Pol'!B46</f>
        <v>8</v>
      </c>
      <c r="B9" s="12" t="str">
        <f>'SO304  Pol'!C46</f>
        <v>Trubní vedení</v>
      </c>
      <c r="D9" s="123"/>
      <c r="E9" s="194">
        <f>'SO304  Pol'!BA57</f>
        <v>0</v>
      </c>
      <c r="F9" s="195">
        <f>'SO304  Pol'!BB57</f>
        <v>0</v>
      </c>
      <c r="G9" s="195">
        <f>'SO304  Pol'!BC57</f>
        <v>0</v>
      </c>
      <c r="H9" s="195">
        <f>'SO304  Pol'!BD57</f>
        <v>0</v>
      </c>
      <c r="I9" s="196">
        <f>'SO304  Pol'!BE57</f>
        <v>0</v>
      </c>
    </row>
    <row r="10" spans="1:9" s="46" customFormat="1" ht="12.75">
      <c r="A10" s="193" t="str">
        <f>'SO304  Pol'!B58</f>
        <v>M21</v>
      </c>
      <c r="B10" s="12" t="str">
        <f>'SO304  Pol'!C58</f>
        <v>Elektromontáže</v>
      </c>
      <c r="D10" s="123"/>
      <c r="E10" s="194">
        <f>'SO304  Pol'!BA61</f>
        <v>0</v>
      </c>
      <c r="F10" s="195">
        <f>'SO304  Pol'!BB61</f>
        <v>0</v>
      </c>
      <c r="G10" s="195">
        <f>'SO304  Pol'!BC61</f>
        <v>0</v>
      </c>
      <c r="H10" s="195">
        <f>'SO304  Pol'!BD61</f>
        <v>0</v>
      </c>
      <c r="I10" s="196">
        <f>'SO304  Pol'!BE61</f>
        <v>0</v>
      </c>
    </row>
    <row r="11" spans="1:9" s="46" customFormat="1" ht="13.5" thickBot="1">
      <c r="A11" s="193" t="str">
        <f>'SO304  Pol'!B62</f>
        <v>M23</v>
      </c>
      <c r="B11" s="12" t="str">
        <f>'SO304  Pol'!C62</f>
        <v>Montáže potrubí</v>
      </c>
      <c r="D11" s="123"/>
      <c r="E11" s="194">
        <f>'SO304  Pol'!BA65</f>
        <v>0</v>
      </c>
      <c r="F11" s="195">
        <f>'SO304  Pol'!BB65</f>
        <v>0</v>
      </c>
      <c r="G11" s="195">
        <f>'SO304  Pol'!BC65</f>
        <v>0</v>
      </c>
      <c r="H11" s="195">
        <f>'SO304  Pol'!BD65</f>
        <v>0</v>
      </c>
      <c r="I11" s="196">
        <f>'SO304  Pol'!BE65</f>
        <v>0</v>
      </c>
    </row>
    <row r="12" spans="1:9" s="5" customFormat="1" ht="13.5" thickBot="1">
      <c r="A12" s="124"/>
      <c r="B12" s="125" t="s">
        <v>70</v>
      </c>
      <c r="C12" s="125"/>
      <c r="D12" s="126"/>
      <c r="E12" s="127">
        <f>SUM(E7:E11)</f>
        <v>0</v>
      </c>
      <c r="F12" s="128">
        <f>SUM(F7:F11)</f>
        <v>0</v>
      </c>
      <c r="G12" s="128">
        <f>SUM(G7:G11)</f>
        <v>0</v>
      </c>
      <c r="H12" s="128">
        <f>SUM(H7:H11)</f>
        <v>0</v>
      </c>
      <c r="I12" s="129">
        <f>SUM(I7:I11)</f>
        <v>0</v>
      </c>
    </row>
    <row r="13" spans="1:9" ht="12.75">
      <c r="A13" s="46"/>
      <c r="B13" s="46"/>
      <c r="C13" s="46"/>
      <c r="D13" s="46"/>
      <c r="E13" s="46"/>
      <c r="F13" s="46"/>
      <c r="G13" s="46"/>
      <c r="H13" s="46"/>
      <c r="I13" s="46"/>
    </row>
    <row r="14" spans="1:57" ht="19.5" customHeight="1">
      <c r="A14" s="239"/>
      <c r="B14" s="239"/>
      <c r="C14" s="239"/>
      <c r="D14" s="239"/>
      <c r="E14" s="239"/>
      <c r="F14" s="239"/>
      <c r="G14" s="240"/>
      <c r="H14" s="239"/>
      <c r="I14" s="239"/>
      <c r="BA14" s="52"/>
      <c r="BB14" s="52"/>
      <c r="BC14" s="52"/>
      <c r="BD14" s="52"/>
      <c r="BE14" s="52"/>
    </row>
    <row r="15" spans="1:9" ht="12.75">
      <c r="A15" s="91"/>
      <c r="B15" s="91"/>
      <c r="C15" s="91"/>
      <c r="D15" s="91"/>
      <c r="E15" s="91"/>
      <c r="F15" s="91"/>
      <c r="G15" s="91"/>
      <c r="H15" s="91"/>
      <c r="I15" s="91"/>
    </row>
    <row r="16" spans="1:9" ht="12.75">
      <c r="A16" s="241"/>
      <c r="B16" s="241"/>
      <c r="C16" s="241"/>
      <c r="D16" s="91"/>
      <c r="E16" s="242"/>
      <c r="F16" s="242"/>
      <c r="G16" s="243"/>
      <c r="H16" s="244"/>
      <c r="I16" s="244"/>
    </row>
    <row r="17" spans="1:53" ht="12.75">
      <c r="A17" s="91"/>
      <c r="B17" s="91"/>
      <c r="C17" s="91"/>
      <c r="D17" s="91"/>
      <c r="E17" s="245"/>
      <c r="F17" s="246"/>
      <c r="G17" s="245"/>
      <c r="H17" s="247"/>
      <c r="I17" s="245"/>
      <c r="BA17" s="1">
        <v>0</v>
      </c>
    </row>
    <row r="18" spans="1:53" ht="12.75">
      <c r="A18" s="91"/>
      <c r="B18" s="91"/>
      <c r="C18" s="91"/>
      <c r="D18" s="91"/>
      <c r="E18" s="245"/>
      <c r="F18" s="246"/>
      <c r="G18" s="245"/>
      <c r="H18" s="247"/>
      <c r="I18" s="245"/>
      <c r="BA18" s="1">
        <v>0</v>
      </c>
    </row>
    <row r="19" spans="1:53" ht="12.75">
      <c r="A19" s="91"/>
      <c r="B19" s="91"/>
      <c r="C19" s="91"/>
      <c r="D19" s="91"/>
      <c r="E19" s="245"/>
      <c r="F19" s="246"/>
      <c r="G19" s="245"/>
      <c r="H19" s="247"/>
      <c r="I19" s="245"/>
      <c r="BA19" s="1">
        <v>0</v>
      </c>
    </row>
    <row r="20" spans="1:53" ht="12.75">
      <c r="A20" s="91"/>
      <c r="B20" s="91"/>
      <c r="C20" s="91"/>
      <c r="D20" s="91"/>
      <c r="E20" s="245"/>
      <c r="F20" s="246"/>
      <c r="G20" s="245"/>
      <c r="H20" s="247"/>
      <c r="I20" s="245"/>
      <c r="BA20" s="1">
        <v>1</v>
      </c>
    </row>
    <row r="21" spans="1:53" ht="12.75">
      <c r="A21" s="91"/>
      <c r="B21" s="91"/>
      <c r="C21" s="91"/>
      <c r="D21" s="91"/>
      <c r="E21" s="245"/>
      <c r="F21" s="246"/>
      <c r="G21" s="245"/>
      <c r="H21" s="247"/>
      <c r="I21" s="245"/>
      <c r="BA21" s="1">
        <v>1</v>
      </c>
    </row>
    <row r="22" spans="1:9" ht="12.75">
      <c r="A22" s="91"/>
      <c r="B22" s="241"/>
      <c r="C22" s="91"/>
      <c r="D22" s="248"/>
      <c r="E22" s="248"/>
      <c r="F22" s="248"/>
      <c r="G22" s="248"/>
      <c r="H22" s="413"/>
      <c r="I22" s="413"/>
    </row>
    <row r="24" spans="2:9" ht="12.75">
      <c r="B24" s="5"/>
      <c r="F24" s="130"/>
      <c r="G24" s="131"/>
      <c r="H24" s="131"/>
      <c r="I24" s="11"/>
    </row>
    <row r="25" spans="6:9" ht="12.75">
      <c r="F25" s="130"/>
      <c r="G25" s="131"/>
      <c r="H25" s="131"/>
      <c r="I25" s="11"/>
    </row>
    <row r="26" spans="6:9" ht="12.75">
      <c r="F26" s="130"/>
      <c r="G26" s="131"/>
      <c r="H26" s="131"/>
      <c r="I26" s="11"/>
    </row>
    <row r="27" spans="6:9" ht="12.75">
      <c r="F27" s="130"/>
      <c r="G27" s="131"/>
      <c r="H27" s="131"/>
      <c r="I27" s="11"/>
    </row>
    <row r="28" spans="6:9" ht="12.75">
      <c r="F28" s="130"/>
      <c r="G28" s="131"/>
      <c r="H28" s="131"/>
      <c r="I28" s="11"/>
    </row>
    <row r="29" spans="6:9" ht="12.75">
      <c r="F29" s="130"/>
      <c r="G29" s="131"/>
      <c r="H29" s="131"/>
      <c r="I29" s="11"/>
    </row>
    <row r="30" spans="6:9" ht="12.75">
      <c r="F30" s="130"/>
      <c r="G30" s="131"/>
      <c r="H30" s="131"/>
      <c r="I30" s="11"/>
    </row>
    <row r="31" spans="6:9" ht="12.75">
      <c r="F31" s="130"/>
      <c r="G31" s="131"/>
      <c r="H31" s="131"/>
      <c r="I31" s="11"/>
    </row>
    <row r="32" spans="6:9" ht="12.75">
      <c r="F32" s="130"/>
      <c r="G32" s="131"/>
      <c r="H32" s="131"/>
      <c r="I32" s="11"/>
    </row>
    <row r="33" spans="6:9" ht="12.75">
      <c r="F33" s="130"/>
      <c r="G33" s="131"/>
      <c r="H33" s="131"/>
      <c r="I33" s="11"/>
    </row>
    <row r="34" spans="6:9" ht="12.75">
      <c r="F34" s="130"/>
      <c r="G34" s="131"/>
      <c r="H34" s="131"/>
      <c r="I34" s="11"/>
    </row>
    <row r="35" spans="6:9" ht="12.75">
      <c r="F35" s="130"/>
      <c r="G35" s="131"/>
      <c r="H35" s="131"/>
      <c r="I35" s="11"/>
    </row>
    <row r="36" spans="6:9" ht="12.75">
      <c r="F36" s="130"/>
      <c r="G36" s="131"/>
      <c r="H36" s="131"/>
      <c r="I36" s="11"/>
    </row>
    <row r="37" spans="6:9" ht="12.75">
      <c r="F37" s="130"/>
      <c r="G37" s="131"/>
      <c r="H37" s="131"/>
      <c r="I37" s="11"/>
    </row>
    <row r="38" spans="6:9" ht="12.75">
      <c r="F38" s="130"/>
      <c r="G38" s="131"/>
      <c r="H38" s="131"/>
      <c r="I38" s="11"/>
    </row>
    <row r="39" spans="6:9" ht="12.75">
      <c r="F39" s="130"/>
      <c r="G39" s="131"/>
      <c r="H39" s="131"/>
      <c r="I39" s="11"/>
    </row>
    <row r="40" spans="6:9" ht="12.75">
      <c r="F40" s="130"/>
      <c r="G40" s="131"/>
      <c r="H40" s="131"/>
      <c r="I40" s="11"/>
    </row>
    <row r="41" spans="6:9" ht="12.75">
      <c r="F41" s="130"/>
      <c r="G41" s="131"/>
      <c r="H41" s="131"/>
      <c r="I41" s="11"/>
    </row>
    <row r="42" spans="6:9" ht="12.75">
      <c r="F42" s="130"/>
      <c r="G42" s="131"/>
      <c r="H42" s="131"/>
      <c r="I42" s="11"/>
    </row>
    <row r="43" spans="6:9" ht="12.75">
      <c r="F43" s="130"/>
      <c r="G43" s="131"/>
      <c r="H43" s="131"/>
      <c r="I43" s="11"/>
    </row>
    <row r="44" spans="6:9" ht="12.75">
      <c r="F44" s="130"/>
      <c r="G44" s="131"/>
      <c r="H44" s="131"/>
      <c r="I44" s="11"/>
    </row>
    <row r="45" spans="6:9" ht="12.75">
      <c r="F45" s="130"/>
      <c r="G45" s="131"/>
      <c r="H45" s="131"/>
      <c r="I45" s="11"/>
    </row>
    <row r="46" spans="6:9" ht="12.75">
      <c r="F46" s="130"/>
      <c r="G46" s="131"/>
      <c r="H46" s="131"/>
      <c r="I46" s="11"/>
    </row>
    <row r="47" spans="6:9" ht="12.75">
      <c r="F47" s="130"/>
      <c r="G47" s="131"/>
      <c r="H47" s="131"/>
      <c r="I47" s="11"/>
    </row>
    <row r="48" spans="6:9" ht="12.75">
      <c r="F48" s="130"/>
      <c r="G48" s="131"/>
      <c r="H48" s="131"/>
      <c r="I48" s="11"/>
    </row>
    <row r="49" spans="6:9" ht="12.75">
      <c r="F49" s="130"/>
      <c r="G49" s="131"/>
      <c r="H49" s="131"/>
      <c r="I49" s="11"/>
    </row>
    <row r="50" spans="6:9" ht="12.75">
      <c r="F50" s="130"/>
      <c r="G50" s="131"/>
      <c r="H50" s="131"/>
      <c r="I50" s="11"/>
    </row>
    <row r="51" spans="6:9" ht="12.75">
      <c r="F51" s="130"/>
      <c r="G51" s="131"/>
      <c r="H51" s="131"/>
      <c r="I51" s="11"/>
    </row>
    <row r="52" spans="6:9" ht="12.75">
      <c r="F52" s="130"/>
      <c r="G52" s="131"/>
      <c r="H52" s="131"/>
      <c r="I52" s="11"/>
    </row>
    <row r="53" spans="6:9" ht="12.75">
      <c r="F53" s="130"/>
      <c r="G53" s="131"/>
      <c r="H53" s="131"/>
      <c r="I53" s="11"/>
    </row>
    <row r="54" spans="6:9" ht="12.75">
      <c r="F54" s="130"/>
      <c r="G54" s="131"/>
      <c r="H54" s="131"/>
      <c r="I54" s="11"/>
    </row>
    <row r="55" spans="6:9" ht="12.75">
      <c r="F55" s="130"/>
      <c r="G55" s="131"/>
      <c r="H55" s="131"/>
      <c r="I55" s="11"/>
    </row>
    <row r="56" spans="6:9" ht="12.75">
      <c r="F56" s="130"/>
      <c r="G56" s="131"/>
      <c r="H56" s="131"/>
      <c r="I56" s="11"/>
    </row>
    <row r="57" spans="6:9" ht="12.75">
      <c r="F57" s="130"/>
      <c r="G57" s="131"/>
      <c r="H57" s="131"/>
      <c r="I57" s="11"/>
    </row>
    <row r="58" spans="6:9" ht="12.75">
      <c r="F58" s="130"/>
      <c r="G58" s="131"/>
      <c r="H58" s="131"/>
      <c r="I58" s="11"/>
    </row>
    <row r="59" spans="6:9" ht="12.75">
      <c r="F59" s="130"/>
      <c r="G59" s="131"/>
      <c r="H59" s="131"/>
      <c r="I59" s="11"/>
    </row>
    <row r="60" spans="6:9" ht="12.75">
      <c r="F60" s="130"/>
      <c r="G60" s="131"/>
      <c r="H60" s="131"/>
      <c r="I60" s="11"/>
    </row>
    <row r="61" spans="6:9" ht="12.75">
      <c r="F61" s="130"/>
      <c r="G61" s="131"/>
      <c r="H61" s="131"/>
      <c r="I61" s="11"/>
    </row>
    <row r="62" spans="6:9" ht="12.75">
      <c r="F62" s="130"/>
      <c r="G62" s="131"/>
      <c r="H62" s="131"/>
      <c r="I62" s="11"/>
    </row>
    <row r="63" spans="6:9" ht="12.75">
      <c r="F63" s="130"/>
      <c r="G63" s="131"/>
      <c r="H63" s="131"/>
      <c r="I63" s="11"/>
    </row>
    <row r="64" spans="6:9" ht="12.75">
      <c r="F64" s="130"/>
      <c r="G64" s="131"/>
      <c r="H64" s="131"/>
      <c r="I64" s="11"/>
    </row>
    <row r="65" spans="6:9" ht="12.75">
      <c r="F65" s="130"/>
      <c r="G65" s="131"/>
      <c r="H65" s="131"/>
      <c r="I65" s="11"/>
    </row>
    <row r="66" spans="6:9" ht="12.75">
      <c r="F66" s="130"/>
      <c r="G66" s="131"/>
      <c r="H66" s="131"/>
      <c r="I66" s="11"/>
    </row>
    <row r="67" spans="6:9" ht="12.75">
      <c r="F67" s="130"/>
      <c r="G67" s="131"/>
      <c r="H67" s="131"/>
      <c r="I67" s="11"/>
    </row>
    <row r="68" spans="6:9" ht="12.75">
      <c r="F68" s="130"/>
      <c r="G68" s="131"/>
      <c r="H68" s="131"/>
      <c r="I68" s="11"/>
    </row>
    <row r="69" spans="6:9" ht="12.75">
      <c r="F69" s="130"/>
      <c r="G69" s="131"/>
      <c r="H69" s="131"/>
      <c r="I69" s="11"/>
    </row>
    <row r="70" spans="6:9" ht="12.75">
      <c r="F70" s="130"/>
      <c r="G70" s="131"/>
      <c r="H70" s="131"/>
      <c r="I70" s="11"/>
    </row>
    <row r="71" spans="6:9" ht="12.75">
      <c r="F71" s="130"/>
      <c r="G71" s="131"/>
      <c r="H71" s="131"/>
      <c r="I71" s="11"/>
    </row>
    <row r="72" spans="6:9" ht="12.75">
      <c r="F72" s="130"/>
      <c r="G72" s="131"/>
      <c r="H72" s="131"/>
      <c r="I72" s="11"/>
    </row>
    <row r="73" spans="6:9" ht="12.75">
      <c r="F73" s="130"/>
      <c r="G73" s="131"/>
      <c r="H73" s="131"/>
      <c r="I73" s="11"/>
    </row>
  </sheetData>
  <sheetProtection password="E0CF" sheet="1" objects="1" scenarios="1"/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B138"/>
  <sheetViews>
    <sheetView showGridLines="0" showZeros="0" zoomScaleSheetLayoutView="100" workbookViewId="0" topLeftCell="A25">
      <selection activeCell="D8" sqref="D8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42" customWidth="1"/>
    <col min="6" max="6" width="9.875" style="132" customWidth="1"/>
    <col min="7" max="7" width="13.875" style="132" customWidth="1"/>
    <col min="8" max="8" width="11.75390625" style="132" hidden="1" customWidth="1"/>
    <col min="9" max="9" width="11.625" style="132" hidden="1" customWidth="1"/>
    <col min="10" max="10" width="11.00390625" style="132" hidden="1" customWidth="1"/>
    <col min="11" max="11" width="10.375" style="132" hidden="1" customWidth="1"/>
    <col min="12" max="12" width="75.375" style="132" customWidth="1"/>
    <col min="13" max="13" width="45.25390625" style="132" customWidth="1"/>
    <col min="14" max="16384" width="9.125" style="132" customWidth="1"/>
  </cols>
  <sheetData>
    <row r="1" spans="1:7" ht="15.75">
      <c r="A1" s="430" t="s">
        <v>89</v>
      </c>
      <c r="B1" s="430"/>
      <c r="C1" s="430"/>
      <c r="D1" s="430"/>
      <c r="E1" s="430"/>
      <c r="F1" s="430"/>
      <c r="G1" s="430"/>
    </row>
    <row r="2" spans="2:7" ht="14.25" customHeight="1" thickBot="1">
      <c r="B2" s="133"/>
      <c r="C2" s="134"/>
      <c r="D2" s="134"/>
      <c r="E2" s="135"/>
      <c r="F2" s="134"/>
      <c r="G2" s="134"/>
    </row>
    <row r="3" spans="1:7" ht="13.5" thickTop="1">
      <c r="A3" s="406" t="s">
        <v>2</v>
      </c>
      <c r="B3" s="407"/>
      <c r="C3" s="105" t="s">
        <v>92</v>
      </c>
      <c r="D3" s="136"/>
      <c r="E3" s="137" t="s">
        <v>71</v>
      </c>
      <c r="F3" s="138" t="str">
        <f>'SO304  Rek'!H1</f>
        <v/>
      </c>
      <c r="G3" s="139"/>
    </row>
    <row r="4" spans="1:7" ht="13.5" thickBot="1">
      <c r="A4" s="431" t="s">
        <v>67</v>
      </c>
      <c r="B4" s="409"/>
      <c r="C4" s="111" t="s">
        <v>736</v>
      </c>
      <c r="D4" s="140"/>
      <c r="E4" s="432" t="str">
        <f>'SO304  Rek'!G2</f>
        <v>Přípojky vodovodu</v>
      </c>
      <c r="F4" s="433"/>
      <c r="G4" s="434"/>
    </row>
    <row r="5" spans="1:7" ht="13.5" thickTop="1">
      <c r="A5" s="141"/>
      <c r="G5" s="143"/>
    </row>
    <row r="6" spans="1:11" ht="27" customHeight="1">
      <c r="A6" s="144" t="s">
        <v>72</v>
      </c>
      <c r="B6" s="145" t="s">
        <v>73</v>
      </c>
      <c r="C6" s="145" t="s">
        <v>74</v>
      </c>
      <c r="D6" s="145" t="s">
        <v>75</v>
      </c>
      <c r="E6" s="146" t="s">
        <v>76</v>
      </c>
      <c r="F6" s="145" t="s">
        <v>77</v>
      </c>
      <c r="G6" s="147" t="s">
        <v>78</v>
      </c>
      <c r="H6" s="148" t="s">
        <v>79</v>
      </c>
      <c r="I6" s="148" t="s">
        <v>80</v>
      </c>
      <c r="J6" s="148" t="s">
        <v>81</v>
      </c>
      <c r="K6" s="148" t="s">
        <v>82</v>
      </c>
    </row>
    <row r="7" spans="1:15" ht="12.75">
      <c r="A7" s="149" t="s">
        <v>83</v>
      </c>
      <c r="B7" s="150" t="s">
        <v>84</v>
      </c>
      <c r="C7" s="151" t="s">
        <v>85</v>
      </c>
      <c r="D7" s="152"/>
      <c r="E7" s="153"/>
      <c r="F7" s="153"/>
      <c r="G7" s="154"/>
      <c r="H7" s="155"/>
      <c r="I7" s="156"/>
      <c r="J7" s="157"/>
      <c r="K7" s="158"/>
      <c r="O7" s="159">
        <v>1</v>
      </c>
    </row>
    <row r="8" spans="1:80" ht="12.75">
      <c r="A8" s="160">
        <v>1</v>
      </c>
      <c r="B8" s="161" t="s">
        <v>127</v>
      </c>
      <c r="C8" s="162" t="s">
        <v>128</v>
      </c>
      <c r="D8" s="163" t="s">
        <v>129</v>
      </c>
      <c r="E8" s="164">
        <v>248</v>
      </c>
      <c r="F8" s="215">
        <v>0</v>
      </c>
      <c r="G8" s="165">
        <f>E8*F8</f>
        <v>0</v>
      </c>
      <c r="H8" s="166">
        <v>4E-05</v>
      </c>
      <c r="I8" s="167">
        <f>E8*H8</f>
        <v>0.00992</v>
      </c>
      <c r="J8" s="166">
        <v>0</v>
      </c>
      <c r="K8" s="167">
        <f>E8*J8</f>
        <v>0</v>
      </c>
      <c r="O8" s="159">
        <v>2</v>
      </c>
      <c r="AA8" s="132">
        <v>1</v>
      </c>
      <c r="AB8" s="132">
        <v>0</v>
      </c>
      <c r="AC8" s="132">
        <v>0</v>
      </c>
      <c r="AZ8" s="132">
        <v>1</v>
      </c>
      <c r="BA8" s="132">
        <f>IF(AZ8=1,G8,0)</f>
        <v>0</v>
      </c>
      <c r="BB8" s="132">
        <f>IF(AZ8=2,G8,0)</f>
        <v>0</v>
      </c>
      <c r="BC8" s="132">
        <f>IF(AZ8=3,G8,0)</f>
        <v>0</v>
      </c>
      <c r="BD8" s="132">
        <f>IF(AZ8=4,G8,0)</f>
        <v>0</v>
      </c>
      <c r="BE8" s="132">
        <f>IF(AZ8=5,G8,0)</f>
        <v>0</v>
      </c>
      <c r="CA8" s="159">
        <v>1</v>
      </c>
      <c r="CB8" s="159">
        <v>0</v>
      </c>
    </row>
    <row r="9" spans="1:15" ht="22.5">
      <c r="A9" s="168"/>
      <c r="B9" s="169"/>
      <c r="C9" s="427" t="s">
        <v>130</v>
      </c>
      <c r="D9" s="428"/>
      <c r="E9" s="428"/>
      <c r="F9" s="428"/>
      <c r="G9" s="429"/>
      <c r="I9" s="170"/>
      <c r="K9" s="170"/>
      <c r="L9" s="171" t="s">
        <v>130</v>
      </c>
      <c r="O9" s="159">
        <v>3</v>
      </c>
    </row>
    <row r="10" spans="1:15" ht="12.75">
      <c r="A10" s="168"/>
      <c r="B10" s="169"/>
      <c r="C10" s="427"/>
      <c r="D10" s="428"/>
      <c r="E10" s="428"/>
      <c r="F10" s="428"/>
      <c r="G10" s="429"/>
      <c r="I10" s="170"/>
      <c r="K10" s="170"/>
      <c r="L10" s="171"/>
      <c r="O10" s="159">
        <v>3</v>
      </c>
    </row>
    <row r="11" spans="1:15" ht="22.5">
      <c r="A11" s="168"/>
      <c r="B11" s="169"/>
      <c r="C11" s="427" t="s">
        <v>131</v>
      </c>
      <c r="D11" s="428"/>
      <c r="E11" s="428"/>
      <c r="F11" s="428"/>
      <c r="G11" s="429"/>
      <c r="I11" s="170"/>
      <c r="K11" s="170"/>
      <c r="L11" s="171" t="s">
        <v>131</v>
      </c>
      <c r="O11" s="159">
        <v>3</v>
      </c>
    </row>
    <row r="12" spans="1:15" ht="12.75">
      <c r="A12" s="168"/>
      <c r="B12" s="169"/>
      <c r="C12" s="427" t="s">
        <v>132</v>
      </c>
      <c r="D12" s="428"/>
      <c r="E12" s="428"/>
      <c r="F12" s="428"/>
      <c r="G12" s="429"/>
      <c r="I12" s="170"/>
      <c r="K12" s="170"/>
      <c r="L12" s="171" t="s">
        <v>132</v>
      </c>
      <c r="O12" s="159">
        <v>3</v>
      </c>
    </row>
    <row r="13" spans="1:15" ht="12.75">
      <c r="A13" s="168"/>
      <c r="B13" s="172"/>
      <c r="C13" s="435" t="s">
        <v>133</v>
      </c>
      <c r="D13" s="436"/>
      <c r="E13" s="173">
        <v>248</v>
      </c>
      <c r="F13" s="216"/>
      <c r="G13" s="174"/>
      <c r="H13" s="175"/>
      <c r="I13" s="170"/>
      <c r="J13" s="176"/>
      <c r="K13" s="170"/>
      <c r="M13" s="171" t="s">
        <v>133</v>
      </c>
      <c r="O13" s="159"/>
    </row>
    <row r="14" spans="1:80" ht="12.75">
      <c r="A14" s="160">
        <v>2</v>
      </c>
      <c r="B14" s="161" t="s">
        <v>143</v>
      </c>
      <c r="C14" s="162" t="s">
        <v>144</v>
      </c>
      <c r="D14" s="163" t="s">
        <v>136</v>
      </c>
      <c r="E14" s="164">
        <v>135</v>
      </c>
      <c r="F14" s="215">
        <v>0</v>
      </c>
      <c r="G14" s="165">
        <f>E14*F14</f>
        <v>0</v>
      </c>
      <c r="H14" s="166">
        <v>0</v>
      </c>
      <c r="I14" s="167">
        <f>E14*H14</f>
        <v>0</v>
      </c>
      <c r="J14" s="166">
        <v>0</v>
      </c>
      <c r="K14" s="167">
        <f>E14*J14</f>
        <v>0</v>
      </c>
      <c r="O14" s="159">
        <v>2</v>
      </c>
      <c r="AA14" s="132">
        <v>1</v>
      </c>
      <c r="AB14" s="132">
        <v>1</v>
      </c>
      <c r="AC14" s="132">
        <v>1</v>
      </c>
      <c r="AZ14" s="132">
        <v>1</v>
      </c>
      <c r="BA14" s="132">
        <f>IF(AZ14=1,G14,0)</f>
        <v>0</v>
      </c>
      <c r="BB14" s="132">
        <f>IF(AZ14=2,G14,0)</f>
        <v>0</v>
      </c>
      <c r="BC14" s="132">
        <f>IF(AZ14=3,G14,0)</f>
        <v>0</v>
      </c>
      <c r="BD14" s="132">
        <f>IF(AZ14=4,G14,0)</f>
        <v>0</v>
      </c>
      <c r="BE14" s="132">
        <f>IF(AZ14=5,G14,0)</f>
        <v>0</v>
      </c>
      <c r="CA14" s="159">
        <v>1</v>
      </c>
      <c r="CB14" s="159">
        <v>1</v>
      </c>
    </row>
    <row r="15" spans="1:15" ht="12.75">
      <c r="A15" s="168"/>
      <c r="B15" s="169"/>
      <c r="C15" s="427" t="s">
        <v>145</v>
      </c>
      <c r="D15" s="428"/>
      <c r="E15" s="428"/>
      <c r="F15" s="428"/>
      <c r="G15" s="429"/>
      <c r="I15" s="170"/>
      <c r="K15" s="170"/>
      <c r="L15" s="171" t="s">
        <v>145</v>
      </c>
      <c r="O15" s="159">
        <v>3</v>
      </c>
    </row>
    <row r="16" spans="1:80" ht="12.75">
      <c r="A16" s="160">
        <v>3</v>
      </c>
      <c r="B16" s="161" t="s">
        <v>147</v>
      </c>
      <c r="C16" s="162" t="s">
        <v>148</v>
      </c>
      <c r="D16" s="163" t="s">
        <v>136</v>
      </c>
      <c r="E16" s="164">
        <v>13.5</v>
      </c>
      <c r="F16" s="215">
        <v>0</v>
      </c>
      <c r="G16" s="165">
        <f>E16*F16</f>
        <v>0</v>
      </c>
      <c r="H16" s="166">
        <v>0</v>
      </c>
      <c r="I16" s="167">
        <f>E16*H16</f>
        <v>0</v>
      </c>
      <c r="J16" s="166">
        <v>0</v>
      </c>
      <c r="K16" s="167">
        <f>E16*J16</f>
        <v>0</v>
      </c>
      <c r="O16" s="159">
        <v>2</v>
      </c>
      <c r="AA16" s="132">
        <v>1</v>
      </c>
      <c r="AB16" s="132">
        <v>1</v>
      </c>
      <c r="AC16" s="132">
        <v>1</v>
      </c>
      <c r="AZ16" s="132">
        <v>1</v>
      </c>
      <c r="BA16" s="132">
        <f>IF(AZ16=1,G16,0)</f>
        <v>0</v>
      </c>
      <c r="BB16" s="132">
        <f>IF(AZ16=2,G16,0)</f>
        <v>0</v>
      </c>
      <c r="BC16" s="132">
        <f>IF(AZ16=3,G16,0)</f>
        <v>0</v>
      </c>
      <c r="BD16" s="132">
        <f>IF(AZ16=4,G16,0)</f>
        <v>0</v>
      </c>
      <c r="BE16" s="132">
        <f>IF(AZ16=5,G16,0)</f>
        <v>0</v>
      </c>
      <c r="CA16" s="159">
        <v>1</v>
      </c>
      <c r="CB16" s="159">
        <v>1</v>
      </c>
    </row>
    <row r="17" spans="1:15" ht="12.75">
      <c r="A17" s="168"/>
      <c r="B17" s="172"/>
      <c r="C17" s="435" t="s">
        <v>737</v>
      </c>
      <c r="D17" s="436"/>
      <c r="E17" s="173">
        <v>13.5</v>
      </c>
      <c r="F17" s="216"/>
      <c r="G17" s="174"/>
      <c r="H17" s="175"/>
      <c r="I17" s="170"/>
      <c r="J17" s="176"/>
      <c r="K17" s="170"/>
      <c r="M17" s="171" t="s">
        <v>737</v>
      </c>
      <c r="O17" s="159"/>
    </row>
    <row r="18" spans="1:80" ht="12.75">
      <c r="A18" s="160">
        <v>4</v>
      </c>
      <c r="B18" s="161" t="s">
        <v>529</v>
      </c>
      <c r="C18" s="162" t="s">
        <v>530</v>
      </c>
      <c r="D18" s="163" t="s">
        <v>136</v>
      </c>
      <c r="E18" s="164">
        <v>15.84</v>
      </c>
      <c r="F18" s="215">
        <v>0</v>
      </c>
      <c r="G18" s="165">
        <f>E18*F18</f>
        <v>0</v>
      </c>
      <c r="H18" s="166">
        <v>0</v>
      </c>
      <c r="I18" s="167">
        <f>E18*H18</f>
        <v>0</v>
      </c>
      <c r="J18" s="166">
        <v>0</v>
      </c>
      <c r="K18" s="167">
        <f>E18*J18</f>
        <v>0</v>
      </c>
      <c r="O18" s="159">
        <v>2</v>
      </c>
      <c r="AA18" s="132">
        <v>1</v>
      </c>
      <c r="AB18" s="132">
        <v>1</v>
      </c>
      <c r="AC18" s="132">
        <v>1</v>
      </c>
      <c r="AZ18" s="132">
        <v>1</v>
      </c>
      <c r="BA18" s="132">
        <f>IF(AZ18=1,G18,0)</f>
        <v>0</v>
      </c>
      <c r="BB18" s="132">
        <f>IF(AZ18=2,G18,0)</f>
        <v>0</v>
      </c>
      <c r="BC18" s="132">
        <f>IF(AZ18=3,G18,0)</f>
        <v>0</v>
      </c>
      <c r="BD18" s="132">
        <f>IF(AZ18=4,G18,0)</f>
        <v>0</v>
      </c>
      <c r="BE18" s="132">
        <f>IF(AZ18=5,G18,0)</f>
        <v>0</v>
      </c>
      <c r="CA18" s="159">
        <v>1</v>
      </c>
      <c r="CB18" s="159">
        <v>1</v>
      </c>
    </row>
    <row r="19" spans="1:15" ht="56.25">
      <c r="A19" s="168"/>
      <c r="B19" s="169"/>
      <c r="C19" s="427" t="s">
        <v>163</v>
      </c>
      <c r="D19" s="428"/>
      <c r="E19" s="428"/>
      <c r="F19" s="428"/>
      <c r="G19" s="429"/>
      <c r="I19" s="170"/>
      <c r="K19" s="170"/>
      <c r="L19" s="171" t="s">
        <v>163</v>
      </c>
      <c r="O19" s="159">
        <v>3</v>
      </c>
    </row>
    <row r="20" spans="1:15" ht="12.75">
      <c r="A20" s="168"/>
      <c r="B20" s="172"/>
      <c r="C20" s="435" t="s">
        <v>738</v>
      </c>
      <c r="D20" s="436"/>
      <c r="E20" s="173">
        <v>15.84</v>
      </c>
      <c r="F20" s="216"/>
      <c r="G20" s="174"/>
      <c r="H20" s="175"/>
      <c r="I20" s="170"/>
      <c r="J20" s="176"/>
      <c r="K20" s="170"/>
      <c r="M20" s="171" t="s">
        <v>738</v>
      </c>
      <c r="O20" s="159"/>
    </row>
    <row r="21" spans="1:80" ht="12.75">
      <c r="A21" s="160">
        <v>5</v>
      </c>
      <c r="B21" s="161" t="s">
        <v>532</v>
      </c>
      <c r="C21" s="162" t="s">
        <v>533</v>
      </c>
      <c r="D21" s="163" t="s">
        <v>136</v>
      </c>
      <c r="E21" s="164">
        <v>0.176</v>
      </c>
      <c r="F21" s="215">
        <v>0</v>
      </c>
      <c r="G21" s="165">
        <f>E21*F21</f>
        <v>0</v>
      </c>
      <c r="H21" s="166">
        <v>0</v>
      </c>
      <c r="I21" s="167">
        <f>E21*H21</f>
        <v>0</v>
      </c>
      <c r="J21" s="166">
        <v>0</v>
      </c>
      <c r="K21" s="167">
        <f>E21*J21</f>
        <v>0</v>
      </c>
      <c r="O21" s="159">
        <v>2</v>
      </c>
      <c r="AA21" s="132">
        <v>1</v>
      </c>
      <c r="AB21" s="132">
        <v>1</v>
      </c>
      <c r="AC21" s="132">
        <v>1</v>
      </c>
      <c r="AZ21" s="132">
        <v>1</v>
      </c>
      <c r="BA21" s="132">
        <f>IF(AZ21=1,G21,0)</f>
        <v>0</v>
      </c>
      <c r="BB21" s="132">
        <f>IF(AZ21=2,G21,0)</f>
        <v>0</v>
      </c>
      <c r="BC21" s="132">
        <f>IF(AZ21=3,G21,0)</f>
        <v>0</v>
      </c>
      <c r="BD21" s="132">
        <f>IF(AZ21=4,G21,0)</f>
        <v>0</v>
      </c>
      <c r="BE21" s="132">
        <f>IF(AZ21=5,G21,0)</f>
        <v>0</v>
      </c>
      <c r="CA21" s="159">
        <v>1</v>
      </c>
      <c r="CB21" s="159">
        <v>1</v>
      </c>
    </row>
    <row r="22" spans="1:15" ht="12.75">
      <c r="A22" s="168"/>
      <c r="B22" s="172"/>
      <c r="C22" s="435" t="s">
        <v>739</v>
      </c>
      <c r="D22" s="436"/>
      <c r="E22" s="173">
        <v>0.176</v>
      </c>
      <c r="F22" s="216"/>
      <c r="G22" s="174"/>
      <c r="H22" s="175"/>
      <c r="I22" s="170"/>
      <c r="J22" s="176"/>
      <c r="K22" s="170"/>
      <c r="M22" s="171" t="s">
        <v>739</v>
      </c>
      <c r="O22" s="159"/>
    </row>
    <row r="23" spans="1:80" ht="12.75">
      <c r="A23" s="160">
        <v>6</v>
      </c>
      <c r="B23" s="161" t="s">
        <v>165</v>
      </c>
      <c r="C23" s="162" t="s">
        <v>166</v>
      </c>
      <c r="D23" s="163" t="s">
        <v>136</v>
      </c>
      <c r="E23" s="164">
        <v>158.4</v>
      </c>
      <c r="F23" s="215">
        <v>0</v>
      </c>
      <c r="G23" s="165">
        <f>E23*F23</f>
        <v>0</v>
      </c>
      <c r="H23" s="166">
        <v>0</v>
      </c>
      <c r="I23" s="167">
        <f>E23*H23</f>
        <v>0</v>
      </c>
      <c r="J23" s="166">
        <v>0</v>
      </c>
      <c r="K23" s="167">
        <f>E23*J23</f>
        <v>0</v>
      </c>
      <c r="O23" s="159">
        <v>2</v>
      </c>
      <c r="AA23" s="132">
        <v>1</v>
      </c>
      <c r="AB23" s="132">
        <v>1</v>
      </c>
      <c r="AC23" s="132">
        <v>1</v>
      </c>
      <c r="AZ23" s="132">
        <v>1</v>
      </c>
      <c r="BA23" s="132">
        <f>IF(AZ23=1,G23,0)</f>
        <v>0</v>
      </c>
      <c r="BB23" s="132">
        <f>IF(AZ23=2,G23,0)</f>
        <v>0</v>
      </c>
      <c r="BC23" s="132">
        <f>IF(AZ23=3,G23,0)</f>
        <v>0</v>
      </c>
      <c r="BD23" s="132">
        <f>IF(AZ23=4,G23,0)</f>
        <v>0</v>
      </c>
      <c r="BE23" s="132">
        <f>IF(AZ23=5,G23,0)</f>
        <v>0</v>
      </c>
      <c r="CA23" s="159">
        <v>1</v>
      </c>
      <c r="CB23" s="159">
        <v>1</v>
      </c>
    </row>
    <row r="24" spans="1:15" ht="56.25">
      <c r="A24" s="168"/>
      <c r="B24" s="169"/>
      <c r="C24" s="427" t="s">
        <v>163</v>
      </c>
      <c r="D24" s="428"/>
      <c r="E24" s="428"/>
      <c r="F24" s="428"/>
      <c r="G24" s="429"/>
      <c r="I24" s="170"/>
      <c r="K24" s="170"/>
      <c r="L24" s="171" t="s">
        <v>163</v>
      </c>
      <c r="O24" s="159">
        <v>3</v>
      </c>
    </row>
    <row r="25" spans="1:15" ht="12.75">
      <c r="A25" s="168"/>
      <c r="B25" s="172"/>
      <c r="C25" s="435" t="s">
        <v>740</v>
      </c>
      <c r="D25" s="436"/>
      <c r="E25" s="173">
        <v>158.4</v>
      </c>
      <c r="F25" s="216"/>
      <c r="G25" s="174"/>
      <c r="H25" s="175"/>
      <c r="I25" s="170"/>
      <c r="J25" s="176"/>
      <c r="K25" s="170"/>
      <c r="M25" s="171" t="s">
        <v>740</v>
      </c>
      <c r="O25" s="159"/>
    </row>
    <row r="26" spans="1:80" ht="12.75">
      <c r="A26" s="160">
        <v>7</v>
      </c>
      <c r="B26" s="161" t="s">
        <v>536</v>
      </c>
      <c r="C26" s="162" t="s">
        <v>537</v>
      </c>
      <c r="D26" s="163" t="s">
        <v>136</v>
      </c>
      <c r="E26" s="164">
        <v>15.84</v>
      </c>
      <c r="F26" s="215">
        <v>0</v>
      </c>
      <c r="G26" s="165">
        <f>E26*F26</f>
        <v>0</v>
      </c>
      <c r="H26" s="166">
        <v>0</v>
      </c>
      <c r="I26" s="167">
        <f>E26*H26</f>
        <v>0</v>
      </c>
      <c r="J26" s="166">
        <v>0</v>
      </c>
      <c r="K26" s="167">
        <f>E26*J26</f>
        <v>0</v>
      </c>
      <c r="O26" s="159">
        <v>2</v>
      </c>
      <c r="AA26" s="132">
        <v>1</v>
      </c>
      <c r="AB26" s="132">
        <v>1</v>
      </c>
      <c r="AC26" s="132">
        <v>1</v>
      </c>
      <c r="AZ26" s="132">
        <v>1</v>
      </c>
      <c r="BA26" s="132">
        <f>IF(AZ26=1,G26,0)</f>
        <v>0</v>
      </c>
      <c r="BB26" s="132">
        <f>IF(AZ26=2,G26,0)</f>
        <v>0</v>
      </c>
      <c r="BC26" s="132">
        <f>IF(AZ26=3,G26,0)</f>
        <v>0</v>
      </c>
      <c r="BD26" s="132">
        <f>IF(AZ26=4,G26,0)</f>
        <v>0</v>
      </c>
      <c r="BE26" s="132">
        <f>IF(AZ26=5,G26,0)</f>
        <v>0</v>
      </c>
      <c r="CA26" s="159">
        <v>1</v>
      </c>
      <c r="CB26" s="159">
        <v>1</v>
      </c>
    </row>
    <row r="27" spans="1:15" ht="12.75">
      <c r="A27" s="168"/>
      <c r="B27" s="172"/>
      <c r="C27" s="435" t="s">
        <v>741</v>
      </c>
      <c r="D27" s="436"/>
      <c r="E27" s="173">
        <v>15.84</v>
      </c>
      <c r="F27" s="216"/>
      <c r="G27" s="174"/>
      <c r="H27" s="175"/>
      <c r="I27" s="170"/>
      <c r="J27" s="176"/>
      <c r="K27" s="170"/>
      <c r="M27" s="171" t="s">
        <v>741</v>
      </c>
      <c r="O27" s="159"/>
    </row>
    <row r="28" spans="1:80" ht="12.75">
      <c r="A28" s="160">
        <v>8</v>
      </c>
      <c r="B28" s="161" t="s">
        <v>384</v>
      </c>
      <c r="C28" s="162" t="s">
        <v>385</v>
      </c>
      <c r="D28" s="163" t="s">
        <v>125</v>
      </c>
      <c r="E28" s="164">
        <v>167.7</v>
      </c>
      <c r="F28" s="215">
        <v>0</v>
      </c>
      <c r="G28" s="165">
        <f>E28*F28</f>
        <v>0</v>
      </c>
      <c r="H28" s="166">
        <v>0.00099</v>
      </c>
      <c r="I28" s="167">
        <f>E28*H28</f>
        <v>0.16602299999999998</v>
      </c>
      <c r="J28" s="166">
        <v>0</v>
      </c>
      <c r="K28" s="167">
        <f>E28*J28</f>
        <v>0</v>
      </c>
      <c r="O28" s="159">
        <v>2</v>
      </c>
      <c r="AA28" s="132">
        <v>1</v>
      </c>
      <c r="AB28" s="132">
        <v>1</v>
      </c>
      <c r="AC28" s="132">
        <v>1</v>
      </c>
      <c r="AZ28" s="132">
        <v>1</v>
      </c>
      <c r="BA28" s="132">
        <f>IF(AZ28=1,G28,0)</f>
        <v>0</v>
      </c>
      <c r="BB28" s="132">
        <f>IF(AZ28=2,G28,0)</f>
        <v>0</v>
      </c>
      <c r="BC28" s="132">
        <f>IF(AZ28=3,G28,0)</f>
        <v>0</v>
      </c>
      <c r="BD28" s="132">
        <f>IF(AZ28=4,G28,0)</f>
        <v>0</v>
      </c>
      <c r="BE28" s="132">
        <f>IF(AZ28=5,G28,0)</f>
        <v>0</v>
      </c>
      <c r="CA28" s="159">
        <v>1</v>
      </c>
      <c r="CB28" s="159">
        <v>1</v>
      </c>
    </row>
    <row r="29" spans="1:80" ht="12.75">
      <c r="A29" s="160">
        <v>9</v>
      </c>
      <c r="B29" s="161" t="s">
        <v>387</v>
      </c>
      <c r="C29" s="162" t="s">
        <v>714</v>
      </c>
      <c r="D29" s="163" t="s">
        <v>125</v>
      </c>
      <c r="E29" s="164">
        <v>167.7</v>
      </c>
      <c r="F29" s="215"/>
      <c r="G29" s="165">
        <f>E29*F29</f>
        <v>0</v>
      </c>
      <c r="H29" s="166">
        <v>0</v>
      </c>
      <c r="I29" s="167">
        <f>E29*H29</f>
        <v>0</v>
      </c>
      <c r="J29" s="166">
        <v>0</v>
      </c>
      <c r="K29" s="167">
        <f>E29*J29</f>
        <v>0</v>
      </c>
      <c r="O29" s="159">
        <v>2</v>
      </c>
      <c r="AA29" s="132">
        <v>1</v>
      </c>
      <c r="AB29" s="132">
        <v>1</v>
      </c>
      <c r="AC29" s="132">
        <v>1</v>
      </c>
      <c r="AZ29" s="132">
        <v>1</v>
      </c>
      <c r="BA29" s="132">
        <f>IF(AZ29=1,G29,0)</f>
        <v>0</v>
      </c>
      <c r="BB29" s="132">
        <f>IF(AZ29=2,G29,0)</f>
        <v>0</v>
      </c>
      <c r="BC29" s="132">
        <f>IF(AZ29=3,G29,0)</f>
        <v>0</v>
      </c>
      <c r="BD29" s="132">
        <f>IF(AZ29=4,G29,0)</f>
        <v>0</v>
      </c>
      <c r="BE29" s="132">
        <f>IF(AZ29=5,G29,0)</f>
        <v>0</v>
      </c>
      <c r="CA29" s="159">
        <v>1</v>
      </c>
      <c r="CB29" s="159">
        <v>1</v>
      </c>
    </row>
    <row r="30" spans="1:80" ht="12.75">
      <c r="A30" s="160">
        <v>10</v>
      </c>
      <c r="B30" s="161" t="s">
        <v>715</v>
      </c>
      <c r="C30" s="162" t="s">
        <v>716</v>
      </c>
      <c r="D30" s="163" t="s">
        <v>136</v>
      </c>
      <c r="E30" s="164">
        <v>58.7</v>
      </c>
      <c r="F30" s="215">
        <v>0</v>
      </c>
      <c r="G30" s="165">
        <f>E30*F30</f>
        <v>0</v>
      </c>
      <c r="H30" s="166">
        <v>0</v>
      </c>
      <c r="I30" s="167">
        <f>E30*H30</f>
        <v>0</v>
      </c>
      <c r="J30" s="166">
        <v>0</v>
      </c>
      <c r="K30" s="167">
        <f>E30*J30</f>
        <v>0</v>
      </c>
      <c r="O30" s="159">
        <v>2</v>
      </c>
      <c r="AA30" s="132">
        <v>1</v>
      </c>
      <c r="AB30" s="132">
        <v>1</v>
      </c>
      <c r="AC30" s="132">
        <v>1</v>
      </c>
      <c r="AZ30" s="132">
        <v>1</v>
      </c>
      <c r="BA30" s="132">
        <f>IF(AZ30=1,G30,0)</f>
        <v>0</v>
      </c>
      <c r="BB30" s="132">
        <f>IF(AZ30=2,G30,0)</f>
        <v>0</v>
      </c>
      <c r="BC30" s="132">
        <f>IF(AZ30=3,G30,0)</f>
        <v>0</v>
      </c>
      <c r="BD30" s="132">
        <f>IF(AZ30=4,G30,0)</f>
        <v>0</v>
      </c>
      <c r="BE30" s="132">
        <f>IF(AZ30=5,G30,0)</f>
        <v>0</v>
      </c>
      <c r="CA30" s="159">
        <v>1</v>
      </c>
      <c r="CB30" s="159">
        <v>1</v>
      </c>
    </row>
    <row r="31" spans="1:80" ht="12.75">
      <c r="A31" s="160">
        <v>11</v>
      </c>
      <c r="B31" s="161" t="s">
        <v>171</v>
      </c>
      <c r="C31" s="162" t="s">
        <v>172</v>
      </c>
      <c r="D31" s="163" t="s">
        <v>136</v>
      </c>
      <c r="E31" s="164">
        <v>135</v>
      </c>
      <c r="F31" s="215">
        <v>0</v>
      </c>
      <c r="G31" s="165">
        <f>E31*F31</f>
        <v>0</v>
      </c>
      <c r="H31" s="166">
        <v>0</v>
      </c>
      <c r="I31" s="167">
        <f>E31*H31</f>
        <v>0</v>
      </c>
      <c r="J31" s="166">
        <v>0</v>
      </c>
      <c r="K31" s="167">
        <f>E31*J31</f>
        <v>0</v>
      </c>
      <c r="O31" s="159">
        <v>2</v>
      </c>
      <c r="AA31" s="132">
        <v>1</v>
      </c>
      <c r="AB31" s="132">
        <v>1</v>
      </c>
      <c r="AC31" s="132">
        <v>1</v>
      </c>
      <c r="AZ31" s="132">
        <v>1</v>
      </c>
      <c r="BA31" s="132">
        <f>IF(AZ31=1,G31,0)</f>
        <v>0</v>
      </c>
      <c r="BB31" s="132">
        <f>IF(AZ31=2,G31,0)</f>
        <v>0</v>
      </c>
      <c r="BC31" s="132">
        <f>IF(AZ31=3,G31,0)</f>
        <v>0</v>
      </c>
      <c r="BD31" s="132">
        <f>IF(AZ31=4,G31,0)</f>
        <v>0</v>
      </c>
      <c r="BE31" s="132">
        <f>IF(AZ31=5,G31,0)</f>
        <v>0</v>
      </c>
      <c r="CA31" s="159">
        <v>1</v>
      </c>
      <c r="CB31" s="159">
        <v>1</v>
      </c>
    </row>
    <row r="32" spans="1:15" ht="12.75">
      <c r="A32" s="168"/>
      <c r="B32" s="169"/>
      <c r="C32" s="427" t="s">
        <v>173</v>
      </c>
      <c r="D32" s="428"/>
      <c r="E32" s="428"/>
      <c r="F32" s="428"/>
      <c r="G32" s="429"/>
      <c r="I32" s="170"/>
      <c r="K32" s="170"/>
      <c r="L32" s="171" t="s">
        <v>173</v>
      </c>
      <c r="O32" s="159">
        <v>3</v>
      </c>
    </row>
    <row r="33" spans="1:80" ht="12.75">
      <c r="A33" s="160">
        <v>12</v>
      </c>
      <c r="B33" s="161" t="s">
        <v>175</v>
      </c>
      <c r="C33" s="162" t="s">
        <v>172</v>
      </c>
      <c r="D33" s="163" t="s">
        <v>136</v>
      </c>
      <c r="E33" s="164">
        <v>176</v>
      </c>
      <c r="F33" s="215">
        <v>0</v>
      </c>
      <c r="G33" s="165">
        <f>E33*F33</f>
        <v>0</v>
      </c>
      <c r="H33" s="166">
        <v>0</v>
      </c>
      <c r="I33" s="167">
        <f>E33*H33</f>
        <v>0</v>
      </c>
      <c r="J33" s="166">
        <v>0</v>
      </c>
      <c r="K33" s="167">
        <f>E33*J33</f>
        <v>0</v>
      </c>
      <c r="O33" s="159">
        <v>2</v>
      </c>
      <c r="AA33" s="132">
        <v>1</v>
      </c>
      <c r="AB33" s="132">
        <v>1</v>
      </c>
      <c r="AC33" s="132">
        <v>1</v>
      </c>
      <c r="AZ33" s="132">
        <v>1</v>
      </c>
      <c r="BA33" s="132">
        <f>IF(AZ33=1,G33,0)</f>
        <v>0</v>
      </c>
      <c r="BB33" s="132">
        <f>IF(AZ33=2,G33,0)</f>
        <v>0</v>
      </c>
      <c r="BC33" s="132">
        <f>IF(AZ33=3,G33,0)</f>
        <v>0</v>
      </c>
      <c r="BD33" s="132">
        <f>IF(AZ33=4,G33,0)</f>
        <v>0</v>
      </c>
      <c r="BE33" s="132">
        <f>IF(AZ33=5,G33,0)</f>
        <v>0</v>
      </c>
      <c r="CA33" s="159">
        <v>1</v>
      </c>
      <c r="CB33" s="159">
        <v>1</v>
      </c>
    </row>
    <row r="34" spans="1:15" ht="12.75">
      <c r="A34" s="168"/>
      <c r="B34" s="169"/>
      <c r="C34" s="427" t="s">
        <v>176</v>
      </c>
      <c r="D34" s="428"/>
      <c r="E34" s="428"/>
      <c r="F34" s="428"/>
      <c r="G34" s="429"/>
      <c r="I34" s="170"/>
      <c r="K34" s="170"/>
      <c r="L34" s="171" t="s">
        <v>176</v>
      </c>
      <c r="O34" s="159">
        <v>3</v>
      </c>
    </row>
    <row r="35" spans="1:80" ht="12.75">
      <c r="A35" s="160">
        <v>13</v>
      </c>
      <c r="B35" s="161" t="s">
        <v>178</v>
      </c>
      <c r="C35" s="162" t="s">
        <v>179</v>
      </c>
      <c r="D35" s="163" t="s">
        <v>136</v>
      </c>
      <c r="E35" s="164">
        <v>135</v>
      </c>
      <c r="F35" s="215">
        <v>0</v>
      </c>
      <c r="G35" s="165">
        <f>E35*F35</f>
        <v>0</v>
      </c>
      <c r="H35" s="166">
        <v>0</v>
      </c>
      <c r="I35" s="167">
        <f>E35*H35</f>
        <v>0</v>
      </c>
      <c r="J35" s="166">
        <v>0</v>
      </c>
      <c r="K35" s="167">
        <f>E35*J35</f>
        <v>0</v>
      </c>
      <c r="O35" s="159">
        <v>2</v>
      </c>
      <c r="AA35" s="132">
        <v>1</v>
      </c>
      <c r="AB35" s="132">
        <v>1</v>
      </c>
      <c r="AC35" s="132">
        <v>1</v>
      </c>
      <c r="AZ35" s="132">
        <v>1</v>
      </c>
      <c r="BA35" s="132">
        <f>IF(AZ35=1,G35,0)</f>
        <v>0</v>
      </c>
      <c r="BB35" s="132">
        <f>IF(AZ35=2,G35,0)</f>
        <v>0</v>
      </c>
      <c r="BC35" s="132">
        <f>IF(AZ35=3,G35,0)</f>
        <v>0</v>
      </c>
      <c r="BD35" s="132">
        <f>IF(AZ35=4,G35,0)</f>
        <v>0</v>
      </c>
      <c r="BE35" s="132">
        <f>IF(AZ35=5,G35,0)</f>
        <v>0</v>
      </c>
      <c r="CA35" s="159">
        <v>1</v>
      </c>
      <c r="CB35" s="159">
        <v>1</v>
      </c>
    </row>
    <row r="36" spans="1:15" ht="12.75">
      <c r="A36" s="168"/>
      <c r="B36" s="169"/>
      <c r="C36" s="427" t="s">
        <v>180</v>
      </c>
      <c r="D36" s="428"/>
      <c r="E36" s="428"/>
      <c r="F36" s="428"/>
      <c r="G36" s="429"/>
      <c r="I36" s="170"/>
      <c r="K36" s="170"/>
      <c r="L36" s="171" t="s">
        <v>180</v>
      </c>
      <c r="O36" s="159">
        <v>3</v>
      </c>
    </row>
    <row r="37" spans="1:80" ht="12.75">
      <c r="A37" s="160">
        <v>14</v>
      </c>
      <c r="B37" s="161" t="s">
        <v>184</v>
      </c>
      <c r="C37" s="162" t="s">
        <v>185</v>
      </c>
      <c r="D37" s="163" t="s">
        <v>136</v>
      </c>
      <c r="E37" s="164">
        <v>135</v>
      </c>
      <c r="F37" s="215">
        <v>0</v>
      </c>
      <c r="G37" s="165">
        <f>E37*F37</f>
        <v>0</v>
      </c>
      <c r="H37" s="166">
        <v>0</v>
      </c>
      <c r="I37" s="167">
        <f>E37*H37</f>
        <v>0</v>
      </c>
      <c r="J37" s="166">
        <v>0</v>
      </c>
      <c r="K37" s="167">
        <f>E37*J37</f>
        <v>0</v>
      </c>
      <c r="O37" s="159">
        <v>2</v>
      </c>
      <c r="AA37" s="132">
        <v>1</v>
      </c>
      <c r="AB37" s="132">
        <v>1</v>
      </c>
      <c r="AC37" s="132">
        <v>1</v>
      </c>
      <c r="AZ37" s="132">
        <v>1</v>
      </c>
      <c r="BA37" s="132">
        <f>IF(AZ37=1,G37,0)</f>
        <v>0</v>
      </c>
      <c r="BB37" s="132">
        <f>IF(AZ37=2,G37,0)</f>
        <v>0</v>
      </c>
      <c r="BC37" s="132">
        <f>IF(AZ37=3,G37,0)</f>
        <v>0</v>
      </c>
      <c r="BD37" s="132">
        <f>IF(AZ37=4,G37,0)</f>
        <v>0</v>
      </c>
      <c r="BE37" s="132">
        <f>IF(AZ37=5,G37,0)</f>
        <v>0</v>
      </c>
      <c r="CA37" s="159">
        <v>1</v>
      </c>
      <c r="CB37" s="159">
        <v>1</v>
      </c>
    </row>
    <row r="38" spans="1:80" ht="22.5">
      <c r="A38" s="160">
        <v>15</v>
      </c>
      <c r="B38" s="161" t="s">
        <v>188</v>
      </c>
      <c r="C38" s="162" t="s">
        <v>717</v>
      </c>
      <c r="D38" s="163" t="s">
        <v>136</v>
      </c>
      <c r="E38" s="164">
        <v>29.3</v>
      </c>
      <c r="F38" s="215">
        <v>0</v>
      </c>
      <c r="G38" s="165">
        <f>E38*F38</f>
        <v>0</v>
      </c>
      <c r="H38" s="166">
        <v>1.7</v>
      </c>
      <c r="I38" s="167">
        <f>E38*H38</f>
        <v>49.81</v>
      </c>
      <c r="J38" s="166">
        <v>0</v>
      </c>
      <c r="K38" s="167">
        <f>E38*J38</f>
        <v>0</v>
      </c>
      <c r="O38" s="159">
        <v>2</v>
      </c>
      <c r="AA38" s="132">
        <v>1</v>
      </c>
      <c r="AB38" s="132">
        <v>1</v>
      </c>
      <c r="AC38" s="132">
        <v>1</v>
      </c>
      <c r="AZ38" s="132">
        <v>1</v>
      </c>
      <c r="BA38" s="132">
        <f>IF(AZ38=1,G38,0)</f>
        <v>0</v>
      </c>
      <c r="BB38" s="132">
        <f>IF(AZ38=2,G38,0)</f>
        <v>0</v>
      </c>
      <c r="BC38" s="132">
        <f>IF(AZ38=3,G38,0)</f>
        <v>0</v>
      </c>
      <c r="BD38" s="132">
        <f>IF(AZ38=4,G38,0)</f>
        <v>0</v>
      </c>
      <c r="BE38" s="132">
        <f>IF(AZ38=5,G38,0)</f>
        <v>0</v>
      </c>
      <c r="CA38" s="159">
        <v>1</v>
      </c>
      <c r="CB38" s="159">
        <v>1</v>
      </c>
    </row>
    <row r="39" spans="1:80" ht="12.75">
      <c r="A39" s="160">
        <v>16</v>
      </c>
      <c r="B39" s="161" t="s">
        <v>204</v>
      </c>
      <c r="C39" s="162" t="s">
        <v>205</v>
      </c>
      <c r="D39" s="163" t="s">
        <v>136</v>
      </c>
      <c r="E39" s="164">
        <v>176</v>
      </c>
      <c r="F39" s="215">
        <v>0</v>
      </c>
      <c r="G39" s="165">
        <f>E39*F39</f>
        <v>0</v>
      </c>
      <c r="H39" s="166">
        <v>0</v>
      </c>
      <c r="I39" s="167">
        <f>E39*H39</f>
        <v>0</v>
      </c>
      <c r="J39" s="166">
        <v>0</v>
      </c>
      <c r="K39" s="167">
        <f>E39*J39</f>
        <v>0</v>
      </c>
      <c r="O39" s="159">
        <v>2</v>
      </c>
      <c r="AA39" s="132">
        <v>1</v>
      </c>
      <c r="AB39" s="132">
        <v>1</v>
      </c>
      <c r="AC39" s="132">
        <v>1</v>
      </c>
      <c r="AZ39" s="132">
        <v>1</v>
      </c>
      <c r="BA39" s="132">
        <f>IF(AZ39=1,G39,0)</f>
        <v>0</v>
      </c>
      <c r="BB39" s="132">
        <f>IF(AZ39=2,G39,0)</f>
        <v>0</v>
      </c>
      <c r="BC39" s="132">
        <f>IF(AZ39=3,G39,0)</f>
        <v>0</v>
      </c>
      <c r="BD39" s="132">
        <f>IF(AZ39=4,G39,0)</f>
        <v>0</v>
      </c>
      <c r="BE39" s="132">
        <f>IF(AZ39=5,G39,0)</f>
        <v>0</v>
      </c>
      <c r="CA39" s="159">
        <v>1</v>
      </c>
      <c r="CB39" s="159">
        <v>1</v>
      </c>
    </row>
    <row r="40" spans="1:57" ht="12.75">
      <c r="A40" s="177"/>
      <c r="B40" s="178" t="s">
        <v>87</v>
      </c>
      <c r="C40" s="179" t="s">
        <v>126</v>
      </c>
      <c r="D40" s="180"/>
      <c r="E40" s="181"/>
      <c r="F40" s="182"/>
      <c r="G40" s="183">
        <f>SUM(G7:G39)</f>
        <v>0</v>
      </c>
      <c r="H40" s="184"/>
      <c r="I40" s="185">
        <f>SUM(I7:I39)</f>
        <v>49.985943</v>
      </c>
      <c r="J40" s="184"/>
      <c r="K40" s="185">
        <f>SUM(K7:K39)</f>
        <v>0</v>
      </c>
      <c r="O40" s="159">
        <v>4</v>
      </c>
      <c r="BA40" s="186">
        <f>SUM(BA7:BA39)</f>
        <v>0</v>
      </c>
      <c r="BB40" s="186">
        <f>SUM(BB7:BB39)</f>
        <v>0</v>
      </c>
      <c r="BC40" s="186">
        <f>SUM(BC7:BC39)</f>
        <v>0</v>
      </c>
      <c r="BD40" s="186">
        <f>SUM(BD7:BD39)</f>
        <v>0</v>
      </c>
      <c r="BE40" s="186">
        <f>SUM(BE7:BE39)</f>
        <v>0</v>
      </c>
    </row>
    <row r="41" spans="1:15" ht="12.75">
      <c r="A41" s="149" t="s">
        <v>83</v>
      </c>
      <c r="B41" s="150" t="s">
        <v>217</v>
      </c>
      <c r="C41" s="151" t="s">
        <v>218</v>
      </c>
      <c r="D41" s="152"/>
      <c r="E41" s="153"/>
      <c r="F41" s="153"/>
      <c r="G41" s="154"/>
      <c r="H41" s="155"/>
      <c r="I41" s="156"/>
      <c r="J41" s="157"/>
      <c r="K41" s="158"/>
      <c r="O41" s="159">
        <v>1</v>
      </c>
    </row>
    <row r="42" spans="1:80" ht="12.75">
      <c r="A42" s="160">
        <v>17</v>
      </c>
      <c r="B42" s="161" t="s">
        <v>220</v>
      </c>
      <c r="C42" s="162" t="s">
        <v>718</v>
      </c>
      <c r="D42" s="163" t="s">
        <v>136</v>
      </c>
      <c r="E42" s="164">
        <v>11.7</v>
      </c>
      <c r="F42" s="215">
        <v>0</v>
      </c>
      <c r="G42" s="165">
        <f>E42*F42</f>
        <v>0</v>
      </c>
      <c r="H42" s="166">
        <v>1.1322</v>
      </c>
      <c r="I42" s="167">
        <f>E42*H42</f>
        <v>13.24674</v>
      </c>
      <c r="J42" s="166">
        <v>0</v>
      </c>
      <c r="K42" s="167">
        <f>E42*J42</f>
        <v>0</v>
      </c>
      <c r="O42" s="159">
        <v>2</v>
      </c>
      <c r="AA42" s="132">
        <v>1</v>
      </c>
      <c r="AB42" s="132">
        <v>1</v>
      </c>
      <c r="AC42" s="132">
        <v>1</v>
      </c>
      <c r="AZ42" s="132">
        <v>1</v>
      </c>
      <c r="BA42" s="132">
        <f>IF(AZ42=1,G42,0)</f>
        <v>0</v>
      </c>
      <c r="BB42" s="132">
        <f>IF(AZ42=2,G42,0)</f>
        <v>0</v>
      </c>
      <c r="BC42" s="132">
        <f>IF(AZ42=3,G42,0)</f>
        <v>0</v>
      </c>
      <c r="BD42" s="132">
        <f>IF(AZ42=4,G42,0)</f>
        <v>0</v>
      </c>
      <c r="BE42" s="132">
        <f>IF(AZ42=5,G42,0)</f>
        <v>0</v>
      </c>
      <c r="CA42" s="159">
        <v>1</v>
      </c>
      <c r="CB42" s="159">
        <v>1</v>
      </c>
    </row>
    <row r="43" spans="1:80" ht="12.75">
      <c r="A43" s="160">
        <v>18</v>
      </c>
      <c r="B43" s="161" t="s">
        <v>499</v>
      </c>
      <c r="C43" s="162" t="s">
        <v>698</v>
      </c>
      <c r="D43" s="163" t="s">
        <v>215</v>
      </c>
      <c r="E43" s="164">
        <v>167.7</v>
      </c>
      <c r="F43" s="215">
        <v>0</v>
      </c>
      <c r="G43" s="165">
        <f>E43*F43</f>
        <v>0</v>
      </c>
      <c r="H43" s="166">
        <v>0.00031</v>
      </c>
      <c r="I43" s="167">
        <f>E43*H43</f>
        <v>0.051987</v>
      </c>
      <c r="J43" s="166">
        <v>0</v>
      </c>
      <c r="K43" s="167">
        <f>E43*J43</f>
        <v>0</v>
      </c>
      <c r="O43" s="159">
        <v>2</v>
      </c>
      <c r="AA43" s="132">
        <v>1</v>
      </c>
      <c r="AB43" s="132">
        <v>0</v>
      </c>
      <c r="AC43" s="132">
        <v>0</v>
      </c>
      <c r="AZ43" s="132">
        <v>1</v>
      </c>
      <c r="BA43" s="132">
        <f>IF(AZ43=1,G43,0)</f>
        <v>0</v>
      </c>
      <c r="BB43" s="132">
        <f>IF(AZ43=2,G43,0)</f>
        <v>0</v>
      </c>
      <c r="BC43" s="132">
        <f>IF(AZ43=3,G43,0)</f>
        <v>0</v>
      </c>
      <c r="BD43" s="132">
        <f>IF(AZ43=4,G43,0)</f>
        <v>0</v>
      </c>
      <c r="BE43" s="132">
        <f>IF(AZ43=5,G43,0)</f>
        <v>0</v>
      </c>
      <c r="CA43" s="159">
        <v>1</v>
      </c>
      <c r="CB43" s="159">
        <v>0</v>
      </c>
    </row>
    <row r="44" spans="1:80" ht="12.75">
      <c r="A44" s="160">
        <v>19</v>
      </c>
      <c r="B44" s="161" t="s">
        <v>742</v>
      </c>
      <c r="C44" s="162" t="s">
        <v>743</v>
      </c>
      <c r="D44" s="163" t="s">
        <v>215</v>
      </c>
      <c r="E44" s="164">
        <v>167.7</v>
      </c>
      <c r="F44" s="215">
        <v>0</v>
      </c>
      <c r="G44" s="165">
        <f>E44*F44</f>
        <v>0</v>
      </c>
      <c r="H44" s="166">
        <v>0</v>
      </c>
      <c r="I44" s="167">
        <f>E44*H44</f>
        <v>0</v>
      </c>
      <c r="J44" s="166"/>
      <c r="K44" s="167">
        <f>E44*J44</f>
        <v>0</v>
      </c>
      <c r="O44" s="159">
        <v>2</v>
      </c>
      <c r="AA44" s="132">
        <v>3</v>
      </c>
      <c r="AB44" s="132">
        <v>1</v>
      </c>
      <c r="AC44" s="132">
        <v>28314148</v>
      </c>
      <c r="AZ44" s="132">
        <v>1</v>
      </c>
      <c r="BA44" s="132">
        <f>IF(AZ44=1,G44,0)</f>
        <v>0</v>
      </c>
      <c r="BB44" s="132">
        <f>IF(AZ44=2,G44,0)</f>
        <v>0</v>
      </c>
      <c r="BC44" s="132">
        <f>IF(AZ44=3,G44,0)</f>
        <v>0</v>
      </c>
      <c r="BD44" s="132">
        <f>IF(AZ44=4,G44,0)</f>
        <v>0</v>
      </c>
      <c r="BE44" s="132">
        <f>IF(AZ44=5,G44,0)</f>
        <v>0</v>
      </c>
      <c r="CA44" s="159">
        <v>3</v>
      </c>
      <c r="CB44" s="159">
        <v>1</v>
      </c>
    </row>
    <row r="45" spans="1:57" ht="12.75">
      <c r="A45" s="177"/>
      <c r="B45" s="178" t="s">
        <v>87</v>
      </c>
      <c r="C45" s="179" t="s">
        <v>219</v>
      </c>
      <c r="D45" s="180"/>
      <c r="E45" s="181"/>
      <c r="F45" s="182"/>
      <c r="G45" s="183">
        <f>SUM(G41:G44)</f>
        <v>0</v>
      </c>
      <c r="H45" s="184"/>
      <c r="I45" s="185">
        <f>SUM(I41:I44)</f>
        <v>13.298727000000001</v>
      </c>
      <c r="J45" s="184"/>
      <c r="K45" s="185">
        <f>SUM(K41:K44)</f>
        <v>0</v>
      </c>
      <c r="O45" s="159">
        <v>4</v>
      </c>
      <c r="BA45" s="186">
        <f>SUM(BA41:BA44)</f>
        <v>0</v>
      </c>
      <c r="BB45" s="186">
        <f>SUM(BB41:BB44)</f>
        <v>0</v>
      </c>
      <c r="BC45" s="186">
        <f>SUM(BC41:BC44)</f>
        <v>0</v>
      </c>
      <c r="BD45" s="186">
        <f>SUM(BD41:BD44)</f>
        <v>0</v>
      </c>
      <c r="BE45" s="186">
        <f>SUM(BE41:BE44)</f>
        <v>0</v>
      </c>
    </row>
    <row r="46" spans="1:15" ht="12.75">
      <c r="A46" s="149" t="s">
        <v>83</v>
      </c>
      <c r="B46" s="150" t="s">
        <v>266</v>
      </c>
      <c r="C46" s="151" t="s">
        <v>267</v>
      </c>
      <c r="D46" s="152"/>
      <c r="E46" s="153"/>
      <c r="F46" s="153"/>
      <c r="G46" s="154"/>
      <c r="H46" s="155"/>
      <c r="I46" s="156"/>
      <c r="J46" s="157"/>
      <c r="K46" s="158"/>
      <c r="O46" s="159">
        <v>1</v>
      </c>
    </row>
    <row r="47" spans="1:80" ht="12.75">
      <c r="A47" s="160">
        <v>20</v>
      </c>
      <c r="B47" s="161" t="s">
        <v>744</v>
      </c>
      <c r="C47" s="162" t="s">
        <v>745</v>
      </c>
      <c r="D47" s="163" t="s">
        <v>215</v>
      </c>
      <c r="E47" s="164">
        <v>167.7</v>
      </c>
      <c r="F47" s="215">
        <v>0</v>
      </c>
      <c r="G47" s="165">
        <f aca="true" t="shared" si="0" ref="G47:G56">E47*F47</f>
        <v>0</v>
      </c>
      <c r="H47" s="166">
        <v>0</v>
      </c>
      <c r="I47" s="167">
        <f aca="true" t="shared" si="1" ref="I47:I56">E47*H47</f>
        <v>0</v>
      </c>
      <c r="J47" s="166">
        <v>0</v>
      </c>
      <c r="K47" s="167">
        <f aca="true" t="shared" si="2" ref="K47:K56">E47*J47</f>
        <v>0</v>
      </c>
      <c r="O47" s="159">
        <v>2</v>
      </c>
      <c r="AA47" s="132">
        <v>1</v>
      </c>
      <c r="AB47" s="132">
        <v>1</v>
      </c>
      <c r="AC47" s="132">
        <v>1</v>
      </c>
      <c r="AZ47" s="132">
        <v>1</v>
      </c>
      <c r="BA47" s="132">
        <f aca="true" t="shared" si="3" ref="BA47:BA56">IF(AZ47=1,G47,0)</f>
        <v>0</v>
      </c>
      <c r="BB47" s="132">
        <f aca="true" t="shared" si="4" ref="BB47:BB56">IF(AZ47=2,G47,0)</f>
        <v>0</v>
      </c>
      <c r="BC47" s="132">
        <f aca="true" t="shared" si="5" ref="BC47:BC56">IF(AZ47=3,G47,0)</f>
        <v>0</v>
      </c>
      <c r="BD47" s="132">
        <f aca="true" t="shared" si="6" ref="BD47:BD56">IF(AZ47=4,G47,0)</f>
        <v>0</v>
      </c>
      <c r="BE47" s="132">
        <f aca="true" t="shared" si="7" ref="BE47:BE56">IF(AZ47=5,G47,0)</f>
        <v>0</v>
      </c>
      <c r="CA47" s="159">
        <v>1</v>
      </c>
      <c r="CB47" s="159">
        <v>1</v>
      </c>
    </row>
    <row r="48" spans="1:80" ht="22.5">
      <c r="A48" s="160">
        <v>21</v>
      </c>
      <c r="B48" s="161" t="s">
        <v>746</v>
      </c>
      <c r="C48" s="162" t="s">
        <v>747</v>
      </c>
      <c r="D48" s="163" t="s">
        <v>274</v>
      </c>
      <c r="E48" s="164">
        <v>25</v>
      </c>
      <c r="F48" s="215">
        <v>0</v>
      </c>
      <c r="G48" s="165">
        <f t="shared" si="0"/>
        <v>0</v>
      </c>
      <c r="H48" s="166">
        <v>0.00073</v>
      </c>
      <c r="I48" s="167">
        <f t="shared" si="1"/>
        <v>0.01825</v>
      </c>
      <c r="J48" s="166">
        <v>0</v>
      </c>
      <c r="K48" s="167">
        <f t="shared" si="2"/>
        <v>0</v>
      </c>
      <c r="O48" s="159">
        <v>2</v>
      </c>
      <c r="AA48" s="132">
        <v>1</v>
      </c>
      <c r="AB48" s="132">
        <v>0</v>
      </c>
      <c r="AC48" s="132">
        <v>0</v>
      </c>
      <c r="AZ48" s="132">
        <v>1</v>
      </c>
      <c r="BA48" s="132">
        <f t="shared" si="3"/>
        <v>0</v>
      </c>
      <c r="BB48" s="132">
        <f t="shared" si="4"/>
        <v>0</v>
      </c>
      <c r="BC48" s="132">
        <f t="shared" si="5"/>
        <v>0</v>
      </c>
      <c r="BD48" s="132">
        <f t="shared" si="6"/>
        <v>0</v>
      </c>
      <c r="BE48" s="132">
        <f t="shared" si="7"/>
        <v>0</v>
      </c>
      <c r="CA48" s="159">
        <v>1</v>
      </c>
      <c r="CB48" s="159">
        <v>0</v>
      </c>
    </row>
    <row r="49" spans="1:80" ht="12.75">
      <c r="A49" s="160">
        <v>22</v>
      </c>
      <c r="B49" s="161" t="s">
        <v>748</v>
      </c>
      <c r="C49" s="162" t="s">
        <v>749</v>
      </c>
      <c r="D49" s="163" t="s">
        <v>274</v>
      </c>
      <c r="E49" s="164">
        <v>25</v>
      </c>
      <c r="F49" s="215">
        <v>0</v>
      </c>
      <c r="G49" s="165">
        <f t="shared" si="0"/>
        <v>0</v>
      </c>
      <c r="H49" s="166">
        <v>0</v>
      </c>
      <c r="I49" s="167">
        <f t="shared" si="1"/>
        <v>0</v>
      </c>
      <c r="J49" s="166">
        <v>0</v>
      </c>
      <c r="K49" s="167">
        <f t="shared" si="2"/>
        <v>0</v>
      </c>
      <c r="O49" s="159">
        <v>2</v>
      </c>
      <c r="AA49" s="132">
        <v>1</v>
      </c>
      <c r="AB49" s="132">
        <v>1</v>
      </c>
      <c r="AC49" s="132">
        <v>1</v>
      </c>
      <c r="AZ49" s="132">
        <v>1</v>
      </c>
      <c r="BA49" s="132">
        <f t="shared" si="3"/>
        <v>0</v>
      </c>
      <c r="BB49" s="132">
        <f t="shared" si="4"/>
        <v>0</v>
      </c>
      <c r="BC49" s="132">
        <f t="shared" si="5"/>
        <v>0</v>
      </c>
      <c r="BD49" s="132">
        <f t="shared" si="6"/>
        <v>0</v>
      </c>
      <c r="BE49" s="132">
        <f t="shared" si="7"/>
        <v>0</v>
      </c>
      <c r="CA49" s="159">
        <v>1</v>
      </c>
      <c r="CB49" s="159">
        <v>1</v>
      </c>
    </row>
    <row r="50" spans="1:80" ht="22.5">
      <c r="A50" s="160">
        <v>23</v>
      </c>
      <c r="B50" s="161" t="s">
        <v>750</v>
      </c>
      <c r="C50" s="162" t="s">
        <v>751</v>
      </c>
      <c r="D50" s="163" t="s">
        <v>274</v>
      </c>
      <c r="E50" s="164">
        <v>150</v>
      </c>
      <c r="F50" s="215">
        <v>0</v>
      </c>
      <c r="G50" s="165">
        <f t="shared" si="0"/>
        <v>0</v>
      </c>
      <c r="H50" s="166">
        <v>0.20796</v>
      </c>
      <c r="I50" s="167">
        <f t="shared" si="1"/>
        <v>31.194000000000003</v>
      </c>
      <c r="J50" s="166">
        <v>0</v>
      </c>
      <c r="K50" s="167">
        <f t="shared" si="2"/>
        <v>0</v>
      </c>
      <c r="O50" s="159">
        <v>2</v>
      </c>
      <c r="AA50" s="132">
        <v>1</v>
      </c>
      <c r="AB50" s="132">
        <v>1</v>
      </c>
      <c r="AC50" s="132">
        <v>1</v>
      </c>
      <c r="AZ50" s="132">
        <v>1</v>
      </c>
      <c r="BA50" s="132">
        <f t="shared" si="3"/>
        <v>0</v>
      </c>
      <c r="BB50" s="132">
        <f t="shared" si="4"/>
        <v>0</v>
      </c>
      <c r="BC50" s="132">
        <f t="shared" si="5"/>
        <v>0</v>
      </c>
      <c r="BD50" s="132">
        <f t="shared" si="6"/>
        <v>0</v>
      </c>
      <c r="BE50" s="132">
        <f t="shared" si="7"/>
        <v>0</v>
      </c>
      <c r="CA50" s="159">
        <v>1</v>
      </c>
      <c r="CB50" s="159">
        <v>1</v>
      </c>
    </row>
    <row r="51" spans="1:80" ht="12.75">
      <c r="A51" s="160">
        <v>24</v>
      </c>
      <c r="B51" s="161" t="s">
        <v>699</v>
      </c>
      <c r="C51" s="162" t="s">
        <v>700</v>
      </c>
      <c r="D51" s="163" t="s">
        <v>274</v>
      </c>
      <c r="E51" s="164">
        <v>25</v>
      </c>
      <c r="F51" s="215">
        <v>0</v>
      </c>
      <c r="G51" s="165">
        <f t="shared" si="0"/>
        <v>0</v>
      </c>
      <c r="H51" s="166">
        <v>0.11178</v>
      </c>
      <c r="I51" s="167">
        <f t="shared" si="1"/>
        <v>2.7945</v>
      </c>
      <c r="J51" s="166">
        <v>0</v>
      </c>
      <c r="K51" s="167">
        <f t="shared" si="2"/>
        <v>0</v>
      </c>
      <c r="O51" s="159">
        <v>2</v>
      </c>
      <c r="AA51" s="132">
        <v>1</v>
      </c>
      <c r="AB51" s="132">
        <v>1</v>
      </c>
      <c r="AC51" s="132">
        <v>1</v>
      </c>
      <c r="AZ51" s="132">
        <v>1</v>
      </c>
      <c r="BA51" s="132">
        <f t="shared" si="3"/>
        <v>0</v>
      </c>
      <c r="BB51" s="132">
        <f t="shared" si="4"/>
        <v>0</v>
      </c>
      <c r="BC51" s="132">
        <f t="shared" si="5"/>
        <v>0</v>
      </c>
      <c r="BD51" s="132">
        <f t="shared" si="6"/>
        <v>0</v>
      </c>
      <c r="BE51" s="132">
        <f t="shared" si="7"/>
        <v>0</v>
      </c>
      <c r="CA51" s="159">
        <v>1</v>
      </c>
      <c r="CB51" s="159">
        <v>1</v>
      </c>
    </row>
    <row r="52" spans="1:80" ht="12.75">
      <c r="A52" s="160">
        <v>25</v>
      </c>
      <c r="B52" s="161" t="s">
        <v>752</v>
      </c>
      <c r="C52" s="162" t="s">
        <v>753</v>
      </c>
      <c r="D52" s="163" t="s">
        <v>215</v>
      </c>
      <c r="E52" s="164">
        <v>167.7</v>
      </c>
      <c r="F52" s="215">
        <v>0</v>
      </c>
      <c r="G52" s="165">
        <f t="shared" si="0"/>
        <v>0</v>
      </c>
      <c r="H52" s="166">
        <v>0.00028</v>
      </c>
      <c r="I52" s="167">
        <f t="shared" si="1"/>
        <v>0.04695599999999999</v>
      </c>
      <c r="J52" s="166"/>
      <c r="K52" s="167">
        <f t="shared" si="2"/>
        <v>0</v>
      </c>
      <c r="O52" s="159">
        <v>2</v>
      </c>
      <c r="AA52" s="132">
        <v>3</v>
      </c>
      <c r="AB52" s="132">
        <v>1</v>
      </c>
      <c r="AC52" s="132">
        <v>28613780</v>
      </c>
      <c r="AZ52" s="132">
        <v>1</v>
      </c>
      <c r="BA52" s="132">
        <f t="shared" si="3"/>
        <v>0</v>
      </c>
      <c r="BB52" s="132">
        <f t="shared" si="4"/>
        <v>0</v>
      </c>
      <c r="BC52" s="132">
        <f t="shared" si="5"/>
        <v>0</v>
      </c>
      <c r="BD52" s="132">
        <f t="shared" si="6"/>
        <v>0</v>
      </c>
      <c r="BE52" s="132">
        <f t="shared" si="7"/>
        <v>0</v>
      </c>
      <c r="CA52" s="159">
        <v>3</v>
      </c>
      <c r="CB52" s="159">
        <v>1</v>
      </c>
    </row>
    <row r="53" spans="1:80" ht="12.75">
      <c r="A53" s="160">
        <v>26</v>
      </c>
      <c r="B53" s="161" t="s">
        <v>754</v>
      </c>
      <c r="C53" s="162" t="s">
        <v>755</v>
      </c>
      <c r="D53" s="163" t="s">
        <v>274</v>
      </c>
      <c r="E53" s="164">
        <v>25</v>
      </c>
      <c r="F53" s="215">
        <v>0</v>
      </c>
      <c r="G53" s="165">
        <f t="shared" si="0"/>
        <v>0</v>
      </c>
      <c r="H53" s="166">
        <v>0.0028</v>
      </c>
      <c r="I53" s="167">
        <f t="shared" si="1"/>
        <v>0.06999999999999999</v>
      </c>
      <c r="J53" s="166"/>
      <c r="K53" s="167">
        <f t="shared" si="2"/>
        <v>0</v>
      </c>
      <c r="O53" s="159">
        <v>2</v>
      </c>
      <c r="AA53" s="132">
        <v>3</v>
      </c>
      <c r="AB53" s="132">
        <v>1</v>
      </c>
      <c r="AC53" s="132">
        <v>42228252</v>
      </c>
      <c r="AZ53" s="132">
        <v>1</v>
      </c>
      <c r="BA53" s="132">
        <f t="shared" si="3"/>
        <v>0</v>
      </c>
      <c r="BB53" s="132">
        <f t="shared" si="4"/>
        <v>0</v>
      </c>
      <c r="BC53" s="132">
        <f t="shared" si="5"/>
        <v>0</v>
      </c>
      <c r="BD53" s="132">
        <f t="shared" si="6"/>
        <v>0</v>
      </c>
      <c r="BE53" s="132">
        <f t="shared" si="7"/>
        <v>0</v>
      </c>
      <c r="CA53" s="159">
        <v>3</v>
      </c>
      <c r="CB53" s="159">
        <v>1</v>
      </c>
    </row>
    <row r="54" spans="1:80" ht="12.75">
      <c r="A54" s="160">
        <v>27</v>
      </c>
      <c r="B54" s="161" t="s">
        <v>756</v>
      </c>
      <c r="C54" s="162" t="s">
        <v>757</v>
      </c>
      <c r="D54" s="163" t="s">
        <v>274</v>
      </c>
      <c r="E54" s="164">
        <v>25</v>
      </c>
      <c r="F54" s="215">
        <v>0</v>
      </c>
      <c r="G54" s="165">
        <f t="shared" si="0"/>
        <v>0</v>
      </c>
      <c r="H54" s="166">
        <v>0.0057</v>
      </c>
      <c r="I54" s="167">
        <f t="shared" si="1"/>
        <v>0.14250000000000002</v>
      </c>
      <c r="J54" s="166"/>
      <c r="K54" s="167">
        <f t="shared" si="2"/>
        <v>0</v>
      </c>
      <c r="O54" s="159">
        <v>2</v>
      </c>
      <c r="AA54" s="132">
        <v>3</v>
      </c>
      <c r="AB54" s="132">
        <v>1</v>
      </c>
      <c r="AC54" s="132">
        <v>42273502</v>
      </c>
      <c r="AZ54" s="132">
        <v>1</v>
      </c>
      <c r="BA54" s="132">
        <f t="shared" si="3"/>
        <v>0</v>
      </c>
      <c r="BB54" s="132">
        <f t="shared" si="4"/>
        <v>0</v>
      </c>
      <c r="BC54" s="132">
        <f t="shared" si="5"/>
        <v>0</v>
      </c>
      <c r="BD54" s="132">
        <f t="shared" si="6"/>
        <v>0</v>
      </c>
      <c r="BE54" s="132">
        <f t="shared" si="7"/>
        <v>0</v>
      </c>
      <c r="CA54" s="159">
        <v>3</v>
      </c>
      <c r="CB54" s="159">
        <v>1</v>
      </c>
    </row>
    <row r="55" spans="1:80" ht="12.75">
      <c r="A55" s="160">
        <v>28</v>
      </c>
      <c r="B55" s="161" t="s">
        <v>701</v>
      </c>
      <c r="C55" s="162" t="s">
        <v>758</v>
      </c>
      <c r="D55" s="163" t="s">
        <v>274</v>
      </c>
      <c r="E55" s="164">
        <v>25</v>
      </c>
      <c r="F55" s="215">
        <v>0</v>
      </c>
      <c r="G55" s="165">
        <f t="shared" si="0"/>
        <v>0</v>
      </c>
      <c r="H55" s="166">
        <v>0.016</v>
      </c>
      <c r="I55" s="167">
        <f t="shared" si="1"/>
        <v>0.4</v>
      </c>
      <c r="J55" s="166"/>
      <c r="K55" s="167">
        <f t="shared" si="2"/>
        <v>0</v>
      </c>
      <c r="O55" s="159">
        <v>2</v>
      </c>
      <c r="AA55" s="132">
        <v>3</v>
      </c>
      <c r="AB55" s="132">
        <v>1</v>
      </c>
      <c r="AC55" s="132">
        <v>42291352</v>
      </c>
      <c r="AZ55" s="132">
        <v>1</v>
      </c>
      <c r="BA55" s="132">
        <f t="shared" si="3"/>
        <v>0</v>
      </c>
      <c r="BB55" s="132">
        <f t="shared" si="4"/>
        <v>0</v>
      </c>
      <c r="BC55" s="132">
        <f t="shared" si="5"/>
        <v>0</v>
      </c>
      <c r="BD55" s="132">
        <f t="shared" si="6"/>
        <v>0</v>
      </c>
      <c r="BE55" s="132">
        <f t="shared" si="7"/>
        <v>0</v>
      </c>
      <c r="CA55" s="159">
        <v>3</v>
      </c>
      <c r="CB55" s="159">
        <v>1</v>
      </c>
    </row>
    <row r="56" spans="1:80" ht="12.75">
      <c r="A56" s="160">
        <v>29</v>
      </c>
      <c r="B56" s="161" t="s">
        <v>759</v>
      </c>
      <c r="C56" s="162" t="s">
        <v>760</v>
      </c>
      <c r="D56" s="163" t="s">
        <v>274</v>
      </c>
      <c r="E56" s="164">
        <v>25</v>
      </c>
      <c r="F56" s="215">
        <v>0</v>
      </c>
      <c r="G56" s="165">
        <f t="shared" si="0"/>
        <v>0</v>
      </c>
      <c r="H56" s="166">
        <v>0.0035</v>
      </c>
      <c r="I56" s="167">
        <f t="shared" si="1"/>
        <v>0.08750000000000001</v>
      </c>
      <c r="J56" s="166"/>
      <c r="K56" s="167">
        <f t="shared" si="2"/>
        <v>0</v>
      </c>
      <c r="O56" s="159">
        <v>2</v>
      </c>
      <c r="AA56" s="132">
        <v>3</v>
      </c>
      <c r="AB56" s="132">
        <v>1</v>
      </c>
      <c r="AC56" s="132">
        <v>42293140</v>
      </c>
      <c r="AZ56" s="132">
        <v>1</v>
      </c>
      <c r="BA56" s="132">
        <f t="shared" si="3"/>
        <v>0</v>
      </c>
      <c r="BB56" s="132">
        <f t="shared" si="4"/>
        <v>0</v>
      </c>
      <c r="BC56" s="132">
        <f t="shared" si="5"/>
        <v>0</v>
      </c>
      <c r="BD56" s="132">
        <f t="shared" si="6"/>
        <v>0</v>
      </c>
      <c r="BE56" s="132">
        <f t="shared" si="7"/>
        <v>0</v>
      </c>
      <c r="CA56" s="159">
        <v>3</v>
      </c>
      <c r="CB56" s="159">
        <v>1</v>
      </c>
    </row>
    <row r="57" spans="1:57" ht="12.75">
      <c r="A57" s="177"/>
      <c r="B57" s="178" t="s">
        <v>87</v>
      </c>
      <c r="C57" s="179" t="s">
        <v>268</v>
      </c>
      <c r="D57" s="180"/>
      <c r="E57" s="181"/>
      <c r="F57" s="182"/>
      <c r="G57" s="183">
        <f>SUM(G46:G56)</f>
        <v>0</v>
      </c>
      <c r="H57" s="184"/>
      <c r="I57" s="185">
        <f>SUM(I46:I56)</f>
        <v>34.753706</v>
      </c>
      <c r="J57" s="184"/>
      <c r="K57" s="185">
        <f>SUM(K46:K56)</f>
        <v>0</v>
      </c>
      <c r="O57" s="159">
        <v>4</v>
      </c>
      <c r="BA57" s="186">
        <f>SUM(BA46:BA56)</f>
        <v>0</v>
      </c>
      <c r="BB57" s="186">
        <f>SUM(BB46:BB56)</f>
        <v>0</v>
      </c>
      <c r="BC57" s="186">
        <f>SUM(BC46:BC56)</f>
        <v>0</v>
      </c>
      <c r="BD57" s="186">
        <f>SUM(BD46:BD56)</f>
        <v>0</v>
      </c>
      <c r="BE57" s="186">
        <f>SUM(BE46:BE56)</f>
        <v>0</v>
      </c>
    </row>
    <row r="58" spans="1:15" ht="12.75">
      <c r="A58" s="149" t="s">
        <v>83</v>
      </c>
      <c r="B58" s="150" t="s">
        <v>412</v>
      </c>
      <c r="C58" s="151" t="s">
        <v>413</v>
      </c>
      <c r="D58" s="152"/>
      <c r="E58" s="153"/>
      <c r="F58" s="153"/>
      <c r="G58" s="154"/>
      <c r="H58" s="155"/>
      <c r="I58" s="156"/>
      <c r="J58" s="157"/>
      <c r="K58" s="158"/>
      <c r="O58" s="159">
        <v>1</v>
      </c>
    </row>
    <row r="59" spans="1:80" ht="12.75">
      <c r="A59" s="160">
        <v>30</v>
      </c>
      <c r="B59" s="161" t="s">
        <v>702</v>
      </c>
      <c r="C59" s="162" t="s">
        <v>703</v>
      </c>
      <c r="D59" s="163" t="s">
        <v>215</v>
      </c>
      <c r="E59" s="164">
        <v>335.4</v>
      </c>
      <c r="F59" s="215">
        <v>0</v>
      </c>
      <c r="G59" s="165">
        <f>E59*F59</f>
        <v>0</v>
      </c>
      <c r="H59" s="166">
        <v>1E-05</v>
      </c>
      <c r="I59" s="167">
        <f>E59*H59</f>
        <v>0.003354</v>
      </c>
      <c r="J59" s="166">
        <v>0</v>
      </c>
      <c r="K59" s="167">
        <f>E59*J59</f>
        <v>0</v>
      </c>
      <c r="O59" s="159">
        <v>2</v>
      </c>
      <c r="AA59" s="132">
        <v>1</v>
      </c>
      <c r="AB59" s="132">
        <v>0</v>
      </c>
      <c r="AC59" s="132">
        <v>0</v>
      </c>
      <c r="AZ59" s="132">
        <v>4</v>
      </c>
      <c r="BA59" s="132">
        <f>IF(AZ59=1,G59,0)</f>
        <v>0</v>
      </c>
      <c r="BB59" s="132">
        <f>IF(AZ59=2,G59,0)</f>
        <v>0</v>
      </c>
      <c r="BC59" s="132">
        <f>IF(AZ59=3,G59,0)</f>
        <v>0</v>
      </c>
      <c r="BD59" s="132">
        <f>IF(AZ59=4,G59,0)</f>
        <v>0</v>
      </c>
      <c r="BE59" s="132">
        <f>IF(AZ59=5,G59,0)</f>
        <v>0</v>
      </c>
      <c r="CA59" s="159">
        <v>1</v>
      </c>
      <c r="CB59" s="159">
        <v>0</v>
      </c>
    </row>
    <row r="60" spans="1:80" ht="12.75">
      <c r="A60" s="160">
        <v>31</v>
      </c>
      <c r="B60" s="161" t="s">
        <v>704</v>
      </c>
      <c r="C60" s="162" t="s">
        <v>705</v>
      </c>
      <c r="D60" s="163" t="s">
        <v>215</v>
      </c>
      <c r="E60" s="164">
        <v>335.4</v>
      </c>
      <c r="F60" s="215">
        <v>0</v>
      </c>
      <c r="G60" s="165">
        <f>E60*F60</f>
        <v>0</v>
      </c>
      <c r="H60" s="166">
        <v>3E-05</v>
      </c>
      <c r="I60" s="167">
        <f>E60*H60</f>
        <v>0.010062</v>
      </c>
      <c r="J60" s="166"/>
      <c r="K60" s="167">
        <f>E60*J60</f>
        <v>0</v>
      </c>
      <c r="O60" s="159">
        <v>2</v>
      </c>
      <c r="AA60" s="132">
        <v>3</v>
      </c>
      <c r="AB60" s="132">
        <v>0</v>
      </c>
      <c r="AC60" s="132">
        <v>34140842</v>
      </c>
      <c r="AZ60" s="132">
        <v>3</v>
      </c>
      <c r="BA60" s="132">
        <f>IF(AZ60=1,G60,0)</f>
        <v>0</v>
      </c>
      <c r="BB60" s="132">
        <f>IF(AZ60=2,G60,0)</f>
        <v>0</v>
      </c>
      <c r="BC60" s="132">
        <f>IF(AZ60=3,G60,0)</f>
        <v>0</v>
      </c>
      <c r="BD60" s="132">
        <f>IF(AZ60=4,G60,0)</f>
        <v>0</v>
      </c>
      <c r="BE60" s="132">
        <f>IF(AZ60=5,G60,0)</f>
        <v>0</v>
      </c>
      <c r="CA60" s="159">
        <v>3</v>
      </c>
      <c r="CB60" s="159">
        <v>0</v>
      </c>
    </row>
    <row r="61" spans="1:57" ht="12.75">
      <c r="A61" s="177"/>
      <c r="B61" s="178" t="s">
        <v>87</v>
      </c>
      <c r="C61" s="179" t="s">
        <v>414</v>
      </c>
      <c r="D61" s="180"/>
      <c r="E61" s="181"/>
      <c r="F61" s="182"/>
      <c r="G61" s="183">
        <f>SUM(G58:G60)</f>
        <v>0</v>
      </c>
      <c r="H61" s="184"/>
      <c r="I61" s="185">
        <f>SUM(I58:I60)</f>
        <v>0.013416</v>
      </c>
      <c r="J61" s="184"/>
      <c r="K61" s="185">
        <f>SUM(K58:K60)</f>
        <v>0</v>
      </c>
      <c r="O61" s="159">
        <v>4</v>
      </c>
      <c r="BA61" s="186">
        <f>SUM(BA58:BA60)</f>
        <v>0</v>
      </c>
      <c r="BB61" s="186">
        <f>SUM(BB58:BB60)</f>
        <v>0</v>
      </c>
      <c r="BC61" s="186">
        <f>SUM(BC58:BC60)</f>
        <v>0</v>
      </c>
      <c r="BD61" s="186">
        <f>SUM(BD58:BD60)</f>
        <v>0</v>
      </c>
      <c r="BE61" s="186">
        <f>SUM(BE58:BE60)</f>
        <v>0</v>
      </c>
    </row>
    <row r="62" spans="1:15" ht="12.75">
      <c r="A62" s="149" t="s">
        <v>83</v>
      </c>
      <c r="B62" s="150" t="s">
        <v>331</v>
      </c>
      <c r="C62" s="151" t="s">
        <v>332</v>
      </c>
      <c r="D62" s="152"/>
      <c r="E62" s="153"/>
      <c r="F62" s="153"/>
      <c r="G62" s="154"/>
      <c r="H62" s="155"/>
      <c r="I62" s="156"/>
      <c r="J62" s="157"/>
      <c r="K62" s="158"/>
      <c r="O62" s="159">
        <v>1</v>
      </c>
    </row>
    <row r="63" spans="1:80" ht="12.75">
      <c r="A63" s="160">
        <v>32</v>
      </c>
      <c r="B63" s="161" t="s">
        <v>761</v>
      </c>
      <c r="C63" s="162" t="s">
        <v>762</v>
      </c>
      <c r="D63" s="163" t="s">
        <v>274</v>
      </c>
      <c r="E63" s="164">
        <v>25</v>
      </c>
      <c r="F63" s="215">
        <v>0</v>
      </c>
      <c r="G63" s="165">
        <f>E63*F63</f>
        <v>0</v>
      </c>
      <c r="H63" s="166">
        <v>0</v>
      </c>
      <c r="I63" s="167">
        <f>E63*H63</f>
        <v>0</v>
      </c>
      <c r="J63" s="166">
        <v>0</v>
      </c>
      <c r="K63" s="167">
        <f>E63*J63</f>
        <v>0</v>
      </c>
      <c r="O63" s="159">
        <v>2</v>
      </c>
      <c r="AA63" s="132">
        <v>1</v>
      </c>
      <c r="AB63" s="132">
        <v>9</v>
      </c>
      <c r="AC63" s="132">
        <v>9</v>
      </c>
      <c r="AZ63" s="132">
        <v>4</v>
      </c>
      <c r="BA63" s="132">
        <f>IF(AZ63=1,G63,0)</f>
        <v>0</v>
      </c>
      <c r="BB63" s="132">
        <f>IF(AZ63=2,G63,0)</f>
        <v>0</v>
      </c>
      <c r="BC63" s="132">
        <f>IF(AZ63=3,G63,0)</f>
        <v>0</v>
      </c>
      <c r="BD63" s="132">
        <f>IF(AZ63=4,G63,0)</f>
        <v>0</v>
      </c>
      <c r="BE63" s="132">
        <f>IF(AZ63=5,G63,0)</f>
        <v>0</v>
      </c>
      <c r="CA63" s="159">
        <v>1</v>
      </c>
      <c r="CB63" s="159">
        <v>9</v>
      </c>
    </row>
    <row r="64" spans="1:80" ht="12.75">
      <c r="A64" s="160">
        <v>33</v>
      </c>
      <c r="B64" s="161" t="s">
        <v>763</v>
      </c>
      <c r="C64" s="162" t="s">
        <v>764</v>
      </c>
      <c r="D64" s="163" t="s">
        <v>274</v>
      </c>
      <c r="E64" s="164">
        <v>25</v>
      </c>
      <c r="F64" s="215">
        <v>0</v>
      </c>
      <c r="G64" s="165">
        <f>E64*F64</f>
        <v>0</v>
      </c>
      <c r="H64" s="166">
        <v>2E-05</v>
      </c>
      <c r="I64" s="167">
        <f>E64*H64</f>
        <v>0.0005</v>
      </c>
      <c r="J64" s="166"/>
      <c r="K64" s="167">
        <f>E64*J64</f>
        <v>0</v>
      </c>
      <c r="O64" s="159">
        <v>2</v>
      </c>
      <c r="AA64" s="132">
        <v>3</v>
      </c>
      <c r="AB64" s="132">
        <v>9</v>
      </c>
      <c r="AC64" s="132">
        <v>28654232</v>
      </c>
      <c r="AZ64" s="132">
        <v>3</v>
      </c>
      <c r="BA64" s="132">
        <f>IF(AZ64=1,G64,0)</f>
        <v>0</v>
      </c>
      <c r="BB64" s="132">
        <f>IF(AZ64=2,G64,0)</f>
        <v>0</v>
      </c>
      <c r="BC64" s="132">
        <f>IF(AZ64=3,G64,0)</f>
        <v>0</v>
      </c>
      <c r="BD64" s="132">
        <f>IF(AZ64=4,G64,0)</f>
        <v>0</v>
      </c>
      <c r="BE64" s="132">
        <f>IF(AZ64=5,G64,0)</f>
        <v>0</v>
      </c>
      <c r="CA64" s="159">
        <v>3</v>
      </c>
      <c r="CB64" s="159">
        <v>9</v>
      </c>
    </row>
    <row r="65" spans="1:57" ht="12.75">
      <c r="A65" s="177"/>
      <c r="B65" s="178" t="s">
        <v>87</v>
      </c>
      <c r="C65" s="179" t="s">
        <v>333</v>
      </c>
      <c r="D65" s="180"/>
      <c r="E65" s="181"/>
      <c r="F65" s="182"/>
      <c r="G65" s="183">
        <f>SUM(G62:G64)</f>
        <v>0</v>
      </c>
      <c r="H65" s="184"/>
      <c r="I65" s="185">
        <f>SUM(I62:I64)</f>
        <v>0.0005</v>
      </c>
      <c r="J65" s="184"/>
      <c r="K65" s="185">
        <f>SUM(K62:K64)</f>
        <v>0</v>
      </c>
      <c r="O65" s="159">
        <v>4</v>
      </c>
      <c r="BA65" s="186">
        <f>SUM(BA62:BA64)</f>
        <v>0</v>
      </c>
      <c r="BB65" s="186">
        <f>SUM(BB62:BB64)</f>
        <v>0</v>
      </c>
      <c r="BC65" s="186">
        <f>SUM(BC62:BC64)</f>
        <v>0</v>
      </c>
      <c r="BD65" s="186">
        <f>SUM(BD62:BD64)</f>
        <v>0</v>
      </c>
      <c r="BE65" s="186">
        <f>SUM(BE62:BE64)</f>
        <v>0</v>
      </c>
    </row>
    <row r="66" ht="12.75">
      <c r="E66" s="132"/>
    </row>
    <row r="67" ht="12.75">
      <c r="E67" s="132"/>
    </row>
    <row r="68" ht="12.75">
      <c r="E68" s="132"/>
    </row>
    <row r="69" ht="12.75">
      <c r="E69" s="132"/>
    </row>
    <row r="70" ht="12.75">
      <c r="E70" s="132"/>
    </row>
    <row r="71" ht="12.75">
      <c r="E71" s="132"/>
    </row>
    <row r="72" ht="12.75">
      <c r="E72" s="132"/>
    </row>
    <row r="73" ht="12.75">
      <c r="E73" s="132"/>
    </row>
    <row r="74" ht="12.75">
      <c r="E74" s="132"/>
    </row>
    <row r="75" ht="12.75">
      <c r="E75" s="132"/>
    </row>
    <row r="76" ht="12.75">
      <c r="E76" s="132"/>
    </row>
    <row r="77" ht="12.75">
      <c r="E77" s="132"/>
    </row>
    <row r="78" ht="12.75">
      <c r="E78" s="132"/>
    </row>
    <row r="79" ht="12.75">
      <c r="E79" s="132"/>
    </row>
    <row r="80" ht="12.75">
      <c r="E80" s="132"/>
    </row>
    <row r="81" ht="12.75">
      <c r="E81" s="132"/>
    </row>
    <row r="82" ht="12.75">
      <c r="E82" s="132"/>
    </row>
    <row r="83" ht="12.75">
      <c r="E83" s="132"/>
    </row>
    <row r="84" ht="12.75">
      <c r="E84" s="132"/>
    </row>
    <row r="85" ht="12.75">
      <c r="E85" s="132"/>
    </row>
    <row r="86" ht="12.75">
      <c r="E86" s="132"/>
    </row>
    <row r="87" ht="12.75">
      <c r="E87" s="132"/>
    </row>
    <row r="88" ht="12.75">
      <c r="E88" s="132"/>
    </row>
    <row r="89" spans="1:7" ht="12.75">
      <c r="A89" s="176"/>
      <c r="B89" s="176"/>
      <c r="C89" s="176"/>
      <c r="D89" s="176"/>
      <c r="E89" s="176"/>
      <c r="F89" s="176"/>
      <c r="G89" s="176"/>
    </row>
    <row r="90" spans="1:7" ht="12.75">
      <c r="A90" s="176"/>
      <c r="B90" s="176"/>
      <c r="C90" s="176"/>
      <c r="D90" s="176"/>
      <c r="E90" s="176"/>
      <c r="F90" s="176"/>
      <c r="G90" s="176"/>
    </row>
    <row r="91" spans="1:7" ht="12.75">
      <c r="A91" s="176"/>
      <c r="B91" s="176"/>
      <c r="C91" s="176"/>
      <c r="D91" s="176"/>
      <c r="E91" s="176"/>
      <c r="F91" s="176"/>
      <c r="G91" s="176"/>
    </row>
    <row r="92" spans="1:7" ht="12.75">
      <c r="A92" s="176"/>
      <c r="B92" s="176"/>
      <c r="C92" s="176"/>
      <c r="D92" s="176"/>
      <c r="E92" s="176"/>
      <c r="F92" s="176"/>
      <c r="G92" s="176"/>
    </row>
    <row r="93" ht="12.75">
      <c r="E93" s="132"/>
    </row>
    <row r="94" ht="12.75">
      <c r="E94" s="132"/>
    </row>
    <row r="95" ht="12.75">
      <c r="E95" s="132"/>
    </row>
    <row r="96" ht="12.75">
      <c r="E96" s="132"/>
    </row>
    <row r="97" ht="12.75">
      <c r="E97" s="132"/>
    </row>
    <row r="98" ht="12.75">
      <c r="E98" s="132"/>
    </row>
    <row r="99" ht="12.75">
      <c r="E99" s="132"/>
    </row>
    <row r="100" ht="12.75">
      <c r="E100" s="132"/>
    </row>
    <row r="101" ht="12.75">
      <c r="E101" s="132"/>
    </row>
    <row r="102" ht="12.75">
      <c r="E102" s="132"/>
    </row>
    <row r="103" ht="12.75">
      <c r="E103" s="132"/>
    </row>
    <row r="104" ht="12.75">
      <c r="E104" s="132"/>
    </row>
    <row r="105" ht="12.75">
      <c r="E105" s="132"/>
    </row>
    <row r="106" ht="12.75">
      <c r="E106" s="132"/>
    </row>
    <row r="107" ht="12.75">
      <c r="E107" s="132"/>
    </row>
    <row r="108" ht="12.75">
      <c r="E108" s="132"/>
    </row>
    <row r="109" ht="12.75">
      <c r="E109" s="132"/>
    </row>
    <row r="110" ht="12.75">
      <c r="E110" s="132"/>
    </row>
    <row r="111" ht="12.75">
      <c r="E111" s="132"/>
    </row>
    <row r="112" ht="12.75">
      <c r="E112" s="132"/>
    </row>
    <row r="113" ht="12.75">
      <c r="E113" s="132"/>
    </row>
    <row r="114" ht="12.75">
      <c r="E114" s="132"/>
    </row>
    <row r="115" ht="12.75">
      <c r="E115" s="132"/>
    </row>
    <row r="116" ht="12.75">
      <c r="E116" s="132"/>
    </row>
    <row r="117" ht="12.75">
      <c r="E117" s="132"/>
    </row>
    <row r="118" ht="12.75">
      <c r="E118" s="132"/>
    </row>
    <row r="119" ht="12.75">
      <c r="E119" s="132"/>
    </row>
    <row r="120" ht="12.75">
      <c r="E120" s="132"/>
    </row>
    <row r="121" ht="12.75">
      <c r="E121" s="132"/>
    </row>
    <row r="122" ht="12.75">
      <c r="E122" s="132"/>
    </row>
    <row r="123" ht="12.75">
      <c r="E123" s="132"/>
    </row>
    <row r="124" spans="1:2" ht="12.75">
      <c r="A124" s="187"/>
      <c r="B124" s="187"/>
    </row>
    <row r="125" spans="1:7" ht="12.75">
      <c r="A125" s="176"/>
      <c r="B125" s="176"/>
      <c r="C125" s="188"/>
      <c r="D125" s="188"/>
      <c r="E125" s="189"/>
      <c r="F125" s="188"/>
      <c r="G125" s="190"/>
    </row>
    <row r="126" spans="1:7" ht="12.75">
      <c r="A126" s="191"/>
      <c r="B126" s="191"/>
      <c r="C126" s="176"/>
      <c r="D126" s="176"/>
      <c r="E126" s="192"/>
      <c r="F126" s="176"/>
      <c r="G126" s="176"/>
    </row>
    <row r="127" spans="1:7" ht="12.75">
      <c r="A127" s="176"/>
      <c r="B127" s="176"/>
      <c r="C127" s="176"/>
      <c r="D127" s="176"/>
      <c r="E127" s="192"/>
      <c r="F127" s="176"/>
      <c r="G127" s="176"/>
    </row>
    <row r="128" spans="1:7" ht="12.75">
      <c r="A128" s="176"/>
      <c r="B128" s="176"/>
      <c r="C128" s="176"/>
      <c r="D128" s="176"/>
      <c r="E128" s="192"/>
      <c r="F128" s="176"/>
      <c r="G128" s="176"/>
    </row>
    <row r="129" spans="1:7" ht="12.75">
      <c r="A129" s="176"/>
      <c r="B129" s="176"/>
      <c r="C129" s="176"/>
      <c r="D129" s="176"/>
      <c r="E129" s="192"/>
      <c r="F129" s="176"/>
      <c r="G129" s="176"/>
    </row>
    <row r="130" spans="1:7" ht="12.75">
      <c r="A130" s="176"/>
      <c r="B130" s="176"/>
      <c r="C130" s="176"/>
      <c r="D130" s="176"/>
      <c r="E130" s="192"/>
      <c r="F130" s="176"/>
      <c r="G130" s="176"/>
    </row>
    <row r="131" spans="1:7" ht="12.75">
      <c r="A131" s="176"/>
      <c r="B131" s="176"/>
      <c r="C131" s="176"/>
      <c r="D131" s="176"/>
      <c r="E131" s="192"/>
      <c r="F131" s="176"/>
      <c r="G131" s="176"/>
    </row>
    <row r="132" spans="1:7" ht="12.75">
      <c r="A132" s="176"/>
      <c r="B132" s="176"/>
      <c r="C132" s="176"/>
      <c r="D132" s="176"/>
      <c r="E132" s="192"/>
      <c r="F132" s="176"/>
      <c r="G132" s="176"/>
    </row>
    <row r="133" spans="1:7" ht="12.75">
      <c r="A133" s="176"/>
      <c r="B133" s="176"/>
      <c r="C133" s="176"/>
      <c r="D133" s="176"/>
      <c r="E133" s="192"/>
      <c r="F133" s="176"/>
      <c r="G133" s="176"/>
    </row>
    <row r="134" spans="1:7" ht="12.75">
      <c r="A134" s="176"/>
      <c r="B134" s="176"/>
      <c r="C134" s="176"/>
      <c r="D134" s="176"/>
      <c r="E134" s="192"/>
      <c r="F134" s="176"/>
      <c r="G134" s="176"/>
    </row>
    <row r="135" spans="1:7" ht="12.75">
      <c r="A135" s="176"/>
      <c r="B135" s="176"/>
      <c r="C135" s="176"/>
      <c r="D135" s="176"/>
      <c r="E135" s="192"/>
      <c r="F135" s="176"/>
      <c r="G135" s="176"/>
    </row>
    <row r="136" spans="1:7" ht="12.75">
      <c r="A136" s="176"/>
      <c r="B136" s="176"/>
      <c r="C136" s="176"/>
      <c r="D136" s="176"/>
      <c r="E136" s="192"/>
      <c r="F136" s="176"/>
      <c r="G136" s="176"/>
    </row>
    <row r="137" spans="1:7" ht="12.75">
      <c r="A137" s="176"/>
      <c r="B137" s="176"/>
      <c r="C137" s="176"/>
      <c r="D137" s="176"/>
      <c r="E137" s="192"/>
      <c r="F137" s="176"/>
      <c r="G137" s="176"/>
    </row>
    <row r="138" spans="1:7" ht="12.75">
      <c r="A138" s="176"/>
      <c r="B138" s="176"/>
      <c r="C138" s="176"/>
      <c r="D138" s="176"/>
      <c r="E138" s="192"/>
      <c r="F138" s="176"/>
      <c r="G138" s="176"/>
    </row>
  </sheetData>
  <sheetProtection password="E0CF" sheet="1" objects="1" scenarios="1"/>
  <mergeCells count="20">
    <mergeCell ref="C36:G36"/>
    <mergeCell ref="C13:D13"/>
    <mergeCell ref="C15:G15"/>
    <mergeCell ref="C17:D17"/>
    <mergeCell ref="C19:G19"/>
    <mergeCell ref="C20:D20"/>
    <mergeCell ref="C22:D22"/>
    <mergeCell ref="C24:G24"/>
    <mergeCell ref="C25:D25"/>
    <mergeCell ref="C27:D27"/>
    <mergeCell ref="C32:G32"/>
    <mergeCell ref="C34:G34"/>
    <mergeCell ref="C10:G10"/>
    <mergeCell ref="C11:G11"/>
    <mergeCell ref="C12:G12"/>
    <mergeCell ref="A1:G1"/>
    <mergeCell ref="A3:B3"/>
    <mergeCell ref="A4:B4"/>
    <mergeCell ref="E4:G4"/>
    <mergeCell ref="C9:G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A16" sqref="A16:A19"/>
    </sheetView>
  </sheetViews>
  <sheetFormatPr defaultColWidth="9.00390625" defaultRowHeight="12.75"/>
  <cols>
    <col min="1" max="1" width="20.75390625" style="0" bestFit="1" customWidth="1"/>
    <col min="2" max="2" width="52.00390625" style="0" bestFit="1" customWidth="1"/>
  </cols>
  <sheetData>
    <row r="1" spans="1:2" ht="12.75">
      <c r="A1" s="197" t="s">
        <v>772</v>
      </c>
      <c r="B1" s="197" t="s">
        <v>773</v>
      </c>
    </row>
    <row r="2" spans="1:2" ht="12.75">
      <c r="A2" s="197" t="s">
        <v>774</v>
      </c>
      <c r="B2" s="198" t="s">
        <v>775</v>
      </c>
    </row>
    <row r="3" spans="1:2" ht="12.75">
      <c r="A3" s="197" t="s">
        <v>776</v>
      </c>
      <c r="B3" s="199" t="s">
        <v>777</v>
      </c>
    </row>
    <row r="4" spans="1:2" ht="12.75">
      <c r="A4" s="197" t="s">
        <v>778</v>
      </c>
      <c r="B4" s="199" t="s">
        <v>779</v>
      </c>
    </row>
    <row r="5" spans="1:2" ht="12.75">
      <c r="A5" s="197" t="s">
        <v>780</v>
      </c>
      <c r="B5" s="199" t="s">
        <v>781</v>
      </c>
    </row>
    <row r="6" spans="1:2" ht="12.75">
      <c r="A6" s="197" t="s">
        <v>782</v>
      </c>
      <c r="B6" s="199" t="s">
        <v>783</v>
      </c>
    </row>
    <row r="7" spans="1:2" ht="12.75">
      <c r="A7" s="197" t="s">
        <v>784</v>
      </c>
      <c r="B7" s="199" t="s">
        <v>96</v>
      </c>
    </row>
    <row r="8" spans="1:2" ht="12.75">
      <c r="A8" s="197" t="s">
        <v>785</v>
      </c>
      <c r="B8" s="199" t="s">
        <v>96</v>
      </c>
    </row>
    <row r="9" spans="1:2" ht="12.75">
      <c r="A9" s="197" t="s">
        <v>54</v>
      </c>
      <c r="B9" s="199" t="s">
        <v>786</v>
      </c>
    </row>
    <row r="10" spans="1:2" ht="12.75">
      <c r="A10" s="197" t="s">
        <v>787</v>
      </c>
      <c r="B10" s="199" t="s">
        <v>96</v>
      </c>
    </row>
    <row r="11" spans="1:2" ht="12.75">
      <c r="A11" s="197" t="s">
        <v>788</v>
      </c>
      <c r="B11" s="199" t="s">
        <v>797</v>
      </c>
    </row>
    <row r="12" spans="1:2" ht="12.75">
      <c r="A12" s="197" t="s">
        <v>789</v>
      </c>
      <c r="B12" s="199" t="s">
        <v>96</v>
      </c>
    </row>
    <row r="13" spans="1:2" ht="12.75">
      <c r="A13" s="197" t="s">
        <v>790</v>
      </c>
      <c r="B13" s="199" t="s">
        <v>798</v>
      </c>
    </row>
    <row r="14" spans="1:2" ht="12.75">
      <c r="A14" s="197" t="s">
        <v>791</v>
      </c>
      <c r="B14" s="199" t="s">
        <v>792</v>
      </c>
    </row>
    <row r="15" spans="1:2" ht="12.75">
      <c r="A15" s="197" t="s">
        <v>96</v>
      </c>
      <c r="B15" s="197" t="s">
        <v>96</v>
      </c>
    </row>
    <row r="16" spans="1:2" ht="12.75">
      <c r="A16" s="197"/>
      <c r="B16" s="200" t="s">
        <v>96</v>
      </c>
    </row>
    <row r="17" spans="1:2" ht="12.75">
      <c r="A17" s="197"/>
      <c r="B17" s="200" t="s">
        <v>96</v>
      </c>
    </row>
    <row r="18" spans="1:2" ht="12.75">
      <c r="A18" s="197"/>
      <c r="B18" s="200" t="s">
        <v>96</v>
      </c>
    </row>
    <row r="19" spans="1:2" ht="12.75">
      <c r="A19" s="197"/>
      <c r="B19" s="200" t="s">
        <v>96</v>
      </c>
    </row>
    <row r="20" spans="1:2" ht="12.75">
      <c r="A20" s="197" t="s">
        <v>96</v>
      </c>
      <c r="B20" s="200" t="s">
        <v>96</v>
      </c>
    </row>
    <row r="21" spans="1:2" ht="12.75">
      <c r="A21" s="197" t="s">
        <v>96</v>
      </c>
      <c r="B21" s="200" t="s">
        <v>96</v>
      </c>
    </row>
    <row r="22" spans="1:2" ht="12.75">
      <c r="A22" s="197" t="s">
        <v>96</v>
      </c>
      <c r="B22" s="200" t="s">
        <v>96</v>
      </c>
    </row>
    <row r="23" spans="1:2" ht="12.75">
      <c r="A23" s="197" t="s">
        <v>96</v>
      </c>
      <c r="B23" s="200" t="s">
        <v>96</v>
      </c>
    </row>
    <row r="24" spans="1:2" ht="12.75">
      <c r="A24" s="197" t="s">
        <v>96</v>
      </c>
      <c r="B24" s="200" t="s">
        <v>96</v>
      </c>
    </row>
    <row r="25" spans="1:2" ht="12.75">
      <c r="A25" s="197" t="s">
        <v>96</v>
      </c>
      <c r="B25" s="200" t="s">
        <v>96</v>
      </c>
    </row>
    <row r="26" spans="1:2" ht="12.75">
      <c r="A26" s="197" t="s">
        <v>96</v>
      </c>
      <c r="B26" s="200" t="s">
        <v>96</v>
      </c>
    </row>
    <row r="27" spans="1:2" ht="12.75">
      <c r="A27" s="197" t="s">
        <v>96</v>
      </c>
      <c r="B27" s="200" t="s">
        <v>96</v>
      </c>
    </row>
    <row r="28" spans="1:2" ht="12.75">
      <c r="A28" s="197" t="s">
        <v>96</v>
      </c>
      <c r="B28" s="200" t="s">
        <v>96</v>
      </c>
    </row>
    <row r="29" spans="1:2" ht="12.75">
      <c r="A29" s="197" t="s">
        <v>96</v>
      </c>
      <c r="B29" s="200" t="s">
        <v>96</v>
      </c>
    </row>
    <row r="30" spans="1:2" ht="12.75">
      <c r="A30" s="197" t="s">
        <v>96</v>
      </c>
      <c r="B30" s="200" t="s">
        <v>96</v>
      </c>
    </row>
    <row r="31" spans="1:2" ht="21">
      <c r="A31" s="201" t="s">
        <v>793</v>
      </c>
      <c r="B31" s="200" t="s">
        <v>794</v>
      </c>
    </row>
    <row r="32" spans="1:2" ht="12.75">
      <c r="A32" s="197" t="s">
        <v>795</v>
      </c>
      <c r="B32" s="200" t="s">
        <v>796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4" sqref="D14"/>
    </sheetView>
  </sheetViews>
  <sheetFormatPr defaultColWidth="9.00390625" defaultRowHeight="12.75"/>
  <cols>
    <col min="1" max="1" width="41.125" style="0" bestFit="1" customWidth="1"/>
    <col min="2" max="2" width="9.00390625" style="0" hidden="1" customWidth="1"/>
    <col min="3" max="3" width="12.875" style="0" bestFit="1" customWidth="1"/>
    <col min="4" max="4" width="16.25390625" style="0" bestFit="1" customWidth="1"/>
  </cols>
  <sheetData>
    <row r="1" spans="1:4" ht="15.75">
      <c r="A1" s="442" t="s">
        <v>1049</v>
      </c>
      <c r="B1" s="442"/>
      <c r="C1" s="442"/>
      <c r="D1" s="442"/>
    </row>
    <row r="2" spans="1:4" ht="16.5">
      <c r="A2" s="225" t="s">
        <v>772</v>
      </c>
      <c r="B2" s="225" t="s">
        <v>1050</v>
      </c>
      <c r="C2" s="226" t="s">
        <v>799</v>
      </c>
      <c r="D2" s="226" t="s">
        <v>800</v>
      </c>
    </row>
    <row r="3" spans="1:4" ht="16.5">
      <c r="A3" s="227" t="s">
        <v>801</v>
      </c>
      <c r="B3" s="227" t="s">
        <v>801</v>
      </c>
      <c r="C3" s="228"/>
      <c r="D3" s="228"/>
    </row>
    <row r="4" spans="1:4" ht="16.5">
      <c r="A4" s="229" t="s">
        <v>802</v>
      </c>
      <c r="B4" s="229" t="s">
        <v>802</v>
      </c>
      <c r="C4" s="230"/>
      <c r="D4" s="230">
        <f>'SO400 Pol'!G90</f>
        <v>0</v>
      </c>
    </row>
    <row r="5" spans="1:4" ht="16.5">
      <c r="A5" s="229" t="s">
        <v>803</v>
      </c>
      <c r="B5" s="229" t="s">
        <v>803</v>
      </c>
      <c r="C5" s="230"/>
      <c r="D5" s="230">
        <f>'SO400 Pol'!J90</f>
        <v>0</v>
      </c>
    </row>
    <row r="6" spans="1:4" ht="16.5">
      <c r="A6" s="229" t="s">
        <v>85</v>
      </c>
      <c r="B6" s="229" t="s">
        <v>85</v>
      </c>
      <c r="C6" s="230"/>
      <c r="D6" s="230">
        <f>'SO400 Pol'!L140</f>
        <v>0</v>
      </c>
    </row>
    <row r="7" spans="1:4" ht="16.5">
      <c r="A7" s="227" t="s">
        <v>1051</v>
      </c>
      <c r="B7" s="227" t="s">
        <v>804</v>
      </c>
      <c r="C7" s="231"/>
      <c r="D7" s="235">
        <f>SUM(D4:D6)</f>
        <v>0</v>
      </c>
    </row>
    <row r="8" spans="1:4" ht="16.5">
      <c r="A8" s="229" t="s">
        <v>1052</v>
      </c>
      <c r="B8" s="229" t="s">
        <v>1053</v>
      </c>
      <c r="C8" s="232">
        <v>21</v>
      </c>
      <c r="D8" s="230">
        <f>D7*C8/100</f>
        <v>0</v>
      </c>
    </row>
    <row r="9" spans="1:4" ht="16.5">
      <c r="A9" s="233" t="s">
        <v>805</v>
      </c>
      <c r="B9" s="233" t="s">
        <v>805</v>
      </c>
      <c r="C9" s="234"/>
      <c r="D9" s="234">
        <f>SUM(D7:D8)</f>
        <v>0</v>
      </c>
    </row>
  </sheetData>
  <sheetProtection password="E0CF" sheet="1" objects="1" scenarios="1"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42"/>
  <sheetViews>
    <sheetView workbookViewId="0" topLeftCell="A1">
      <selection activeCell="F4" sqref="F4"/>
    </sheetView>
  </sheetViews>
  <sheetFormatPr defaultColWidth="9.00390625" defaultRowHeight="12.75"/>
  <cols>
    <col min="1" max="1" width="12.625" style="0" bestFit="1" customWidth="1"/>
    <col min="2" max="2" width="5.625" style="0" bestFit="1" customWidth="1"/>
    <col min="3" max="3" width="46.125" style="0" customWidth="1"/>
    <col min="4" max="4" width="4.625" style="0" bestFit="1" customWidth="1"/>
    <col min="5" max="6" width="7.00390625" style="0" bestFit="1" customWidth="1"/>
    <col min="7" max="7" width="12.375" style="0" bestFit="1" customWidth="1"/>
    <col min="8" max="8" width="9.00390625" style="0" hidden="1" customWidth="1"/>
    <col min="9" max="9" width="6.625" style="0" bestFit="1" customWidth="1"/>
    <col min="10" max="10" width="12.00390625" style="0" bestFit="1" customWidth="1"/>
    <col min="11" max="11" width="5.25390625" style="0" bestFit="1" customWidth="1"/>
    <col min="12" max="12" width="12.00390625" style="0" bestFit="1" customWidth="1"/>
  </cols>
  <sheetData>
    <row r="1" spans="1:12" ht="12.75">
      <c r="A1" s="203" t="s">
        <v>955</v>
      </c>
      <c r="B1" s="203" t="s">
        <v>807</v>
      </c>
      <c r="C1" s="203" t="s">
        <v>772</v>
      </c>
      <c r="D1" s="203" t="s">
        <v>808</v>
      </c>
      <c r="E1" s="204" t="s">
        <v>809</v>
      </c>
      <c r="F1" s="204" t="s">
        <v>806</v>
      </c>
      <c r="G1" s="204" t="s">
        <v>810</v>
      </c>
      <c r="H1" s="203" t="s">
        <v>811</v>
      </c>
      <c r="I1" s="204" t="s">
        <v>23</v>
      </c>
      <c r="J1" s="204" t="s">
        <v>812</v>
      </c>
      <c r="K1" s="204" t="s">
        <v>813</v>
      </c>
      <c r="L1" s="204" t="s">
        <v>17</v>
      </c>
    </row>
    <row r="2" spans="1:12" ht="12.75">
      <c r="A2" s="205" t="s">
        <v>96</v>
      </c>
      <c r="B2" s="205" t="s">
        <v>96</v>
      </c>
      <c r="C2" s="205" t="s">
        <v>413</v>
      </c>
      <c r="D2" s="205" t="s">
        <v>96</v>
      </c>
      <c r="E2" s="206"/>
      <c r="F2" s="206"/>
      <c r="G2" s="206"/>
      <c r="H2" s="205" t="s">
        <v>96</v>
      </c>
      <c r="I2" s="206"/>
      <c r="J2" s="206"/>
      <c r="K2" s="212"/>
      <c r="L2" s="212"/>
    </row>
    <row r="3" spans="1:12" ht="12.75">
      <c r="A3" s="207" t="s">
        <v>956</v>
      </c>
      <c r="B3" s="207" t="s">
        <v>96</v>
      </c>
      <c r="C3" s="207" t="s">
        <v>814</v>
      </c>
      <c r="D3" s="207" t="s">
        <v>96</v>
      </c>
      <c r="E3" s="208"/>
      <c r="F3" s="213"/>
      <c r="G3" s="208"/>
      <c r="H3" s="207" t="s">
        <v>96</v>
      </c>
      <c r="I3" s="213"/>
      <c r="J3" s="208"/>
      <c r="K3" s="213"/>
      <c r="L3" s="213"/>
    </row>
    <row r="4" spans="1:12" ht="12.75">
      <c r="A4" s="209" t="s">
        <v>957</v>
      </c>
      <c r="B4" s="209" t="s">
        <v>84</v>
      </c>
      <c r="C4" s="209" t="s">
        <v>815</v>
      </c>
      <c r="D4" s="209" t="s">
        <v>215</v>
      </c>
      <c r="E4" s="210">
        <v>690</v>
      </c>
      <c r="F4" s="214"/>
      <c r="G4" s="210">
        <f>E4*F4</f>
        <v>0</v>
      </c>
      <c r="H4" s="209" t="s">
        <v>96</v>
      </c>
      <c r="I4" s="214"/>
      <c r="J4" s="210">
        <f>E4*I4</f>
        <v>0</v>
      </c>
      <c r="K4" s="214">
        <f>F4+I4</f>
        <v>0</v>
      </c>
      <c r="L4" s="214">
        <f>G4+J4</f>
        <v>0</v>
      </c>
    </row>
    <row r="5" spans="1:12" ht="12.75">
      <c r="A5" s="209" t="s">
        <v>96</v>
      </c>
      <c r="B5" s="209" t="s">
        <v>96</v>
      </c>
      <c r="C5" s="209" t="s">
        <v>816</v>
      </c>
      <c r="D5" s="209" t="s">
        <v>96</v>
      </c>
      <c r="E5" s="210"/>
      <c r="F5" s="214"/>
      <c r="G5" s="210"/>
      <c r="H5" s="209" t="s">
        <v>96</v>
      </c>
      <c r="I5" s="214"/>
      <c r="J5" s="210"/>
      <c r="K5" s="214"/>
      <c r="L5" s="214"/>
    </row>
    <row r="6" spans="1:12" ht="12.75">
      <c r="A6" s="207" t="s">
        <v>958</v>
      </c>
      <c r="B6" s="207" t="s">
        <v>96</v>
      </c>
      <c r="C6" s="207" t="s">
        <v>817</v>
      </c>
      <c r="D6" s="207" t="s">
        <v>96</v>
      </c>
      <c r="E6" s="208"/>
      <c r="F6" s="213"/>
      <c r="G6" s="208"/>
      <c r="H6" s="207" t="s">
        <v>96</v>
      </c>
      <c r="I6" s="213"/>
      <c r="J6" s="208"/>
      <c r="K6" s="213"/>
      <c r="L6" s="213"/>
    </row>
    <row r="7" spans="1:12" ht="12.75">
      <c r="A7" s="209" t="s">
        <v>959</v>
      </c>
      <c r="B7" s="209" t="s">
        <v>210</v>
      </c>
      <c r="C7" s="209" t="s">
        <v>819</v>
      </c>
      <c r="D7" s="209" t="s">
        <v>215</v>
      </c>
      <c r="E7" s="210">
        <v>126</v>
      </c>
      <c r="F7" s="214"/>
      <c r="G7" s="210">
        <f>E7*F7</f>
        <v>0</v>
      </c>
      <c r="H7" s="209" t="s">
        <v>96</v>
      </c>
      <c r="I7" s="214"/>
      <c r="J7" s="210">
        <f>E7*I7</f>
        <v>0</v>
      </c>
      <c r="K7" s="214">
        <f>F7+I7</f>
        <v>0</v>
      </c>
      <c r="L7" s="214">
        <f>G7+J7</f>
        <v>0</v>
      </c>
    </row>
    <row r="8" spans="1:12" ht="12.75">
      <c r="A8" s="209" t="s">
        <v>96</v>
      </c>
      <c r="B8" s="209" t="s">
        <v>96</v>
      </c>
      <c r="C8" s="209" t="s">
        <v>960</v>
      </c>
      <c r="D8" s="209" t="s">
        <v>96</v>
      </c>
      <c r="E8" s="210"/>
      <c r="F8" s="214"/>
      <c r="G8" s="210"/>
      <c r="H8" s="209" t="s">
        <v>96</v>
      </c>
      <c r="I8" s="214"/>
      <c r="J8" s="210"/>
      <c r="K8" s="214"/>
      <c r="L8" s="214"/>
    </row>
    <row r="9" spans="1:12" ht="12.75">
      <c r="A9" s="207" t="s">
        <v>961</v>
      </c>
      <c r="B9" s="207" t="s">
        <v>96</v>
      </c>
      <c r="C9" s="207" t="s">
        <v>820</v>
      </c>
      <c r="D9" s="207" t="s">
        <v>96</v>
      </c>
      <c r="E9" s="208"/>
      <c r="F9" s="213"/>
      <c r="G9" s="208"/>
      <c r="H9" s="207" t="s">
        <v>96</v>
      </c>
      <c r="I9" s="213"/>
      <c r="J9" s="208"/>
      <c r="K9" s="213"/>
      <c r="L9" s="213"/>
    </row>
    <row r="10" spans="1:12" ht="12.75">
      <c r="A10" s="207" t="s">
        <v>962</v>
      </c>
      <c r="B10" s="207" t="s">
        <v>96</v>
      </c>
      <c r="C10" s="207" t="s">
        <v>821</v>
      </c>
      <c r="D10" s="207" t="s">
        <v>96</v>
      </c>
      <c r="E10" s="208"/>
      <c r="F10" s="213"/>
      <c r="G10" s="208"/>
      <c r="H10" s="207" t="s">
        <v>96</v>
      </c>
      <c r="I10" s="213"/>
      <c r="J10" s="208"/>
      <c r="K10" s="213"/>
      <c r="L10" s="213"/>
    </row>
    <row r="11" spans="1:12" ht="12.75">
      <c r="A11" s="209" t="s">
        <v>963</v>
      </c>
      <c r="B11" s="209" t="s">
        <v>818</v>
      </c>
      <c r="C11" s="209" t="s">
        <v>823</v>
      </c>
      <c r="D11" s="209" t="s">
        <v>86</v>
      </c>
      <c r="E11" s="210">
        <v>50</v>
      </c>
      <c r="F11" s="214"/>
      <c r="G11" s="210">
        <f>E11*F11</f>
        <v>0</v>
      </c>
      <c r="H11" s="209" t="s">
        <v>96</v>
      </c>
      <c r="I11" s="214"/>
      <c r="J11" s="210">
        <f>E11*I11</f>
        <v>0</v>
      </c>
      <c r="K11" s="214">
        <f>F11+I11</f>
        <v>0</v>
      </c>
      <c r="L11" s="214">
        <f>G11+J11</f>
        <v>0</v>
      </c>
    </row>
    <row r="12" spans="1:12" ht="12.75">
      <c r="A12" s="209" t="s">
        <v>96</v>
      </c>
      <c r="B12" s="209" t="s">
        <v>96</v>
      </c>
      <c r="C12" s="209" t="s">
        <v>822</v>
      </c>
      <c r="D12" s="209" t="s">
        <v>96</v>
      </c>
      <c r="E12" s="210"/>
      <c r="F12" s="214"/>
      <c r="G12" s="210"/>
      <c r="H12" s="209" t="s">
        <v>96</v>
      </c>
      <c r="I12" s="214"/>
      <c r="J12" s="210"/>
      <c r="K12" s="214"/>
      <c r="L12" s="214"/>
    </row>
    <row r="13" spans="1:12" ht="12.75">
      <c r="A13" s="207" t="s">
        <v>964</v>
      </c>
      <c r="B13" s="207" t="s">
        <v>96</v>
      </c>
      <c r="C13" s="207" t="s">
        <v>824</v>
      </c>
      <c r="D13" s="207" t="s">
        <v>96</v>
      </c>
      <c r="E13" s="208"/>
      <c r="F13" s="213"/>
      <c r="G13" s="208"/>
      <c r="H13" s="207" t="s">
        <v>96</v>
      </c>
      <c r="I13" s="213"/>
      <c r="J13" s="208"/>
      <c r="K13" s="213"/>
      <c r="L13" s="213"/>
    </row>
    <row r="14" spans="1:12" ht="12.75">
      <c r="A14" s="209" t="s">
        <v>965</v>
      </c>
      <c r="B14" s="209" t="s">
        <v>217</v>
      </c>
      <c r="C14" s="209" t="s">
        <v>966</v>
      </c>
      <c r="D14" s="209" t="s">
        <v>86</v>
      </c>
      <c r="E14" s="210">
        <v>19</v>
      </c>
      <c r="F14" s="214"/>
      <c r="G14" s="210">
        <f>E14*F14</f>
        <v>0</v>
      </c>
      <c r="H14" s="209" t="s">
        <v>96</v>
      </c>
      <c r="I14" s="214"/>
      <c r="J14" s="210">
        <f>E14*I14</f>
        <v>0</v>
      </c>
      <c r="K14" s="214">
        <f>F14+I14</f>
        <v>0</v>
      </c>
      <c r="L14" s="214">
        <f>G14+J14</f>
        <v>0</v>
      </c>
    </row>
    <row r="15" spans="1:12" ht="12.75">
      <c r="A15" s="209" t="s">
        <v>96</v>
      </c>
      <c r="B15" s="209" t="s">
        <v>96</v>
      </c>
      <c r="C15" s="209" t="s">
        <v>826</v>
      </c>
      <c r="D15" s="209" t="s">
        <v>96</v>
      </c>
      <c r="E15" s="210"/>
      <c r="F15" s="214"/>
      <c r="G15" s="210"/>
      <c r="H15" s="209" t="s">
        <v>96</v>
      </c>
      <c r="I15" s="214"/>
      <c r="J15" s="210"/>
      <c r="K15" s="214"/>
      <c r="L15" s="214"/>
    </row>
    <row r="16" spans="1:12" ht="12.75">
      <c r="A16" s="207" t="s">
        <v>967</v>
      </c>
      <c r="B16" s="207" t="s">
        <v>96</v>
      </c>
      <c r="C16" s="207" t="s">
        <v>827</v>
      </c>
      <c r="D16" s="207" t="s">
        <v>96</v>
      </c>
      <c r="E16" s="208"/>
      <c r="F16" s="213"/>
      <c r="G16" s="208"/>
      <c r="H16" s="207" t="s">
        <v>96</v>
      </c>
      <c r="I16" s="213"/>
      <c r="J16" s="208"/>
      <c r="K16" s="213"/>
      <c r="L16" s="213"/>
    </row>
    <row r="17" spans="1:12" ht="12.75">
      <c r="A17" s="207" t="s">
        <v>968</v>
      </c>
      <c r="B17" s="207" t="s">
        <v>96</v>
      </c>
      <c r="C17" s="207" t="s">
        <v>828</v>
      </c>
      <c r="D17" s="207" t="s">
        <v>96</v>
      </c>
      <c r="E17" s="208"/>
      <c r="F17" s="213"/>
      <c r="G17" s="208"/>
      <c r="H17" s="207" t="s">
        <v>96</v>
      </c>
      <c r="I17" s="213"/>
      <c r="J17" s="208"/>
      <c r="K17" s="213"/>
      <c r="L17" s="213"/>
    </row>
    <row r="18" spans="1:12" ht="12.75">
      <c r="A18" s="209" t="s">
        <v>969</v>
      </c>
      <c r="B18" s="209" t="s">
        <v>228</v>
      </c>
      <c r="C18" s="209" t="s">
        <v>970</v>
      </c>
      <c r="D18" s="209" t="s">
        <v>86</v>
      </c>
      <c r="E18" s="210">
        <v>19</v>
      </c>
      <c r="F18" s="214"/>
      <c r="G18" s="210">
        <f>E18*F18</f>
        <v>0</v>
      </c>
      <c r="H18" s="209" t="s">
        <v>96</v>
      </c>
      <c r="I18" s="214"/>
      <c r="J18" s="210">
        <f>E18*I18</f>
        <v>0</v>
      </c>
      <c r="K18" s="214">
        <f>F18+I18</f>
        <v>0</v>
      </c>
      <c r="L18" s="214">
        <f>G18+J18</f>
        <v>0</v>
      </c>
    </row>
    <row r="19" spans="1:12" ht="12.75">
      <c r="A19" s="209" t="s">
        <v>96</v>
      </c>
      <c r="B19" s="209" t="s">
        <v>96</v>
      </c>
      <c r="C19" s="209" t="s">
        <v>826</v>
      </c>
      <c r="D19" s="209" t="s">
        <v>96</v>
      </c>
      <c r="E19" s="210"/>
      <c r="F19" s="214"/>
      <c r="G19" s="210"/>
      <c r="H19" s="209" t="s">
        <v>96</v>
      </c>
      <c r="I19" s="214"/>
      <c r="J19" s="210"/>
      <c r="K19" s="214"/>
      <c r="L19" s="214"/>
    </row>
    <row r="20" spans="1:12" ht="12.75">
      <c r="A20" s="209" t="s">
        <v>965</v>
      </c>
      <c r="B20" s="209" t="s">
        <v>825</v>
      </c>
      <c r="C20" s="209" t="s">
        <v>830</v>
      </c>
      <c r="D20" s="209" t="s">
        <v>86</v>
      </c>
      <c r="E20" s="210">
        <v>19</v>
      </c>
      <c r="F20" s="214"/>
      <c r="G20" s="210">
        <f>E20*F20</f>
        <v>0</v>
      </c>
      <c r="H20" s="209" t="s">
        <v>96</v>
      </c>
      <c r="I20" s="214"/>
      <c r="J20" s="210">
        <f>E20*I20</f>
        <v>0</v>
      </c>
      <c r="K20" s="214">
        <f>F20+I20</f>
        <v>0</v>
      </c>
      <c r="L20" s="214">
        <f>G20+J20</f>
        <v>0</v>
      </c>
    </row>
    <row r="21" spans="1:12" ht="12.75">
      <c r="A21" s="209" t="s">
        <v>96</v>
      </c>
      <c r="B21" s="209" t="s">
        <v>96</v>
      </c>
      <c r="C21" s="209" t="s">
        <v>826</v>
      </c>
      <c r="D21" s="209" t="s">
        <v>96</v>
      </c>
      <c r="E21" s="210"/>
      <c r="F21" s="214"/>
      <c r="G21" s="210"/>
      <c r="H21" s="209" t="s">
        <v>96</v>
      </c>
      <c r="I21" s="214"/>
      <c r="J21" s="210"/>
      <c r="K21" s="214"/>
      <c r="L21" s="214"/>
    </row>
    <row r="22" spans="1:12" ht="12.75">
      <c r="A22" s="209" t="s">
        <v>965</v>
      </c>
      <c r="B22" s="209" t="s">
        <v>829</v>
      </c>
      <c r="C22" s="209" t="s">
        <v>832</v>
      </c>
      <c r="D22" s="209" t="s">
        <v>86</v>
      </c>
      <c r="E22" s="210">
        <v>19</v>
      </c>
      <c r="F22" s="214"/>
      <c r="G22" s="210">
        <f>E22*F22</f>
        <v>0</v>
      </c>
      <c r="H22" s="209" t="s">
        <v>96</v>
      </c>
      <c r="I22" s="214"/>
      <c r="J22" s="210">
        <f>E22*I22</f>
        <v>0</v>
      </c>
      <c r="K22" s="214">
        <f>F22+I22</f>
        <v>0</v>
      </c>
      <c r="L22" s="214">
        <f>G22+J22</f>
        <v>0</v>
      </c>
    </row>
    <row r="23" spans="1:12" ht="12.75">
      <c r="A23" s="209" t="s">
        <v>96</v>
      </c>
      <c r="B23" s="209" t="s">
        <v>96</v>
      </c>
      <c r="C23" s="209" t="s">
        <v>826</v>
      </c>
      <c r="D23" s="209" t="s">
        <v>96</v>
      </c>
      <c r="E23" s="210"/>
      <c r="F23" s="214"/>
      <c r="G23" s="210"/>
      <c r="H23" s="209" t="s">
        <v>96</v>
      </c>
      <c r="I23" s="214"/>
      <c r="J23" s="210"/>
      <c r="K23" s="214"/>
      <c r="L23" s="214"/>
    </row>
    <row r="24" spans="1:12" ht="12.75">
      <c r="A24" s="207" t="s">
        <v>971</v>
      </c>
      <c r="B24" s="207" t="s">
        <v>96</v>
      </c>
      <c r="C24" s="207" t="s">
        <v>833</v>
      </c>
      <c r="D24" s="207" t="s">
        <v>96</v>
      </c>
      <c r="E24" s="208"/>
      <c r="F24" s="213"/>
      <c r="G24" s="208"/>
      <c r="H24" s="207" t="s">
        <v>96</v>
      </c>
      <c r="I24" s="213"/>
      <c r="J24" s="208"/>
      <c r="K24" s="213"/>
      <c r="L24" s="213"/>
    </row>
    <row r="25" spans="1:12" ht="12.75">
      <c r="A25" s="207" t="s">
        <v>972</v>
      </c>
      <c r="B25" s="207" t="s">
        <v>96</v>
      </c>
      <c r="C25" s="207" t="s">
        <v>834</v>
      </c>
      <c r="D25" s="207" t="s">
        <v>96</v>
      </c>
      <c r="E25" s="208"/>
      <c r="F25" s="213"/>
      <c r="G25" s="208"/>
      <c r="H25" s="207" t="s">
        <v>96</v>
      </c>
      <c r="I25" s="213"/>
      <c r="J25" s="208"/>
      <c r="K25" s="213"/>
      <c r="L25" s="213"/>
    </row>
    <row r="26" spans="1:12" ht="12.75">
      <c r="A26" s="209" t="s">
        <v>973</v>
      </c>
      <c r="B26" s="209" t="s">
        <v>266</v>
      </c>
      <c r="C26" s="209" t="s">
        <v>836</v>
      </c>
      <c r="D26" s="209" t="s">
        <v>86</v>
      </c>
      <c r="E26" s="210">
        <v>19</v>
      </c>
      <c r="F26" s="214"/>
      <c r="G26" s="210">
        <f>E26*F26</f>
        <v>0</v>
      </c>
      <c r="H26" s="209" t="s">
        <v>96</v>
      </c>
      <c r="I26" s="214"/>
      <c r="J26" s="210">
        <f>E26*I26</f>
        <v>0</v>
      </c>
      <c r="K26" s="214">
        <f>F26+I26</f>
        <v>0</v>
      </c>
      <c r="L26" s="214">
        <f>G26+J26</f>
        <v>0</v>
      </c>
    </row>
    <row r="27" spans="1:12" ht="12.75">
      <c r="A27" s="209" t="s">
        <v>96</v>
      </c>
      <c r="B27" s="209" t="s">
        <v>96</v>
      </c>
      <c r="C27" s="209" t="s">
        <v>826</v>
      </c>
      <c r="D27" s="209" t="s">
        <v>96</v>
      </c>
      <c r="E27" s="210"/>
      <c r="F27" s="214"/>
      <c r="G27" s="210"/>
      <c r="H27" s="209" t="s">
        <v>96</v>
      </c>
      <c r="I27" s="214"/>
      <c r="J27" s="210"/>
      <c r="K27" s="214"/>
      <c r="L27" s="214"/>
    </row>
    <row r="28" spans="1:12" ht="12.75">
      <c r="A28" s="207" t="s">
        <v>974</v>
      </c>
      <c r="B28" s="207" t="s">
        <v>96</v>
      </c>
      <c r="C28" s="207" t="s">
        <v>837</v>
      </c>
      <c r="D28" s="207" t="s">
        <v>96</v>
      </c>
      <c r="E28" s="208"/>
      <c r="F28" s="213"/>
      <c r="G28" s="208"/>
      <c r="H28" s="207" t="s">
        <v>96</v>
      </c>
      <c r="I28" s="213"/>
      <c r="J28" s="208"/>
      <c r="K28" s="213"/>
      <c r="L28" s="213"/>
    </row>
    <row r="29" spans="1:12" ht="12.75">
      <c r="A29" s="209" t="s">
        <v>975</v>
      </c>
      <c r="B29" s="209" t="s">
        <v>831</v>
      </c>
      <c r="C29" s="209" t="s">
        <v>839</v>
      </c>
      <c r="D29" s="209" t="s">
        <v>86</v>
      </c>
      <c r="E29" s="210">
        <v>17</v>
      </c>
      <c r="F29" s="214"/>
      <c r="G29" s="210">
        <f>E29*F29</f>
        <v>0</v>
      </c>
      <c r="H29" s="209" t="s">
        <v>96</v>
      </c>
      <c r="I29" s="214"/>
      <c r="J29" s="210">
        <f>E29*I29</f>
        <v>0</v>
      </c>
      <c r="K29" s="214">
        <f>F29+I29</f>
        <v>0</v>
      </c>
      <c r="L29" s="214">
        <f>G29+J29</f>
        <v>0</v>
      </c>
    </row>
    <row r="30" spans="1:12" ht="12.75">
      <c r="A30" s="209" t="s">
        <v>96</v>
      </c>
      <c r="B30" s="209" t="s">
        <v>96</v>
      </c>
      <c r="C30" s="209" t="s">
        <v>858</v>
      </c>
      <c r="D30" s="209" t="s">
        <v>96</v>
      </c>
      <c r="E30" s="210"/>
      <c r="F30" s="214"/>
      <c r="G30" s="210"/>
      <c r="H30" s="209" t="s">
        <v>96</v>
      </c>
      <c r="I30" s="214"/>
      <c r="J30" s="210"/>
      <c r="K30" s="214"/>
      <c r="L30" s="214"/>
    </row>
    <row r="31" spans="1:12" ht="12.75">
      <c r="A31" s="209" t="s">
        <v>975</v>
      </c>
      <c r="B31" s="209" t="s">
        <v>835</v>
      </c>
      <c r="C31" s="209" t="s">
        <v>976</v>
      </c>
      <c r="D31" s="209" t="s">
        <v>86</v>
      </c>
      <c r="E31" s="210">
        <v>2</v>
      </c>
      <c r="F31" s="214"/>
      <c r="G31" s="210">
        <f>E31*F31</f>
        <v>0</v>
      </c>
      <c r="H31" s="209" t="s">
        <v>96</v>
      </c>
      <c r="I31" s="214"/>
      <c r="J31" s="210">
        <f>E31*I31</f>
        <v>0</v>
      </c>
      <c r="K31" s="214">
        <f>F31+I31</f>
        <v>0</v>
      </c>
      <c r="L31" s="214">
        <f>G31+J31</f>
        <v>0</v>
      </c>
    </row>
    <row r="32" spans="1:12" ht="12.75">
      <c r="A32" s="209" t="s">
        <v>96</v>
      </c>
      <c r="B32" s="209" t="s">
        <v>96</v>
      </c>
      <c r="C32" s="209" t="s">
        <v>210</v>
      </c>
      <c r="D32" s="209" t="s">
        <v>96</v>
      </c>
      <c r="E32" s="210"/>
      <c r="F32" s="214"/>
      <c r="G32" s="210"/>
      <c r="H32" s="209" t="s">
        <v>96</v>
      </c>
      <c r="I32" s="214"/>
      <c r="J32" s="210"/>
      <c r="K32" s="214"/>
      <c r="L32" s="214"/>
    </row>
    <row r="33" spans="1:12" ht="12.75">
      <c r="A33" s="207" t="s">
        <v>977</v>
      </c>
      <c r="B33" s="207" t="s">
        <v>96</v>
      </c>
      <c r="C33" s="207" t="s">
        <v>840</v>
      </c>
      <c r="D33" s="207" t="s">
        <v>96</v>
      </c>
      <c r="E33" s="208"/>
      <c r="F33" s="213"/>
      <c r="G33" s="208"/>
      <c r="H33" s="207" t="s">
        <v>96</v>
      </c>
      <c r="I33" s="213"/>
      <c r="J33" s="208"/>
      <c r="K33" s="213"/>
      <c r="L33" s="213"/>
    </row>
    <row r="34" spans="1:12" ht="12.75">
      <c r="A34" s="207" t="s">
        <v>978</v>
      </c>
      <c r="B34" s="207" t="s">
        <v>96</v>
      </c>
      <c r="C34" s="207" t="s">
        <v>841</v>
      </c>
      <c r="D34" s="207" t="s">
        <v>96</v>
      </c>
      <c r="E34" s="208"/>
      <c r="F34" s="213"/>
      <c r="G34" s="208"/>
      <c r="H34" s="207" t="s">
        <v>96</v>
      </c>
      <c r="I34" s="213"/>
      <c r="J34" s="208"/>
      <c r="K34" s="213"/>
      <c r="L34" s="213"/>
    </row>
    <row r="35" spans="1:12" ht="12.75">
      <c r="A35" s="209" t="s">
        <v>979</v>
      </c>
      <c r="B35" s="209" t="s">
        <v>838</v>
      </c>
      <c r="C35" s="209" t="s">
        <v>843</v>
      </c>
      <c r="D35" s="209" t="s">
        <v>86</v>
      </c>
      <c r="E35" s="210">
        <v>21</v>
      </c>
      <c r="F35" s="214"/>
      <c r="G35" s="210">
        <f>E35*F35</f>
        <v>0</v>
      </c>
      <c r="H35" s="209" t="s">
        <v>96</v>
      </c>
      <c r="I35" s="214"/>
      <c r="J35" s="210">
        <f>E35*I35</f>
        <v>0</v>
      </c>
      <c r="K35" s="214">
        <f>F35+I35</f>
        <v>0</v>
      </c>
      <c r="L35" s="214">
        <f>G35+J35</f>
        <v>0</v>
      </c>
    </row>
    <row r="36" spans="1:12" ht="12.75">
      <c r="A36" s="209" t="s">
        <v>96</v>
      </c>
      <c r="B36" s="209" t="s">
        <v>96</v>
      </c>
      <c r="C36" s="209" t="s">
        <v>980</v>
      </c>
      <c r="D36" s="209" t="s">
        <v>96</v>
      </c>
      <c r="E36" s="210"/>
      <c r="F36" s="214"/>
      <c r="G36" s="210"/>
      <c r="H36" s="209" t="s">
        <v>96</v>
      </c>
      <c r="I36" s="214"/>
      <c r="J36" s="210"/>
      <c r="K36" s="214"/>
      <c r="L36" s="214"/>
    </row>
    <row r="37" spans="1:12" ht="12.75">
      <c r="A37" s="207" t="s">
        <v>981</v>
      </c>
      <c r="B37" s="207" t="s">
        <v>96</v>
      </c>
      <c r="C37" s="207" t="s">
        <v>844</v>
      </c>
      <c r="D37" s="207" t="s">
        <v>96</v>
      </c>
      <c r="E37" s="208"/>
      <c r="F37" s="213"/>
      <c r="G37" s="208"/>
      <c r="H37" s="207" t="s">
        <v>96</v>
      </c>
      <c r="I37" s="213"/>
      <c r="J37" s="208"/>
      <c r="K37" s="213"/>
      <c r="L37" s="213"/>
    </row>
    <row r="38" spans="1:12" ht="12.75">
      <c r="A38" s="207" t="s">
        <v>982</v>
      </c>
      <c r="B38" s="207" t="s">
        <v>96</v>
      </c>
      <c r="C38" s="207" t="s">
        <v>845</v>
      </c>
      <c r="D38" s="207" t="s">
        <v>96</v>
      </c>
      <c r="E38" s="208"/>
      <c r="F38" s="213"/>
      <c r="G38" s="208"/>
      <c r="H38" s="207" t="s">
        <v>96</v>
      </c>
      <c r="I38" s="213"/>
      <c r="J38" s="208"/>
      <c r="K38" s="213"/>
      <c r="L38" s="213"/>
    </row>
    <row r="39" spans="1:12" ht="12.75">
      <c r="A39" s="209" t="s">
        <v>983</v>
      </c>
      <c r="B39" s="209" t="s">
        <v>842</v>
      </c>
      <c r="C39" s="209" t="s">
        <v>847</v>
      </c>
      <c r="D39" s="209" t="s">
        <v>86</v>
      </c>
      <c r="E39" s="210">
        <v>2</v>
      </c>
      <c r="F39" s="214"/>
      <c r="G39" s="210">
        <f>E39*F39</f>
        <v>0</v>
      </c>
      <c r="H39" s="209" t="s">
        <v>96</v>
      </c>
      <c r="I39" s="214"/>
      <c r="J39" s="210">
        <f>E39*I39</f>
        <v>0</v>
      </c>
      <c r="K39" s="214">
        <f>F39+I39</f>
        <v>0</v>
      </c>
      <c r="L39" s="214">
        <f>G39+J39</f>
        <v>0</v>
      </c>
    </row>
    <row r="40" spans="1:12" ht="12.75">
      <c r="A40" s="209" t="s">
        <v>96</v>
      </c>
      <c r="B40" s="209" t="s">
        <v>96</v>
      </c>
      <c r="C40" s="209" t="s">
        <v>210</v>
      </c>
      <c r="D40" s="209" t="s">
        <v>96</v>
      </c>
      <c r="E40" s="210"/>
      <c r="F40" s="214"/>
      <c r="G40" s="210"/>
      <c r="H40" s="209" t="s">
        <v>96</v>
      </c>
      <c r="I40" s="214"/>
      <c r="J40" s="210"/>
      <c r="K40" s="214"/>
      <c r="L40" s="214"/>
    </row>
    <row r="41" spans="1:12" ht="12.75">
      <c r="A41" s="209" t="s">
        <v>984</v>
      </c>
      <c r="B41" s="209" t="s">
        <v>846</v>
      </c>
      <c r="C41" s="209" t="s">
        <v>849</v>
      </c>
      <c r="D41" s="209" t="s">
        <v>86</v>
      </c>
      <c r="E41" s="210">
        <v>2</v>
      </c>
      <c r="F41" s="214"/>
      <c r="G41" s="210">
        <f>E41*F41</f>
        <v>0</v>
      </c>
      <c r="H41" s="209" t="s">
        <v>96</v>
      </c>
      <c r="I41" s="214"/>
      <c r="J41" s="210">
        <f>E41*I41</f>
        <v>0</v>
      </c>
      <c r="K41" s="214">
        <f>F41+I41</f>
        <v>0</v>
      </c>
      <c r="L41" s="214">
        <f>G41+J41</f>
        <v>0</v>
      </c>
    </row>
    <row r="42" spans="1:12" ht="12.75">
      <c r="A42" s="209" t="s">
        <v>96</v>
      </c>
      <c r="B42" s="209" t="s">
        <v>96</v>
      </c>
      <c r="C42" s="209" t="s">
        <v>210</v>
      </c>
      <c r="D42" s="209" t="s">
        <v>96</v>
      </c>
      <c r="E42" s="210"/>
      <c r="F42" s="214"/>
      <c r="G42" s="210"/>
      <c r="H42" s="209" t="s">
        <v>96</v>
      </c>
      <c r="I42" s="214"/>
      <c r="J42" s="210"/>
      <c r="K42" s="214"/>
      <c r="L42" s="214"/>
    </row>
    <row r="43" spans="1:12" ht="12.75">
      <c r="A43" s="207" t="s">
        <v>985</v>
      </c>
      <c r="B43" s="207" t="s">
        <v>96</v>
      </c>
      <c r="C43" s="207" t="s">
        <v>850</v>
      </c>
      <c r="D43" s="207" t="s">
        <v>96</v>
      </c>
      <c r="E43" s="208"/>
      <c r="F43" s="213"/>
      <c r="G43" s="208"/>
      <c r="H43" s="207" t="s">
        <v>96</v>
      </c>
      <c r="I43" s="213"/>
      <c r="J43" s="208"/>
      <c r="K43" s="213"/>
      <c r="L43" s="213"/>
    </row>
    <row r="44" spans="1:12" ht="12.75">
      <c r="A44" s="209" t="s">
        <v>986</v>
      </c>
      <c r="B44" s="209" t="s">
        <v>848</v>
      </c>
      <c r="C44" s="209" t="s">
        <v>851</v>
      </c>
      <c r="D44" s="209" t="s">
        <v>86</v>
      </c>
      <c r="E44" s="210">
        <v>18</v>
      </c>
      <c r="F44" s="214"/>
      <c r="G44" s="210">
        <f>E44*F44</f>
        <v>0</v>
      </c>
      <c r="H44" s="209" t="s">
        <v>96</v>
      </c>
      <c r="I44" s="214"/>
      <c r="J44" s="210">
        <f>E44*I44</f>
        <v>0</v>
      </c>
      <c r="K44" s="214">
        <f>F44+I44</f>
        <v>0</v>
      </c>
      <c r="L44" s="214">
        <f>G44+J44</f>
        <v>0</v>
      </c>
    </row>
    <row r="45" spans="1:12" ht="12.75">
      <c r="A45" s="209" t="s">
        <v>96</v>
      </c>
      <c r="B45" s="209" t="s">
        <v>96</v>
      </c>
      <c r="C45" s="209" t="s">
        <v>852</v>
      </c>
      <c r="D45" s="209" t="s">
        <v>96</v>
      </c>
      <c r="E45" s="210"/>
      <c r="F45" s="214"/>
      <c r="G45" s="210"/>
      <c r="H45" s="209" t="s">
        <v>96</v>
      </c>
      <c r="I45" s="214"/>
      <c r="J45" s="210"/>
      <c r="K45" s="214"/>
      <c r="L45" s="214"/>
    </row>
    <row r="46" spans="1:12" ht="12.75">
      <c r="A46" s="207" t="s">
        <v>987</v>
      </c>
      <c r="B46" s="207" t="s">
        <v>96</v>
      </c>
      <c r="C46" s="207" t="s">
        <v>988</v>
      </c>
      <c r="D46" s="207" t="s">
        <v>96</v>
      </c>
      <c r="E46" s="208"/>
      <c r="F46" s="213"/>
      <c r="G46" s="208"/>
      <c r="H46" s="207" t="s">
        <v>96</v>
      </c>
      <c r="I46" s="213"/>
      <c r="J46" s="208"/>
      <c r="K46" s="213"/>
      <c r="L46" s="213"/>
    </row>
    <row r="47" spans="1:12" ht="84.75">
      <c r="A47" s="209" t="s">
        <v>989</v>
      </c>
      <c r="B47" s="209" t="s">
        <v>796</v>
      </c>
      <c r="C47" s="211" t="s">
        <v>990</v>
      </c>
      <c r="D47" s="209" t="s">
        <v>86</v>
      </c>
      <c r="E47" s="210">
        <v>2</v>
      </c>
      <c r="F47" s="214"/>
      <c r="G47" s="210">
        <f>E47*F47</f>
        <v>0</v>
      </c>
      <c r="H47" s="209" t="s">
        <v>96</v>
      </c>
      <c r="I47" s="214"/>
      <c r="J47" s="210">
        <f>E47*I47</f>
        <v>0</v>
      </c>
      <c r="K47" s="214">
        <f>F47+I47</f>
        <v>0</v>
      </c>
      <c r="L47" s="214">
        <f>G47+J47</f>
        <v>0</v>
      </c>
    </row>
    <row r="48" spans="1:12" ht="12.75">
      <c r="A48" s="207" t="s">
        <v>991</v>
      </c>
      <c r="B48" s="207" t="s">
        <v>96</v>
      </c>
      <c r="C48" s="207" t="s">
        <v>853</v>
      </c>
      <c r="D48" s="207" t="s">
        <v>96</v>
      </c>
      <c r="E48" s="208"/>
      <c r="F48" s="213"/>
      <c r="G48" s="208"/>
      <c r="H48" s="207" t="s">
        <v>96</v>
      </c>
      <c r="I48" s="213"/>
      <c r="J48" s="208"/>
      <c r="K48" s="213"/>
      <c r="L48" s="213"/>
    </row>
    <row r="49" spans="1:12" ht="12.75">
      <c r="A49" s="209" t="s">
        <v>992</v>
      </c>
      <c r="B49" s="209" t="s">
        <v>854</v>
      </c>
      <c r="C49" s="209" t="s">
        <v>855</v>
      </c>
      <c r="D49" s="209" t="s">
        <v>215</v>
      </c>
      <c r="E49" s="210">
        <v>540</v>
      </c>
      <c r="F49" s="214"/>
      <c r="G49" s="210">
        <f>E49*F49</f>
        <v>0</v>
      </c>
      <c r="H49" s="209" t="s">
        <v>96</v>
      </c>
      <c r="I49" s="214"/>
      <c r="J49" s="210">
        <f>E49*I49</f>
        <v>0</v>
      </c>
      <c r="K49" s="214">
        <f>F49+I49</f>
        <v>0</v>
      </c>
      <c r="L49" s="214">
        <f>G49+J49</f>
        <v>0</v>
      </c>
    </row>
    <row r="50" spans="1:12" ht="12.75">
      <c r="A50" s="209" t="s">
        <v>96</v>
      </c>
      <c r="B50" s="209" t="s">
        <v>96</v>
      </c>
      <c r="C50" s="209" t="s">
        <v>856</v>
      </c>
      <c r="D50" s="209" t="s">
        <v>96</v>
      </c>
      <c r="E50" s="210"/>
      <c r="F50" s="214"/>
      <c r="G50" s="210"/>
      <c r="H50" s="209" t="s">
        <v>96</v>
      </c>
      <c r="I50" s="214"/>
      <c r="J50" s="210"/>
      <c r="K50" s="214"/>
      <c r="L50" s="214"/>
    </row>
    <row r="51" spans="1:12" ht="12.75">
      <c r="A51" s="207" t="s">
        <v>993</v>
      </c>
      <c r="B51" s="207" t="s">
        <v>96</v>
      </c>
      <c r="C51" s="207" t="s">
        <v>857</v>
      </c>
      <c r="D51" s="207" t="s">
        <v>96</v>
      </c>
      <c r="E51" s="208"/>
      <c r="F51" s="213"/>
      <c r="G51" s="208"/>
      <c r="H51" s="207" t="s">
        <v>96</v>
      </c>
      <c r="I51" s="213"/>
      <c r="J51" s="208"/>
      <c r="K51" s="213"/>
      <c r="L51" s="213"/>
    </row>
    <row r="52" spans="1:12" ht="12.75">
      <c r="A52" s="209" t="s">
        <v>994</v>
      </c>
      <c r="B52" s="209" t="s">
        <v>858</v>
      </c>
      <c r="C52" s="209" t="s">
        <v>859</v>
      </c>
      <c r="D52" s="209" t="s">
        <v>215</v>
      </c>
      <c r="E52" s="210">
        <v>63</v>
      </c>
      <c r="F52" s="214"/>
      <c r="G52" s="210">
        <f>E52*F52</f>
        <v>0</v>
      </c>
      <c r="H52" s="209" t="s">
        <v>96</v>
      </c>
      <c r="I52" s="214"/>
      <c r="J52" s="210">
        <f>E52*I52</f>
        <v>0</v>
      </c>
      <c r="K52" s="214">
        <f>F52+I52</f>
        <v>0</v>
      </c>
      <c r="L52" s="214">
        <f>G52+J52</f>
        <v>0</v>
      </c>
    </row>
    <row r="53" spans="1:12" ht="12.75">
      <c r="A53" s="209" t="s">
        <v>96</v>
      </c>
      <c r="B53" s="209" t="s">
        <v>96</v>
      </c>
      <c r="C53" s="209" t="s">
        <v>860</v>
      </c>
      <c r="D53" s="209" t="s">
        <v>96</v>
      </c>
      <c r="E53" s="210"/>
      <c r="F53" s="214"/>
      <c r="G53" s="210"/>
      <c r="H53" s="209" t="s">
        <v>96</v>
      </c>
      <c r="I53" s="214"/>
      <c r="J53" s="210"/>
      <c r="K53" s="214"/>
      <c r="L53" s="214"/>
    </row>
    <row r="54" spans="1:12" ht="12.75">
      <c r="A54" s="207" t="s">
        <v>995</v>
      </c>
      <c r="B54" s="207" t="s">
        <v>96</v>
      </c>
      <c r="C54" s="207" t="s">
        <v>861</v>
      </c>
      <c r="D54" s="207" t="s">
        <v>96</v>
      </c>
      <c r="E54" s="208"/>
      <c r="F54" s="213"/>
      <c r="G54" s="208"/>
      <c r="H54" s="207" t="s">
        <v>96</v>
      </c>
      <c r="I54" s="213"/>
      <c r="J54" s="208"/>
      <c r="K54" s="213"/>
      <c r="L54" s="213"/>
    </row>
    <row r="55" spans="1:12" ht="12.75">
      <c r="A55" s="209" t="s">
        <v>996</v>
      </c>
      <c r="B55" s="209" t="s">
        <v>862</v>
      </c>
      <c r="C55" s="209" t="s">
        <v>863</v>
      </c>
      <c r="D55" s="209" t="s">
        <v>86</v>
      </c>
      <c r="E55" s="210">
        <v>19</v>
      </c>
      <c r="F55" s="214"/>
      <c r="G55" s="210">
        <f>E55*F55</f>
        <v>0</v>
      </c>
      <c r="H55" s="209" t="s">
        <v>96</v>
      </c>
      <c r="I55" s="214"/>
      <c r="J55" s="210">
        <f>E55*I55</f>
        <v>0</v>
      </c>
      <c r="K55" s="214">
        <f>F55+I55</f>
        <v>0</v>
      </c>
      <c r="L55" s="214">
        <f>G55+J55</f>
        <v>0</v>
      </c>
    </row>
    <row r="56" spans="1:12" ht="12.75">
      <c r="A56" s="209" t="s">
        <v>96</v>
      </c>
      <c r="B56" s="209" t="s">
        <v>96</v>
      </c>
      <c r="C56" s="209" t="s">
        <v>826</v>
      </c>
      <c r="D56" s="209" t="s">
        <v>96</v>
      </c>
      <c r="E56" s="210"/>
      <c r="F56" s="214"/>
      <c r="G56" s="210"/>
      <c r="H56" s="209" t="s">
        <v>96</v>
      </c>
      <c r="I56" s="214"/>
      <c r="J56" s="210"/>
      <c r="K56" s="214"/>
      <c r="L56" s="214"/>
    </row>
    <row r="57" spans="1:12" ht="12.75">
      <c r="A57" s="207" t="s">
        <v>997</v>
      </c>
      <c r="B57" s="207" t="s">
        <v>96</v>
      </c>
      <c r="C57" s="207" t="s">
        <v>864</v>
      </c>
      <c r="D57" s="207" t="s">
        <v>96</v>
      </c>
      <c r="E57" s="208"/>
      <c r="F57" s="213"/>
      <c r="G57" s="208"/>
      <c r="H57" s="207" t="s">
        <v>96</v>
      </c>
      <c r="I57" s="213"/>
      <c r="J57" s="208"/>
      <c r="K57" s="213"/>
      <c r="L57" s="213"/>
    </row>
    <row r="58" spans="1:12" ht="12.75">
      <c r="A58" s="209" t="s">
        <v>998</v>
      </c>
      <c r="B58" s="209" t="s">
        <v>826</v>
      </c>
      <c r="C58" s="209" t="s">
        <v>865</v>
      </c>
      <c r="D58" s="209" t="s">
        <v>86</v>
      </c>
      <c r="E58" s="210">
        <v>38</v>
      </c>
      <c r="F58" s="214"/>
      <c r="G58" s="210">
        <f>E58*F58</f>
        <v>0</v>
      </c>
      <c r="H58" s="209" t="s">
        <v>96</v>
      </c>
      <c r="I58" s="214"/>
      <c r="J58" s="210">
        <f>E58*I58</f>
        <v>0</v>
      </c>
      <c r="K58" s="214">
        <f>F58+I58</f>
        <v>0</v>
      </c>
      <c r="L58" s="214">
        <f>G58+J58</f>
        <v>0</v>
      </c>
    </row>
    <row r="59" spans="1:12" ht="12.75">
      <c r="A59" s="209" t="s">
        <v>96</v>
      </c>
      <c r="B59" s="209" t="s">
        <v>96</v>
      </c>
      <c r="C59" s="209" t="s">
        <v>866</v>
      </c>
      <c r="D59" s="209" t="s">
        <v>96</v>
      </c>
      <c r="E59" s="210"/>
      <c r="F59" s="214"/>
      <c r="G59" s="210"/>
      <c r="H59" s="209" t="s">
        <v>96</v>
      </c>
      <c r="I59" s="214"/>
      <c r="J59" s="210"/>
      <c r="K59" s="214"/>
      <c r="L59" s="214"/>
    </row>
    <row r="60" spans="1:12" ht="12.75">
      <c r="A60" s="207" t="s">
        <v>999</v>
      </c>
      <c r="B60" s="207" t="s">
        <v>96</v>
      </c>
      <c r="C60" s="207" t="s">
        <v>867</v>
      </c>
      <c r="D60" s="207" t="s">
        <v>96</v>
      </c>
      <c r="E60" s="208"/>
      <c r="F60" s="213"/>
      <c r="G60" s="208"/>
      <c r="H60" s="207" t="s">
        <v>96</v>
      </c>
      <c r="I60" s="213"/>
      <c r="J60" s="208"/>
      <c r="K60" s="213"/>
      <c r="L60" s="213"/>
    </row>
    <row r="61" spans="1:12" ht="12.75">
      <c r="A61" s="209" t="s">
        <v>1000</v>
      </c>
      <c r="B61" s="209" t="s">
        <v>868</v>
      </c>
      <c r="C61" s="209" t="s">
        <v>869</v>
      </c>
      <c r="D61" s="209" t="s">
        <v>86</v>
      </c>
      <c r="E61" s="210">
        <v>57</v>
      </c>
      <c r="F61" s="214"/>
      <c r="G61" s="210">
        <f>E61*F61</f>
        <v>0</v>
      </c>
      <c r="H61" s="209" t="s">
        <v>96</v>
      </c>
      <c r="I61" s="214"/>
      <c r="J61" s="210">
        <f>E61*I61</f>
        <v>0</v>
      </c>
      <c r="K61" s="214">
        <f>F61+I61</f>
        <v>0</v>
      </c>
      <c r="L61" s="214">
        <f>G61+J61</f>
        <v>0</v>
      </c>
    </row>
    <row r="62" spans="1:12" ht="12.75">
      <c r="A62" s="209" t="s">
        <v>96</v>
      </c>
      <c r="B62" s="209" t="s">
        <v>96</v>
      </c>
      <c r="C62" s="209" t="s">
        <v>870</v>
      </c>
      <c r="D62" s="209" t="s">
        <v>96</v>
      </c>
      <c r="E62" s="210"/>
      <c r="F62" s="214"/>
      <c r="G62" s="210"/>
      <c r="H62" s="209" t="s">
        <v>96</v>
      </c>
      <c r="I62" s="214"/>
      <c r="J62" s="210"/>
      <c r="K62" s="214"/>
      <c r="L62" s="214"/>
    </row>
    <row r="63" spans="1:12" ht="12.75">
      <c r="A63" s="207" t="s">
        <v>1001</v>
      </c>
      <c r="B63" s="207" t="s">
        <v>96</v>
      </c>
      <c r="C63" s="207" t="s">
        <v>871</v>
      </c>
      <c r="D63" s="207" t="s">
        <v>96</v>
      </c>
      <c r="E63" s="208"/>
      <c r="F63" s="213"/>
      <c r="G63" s="208"/>
      <c r="H63" s="207" t="s">
        <v>96</v>
      </c>
      <c r="I63" s="213"/>
      <c r="J63" s="208"/>
      <c r="K63" s="213"/>
      <c r="L63" s="213"/>
    </row>
    <row r="64" spans="1:12" ht="12.75">
      <c r="A64" s="209" t="s">
        <v>1002</v>
      </c>
      <c r="B64" s="209" t="s">
        <v>794</v>
      </c>
      <c r="C64" s="209" t="s">
        <v>872</v>
      </c>
      <c r="D64" s="209" t="s">
        <v>215</v>
      </c>
      <c r="E64" s="210">
        <v>19</v>
      </c>
      <c r="F64" s="214"/>
      <c r="G64" s="210">
        <f>E64*F64</f>
        <v>0</v>
      </c>
      <c r="H64" s="209" t="s">
        <v>96</v>
      </c>
      <c r="I64" s="214"/>
      <c r="J64" s="210">
        <f>E64*I64</f>
        <v>0</v>
      </c>
      <c r="K64" s="214">
        <f>F64+I64</f>
        <v>0</v>
      </c>
      <c r="L64" s="214">
        <f>G64+J64</f>
        <v>0</v>
      </c>
    </row>
    <row r="65" spans="1:12" ht="12.75">
      <c r="A65" s="209" t="s">
        <v>96</v>
      </c>
      <c r="B65" s="209" t="s">
        <v>96</v>
      </c>
      <c r="C65" s="209" t="s">
        <v>826</v>
      </c>
      <c r="D65" s="209" t="s">
        <v>96</v>
      </c>
      <c r="E65" s="210"/>
      <c r="F65" s="214"/>
      <c r="G65" s="210"/>
      <c r="H65" s="209" t="s">
        <v>96</v>
      </c>
      <c r="I65" s="214"/>
      <c r="J65" s="210"/>
      <c r="K65" s="214"/>
      <c r="L65" s="214"/>
    </row>
    <row r="66" spans="1:12" ht="12.75">
      <c r="A66" s="207" t="s">
        <v>1003</v>
      </c>
      <c r="B66" s="207" t="s">
        <v>96</v>
      </c>
      <c r="C66" s="207" t="s">
        <v>873</v>
      </c>
      <c r="D66" s="207" t="s">
        <v>96</v>
      </c>
      <c r="E66" s="208"/>
      <c r="F66" s="213"/>
      <c r="G66" s="208"/>
      <c r="H66" s="207" t="s">
        <v>96</v>
      </c>
      <c r="I66" s="213"/>
      <c r="J66" s="208"/>
      <c r="K66" s="213"/>
      <c r="L66" s="213"/>
    </row>
    <row r="67" spans="1:12" ht="21.75">
      <c r="A67" s="209" t="s">
        <v>1004</v>
      </c>
      <c r="B67" s="209" t="s">
        <v>874</v>
      </c>
      <c r="C67" s="224" t="s">
        <v>1048</v>
      </c>
      <c r="D67" s="209" t="s">
        <v>1042</v>
      </c>
      <c r="E67" s="210">
        <v>1</v>
      </c>
      <c r="F67" s="214"/>
      <c r="G67" s="210">
        <f>E67*F67</f>
        <v>0</v>
      </c>
      <c r="H67" s="209" t="s">
        <v>96</v>
      </c>
      <c r="I67" s="214"/>
      <c r="J67" s="210">
        <f>E67*I67</f>
        <v>0</v>
      </c>
      <c r="K67" s="214">
        <f>F67+I67</f>
        <v>0</v>
      </c>
      <c r="L67" s="214">
        <f>G67+J67</f>
        <v>0</v>
      </c>
    </row>
    <row r="68" spans="1:12" ht="12.75">
      <c r="A68" s="209" t="s">
        <v>96</v>
      </c>
      <c r="B68" s="209" t="s">
        <v>96</v>
      </c>
      <c r="C68" s="209" t="s">
        <v>84</v>
      </c>
      <c r="D68" s="209" t="s">
        <v>96</v>
      </c>
      <c r="E68" s="210"/>
      <c r="F68" s="214"/>
      <c r="G68" s="210"/>
      <c r="H68" s="209" t="s">
        <v>96</v>
      </c>
      <c r="I68" s="214"/>
      <c r="J68" s="210"/>
      <c r="K68" s="214"/>
      <c r="L68" s="214"/>
    </row>
    <row r="69" spans="1:12" ht="21.75">
      <c r="A69" s="209" t="s">
        <v>1005</v>
      </c>
      <c r="B69" s="209" t="s">
        <v>875</v>
      </c>
      <c r="C69" s="224" t="s">
        <v>1047</v>
      </c>
      <c r="D69" s="209" t="s">
        <v>86</v>
      </c>
      <c r="E69" s="210">
        <v>19</v>
      </c>
      <c r="F69" s="214"/>
      <c r="G69" s="210">
        <f>E69*F69</f>
        <v>0</v>
      </c>
      <c r="H69" s="209" t="s">
        <v>96</v>
      </c>
      <c r="I69" s="214"/>
      <c r="J69" s="210">
        <f>E69*I69</f>
        <v>0</v>
      </c>
      <c r="K69" s="214">
        <f>F69+I69</f>
        <v>0</v>
      </c>
      <c r="L69" s="214">
        <f>G69+J69</f>
        <v>0</v>
      </c>
    </row>
    <row r="70" spans="1:12" ht="12.75">
      <c r="A70" s="209" t="s">
        <v>96</v>
      </c>
      <c r="B70" s="209" t="s">
        <v>96</v>
      </c>
      <c r="C70" s="209" t="s">
        <v>826</v>
      </c>
      <c r="D70" s="209" t="s">
        <v>96</v>
      </c>
      <c r="E70" s="210"/>
      <c r="F70" s="214"/>
      <c r="G70" s="210"/>
      <c r="H70" s="209" t="s">
        <v>96</v>
      </c>
      <c r="I70" s="214"/>
      <c r="J70" s="210"/>
      <c r="K70" s="214"/>
      <c r="L70" s="214"/>
    </row>
    <row r="71" spans="1:12" ht="12.75">
      <c r="A71" s="207" t="s">
        <v>1006</v>
      </c>
      <c r="B71" s="207" t="s">
        <v>96</v>
      </c>
      <c r="C71" s="207" t="s">
        <v>876</v>
      </c>
      <c r="D71" s="207" t="s">
        <v>96</v>
      </c>
      <c r="E71" s="208"/>
      <c r="F71" s="213"/>
      <c r="G71" s="208"/>
      <c r="H71" s="207" t="s">
        <v>96</v>
      </c>
      <c r="I71" s="213"/>
      <c r="J71" s="208"/>
      <c r="K71" s="213"/>
      <c r="L71" s="213"/>
    </row>
    <row r="72" spans="1:12" ht="12.75">
      <c r="A72" s="209" t="s">
        <v>1007</v>
      </c>
      <c r="B72" s="209" t="s">
        <v>877</v>
      </c>
      <c r="C72" s="209" t="s">
        <v>1046</v>
      </c>
      <c r="D72" s="209" t="s">
        <v>86</v>
      </c>
      <c r="E72" s="210">
        <v>19</v>
      </c>
      <c r="F72" s="214"/>
      <c r="G72" s="210">
        <f>E72*F72</f>
        <v>0</v>
      </c>
      <c r="H72" s="209" t="s">
        <v>96</v>
      </c>
      <c r="I72" s="214"/>
      <c r="J72" s="210">
        <f>E72*I72</f>
        <v>0</v>
      </c>
      <c r="K72" s="214">
        <f>F72+I72</f>
        <v>0</v>
      </c>
      <c r="L72" s="214">
        <f>G72+J72</f>
        <v>0</v>
      </c>
    </row>
    <row r="73" spans="1:12" ht="12.75">
      <c r="A73" s="209" t="s">
        <v>96</v>
      </c>
      <c r="B73" s="209" t="s">
        <v>96</v>
      </c>
      <c r="C73" s="209" t="s">
        <v>826</v>
      </c>
      <c r="D73" s="209" t="s">
        <v>96</v>
      </c>
      <c r="E73" s="210"/>
      <c r="F73" s="214"/>
      <c r="G73" s="210"/>
      <c r="H73" s="209" t="s">
        <v>96</v>
      </c>
      <c r="I73" s="214"/>
      <c r="J73" s="210"/>
      <c r="K73" s="214"/>
      <c r="L73" s="214"/>
    </row>
    <row r="74" spans="1:12" ht="12.75">
      <c r="A74" s="209" t="s">
        <v>1007</v>
      </c>
      <c r="B74" s="209" t="s">
        <v>878</v>
      </c>
      <c r="C74" s="209" t="s">
        <v>879</v>
      </c>
      <c r="D74" s="209" t="s">
        <v>880</v>
      </c>
      <c r="E74" s="210">
        <v>60</v>
      </c>
      <c r="F74" s="214"/>
      <c r="G74" s="210">
        <f>E74*F74</f>
        <v>0</v>
      </c>
      <c r="H74" s="209" t="s">
        <v>96</v>
      </c>
      <c r="I74" s="214"/>
      <c r="J74" s="210">
        <f>E74*I74</f>
        <v>0</v>
      </c>
      <c r="K74" s="214">
        <f>F74+I74</f>
        <v>0</v>
      </c>
      <c r="L74" s="214">
        <f>G74+J74</f>
        <v>0</v>
      </c>
    </row>
    <row r="75" spans="1:12" ht="12.75">
      <c r="A75" s="209" t="s">
        <v>96</v>
      </c>
      <c r="B75" s="209" t="s">
        <v>96</v>
      </c>
      <c r="C75" s="209" t="s">
        <v>881</v>
      </c>
      <c r="D75" s="209" t="s">
        <v>96</v>
      </c>
      <c r="E75" s="210"/>
      <c r="F75" s="214"/>
      <c r="G75" s="210"/>
      <c r="H75" s="209" t="s">
        <v>96</v>
      </c>
      <c r="I75" s="214"/>
      <c r="J75" s="210"/>
      <c r="K75" s="214"/>
      <c r="L75" s="214"/>
    </row>
    <row r="76" spans="1:12" ht="12.75">
      <c r="A76" s="209" t="s">
        <v>1007</v>
      </c>
      <c r="B76" s="209" t="s">
        <v>882</v>
      </c>
      <c r="C76" s="209" t="s">
        <v>1045</v>
      </c>
      <c r="D76" s="209" t="s">
        <v>86</v>
      </c>
      <c r="E76" s="210">
        <v>19</v>
      </c>
      <c r="F76" s="214"/>
      <c r="G76" s="210">
        <f>E76*F76</f>
        <v>0</v>
      </c>
      <c r="H76" s="209" t="s">
        <v>96</v>
      </c>
      <c r="I76" s="214"/>
      <c r="J76" s="210">
        <f>E76*I76</f>
        <v>0</v>
      </c>
      <c r="K76" s="214">
        <f>F76+I76</f>
        <v>0</v>
      </c>
      <c r="L76" s="214">
        <f>G76+J76</f>
        <v>0</v>
      </c>
    </row>
    <row r="77" spans="1:12" ht="12.75">
      <c r="A77" s="209" t="s">
        <v>96</v>
      </c>
      <c r="B77" s="209" t="s">
        <v>96</v>
      </c>
      <c r="C77" s="209" t="s">
        <v>826</v>
      </c>
      <c r="D77" s="209" t="s">
        <v>96</v>
      </c>
      <c r="E77" s="210"/>
      <c r="F77" s="214"/>
      <c r="G77" s="210"/>
      <c r="H77" s="209" t="s">
        <v>96</v>
      </c>
      <c r="I77" s="214"/>
      <c r="J77" s="210"/>
      <c r="K77" s="214"/>
      <c r="L77" s="214"/>
    </row>
    <row r="78" spans="1:12" ht="12.75">
      <c r="A78" s="209" t="s">
        <v>1007</v>
      </c>
      <c r="B78" s="209" t="s">
        <v>883</v>
      </c>
      <c r="C78" s="209" t="s">
        <v>884</v>
      </c>
      <c r="D78" s="209" t="s">
        <v>880</v>
      </c>
      <c r="E78" s="210">
        <v>60</v>
      </c>
      <c r="F78" s="214"/>
      <c r="G78" s="210">
        <f>E78*F78</f>
        <v>0</v>
      </c>
      <c r="H78" s="209" t="s">
        <v>96</v>
      </c>
      <c r="I78" s="214"/>
      <c r="J78" s="210">
        <f>E78*I78</f>
        <v>0</v>
      </c>
      <c r="K78" s="214">
        <f>F78+I78</f>
        <v>0</v>
      </c>
      <c r="L78" s="214">
        <f>G78+J78</f>
        <v>0</v>
      </c>
    </row>
    <row r="79" spans="1:12" ht="12.75">
      <c r="A79" s="209" t="s">
        <v>96</v>
      </c>
      <c r="B79" s="209" t="s">
        <v>96</v>
      </c>
      <c r="C79" s="209" t="s">
        <v>881</v>
      </c>
      <c r="D79" s="209" t="s">
        <v>96</v>
      </c>
      <c r="E79" s="210"/>
      <c r="F79" s="214"/>
      <c r="G79" s="210"/>
      <c r="H79" s="209" t="s">
        <v>96</v>
      </c>
      <c r="I79" s="214"/>
      <c r="J79" s="210"/>
      <c r="K79" s="214"/>
      <c r="L79" s="214"/>
    </row>
    <row r="80" spans="1:12" ht="21.75">
      <c r="A80" s="209" t="s">
        <v>1005</v>
      </c>
      <c r="B80" s="209" t="s">
        <v>885</v>
      </c>
      <c r="C80" s="224" t="s">
        <v>1044</v>
      </c>
      <c r="D80" s="209" t="s">
        <v>1042</v>
      </c>
      <c r="E80" s="210">
        <v>1</v>
      </c>
      <c r="F80" s="214"/>
      <c r="G80" s="210">
        <f>E80*F80</f>
        <v>0</v>
      </c>
      <c r="H80" s="209" t="s">
        <v>96</v>
      </c>
      <c r="I80" s="214"/>
      <c r="J80" s="210">
        <f>E80*I80</f>
        <v>0</v>
      </c>
      <c r="K80" s="214">
        <f>F80+I80</f>
        <v>0</v>
      </c>
      <c r="L80" s="214">
        <f>G80+J80</f>
        <v>0</v>
      </c>
    </row>
    <row r="81" spans="1:12" ht="12.75">
      <c r="A81" s="209" t="s">
        <v>96</v>
      </c>
      <c r="B81" s="209" t="s">
        <v>96</v>
      </c>
      <c r="C81" s="209" t="s">
        <v>84</v>
      </c>
      <c r="D81" s="209" t="s">
        <v>96</v>
      </c>
      <c r="E81" s="210"/>
      <c r="F81" s="214"/>
      <c r="G81" s="210"/>
      <c r="H81" s="209" t="s">
        <v>96</v>
      </c>
      <c r="I81" s="214"/>
      <c r="J81" s="210"/>
      <c r="K81" s="214"/>
      <c r="L81" s="214"/>
    </row>
    <row r="82" spans="1:12" ht="12.75">
      <c r="A82" s="207" t="s">
        <v>1008</v>
      </c>
      <c r="B82" s="207" t="s">
        <v>96</v>
      </c>
      <c r="C82" s="207" t="s">
        <v>886</v>
      </c>
      <c r="D82" s="207" t="s">
        <v>96</v>
      </c>
      <c r="E82" s="208"/>
      <c r="F82" s="213"/>
      <c r="G82" s="208"/>
      <c r="H82" s="207" t="s">
        <v>96</v>
      </c>
      <c r="I82" s="213"/>
      <c r="J82" s="208"/>
      <c r="K82" s="213"/>
      <c r="L82" s="213"/>
    </row>
    <row r="83" spans="1:12" ht="12.75">
      <c r="A83" s="209" t="s">
        <v>1009</v>
      </c>
      <c r="B83" s="209" t="s">
        <v>887</v>
      </c>
      <c r="C83" s="209" t="s">
        <v>888</v>
      </c>
      <c r="D83" s="209" t="s">
        <v>880</v>
      </c>
      <c r="E83" s="210">
        <v>0.54</v>
      </c>
      <c r="F83" s="214"/>
      <c r="G83" s="210">
        <f>E83*F83</f>
        <v>0</v>
      </c>
      <c r="H83" s="209" t="s">
        <v>96</v>
      </c>
      <c r="I83" s="214"/>
      <c r="J83" s="210">
        <f>E83*I83</f>
        <v>0</v>
      </c>
      <c r="K83" s="214">
        <f>F83+I83</f>
        <v>0</v>
      </c>
      <c r="L83" s="214">
        <f>G83+J83</f>
        <v>0</v>
      </c>
    </row>
    <row r="84" spans="1:12" ht="12.75">
      <c r="A84" s="209" t="s">
        <v>96</v>
      </c>
      <c r="B84" s="209" t="s">
        <v>96</v>
      </c>
      <c r="C84" s="209" t="s">
        <v>889</v>
      </c>
      <c r="D84" s="209" t="s">
        <v>96</v>
      </c>
      <c r="E84" s="210"/>
      <c r="F84" s="214"/>
      <c r="G84" s="210"/>
      <c r="H84" s="209" t="s">
        <v>96</v>
      </c>
      <c r="I84" s="214"/>
      <c r="J84" s="210"/>
      <c r="K84" s="214"/>
      <c r="L84" s="214"/>
    </row>
    <row r="85" spans="1:12" ht="12.75">
      <c r="A85" s="209" t="s">
        <v>1009</v>
      </c>
      <c r="B85" s="209" t="s">
        <v>890</v>
      </c>
      <c r="C85" s="209" t="s">
        <v>891</v>
      </c>
      <c r="D85" s="209" t="s">
        <v>880</v>
      </c>
      <c r="E85" s="210">
        <v>0.54</v>
      </c>
      <c r="F85" s="214"/>
      <c r="G85" s="210">
        <f>E85*F85</f>
        <v>0</v>
      </c>
      <c r="H85" s="209" t="s">
        <v>96</v>
      </c>
      <c r="I85" s="214"/>
      <c r="J85" s="210">
        <f>E85*I85</f>
        <v>0</v>
      </c>
      <c r="K85" s="214">
        <f>F85+I85</f>
        <v>0</v>
      </c>
      <c r="L85" s="214">
        <f>G85+J85</f>
        <v>0</v>
      </c>
    </row>
    <row r="86" spans="1:12" ht="12.75">
      <c r="A86" s="209" t="s">
        <v>96</v>
      </c>
      <c r="B86" s="209" t="s">
        <v>96</v>
      </c>
      <c r="C86" s="209" t="s">
        <v>889</v>
      </c>
      <c r="D86" s="209" t="s">
        <v>96</v>
      </c>
      <c r="E86" s="210"/>
      <c r="F86" s="214"/>
      <c r="G86" s="210"/>
      <c r="H86" s="209" t="s">
        <v>96</v>
      </c>
      <c r="I86" s="214"/>
      <c r="J86" s="210"/>
      <c r="K86" s="214"/>
      <c r="L86" s="214"/>
    </row>
    <row r="87" spans="1:12" ht="12.75">
      <c r="A87" s="207" t="s">
        <v>1010</v>
      </c>
      <c r="B87" s="207" t="s">
        <v>96</v>
      </c>
      <c r="C87" s="207" t="s">
        <v>892</v>
      </c>
      <c r="D87" s="207" t="s">
        <v>96</v>
      </c>
      <c r="E87" s="208"/>
      <c r="F87" s="213"/>
      <c r="G87" s="208"/>
      <c r="H87" s="207" t="s">
        <v>96</v>
      </c>
      <c r="I87" s="213"/>
      <c r="J87" s="208"/>
      <c r="K87" s="213"/>
      <c r="L87" s="213"/>
    </row>
    <row r="88" spans="1:12" ht="12.75">
      <c r="A88" s="207" t="s">
        <v>1008</v>
      </c>
      <c r="B88" s="207" t="s">
        <v>96</v>
      </c>
      <c r="C88" s="207" t="s">
        <v>893</v>
      </c>
      <c r="D88" s="207" t="s">
        <v>96</v>
      </c>
      <c r="E88" s="208"/>
      <c r="F88" s="213"/>
      <c r="G88" s="208"/>
      <c r="H88" s="207" t="s">
        <v>96</v>
      </c>
      <c r="I88" s="213"/>
      <c r="J88" s="208"/>
      <c r="K88" s="213"/>
      <c r="L88" s="213"/>
    </row>
    <row r="89" spans="1:12" ht="12.75">
      <c r="A89" s="209" t="s">
        <v>1009</v>
      </c>
      <c r="B89" s="209" t="s">
        <v>894</v>
      </c>
      <c r="C89" s="209" t="s">
        <v>1043</v>
      </c>
      <c r="D89" s="209" t="s">
        <v>1042</v>
      </c>
      <c r="E89" s="210">
        <v>1</v>
      </c>
      <c r="F89" s="214"/>
      <c r="G89" s="210">
        <f>E89*F89</f>
        <v>0</v>
      </c>
      <c r="H89" s="209" t="s">
        <v>96</v>
      </c>
      <c r="I89" s="214"/>
      <c r="J89" s="210">
        <f>E89*I89</f>
        <v>0</v>
      </c>
      <c r="K89" s="214">
        <f>F89+I89</f>
        <v>0</v>
      </c>
      <c r="L89" s="214">
        <f>G89+J89</f>
        <v>0</v>
      </c>
    </row>
    <row r="90" spans="1:12" ht="12.75">
      <c r="A90" s="205" t="s">
        <v>96</v>
      </c>
      <c r="B90" s="205" t="s">
        <v>96</v>
      </c>
      <c r="C90" s="205" t="s">
        <v>895</v>
      </c>
      <c r="D90" s="205" t="s">
        <v>96</v>
      </c>
      <c r="E90" s="206"/>
      <c r="F90" s="212"/>
      <c r="G90" s="206">
        <f>SUM(G3:G89)</f>
        <v>0</v>
      </c>
      <c r="H90" s="205" t="s">
        <v>96</v>
      </c>
      <c r="I90" s="212"/>
      <c r="J90" s="206">
        <f>SUM(J3:J89)</f>
        <v>0</v>
      </c>
      <c r="K90" s="212"/>
      <c r="L90" s="212">
        <f>SUM(L3:L89)</f>
        <v>0</v>
      </c>
    </row>
    <row r="91" spans="1:12" ht="12.75">
      <c r="A91" s="205" t="s">
        <v>96</v>
      </c>
      <c r="B91" s="205" t="s">
        <v>96</v>
      </c>
      <c r="C91" s="205" t="s">
        <v>85</v>
      </c>
      <c r="D91" s="205" t="s">
        <v>96</v>
      </c>
      <c r="E91" s="206"/>
      <c r="F91" s="212"/>
      <c r="G91" s="206"/>
      <c r="H91" s="205" t="s">
        <v>96</v>
      </c>
      <c r="I91" s="212"/>
      <c r="J91" s="206"/>
      <c r="K91" s="212"/>
      <c r="L91" s="212"/>
    </row>
    <row r="92" spans="1:12" ht="12.75">
      <c r="A92" s="207" t="s">
        <v>1011</v>
      </c>
      <c r="B92" s="207" t="s">
        <v>96</v>
      </c>
      <c r="C92" s="207" t="s">
        <v>896</v>
      </c>
      <c r="D92" s="207" t="s">
        <v>96</v>
      </c>
      <c r="E92" s="208"/>
      <c r="F92" s="213"/>
      <c r="G92" s="208"/>
      <c r="H92" s="207" t="s">
        <v>96</v>
      </c>
      <c r="I92" s="213"/>
      <c r="J92" s="208"/>
      <c r="K92" s="213"/>
      <c r="L92" s="213"/>
    </row>
    <row r="93" spans="1:12" ht="12.75">
      <c r="A93" s="209" t="s">
        <v>1012</v>
      </c>
      <c r="B93" s="209" t="s">
        <v>897</v>
      </c>
      <c r="C93" s="209" t="s">
        <v>898</v>
      </c>
      <c r="D93" s="209" t="s">
        <v>880</v>
      </c>
      <c r="E93" s="210">
        <v>0.54</v>
      </c>
      <c r="F93" s="214"/>
      <c r="G93" s="210">
        <f>E93*F93</f>
        <v>0</v>
      </c>
      <c r="H93" s="209" t="s">
        <v>96</v>
      </c>
      <c r="I93" s="214"/>
      <c r="J93" s="210">
        <f>E93*I93</f>
        <v>0</v>
      </c>
      <c r="K93" s="214">
        <f>F93+I93</f>
        <v>0</v>
      </c>
      <c r="L93" s="214">
        <f>G93+J93</f>
        <v>0</v>
      </c>
    </row>
    <row r="94" spans="1:12" ht="12.75">
      <c r="A94" s="209" t="s">
        <v>96</v>
      </c>
      <c r="B94" s="209" t="s">
        <v>96</v>
      </c>
      <c r="C94" s="209" t="s">
        <v>899</v>
      </c>
      <c r="D94" s="209" t="s">
        <v>96</v>
      </c>
      <c r="E94" s="210"/>
      <c r="F94" s="214"/>
      <c r="G94" s="210"/>
      <c r="H94" s="209" t="s">
        <v>96</v>
      </c>
      <c r="I94" s="214"/>
      <c r="J94" s="210"/>
      <c r="K94" s="214"/>
      <c r="L94" s="214"/>
    </row>
    <row r="95" spans="1:12" ht="12.75">
      <c r="A95" s="207" t="s">
        <v>1013</v>
      </c>
      <c r="B95" s="207" t="s">
        <v>96</v>
      </c>
      <c r="C95" s="207" t="s">
        <v>900</v>
      </c>
      <c r="D95" s="207" t="s">
        <v>96</v>
      </c>
      <c r="E95" s="208"/>
      <c r="F95" s="213"/>
      <c r="G95" s="208"/>
      <c r="H95" s="207" t="s">
        <v>96</v>
      </c>
      <c r="I95" s="213"/>
      <c r="J95" s="208"/>
      <c r="K95" s="213"/>
      <c r="L95" s="213"/>
    </row>
    <row r="96" spans="1:12" ht="12.75">
      <c r="A96" s="209" t="s">
        <v>1014</v>
      </c>
      <c r="B96" s="209" t="s">
        <v>901</v>
      </c>
      <c r="C96" s="209" t="s">
        <v>902</v>
      </c>
      <c r="D96" s="209" t="s">
        <v>125</v>
      </c>
      <c r="E96" s="210">
        <v>7.35</v>
      </c>
      <c r="F96" s="214"/>
      <c r="G96" s="210">
        <f>E96*F96</f>
        <v>0</v>
      </c>
      <c r="H96" s="209" t="s">
        <v>96</v>
      </c>
      <c r="I96" s="214"/>
      <c r="J96" s="210">
        <f>E96*I96</f>
        <v>0</v>
      </c>
      <c r="K96" s="214">
        <f>F96+I96</f>
        <v>0</v>
      </c>
      <c r="L96" s="214">
        <f>G96+J96</f>
        <v>0</v>
      </c>
    </row>
    <row r="97" spans="1:12" ht="12.75">
      <c r="A97" s="209" t="s">
        <v>96</v>
      </c>
      <c r="B97" s="209" t="s">
        <v>96</v>
      </c>
      <c r="C97" s="209" t="s">
        <v>903</v>
      </c>
      <c r="D97" s="209" t="s">
        <v>96</v>
      </c>
      <c r="E97" s="210"/>
      <c r="F97" s="214"/>
      <c r="G97" s="210"/>
      <c r="H97" s="209" t="s">
        <v>96</v>
      </c>
      <c r="I97" s="214"/>
      <c r="J97" s="210"/>
      <c r="K97" s="214"/>
      <c r="L97" s="214"/>
    </row>
    <row r="98" spans="1:12" ht="12.75">
      <c r="A98" s="207" t="s">
        <v>1015</v>
      </c>
      <c r="B98" s="207" t="s">
        <v>96</v>
      </c>
      <c r="C98" s="207" t="s">
        <v>904</v>
      </c>
      <c r="D98" s="207" t="s">
        <v>96</v>
      </c>
      <c r="E98" s="208"/>
      <c r="F98" s="213"/>
      <c r="G98" s="208"/>
      <c r="H98" s="207" t="s">
        <v>96</v>
      </c>
      <c r="I98" s="213"/>
      <c r="J98" s="208"/>
      <c r="K98" s="213"/>
      <c r="L98" s="213"/>
    </row>
    <row r="99" spans="1:12" ht="12.75">
      <c r="A99" s="207" t="s">
        <v>1016</v>
      </c>
      <c r="B99" s="207" t="s">
        <v>96</v>
      </c>
      <c r="C99" s="207" t="s">
        <v>905</v>
      </c>
      <c r="D99" s="207" t="s">
        <v>96</v>
      </c>
      <c r="E99" s="208"/>
      <c r="F99" s="213"/>
      <c r="G99" s="208"/>
      <c r="H99" s="207" t="s">
        <v>96</v>
      </c>
      <c r="I99" s="213"/>
      <c r="J99" s="208"/>
      <c r="K99" s="213"/>
      <c r="L99" s="213"/>
    </row>
    <row r="100" spans="1:12" ht="12.75">
      <c r="A100" s="209" t="s">
        <v>1017</v>
      </c>
      <c r="B100" s="209" t="s">
        <v>906</v>
      </c>
      <c r="C100" s="209" t="s">
        <v>907</v>
      </c>
      <c r="D100" s="209" t="s">
        <v>136</v>
      </c>
      <c r="E100" s="210">
        <v>19</v>
      </c>
      <c r="F100" s="214"/>
      <c r="G100" s="210">
        <f>E100*F100</f>
        <v>0</v>
      </c>
      <c r="H100" s="209" t="s">
        <v>96</v>
      </c>
      <c r="I100" s="214"/>
      <c r="J100" s="210">
        <f>E100*I100</f>
        <v>0</v>
      </c>
      <c r="K100" s="214">
        <f>F100+I100</f>
        <v>0</v>
      </c>
      <c r="L100" s="214">
        <f>G100+J100</f>
        <v>0</v>
      </c>
    </row>
    <row r="101" spans="1:12" ht="12.75">
      <c r="A101" s="209" t="s">
        <v>96</v>
      </c>
      <c r="B101" s="209" t="s">
        <v>96</v>
      </c>
      <c r="C101" s="209" t="s">
        <v>908</v>
      </c>
      <c r="D101" s="209" t="s">
        <v>96</v>
      </c>
      <c r="E101" s="210"/>
      <c r="F101" s="214"/>
      <c r="G101" s="210"/>
      <c r="H101" s="209" t="s">
        <v>96</v>
      </c>
      <c r="I101" s="214"/>
      <c r="J101" s="210"/>
      <c r="K101" s="214"/>
      <c r="L101" s="214"/>
    </row>
    <row r="102" spans="1:12" ht="12.75">
      <c r="A102" s="207" t="s">
        <v>1018</v>
      </c>
      <c r="B102" s="207" t="s">
        <v>96</v>
      </c>
      <c r="C102" s="207" t="s">
        <v>909</v>
      </c>
      <c r="D102" s="207" t="s">
        <v>96</v>
      </c>
      <c r="E102" s="208"/>
      <c r="F102" s="213"/>
      <c r="G102" s="208"/>
      <c r="H102" s="207" t="s">
        <v>96</v>
      </c>
      <c r="I102" s="213"/>
      <c r="J102" s="208"/>
      <c r="K102" s="213"/>
      <c r="L102" s="213"/>
    </row>
    <row r="103" spans="1:12" ht="12.75">
      <c r="A103" s="207" t="s">
        <v>1019</v>
      </c>
      <c r="B103" s="207" t="s">
        <v>96</v>
      </c>
      <c r="C103" s="207" t="s">
        <v>910</v>
      </c>
      <c r="D103" s="207" t="s">
        <v>96</v>
      </c>
      <c r="E103" s="208"/>
      <c r="F103" s="213"/>
      <c r="G103" s="208"/>
      <c r="H103" s="207" t="s">
        <v>96</v>
      </c>
      <c r="I103" s="213"/>
      <c r="J103" s="208"/>
      <c r="K103" s="213"/>
      <c r="L103" s="213"/>
    </row>
    <row r="104" spans="1:12" ht="12.75">
      <c r="A104" s="209" t="s">
        <v>1020</v>
      </c>
      <c r="B104" s="209" t="s">
        <v>911</v>
      </c>
      <c r="C104" s="209" t="s">
        <v>912</v>
      </c>
      <c r="D104" s="209" t="s">
        <v>86</v>
      </c>
      <c r="E104" s="210">
        <v>19</v>
      </c>
      <c r="F104" s="214"/>
      <c r="G104" s="210">
        <f>E104*F104</f>
        <v>0</v>
      </c>
      <c r="H104" s="209" t="s">
        <v>96</v>
      </c>
      <c r="I104" s="214"/>
      <c r="J104" s="210">
        <f>E104*I104</f>
        <v>0</v>
      </c>
      <c r="K104" s="214">
        <f>F104+I104</f>
        <v>0</v>
      </c>
      <c r="L104" s="214">
        <f>G104+J104</f>
        <v>0</v>
      </c>
    </row>
    <row r="105" spans="1:12" ht="12.75">
      <c r="A105" s="209" t="s">
        <v>96</v>
      </c>
      <c r="B105" s="209" t="s">
        <v>96</v>
      </c>
      <c r="C105" s="209" t="s">
        <v>908</v>
      </c>
      <c r="D105" s="209" t="s">
        <v>96</v>
      </c>
      <c r="E105" s="210"/>
      <c r="F105" s="214"/>
      <c r="G105" s="210"/>
      <c r="H105" s="209" t="s">
        <v>96</v>
      </c>
      <c r="I105" s="214"/>
      <c r="J105" s="210"/>
      <c r="K105" s="214"/>
      <c r="L105" s="214"/>
    </row>
    <row r="106" spans="1:12" ht="12.75">
      <c r="A106" s="207" t="s">
        <v>1021</v>
      </c>
      <c r="B106" s="207" t="s">
        <v>96</v>
      </c>
      <c r="C106" s="207" t="s">
        <v>913</v>
      </c>
      <c r="D106" s="207" t="s">
        <v>96</v>
      </c>
      <c r="E106" s="208"/>
      <c r="F106" s="213"/>
      <c r="G106" s="208"/>
      <c r="H106" s="207" t="s">
        <v>96</v>
      </c>
      <c r="I106" s="213"/>
      <c r="J106" s="208"/>
      <c r="K106" s="213"/>
      <c r="L106" s="213"/>
    </row>
    <row r="107" spans="1:12" ht="12.75">
      <c r="A107" s="209" t="s">
        <v>1022</v>
      </c>
      <c r="B107" s="209" t="s">
        <v>914</v>
      </c>
      <c r="C107" s="209" t="s">
        <v>915</v>
      </c>
      <c r="D107" s="209" t="s">
        <v>136</v>
      </c>
      <c r="E107" s="210">
        <v>9.5</v>
      </c>
      <c r="F107" s="214"/>
      <c r="G107" s="210">
        <f>E107*F107</f>
        <v>0</v>
      </c>
      <c r="H107" s="209" t="s">
        <v>96</v>
      </c>
      <c r="I107" s="214"/>
      <c r="J107" s="210">
        <f>E107*I107</f>
        <v>0</v>
      </c>
      <c r="K107" s="214">
        <f>F107+I107</f>
        <v>0</v>
      </c>
      <c r="L107" s="214">
        <f>G107+J107</f>
        <v>0</v>
      </c>
    </row>
    <row r="108" spans="1:12" ht="12.75">
      <c r="A108" s="209" t="s">
        <v>96</v>
      </c>
      <c r="B108" s="209" t="s">
        <v>96</v>
      </c>
      <c r="C108" s="209" t="s">
        <v>916</v>
      </c>
      <c r="D108" s="209" t="s">
        <v>96</v>
      </c>
      <c r="E108" s="210"/>
      <c r="F108" s="214"/>
      <c r="G108" s="210"/>
      <c r="H108" s="209" t="s">
        <v>96</v>
      </c>
      <c r="I108" s="214"/>
      <c r="J108" s="210"/>
      <c r="K108" s="214"/>
      <c r="L108" s="214"/>
    </row>
    <row r="109" spans="1:12" ht="12.75">
      <c r="A109" s="207" t="s">
        <v>1023</v>
      </c>
      <c r="B109" s="207" t="s">
        <v>96</v>
      </c>
      <c r="C109" s="207" t="s">
        <v>917</v>
      </c>
      <c r="D109" s="207" t="s">
        <v>96</v>
      </c>
      <c r="E109" s="208"/>
      <c r="F109" s="213"/>
      <c r="G109" s="208"/>
      <c r="H109" s="207" t="s">
        <v>96</v>
      </c>
      <c r="I109" s="213"/>
      <c r="J109" s="208"/>
      <c r="K109" s="213"/>
      <c r="L109" s="213"/>
    </row>
    <row r="110" spans="1:12" ht="12.75">
      <c r="A110" s="207" t="s">
        <v>1024</v>
      </c>
      <c r="B110" s="207" t="s">
        <v>96</v>
      </c>
      <c r="C110" s="207" t="s">
        <v>918</v>
      </c>
      <c r="D110" s="207" t="s">
        <v>96</v>
      </c>
      <c r="E110" s="208"/>
      <c r="F110" s="213"/>
      <c r="G110" s="208"/>
      <c r="H110" s="207" t="s">
        <v>96</v>
      </c>
      <c r="I110" s="213"/>
      <c r="J110" s="208"/>
      <c r="K110" s="213"/>
      <c r="L110" s="213"/>
    </row>
    <row r="111" spans="1:12" ht="12.75">
      <c r="A111" s="209" t="s">
        <v>1025</v>
      </c>
      <c r="B111" s="209" t="s">
        <v>919</v>
      </c>
      <c r="C111" s="209" t="s">
        <v>920</v>
      </c>
      <c r="D111" s="209" t="s">
        <v>136</v>
      </c>
      <c r="E111" s="210">
        <v>9.5</v>
      </c>
      <c r="F111" s="214"/>
      <c r="G111" s="210">
        <f>E111*F111</f>
        <v>0</v>
      </c>
      <c r="H111" s="209" t="s">
        <v>96</v>
      </c>
      <c r="I111" s="214"/>
      <c r="J111" s="210">
        <f>E111*I111</f>
        <v>0</v>
      </c>
      <c r="K111" s="214">
        <f>F111+I111</f>
        <v>0</v>
      </c>
      <c r="L111" s="214">
        <f>G111+J111</f>
        <v>0</v>
      </c>
    </row>
    <row r="112" spans="1:12" ht="12.75">
      <c r="A112" s="209" t="s">
        <v>96</v>
      </c>
      <c r="B112" s="209" t="s">
        <v>96</v>
      </c>
      <c r="C112" s="209" t="s">
        <v>916</v>
      </c>
      <c r="D112" s="209" t="s">
        <v>96</v>
      </c>
      <c r="E112" s="210"/>
      <c r="F112" s="214"/>
      <c r="G112" s="210"/>
      <c r="H112" s="209" t="s">
        <v>96</v>
      </c>
      <c r="I112" s="214"/>
      <c r="J112" s="210"/>
      <c r="K112" s="214"/>
      <c r="L112" s="214"/>
    </row>
    <row r="113" spans="1:12" ht="12.75">
      <c r="A113" s="207" t="s">
        <v>1026</v>
      </c>
      <c r="B113" s="207" t="s">
        <v>96</v>
      </c>
      <c r="C113" s="207" t="s">
        <v>921</v>
      </c>
      <c r="D113" s="207" t="s">
        <v>96</v>
      </c>
      <c r="E113" s="208"/>
      <c r="F113" s="213"/>
      <c r="G113" s="208"/>
      <c r="H113" s="207" t="s">
        <v>96</v>
      </c>
      <c r="I113" s="213"/>
      <c r="J113" s="208"/>
      <c r="K113" s="213"/>
      <c r="L113" s="213"/>
    </row>
    <row r="114" spans="1:12" ht="12.75">
      <c r="A114" s="209" t="s">
        <v>1027</v>
      </c>
      <c r="B114" s="209" t="s">
        <v>922</v>
      </c>
      <c r="C114" s="209" t="s">
        <v>923</v>
      </c>
      <c r="D114" s="209" t="s">
        <v>215</v>
      </c>
      <c r="E114" s="210">
        <v>498</v>
      </c>
      <c r="F114" s="214"/>
      <c r="G114" s="210">
        <f>E114*F114</f>
        <v>0</v>
      </c>
      <c r="H114" s="209" t="s">
        <v>96</v>
      </c>
      <c r="I114" s="214"/>
      <c r="J114" s="210">
        <f>E114*I114</f>
        <v>0</v>
      </c>
      <c r="K114" s="214">
        <f>F114+I114</f>
        <v>0</v>
      </c>
      <c r="L114" s="214">
        <f>G114+J114</f>
        <v>0</v>
      </c>
    </row>
    <row r="115" spans="1:12" ht="12.75">
      <c r="A115" s="209" t="s">
        <v>96</v>
      </c>
      <c r="B115" s="209" t="s">
        <v>96</v>
      </c>
      <c r="C115" s="209" t="s">
        <v>924</v>
      </c>
      <c r="D115" s="209" t="s">
        <v>96</v>
      </c>
      <c r="E115" s="210"/>
      <c r="F115" s="214"/>
      <c r="G115" s="210"/>
      <c r="H115" s="209" t="s">
        <v>96</v>
      </c>
      <c r="I115" s="214"/>
      <c r="J115" s="210"/>
      <c r="K115" s="214"/>
      <c r="L115" s="214"/>
    </row>
    <row r="116" spans="1:12" ht="12.75">
      <c r="A116" s="209" t="s">
        <v>1028</v>
      </c>
      <c r="B116" s="209" t="s">
        <v>925</v>
      </c>
      <c r="C116" s="209" t="s">
        <v>926</v>
      </c>
      <c r="D116" s="209" t="s">
        <v>215</v>
      </c>
      <c r="E116" s="210">
        <v>42</v>
      </c>
      <c r="F116" s="214"/>
      <c r="G116" s="210">
        <f>E116*F116</f>
        <v>0</v>
      </c>
      <c r="H116" s="209" t="s">
        <v>96</v>
      </c>
      <c r="I116" s="214"/>
      <c r="J116" s="210">
        <f>E116*I116</f>
        <v>0</v>
      </c>
      <c r="K116" s="214">
        <f>F116+I116</f>
        <v>0</v>
      </c>
      <c r="L116" s="214">
        <f>G116+J116</f>
        <v>0</v>
      </c>
    </row>
    <row r="117" spans="1:12" ht="12.75">
      <c r="A117" s="209" t="s">
        <v>96</v>
      </c>
      <c r="B117" s="209" t="s">
        <v>96</v>
      </c>
      <c r="C117" s="209" t="s">
        <v>927</v>
      </c>
      <c r="D117" s="209" t="s">
        <v>96</v>
      </c>
      <c r="E117" s="210"/>
      <c r="F117" s="214"/>
      <c r="G117" s="210"/>
      <c r="H117" s="209" t="s">
        <v>96</v>
      </c>
      <c r="I117" s="214"/>
      <c r="J117" s="210"/>
      <c r="K117" s="214"/>
      <c r="L117" s="214"/>
    </row>
    <row r="118" spans="1:12" ht="12.75">
      <c r="A118" s="207" t="s">
        <v>1029</v>
      </c>
      <c r="B118" s="207" t="s">
        <v>96</v>
      </c>
      <c r="C118" s="207" t="s">
        <v>928</v>
      </c>
      <c r="D118" s="207" t="s">
        <v>96</v>
      </c>
      <c r="E118" s="208"/>
      <c r="F118" s="213"/>
      <c r="G118" s="208"/>
      <c r="H118" s="207" t="s">
        <v>96</v>
      </c>
      <c r="I118" s="213"/>
      <c r="J118" s="208"/>
      <c r="K118" s="213"/>
      <c r="L118" s="213"/>
    </row>
    <row r="119" spans="1:12" ht="12.75">
      <c r="A119" s="209" t="s">
        <v>1030</v>
      </c>
      <c r="B119" s="209" t="s">
        <v>929</v>
      </c>
      <c r="C119" s="209" t="s">
        <v>930</v>
      </c>
      <c r="D119" s="209" t="s">
        <v>215</v>
      </c>
      <c r="E119" s="210">
        <v>540</v>
      </c>
      <c r="F119" s="214"/>
      <c r="G119" s="210">
        <f>E119*F119</f>
        <v>0</v>
      </c>
      <c r="H119" s="209" t="s">
        <v>96</v>
      </c>
      <c r="I119" s="214"/>
      <c r="J119" s="210">
        <f>E119*I119</f>
        <v>0</v>
      </c>
      <c r="K119" s="214">
        <f>F119+I119</f>
        <v>0</v>
      </c>
      <c r="L119" s="214">
        <f>G119+J119</f>
        <v>0</v>
      </c>
    </row>
    <row r="120" spans="1:12" ht="12.75">
      <c r="A120" s="209" t="s">
        <v>96</v>
      </c>
      <c r="B120" s="209" t="s">
        <v>96</v>
      </c>
      <c r="C120" s="209" t="s">
        <v>931</v>
      </c>
      <c r="D120" s="209" t="s">
        <v>96</v>
      </c>
      <c r="E120" s="210"/>
      <c r="F120" s="214"/>
      <c r="G120" s="210"/>
      <c r="H120" s="209" t="s">
        <v>96</v>
      </c>
      <c r="I120" s="214"/>
      <c r="J120" s="210"/>
      <c r="K120" s="214"/>
      <c r="L120" s="214"/>
    </row>
    <row r="121" spans="1:12" ht="12.75">
      <c r="A121" s="207" t="s">
        <v>1031</v>
      </c>
      <c r="B121" s="207" t="s">
        <v>96</v>
      </c>
      <c r="C121" s="207" t="s">
        <v>932</v>
      </c>
      <c r="D121" s="207" t="s">
        <v>96</v>
      </c>
      <c r="E121" s="208"/>
      <c r="F121" s="213"/>
      <c r="G121" s="208"/>
      <c r="H121" s="207" t="s">
        <v>96</v>
      </c>
      <c r="I121" s="213"/>
      <c r="J121" s="208"/>
      <c r="K121" s="213"/>
      <c r="L121" s="213"/>
    </row>
    <row r="122" spans="1:12" ht="12.75">
      <c r="A122" s="209" t="s">
        <v>1032</v>
      </c>
      <c r="B122" s="209" t="s">
        <v>933</v>
      </c>
      <c r="C122" s="209" t="s">
        <v>934</v>
      </c>
      <c r="D122" s="209" t="s">
        <v>215</v>
      </c>
      <c r="E122" s="210">
        <v>540</v>
      </c>
      <c r="F122" s="214"/>
      <c r="G122" s="210">
        <f>E122*F122</f>
        <v>0</v>
      </c>
      <c r="H122" s="209" t="s">
        <v>96</v>
      </c>
      <c r="I122" s="214"/>
      <c r="J122" s="210">
        <f>E122*I122</f>
        <v>0</v>
      </c>
      <c r="K122" s="214">
        <f>F122+I122</f>
        <v>0</v>
      </c>
      <c r="L122" s="214">
        <f>G122+J122</f>
        <v>0</v>
      </c>
    </row>
    <row r="123" spans="1:12" ht="12.75">
      <c r="A123" s="209" t="s">
        <v>96</v>
      </c>
      <c r="B123" s="209" t="s">
        <v>96</v>
      </c>
      <c r="C123" s="209" t="s">
        <v>931</v>
      </c>
      <c r="D123" s="209" t="s">
        <v>96</v>
      </c>
      <c r="E123" s="210"/>
      <c r="F123" s="214"/>
      <c r="G123" s="210"/>
      <c r="H123" s="209" t="s">
        <v>96</v>
      </c>
      <c r="I123" s="214"/>
      <c r="J123" s="210"/>
      <c r="K123" s="214"/>
      <c r="L123" s="214"/>
    </row>
    <row r="124" spans="1:12" ht="12.75">
      <c r="A124" s="207" t="s">
        <v>1033</v>
      </c>
      <c r="B124" s="207" t="s">
        <v>96</v>
      </c>
      <c r="C124" s="207" t="s">
        <v>935</v>
      </c>
      <c r="D124" s="207" t="s">
        <v>96</v>
      </c>
      <c r="E124" s="208"/>
      <c r="F124" s="213"/>
      <c r="G124" s="208"/>
      <c r="H124" s="207" t="s">
        <v>96</v>
      </c>
      <c r="I124" s="213"/>
      <c r="J124" s="208"/>
      <c r="K124" s="213"/>
      <c r="L124" s="213"/>
    </row>
    <row r="125" spans="1:12" ht="12.75">
      <c r="A125" s="209" t="s">
        <v>1034</v>
      </c>
      <c r="B125" s="209" t="s">
        <v>936</v>
      </c>
      <c r="C125" s="209" t="s">
        <v>937</v>
      </c>
      <c r="D125" s="209" t="s">
        <v>215</v>
      </c>
      <c r="E125" s="210">
        <v>1198</v>
      </c>
      <c r="F125" s="214"/>
      <c r="G125" s="210">
        <f>E125*F125</f>
        <v>0</v>
      </c>
      <c r="H125" s="209" t="s">
        <v>96</v>
      </c>
      <c r="I125" s="214"/>
      <c r="J125" s="210">
        <f>E125*I125</f>
        <v>0</v>
      </c>
      <c r="K125" s="214">
        <f>F125+I125</f>
        <v>0</v>
      </c>
      <c r="L125" s="214">
        <f>G125+J125</f>
        <v>0</v>
      </c>
    </row>
    <row r="126" spans="1:12" ht="12.75">
      <c r="A126" s="209" t="s">
        <v>96</v>
      </c>
      <c r="B126" s="209" t="s">
        <v>96</v>
      </c>
      <c r="C126" s="209" t="s">
        <v>938</v>
      </c>
      <c r="D126" s="209" t="s">
        <v>96</v>
      </c>
      <c r="E126" s="210"/>
      <c r="F126" s="214"/>
      <c r="G126" s="210"/>
      <c r="H126" s="209" t="s">
        <v>96</v>
      </c>
      <c r="I126" s="214"/>
      <c r="J126" s="210"/>
      <c r="K126" s="214"/>
      <c r="L126" s="214"/>
    </row>
    <row r="127" spans="1:12" ht="12.75">
      <c r="A127" s="209" t="s">
        <v>1034</v>
      </c>
      <c r="B127" s="209" t="s">
        <v>939</v>
      </c>
      <c r="C127" s="209" t="s">
        <v>940</v>
      </c>
      <c r="D127" s="209" t="s">
        <v>215</v>
      </c>
      <c r="E127" s="210">
        <v>84</v>
      </c>
      <c r="F127" s="214"/>
      <c r="G127" s="210">
        <f>E127*F127</f>
        <v>0</v>
      </c>
      <c r="H127" s="209" t="s">
        <v>96</v>
      </c>
      <c r="I127" s="214"/>
      <c r="J127" s="210">
        <f>E127*I127</f>
        <v>0</v>
      </c>
      <c r="K127" s="214">
        <f>F127+I127</f>
        <v>0</v>
      </c>
      <c r="L127" s="214">
        <f>G127+J127</f>
        <v>0</v>
      </c>
    </row>
    <row r="128" spans="1:12" ht="12.75">
      <c r="A128" s="209" t="s">
        <v>96</v>
      </c>
      <c r="B128" s="209" t="s">
        <v>96</v>
      </c>
      <c r="C128" s="209" t="s">
        <v>941</v>
      </c>
      <c r="D128" s="209" t="s">
        <v>96</v>
      </c>
      <c r="E128" s="210"/>
      <c r="F128" s="214"/>
      <c r="G128" s="210"/>
      <c r="H128" s="209" t="s">
        <v>96</v>
      </c>
      <c r="I128" s="214"/>
      <c r="J128" s="210"/>
      <c r="K128" s="214"/>
      <c r="L128" s="214"/>
    </row>
    <row r="129" spans="1:12" ht="12.75">
      <c r="A129" s="207" t="s">
        <v>1035</v>
      </c>
      <c r="B129" s="207" t="s">
        <v>96</v>
      </c>
      <c r="C129" s="207" t="s">
        <v>942</v>
      </c>
      <c r="D129" s="207" t="s">
        <v>96</v>
      </c>
      <c r="E129" s="208"/>
      <c r="F129" s="213"/>
      <c r="G129" s="208"/>
      <c r="H129" s="207" t="s">
        <v>96</v>
      </c>
      <c r="I129" s="213"/>
      <c r="J129" s="208"/>
      <c r="K129" s="213"/>
      <c r="L129" s="213"/>
    </row>
    <row r="130" spans="1:12" ht="12.75">
      <c r="A130" s="209" t="s">
        <v>1036</v>
      </c>
      <c r="B130" s="209" t="s">
        <v>943</v>
      </c>
      <c r="C130" s="209" t="s">
        <v>923</v>
      </c>
      <c r="D130" s="209" t="s">
        <v>215</v>
      </c>
      <c r="E130" s="210">
        <v>498</v>
      </c>
      <c r="F130" s="214"/>
      <c r="G130" s="210">
        <f>E130*F130</f>
        <v>0</v>
      </c>
      <c r="H130" s="209" t="s">
        <v>96</v>
      </c>
      <c r="I130" s="214"/>
      <c r="J130" s="210">
        <f>E130*I130</f>
        <v>0</v>
      </c>
      <c r="K130" s="214">
        <f>F130+I130</f>
        <v>0</v>
      </c>
      <c r="L130" s="214">
        <f>G130+J130</f>
        <v>0</v>
      </c>
    </row>
    <row r="131" spans="1:12" ht="12.75">
      <c r="A131" s="209" t="s">
        <v>96</v>
      </c>
      <c r="B131" s="209" t="s">
        <v>96</v>
      </c>
      <c r="C131" s="209" t="s">
        <v>924</v>
      </c>
      <c r="D131" s="209" t="s">
        <v>96</v>
      </c>
      <c r="E131" s="210"/>
      <c r="F131" s="214"/>
      <c r="G131" s="210"/>
      <c r="H131" s="209" t="s">
        <v>96</v>
      </c>
      <c r="I131" s="214"/>
      <c r="J131" s="210"/>
      <c r="K131" s="214"/>
      <c r="L131" s="214"/>
    </row>
    <row r="132" spans="1:12" ht="12.75">
      <c r="A132" s="209" t="s">
        <v>1037</v>
      </c>
      <c r="B132" s="209" t="s">
        <v>944</v>
      </c>
      <c r="C132" s="209" t="s">
        <v>945</v>
      </c>
      <c r="D132" s="209" t="s">
        <v>215</v>
      </c>
      <c r="E132" s="210">
        <v>42</v>
      </c>
      <c r="F132" s="214"/>
      <c r="G132" s="210">
        <f>E132*F132</f>
        <v>0</v>
      </c>
      <c r="H132" s="209" t="s">
        <v>96</v>
      </c>
      <c r="I132" s="214"/>
      <c r="J132" s="210">
        <f>E132*I132</f>
        <v>0</v>
      </c>
      <c r="K132" s="214">
        <f>F132+I132</f>
        <v>0</v>
      </c>
      <c r="L132" s="214">
        <f>G132+J132</f>
        <v>0</v>
      </c>
    </row>
    <row r="133" spans="1:12" ht="12.75">
      <c r="A133" s="209" t="s">
        <v>96</v>
      </c>
      <c r="B133" s="209" t="s">
        <v>96</v>
      </c>
      <c r="C133" s="209" t="s">
        <v>927</v>
      </c>
      <c r="D133" s="209" t="s">
        <v>96</v>
      </c>
      <c r="E133" s="210"/>
      <c r="F133" s="214"/>
      <c r="G133" s="210"/>
      <c r="H133" s="209" t="s">
        <v>96</v>
      </c>
      <c r="I133" s="214"/>
      <c r="J133" s="210"/>
      <c r="K133" s="214"/>
      <c r="L133" s="214"/>
    </row>
    <row r="134" spans="1:12" ht="12.75">
      <c r="A134" s="207" t="s">
        <v>1038</v>
      </c>
      <c r="B134" s="207" t="s">
        <v>96</v>
      </c>
      <c r="C134" s="207" t="s">
        <v>946</v>
      </c>
      <c r="D134" s="207" t="s">
        <v>96</v>
      </c>
      <c r="E134" s="208"/>
      <c r="F134" s="213"/>
      <c r="G134" s="208"/>
      <c r="H134" s="207" t="s">
        <v>96</v>
      </c>
      <c r="I134" s="213"/>
      <c r="J134" s="208"/>
      <c r="K134" s="213"/>
      <c r="L134" s="213"/>
    </row>
    <row r="135" spans="1:12" ht="12.75">
      <c r="A135" s="209" t="s">
        <v>1039</v>
      </c>
      <c r="B135" s="209" t="s">
        <v>947</v>
      </c>
      <c r="C135" s="209" t="s">
        <v>948</v>
      </c>
      <c r="D135" s="209" t="s">
        <v>136</v>
      </c>
      <c r="E135" s="210">
        <v>19.53</v>
      </c>
      <c r="F135" s="214"/>
      <c r="G135" s="210">
        <f>E135*F135</f>
        <v>0</v>
      </c>
      <c r="H135" s="209" t="s">
        <v>96</v>
      </c>
      <c r="I135" s="214"/>
      <c r="J135" s="210">
        <f>E135*I135</f>
        <v>0</v>
      </c>
      <c r="K135" s="214">
        <f>F135+I135</f>
        <v>0</v>
      </c>
      <c r="L135" s="214">
        <f>G135+J135</f>
        <v>0</v>
      </c>
    </row>
    <row r="136" spans="1:12" ht="12.75">
      <c r="A136" s="209" t="s">
        <v>96</v>
      </c>
      <c r="B136" s="209" t="s">
        <v>96</v>
      </c>
      <c r="C136" s="209" t="s">
        <v>949</v>
      </c>
      <c r="D136" s="209" t="s">
        <v>96</v>
      </c>
      <c r="E136" s="210"/>
      <c r="F136" s="214"/>
      <c r="G136" s="210"/>
      <c r="H136" s="209" t="s">
        <v>96</v>
      </c>
      <c r="I136" s="214"/>
      <c r="J136" s="210"/>
      <c r="K136" s="214"/>
      <c r="L136" s="214"/>
    </row>
    <row r="137" spans="1:12" ht="12.75">
      <c r="A137" s="207" t="s">
        <v>1040</v>
      </c>
      <c r="B137" s="207" t="s">
        <v>96</v>
      </c>
      <c r="C137" s="207" t="s">
        <v>950</v>
      </c>
      <c r="D137" s="207" t="s">
        <v>96</v>
      </c>
      <c r="E137" s="208"/>
      <c r="F137" s="213"/>
      <c r="G137" s="208"/>
      <c r="H137" s="207" t="s">
        <v>96</v>
      </c>
      <c r="I137" s="213"/>
      <c r="J137" s="208"/>
      <c r="K137" s="213"/>
      <c r="L137" s="213"/>
    </row>
    <row r="138" spans="1:12" ht="12.75">
      <c r="A138" s="209" t="s">
        <v>1041</v>
      </c>
      <c r="B138" s="209" t="s">
        <v>951</v>
      </c>
      <c r="C138" s="209" t="s">
        <v>952</v>
      </c>
      <c r="D138" s="209" t="s">
        <v>125</v>
      </c>
      <c r="E138" s="210">
        <v>195.3</v>
      </c>
      <c r="F138" s="214"/>
      <c r="G138" s="210">
        <f>E138*F138</f>
        <v>0</v>
      </c>
      <c r="H138" s="209" t="s">
        <v>96</v>
      </c>
      <c r="I138" s="214"/>
      <c r="J138" s="210">
        <f>E138*I138</f>
        <v>0</v>
      </c>
      <c r="K138" s="214">
        <f>F138+I138</f>
        <v>0</v>
      </c>
      <c r="L138" s="214">
        <f>G138+J138</f>
        <v>0</v>
      </c>
    </row>
    <row r="139" spans="1:12" ht="12.75">
      <c r="A139" s="209" t="s">
        <v>96</v>
      </c>
      <c r="B139" s="209" t="s">
        <v>96</v>
      </c>
      <c r="C139" s="209" t="s">
        <v>953</v>
      </c>
      <c r="D139" s="209" t="s">
        <v>96</v>
      </c>
      <c r="E139" s="210"/>
      <c r="F139" s="214"/>
      <c r="G139" s="210"/>
      <c r="H139" s="209" t="s">
        <v>96</v>
      </c>
      <c r="I139" s="214"/>
      <c r="J139" s="210"/>
      <c r="K139" s="214"/>
      <c r="L139" s="214"/>
    </row>
    <row r="140" spans="1:12" ht="12.75">
      <c r="A140" s="205" t="s">
        <v>96</v>
      </c>
      <c r="B140" s="205" t="s">
        <v>96</v>
      </c>
      <c r="C140" s="205" t="s">
        <v>954</v>
      </c>
      <c r="D140" s="205" t="s">
        <v>96</v>
      </c>
      <c r="E140" s="206"/>
      <c r="F140" s="206"/>
      <c r="G140" s="206"/>
      <c r="H140" s="205" t="s">
        <v>96</v>
      </c>
      <c r="I140" s="206"/>
      <c r="J140" s="206"/>
      <c r="K140" s="212"/>
      <c r="L140" s="212">
        <f>SUM(L92:L139)</f>
        <v>0</v>
      </c>
    </row>
    <row r="141" spans="1:12" ht="42.75">
      <c r="A141" s="236"/>
      <c r="B141" s="237"/>
      <c r="C141" s="236" t="s">
        <v>1054</v>
      </c>
      <c r="D141" s="237" t="s">
        <v>96</v>
      </c>
      <c r="E141" s="238"/>
      <c r="F141" s="238"/>
      <c r="G141" s="238"/>
      <c r="H141" s="238"/>
      <c r="I141" s="238"/>
      <c r="J141" s="238"/>
      <c r="K141" s="238"/>
      <c r="L141" s="238"/>
    </row>
    <row r="142" spans="1:11" ht="21">
      <c r="A142" s="197"/>
      <c r="B142" s="197"/>
      <c r="C142" s="201" t="s">
        <v>1055</v>
      </c>
      <c r="D142" s="197" t="s">
        <v>96</v>
      </c>
      <c r="E142" s="202"/>
      <c r="F142" s="202"/>
      <c r="G142" s="202"/>
      <c r="H142" s="202"/>
      <c r="I142" s="202"/>
      <c r="J142" s="202"/>
      <c r="K142" s="202"/>
    </row>
  </sheetData>
  <sheetProtection password="E0CF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9"/>
  <sheetViews>
    <sheetView workbookViewId="0" topLeftCell="A1">
      <selection activeCell="A10" sqref="A10:I18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06" t="s">
        <v>2</v>
      </c>
      <c r="B1" s="407"/>
      <c r="C1" s="105" t="s">
        <v>91</v>
      </c>
      <c r="D1" s="106"/>
      <c r="E1" s="107"/>
      <c r="F1" s="106"/>
      <c r="G1" s="108" t="s">
        <v>66</v>
      </c>
      <c r="H1" s="109" t="s">
        <v>96</v>
      </c>
      <c r="I1" s="110"/>
    </row>
    <row r="2" spans="1:9" ht="13.5" thickBot="1">
      <c r="A2" s="408" t="s">
        <v>67</v>
      </c>
      <c r="B2" s="409"/>
      <c r="C2" s="111" t="s">
        <v>95</v>
      </c>
      <c r="D2" s="112"/>
      <c r="E2" s="113"/>
      <c r="F2" s="112"/>
      <c r="G2" s="410"/>
      <c r="H2" s="411"/>
      <c r="I2" s="412"/>
    </row>
    <row r="3" ht="13.5" thickTop="1">
      <c r="F3" s="46"/>
    </row>
    <row r="4" spans="1:9" ht="19.5" customHeight="1">
      <c r="A4" s="114" t="s">
        <v>68</v>
      </c>
      <c r="B4" s="115"/>
      <c r="C4" s="115"/>
      <c r="D4" s="115"/>
      <c r="E4" s="116"/>
      <c r="F4" s="115"/>
      <c r="G4" s="115"/>
      <c r="H4" s="115"/>
      <c r="I4" s="115"/>
    </row>
    <row r="5" ht="13.5" thickBot="1"/>
    <row r="6" spans="1:9" s="46" customFormat="1" ht="13.5" thickBot="1">
      <c r="A6" s="117"/>
      <c r="B6" s="118" t="s">
        <v>69</v>
      </c>
      <c r="C6" s="118"/>
      <c r="D6" s="119"/>
      <c r="E6" s="120" t="s">
        <v>20</v>
      </c>
      <c r="F6" s="121" t="s">
        <v>21</v>
      </c>
      <c r="G6" s="121" t="s">
        <v>22</v>
      </c>
      <c r="H6" s="121" t="s">
        <v>23</v>
      </c>
      <c r="I6" s="122" t="s">
        <v>24</v>
      </c>
    </row>
    <row r="7" spans="1:9" s="46" customFormat="1" ht="13.5" thickBot="1">
      <c r="A7" s="193" t="str">
        <f>'SO000  Pol'!B7</f>
        <v>000</v>
      </c>
      <c r="B7" s="12" t="str">
        <f>'SO000  Pol'!C7</f>
        <v>Vedlejší a ostatní náklady</v>
      </c>
      <c r="D7" s="123"/>
      <c r="E7" s="194">
        <f>'SO000  Pol'!BA24</f>
        <v>0</v>
      </c>
      <c r="F7" s="195">
        <f>'SO000  Pol'!BB24</f>
        <v>0</v>
      </c>
      <c r="G7" s="195">
        <f>'SO000  Pol'!BC24</f>
        <v>0</v>
      </c>
      <c r="H7" s="195">
        <f>'SO000  Pol'!BD24</f>
        <v>0</v>
      </c>
      <c r="I7" s="196">
        <f>'SO000  Pol'!BE24</f>
        <v>0</v>
      </c>
    </row>
    <row r="8" spans="1:9" s="5" customFormat="1" ht="13.5" thickBot="1">
      <c r="A8" s="124"/>
      <c r="B8" s="125" t="s">
        <v>70</v>
      </c>
      <c r="C8" s="125"/>
      <c r="D8" s="126"/>
      <c r="E8" s="127">
        <f>SUM(E7:E7)</f>
        <v>0</v>
      </c>
      <c r="F8" s="128">
        <f>SUM(F7:F7)</f>
        <v>0</v>
      </c>
      <c r="G8" s="128">
        <f>SUM(G7:G7)</f>
        <v>0</v>
      </c>
      <c r="H8" s="128">
        <f>SUM(H7:H7)</f>
        <v>0</v>
      </c>
      <c r="I8" s="129">
        <f>SUM(I7:I7)</f>
        <v>0</v>
      </c>
    </row>
    <row r="9" spans="1:9" ht="12.75">
      <c r="A9" s="46"/>
      <c r="B9" s="46"/>
      <c r="C9" s="46"/>
      <c r="D9" s="46"/>
      <c r="E9" s="46"/>
      <c r="F9" s="46"/>
      <c r="G9" s="46"/>
      <c r="H9" s="46"/>
      <c r="I9" s="46"/>
    </row>
    <row r="10" spans="1:57" ht="19.5" customHeight="1">
      <c r="A10" s="239"/>
      <c r="B10" s="239"/>
      <c r="C10" s="239"/>
      <c r="D10" s="239"/>
      <c r="E10" s="239"/>
      <c r="F10" s="239"/>
      <c r="G10" s="240"/>
      <c r="H10" s="239"/>
      <c r="I10" s="239"/>
      <c r="BA10" s="52"/>
      <c r="BB10" s="52"/>
      <c r="BC10" s="52"/>
      <c r="BD10" s="52"/>
      <c r="BE10" s="52"/>
    </row>
    <row r="11" spans="1:9" ht="12.75">
      <c r="A11" s="91"/>
      <c r="B11" s="91"/>
      <c r="C11" s="91"/>
      <c r="D11" s="91"/>
      <c r="E11" s="91"/>
      <c r="F11" s="91"/>
      <c r="G11" s="91"/>
      <c r="H11" s="91"/>
      <c r="I11" s="91"/>
    </row>
    <row r="12" spans="1:9" ht="12.75">
      <c r="A12" s="241"/>
      <c r="B12" s="241"/>
      <c r="C12" s="241"/>
      <c r="D12" s="91"/>
      <c r="E12" s="242"/>
      <c r="F12" s="242"/>
      <c r="G12" s="243"/>
      <c r="H12" s="244"/>
      <c r="I12" s="244"/>
    </row>
    <row r="13" spans="1:53" ht="12.75">
      <c r="A13" s="91"/>
      <c r="B13" s="91"/>
      <c r="C13" s="91"/>
      <c r="D13" s="91"/>
      <c r="E13" s="245"/>
      <c r="F13" s="246"/>
      <c r="G13" s="245"/>
      <c r="H13" s="247"/>
      <c r="I13" s="245"/>
      <c r="BA13" s="1">
        <v>0</v>
      </c>
    </row>
    <row r="14" spans="1:53" ht="12.75">
      <c r="A14" s="91"/>
      <c r="B14" s="91"/>
      <c r="C14" s="91"/>
      <c r="D14" s="91"/>
      <c r="E14" s="245"/>
      <c r="F14" s="246"/>
      <c r="G14" s="245"/>
      <c r="H14" s="247"/>
      <c r="I14" s="245"/>
      <c r="BA14" s="1">
        <v>0</v>
      </c>
    </row>
    <row r="15" spans="1:53" ht="12.75">
      <c r="A15" s="91"/>
      <c r="B15" s="91"/>
      <c r="C15" s="91"/>
      <c r="D15" s="91"/>
      <c r="E15" s="245"/>
      <c r="F15" s="246"/>
      <c r="G15" s="245"/>
      <c r="H15" s="247"/>
      <c r="I15" s="245"/>
      <c r="BA15" s="1">
        <v>0</v>
      </c>
    </row>
    <row r="16" spans="1:53" ht="12.75">
      <c r="A16" s="91"/>
      <c r="B16" s="91"/>
      <c r="C16" s="91"/>
      <c r="D16" s="91"/>
      <c r="E16" s="245"/>
      <c r="F16" s="246"/>
      <c r="G16" s="245"/>
      <c r="H16" s="247"/>
      <c r="I16" s="245"/>
      <c r="BA16" s="1">
        <v>1</v>
      </c>
    </row>
    <row r="17" spans="1:53" ht="12.75">
      <c r="A17" s="91"/>
      <c r="B17" s="91"/>
      <c r="C17" s="91"/>
      <c r="D17" s="91"/>
      <c r="E17" s="245"/>
      <c r="F17" s="246"/>
      <c r="G17" s="245"/>
      <c r="H17" s="247"/>
      <c r="I17" s="245"/>
      <c r="BA17" s="1">
        <v>1</v>
      </c>
    </row>
    <row r="18" spans="1:9" ht="12.75">
      <c r="A18" s="91"/>
      <c r="B18" s="241"/>
      <c r="C18" s="91"/>
      <c r="D18" s="248"/>
      <c r="E18" s="248"/>
      <c r="F18" s="248"/>
      <c r="G18" s="248"/>
      <c r="H18" s="413"/>
      <c r="I18" s="413"/>
    </row>
    <row r="20" spans="2:9" ht="12.75">
      <c r="B20" s="5"/>
      <c r="F20" s="130"/>
      <c r="G20" s="131"/>
      <c r="H20" s="131"/>
      <c r="I20" s="11"/>
    </row>
    <row r="21" spans="6:9" ht="12.75">
      <c r="F21" s="130"/>
      <c r="G21" s="131"/>
      <c r="H21" s="131"/>
      <c r="I21" s="11"/>
    </row>
    <row r="22" spans="6:9" ht="12.75">
      <c r="F22" s="130"/>
      <c r="G22" s="131"/>
      <c r="H22" s="131"/>
      <c r="I22" s="11"/>
    </row>
    <row r="23" spans="6:9" ht="12.75">
      <c r="F23" s="130"/>
      <c r="G23" s="131"/>
      <c r="H23" s="131"/>
      <c r="I23" s="11"/>
    </row>
    <row r="24" spans="6:9" ht="12.75">
      <c r="F24" s="130"/>
      <c r="G24" s="131"/>
      <c r="H24" s="131"/>
      <c r="I24" s="11"/>
    </row>
    <row r="25" spans="6:9" ht="12.75">
      <c r="F25" s="130"/>
      <c r="G25" s="131"/>
      <c r="H25" s="131"/>
      <c r="I25" s="11"/>
    </row>
    <row r="26" spans="6:9" ht="12.75">
      <c r="F26" s="130"/>
      <c r="G26" s="131"/>
      <c r="H26" s="131"/>
      <c r="I26" s="11"/>
    </row>
    <row r="27" spans="6:9" ht="12.75">
      <c r="F27" s="130"/>
      <c r="G27" s="131"/>
      <c r="H27" s="131"/>
      <c r="I27" s="11"/>
    </row>
    <row r="28" spans="6:9" ht="12.75">
      <c r="F28" s="130"/>
      <c r="G28" s="131"/>
      <c r="H28" s="131"/>
      <c r="I28" s="11"/>
    </row>
    <row r="29" spans="6:9" ht="12.75">
      <c r="F29" s="130"/>
      <c r="G29" s="131"/>
      <c r="H29" s="131"/>
      <c r="I29" s="11"/>
    </row>
    <row r="30" spans="6:9" ht="12.75">
      <c r="F30" s="130"/>
      <c r="G30" s="131"/>
      <c r="H30" s="131"/>
      <c r="I30" s="11"/>
    </row>
    <row r="31" spans="6:9" ht="12.75">
      <c r="F31" s="130"/>
      <c r="G31" s="131"/>
      <c r="H31" s="131"/>
      <c r="I31" s="11"/>
    </row>
    <row r="32" spans="6:9" ht="12.75">
      <c r="F32" s="130"/>
      <c r="G32" s="131"/>
      <c r="H32" s="131"/>
      <c r="I32" s="11"/>
    </row>
    <row r="33" spans="6:9" ht="12.75">
      <c r="F33" s="130"/>
      <c r="G33" s="131"/>
      <c r="H33" s="131"/>
      <c r="I33" s="11"/>
    </row>
    <row r="34" spans="6:9" ht="12.75">
      <c r="F34" s="130"/>
      <c r="G34" s="131"/>
      <c r="H34" s="131"/>
      <c r="I34" s="11"/>
    </row>
    <row r="35" spans="6:9" ht="12.75">
      <c r="F35" s="130"/>
      <c r="G35" s="131"/>
      <c r="H35" s="131"/>
      <c r="I35" s="11"/>
    </row>
    <row r="36" spans="6:9" ht="12.75">
      <c r="F36" s="130"/>
      <c r="G36" s="131"/>
      <c r="H36" s="131"/>
      <c r="I36" s="11"/>
    </row>
    <row r="37" spans="6:9" ht="12.75">
      <c r="F37" s="130"/>
      <c r="G37" s="131"/>
      <c r="H37" s="131"/>
      <c r="I37" s="11"/>
    </row>
    <row r="38" spans="6:9" ht="12.75">
      <c r="F38" s="130"/>
      <c r="G38" s="131"/>
      <c r="H38" s="131"/>
      <c r="I38" s="11"/>
    </row>
    <row r="39" spans="6:9" ht="12.75">
      <c r="F39" s="130"/>
      <c r="G39" s="131"/>
      <c r="H39" s="131"/>
      <c r="I39" s="11"/>
    </row>
    <row r="40" spans="6:9" ht="12.75">
      <c r="F40" s="130"/>
      <c r="G40" s="131"/>
      <c r="H40" s="131"/>
      <c r="I40" s="11"/>
    </row>
    <row r="41" spans="6:9" ht="12.75">
      <c r="F41" s="130"/>
      <c r="G41" s="131"/>
      <c r="H41" s="131"/>
      <c r="I41" s="11"/>
    </row>
    <row r="42" spans="6:9" ht="12.75">
      <c r="F42" s="130"/>
      <c r="G42" s="131"/>
      <c r="H42" s="131"/>
      <c r="I42" s="11"/>
    </row>
    <row r="43" spans="6:9" ht="12.75">
      <c r="F43" s="130"/>
      <c r="G43" s="131"/>
      <c r="H43" s="131"/>
      <c r="I43" s="11"/>
    </row>
    <row r="44" spans="6:9" ht="12.75">
      <c r="F44" s="130"/>
      <c r="G44" s="131"/>
      <c r="H44" s="131"/>
      <c r="I44" s="11"/>
    </row>
    <row r="45" spans="6:9" ht="12.75">
      <c r="F45" s="130"/>
      <c r="G45" s="131"/>
      <c r="H45" s="131"/>
      <c r="I45" s="11"/>
    </row>
    <row r="46" spans="6:9" ht="12.75">
      <c r="F46" s="130"/>
      <c r="G46" s="131"/>
      <c r="H46" s="131"/>
      <c r="I46" s="11"/>
    </row>
    <row r="47" spans="6:9" ht="12.75">
      <c r="F47" s="130"/>
      <c r="G47" s="131"/>
      <c r="H47" s="131"/>
      <c r="I47" s="11"/>
    </row>
    <row r="48" spans="6:9" ht="12.75">
      <c r="F48" s="130"/>
      <c r="G48" s="131"/>
      <c r="H48" s="131"/>
      <c r="I48" s="11"/>
    </row>
    <row r="49" spans="6:9" ht="12.75">
      <c r="F49" s="130"/>
      <c r="G49" s="131"/>
      <c r="H49" s="131"/>
      <c r="I49" s="11"/>
    </row>
    <row r="50" spans="6:9" ht="12.75">
      <c r="F50" s="130"/>
      <c r="G50" s="131"/>
      <c r="H50" s="131"/>
      <c r="I50" s="11"/>
    </row>
    <row r="51" spans="6:9" ht="12.75">
      <c r="F51" s="130"/>
      <c r="G51" s="131"/>
      <c r="H51" s="131"/>
      <c r="I51" s="11"/>
    </row>
    <row r="52" spans="6:9" ht="12.75">
      <c r="F52" s="130"/>
      <c r="G52" s="131"/>
      <c r="H52" s="131"/>
      <c r="I52" s="11"/>
    </row>
    <row r="53" spans="6:9" ht="12.75">
      <c r="F53" s="130"/>
      <c r="G53" s="131"/>
      <c r="H53" s="131"/>
      <c r="I53" s="11"/>
    </row>
    <row r="54" spans="6:9" ht="12.75">
      <c r="F54" s="130"/>
      <c r="G54" s="131"/>
      <c r="H54" s="131"/>
      <c r="I54" s="11"/>
    </row>
    <row r="55" spans="6:9" ht="12.75">
      <c r="F55" s="130"/>
      <c r="G55" s="131"/>
      <c r="H55" s="131"/>
      <c r="I55" s="11"/>
    </row>
    <row r="56" spans="6:9" ht="12.75">
      <c r="F56" s="130"/>
      <c r="G56" s="131"/>
      <c r="H56" s="131"/>
      <c r="I56" s="11"/>
    </row>
    <row r="57" spans="6:9" ht="12.75">
      <c r="F57" s="130"/>
      <c r="G57" s="131"/>
      <c r="H57" s="131"/>
      <c r="I57" s="11"/>
    </row>
    <row r="58" spans="6:9" ht="12.75">
      <c r="F58" s="130"/>
      <c r="G58" s="131"/>
      <c r="H58" s="131"/>
      <c r="I58" s="11"/>
    </row>
    <row r="59" spans="6:9" ht="12.75">
      <c r="F59" s="130"/>
      <c r="G59" s="131"/>
      <c r="H59" s="131"/>
      <c r="I59" s="11"/>
    </row>
    <row r="60" spans="6:9" ht="12.75">
      <c r="F60" s="130"/>
      <c r="G60" s="131"/>
      <c r="H60" s="131"/>
      <c r="I60" s="11"/>
    </row>
    <row r="61" spans="6:9" ht="12.75">
      <c r="F61" s="130"/>
      <c r="G61" s="131"/>
      <c r="H61" s="131"/>
      <c r="I61" s="11"/>
    </row>
    <row r="62" spans="6:9" ht="12.75">
      <c r="F62" s="130"/>
      <c r="G62" s="131"/>
      <c r="H62" s="131"/>
      <c r="I62" s="11"/>
    </row>
    <row r="63" spans="6:9" ht="12.75">
      <c r="F63" s="130"/>
      <c r="G63" s="131"/>
      <c r="H63" s="131"/>
      <c r="I63" s="11"/>
    </row>
    <row r="64" spans="6:9" ht="12.75">
      <c r="F64" s="130"/>
      <c r="G64" s="131"/>
      <c r="H64" s="131"/>
      <c r="I64" s="11"/>
    </row>
    <row r="65" spans="6:9" ht="12.75">
      <c r="F65" s="130"/>
      <c r="G65" s="131"/>
      <c r="H65" s="131"/>
      <c r="I65" s="11"/>
    </row>
    <row r="66" spans="6:9" ht="12.75">
      <c r="F66" s="130"/>
      <c r="G66" s="131"/>
      <c r="H66" s="131"/>
      <c r="I66" s="11"/>
    </row>
    <row r="67" spans="6:9" ht="12.75">
      <c r="F67" s="130"/>
      <c r="G67" s="131"/>
      <c r="H67" s="131"/>
      <c r="I67" s="11"/>
    </row>
    <row r="68" spans="6:9" ht="12.75">
      <c r="F68" s="130"/>
      <c r="G68" s="131"/>
      <c r="H68" s="131"/>
      <c r="I68" s="11"/>
    </row>
    <row r="69" spans="6:9" ht="12.75">
      <c r="F69" s="130"/>
      <c r="G69" s="131"/>
      <c r="H69" s="131"/>
      <c r="I69" s="11"/>
    </row>
  </sheetData>
  <sheetProtection password="E0CF" sheet="1" objects="1" scenarios="1"/>
  <mergeCells count="4">
    <mergeCell ref="A1:B1"/>
    <mergeCell ref="A2:B2"/>
    <mergeCell ref="G2:I2"/>
    <mergeCell ref="H18:I1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97"/>
  <sheetViews>
    <sheetView showGridLines="0" showZeros="0" zoomScaleSheetLayoutView="100" workbookViewId="0" topLeftCell="A1">
      <selection activeCell="B16" sqref="B16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42" customWidth="1"/>
    <col min="6" max="6" width="9.875" style="132" customWidth="1"/>
    <col min="7" max="7" width="13.875" style="132" customWidth="1"/>
    <col min="8" max="8" width="11.75390625" style="132" hidden="1" customWidth="1"/>
    <col min="9" max="9" width="11.625" style="132" hidden="1" customWidth="1"/>
    <col min="10" max="10" width="11.00390625" style="132" hidden="1" customWidth="1"/>
    <col min="11" max="11" width="10.375" style="132" hidden="1" customWidth="1"/>
    <col min="12" max="12" width="75.375" style="132" customWidth="1"/>
    <col min="13" max="13" width="45.25390625" style="132" customWidth="1"/>
    <col min="14" max="16384" width="9.125" style="132" customWidth="1"/>
  </cols>
  <sheetData>
    <row r="1" spans="1:7" ht="15.75">
      <c r="A1" s="417" t="s">
        <v>89</v>
      </c>
      <c r="B1" s="417"/>
      <c r="C1" s="417"/>
      <c r="D1" s="417"/>
      <c r="E1" s="417"/>
      <c r="F1" s="417"/>
      <c r="G1" s="417"/>
    </row>
    <row r="2" spans="1:7" ht="14.25" customHeight="1" thickBot="1">
      <c r="A2" s="253"/>
      <c r="B2" s="254"/>
      <c r="C2" s="255"/>
      <c r="D2" s="255"/>
      <c r="E2" s="256"/>
      <c r="F2" s="255"/>
      <c r="G2" s="255"/>
    </row>
    <row r="3" spans="1:7" ht="13.5" thickTop="1">
      <c r="A3" s="418" t="s">
        <v>2</v>
      </c>
      <c r="B3" s="419"/>
      <c r="C3" s="257" t="s">
        <v>92</v>
      </c>
      <c r="D3" s="258"/>
      <c r="E3" s="259" t="s">
        <v>71</v>
      </c>
      <c r="F3" s="260" t="str">
        <f>'SO000  Rek'!H1</f>
        <v/>
      </c>
      <c r="G3" s="261"/>
    </row>
    <row r="4" spans="1:7" ht="13.5" thickBot="1">
      <c r="A4" s="420" t="s">
        <v>67</v>
      </c>
      <c r="B4" s="421"/>
      <c r="C4" s="262" t="s">
        <v>95</v>
      </c>
      <c r="D4" s="263"/>
      <c r="E4" s="422">
        <f>'SO000  Rek'!G2</f>
        <v>0</v>
      </c>
      <c r="F4" s="423"/>
      <c r="G4" s="424"/>
    </row>
    <row r="5" spans="1:7" ht="13.5" thickTop="1">
      <c r="A5" s="264"/>
      <c r="B5" s="253"/>
      <c r="C5" s="253"/>
      <c r="D5" s="253"/>
      <c r="E5" s="265"/>
      <c r="F5" s="253"/>
      <c r="G5" s="266"/>
    </row>
    <row r="6" spans="1:11" ht="27" customHeight="1">
      <c r="A6" s="267" t="s">
        <v>72</v>
      </c>
      <c r="B6" s="268" t="s">
        <v>73</v>
      </c>
      <c r="C6" s="268" t="s">
        <v>74</v>
      </c>
      <c r="D6" s="268" t="s">
        <v>75</v>
      </c>
      <c r="E6" s="269" t="s">
        <v>76</v>
      </c>
      <c r="F6" s="268" t="s">
        <v>77</v>
      </c>
      <c r="G6" s="270" t="s">
        <v>78</v>
      </c>
      <c r="H6" s="148" t="s">
        <v>79</v>
      </c>
      <c r="I6" s="148" t="s">
        <v>80</v>
      </c>
      <c r="J6" s="148" t="s">
        <v>81</v>
      </c>
      <c r="K6" s="148" t="s">
        <v>82</v>
      </c>
    </row>
    <row r="7" spans="1:15" ht="12.75">
      <c r="A7" s="271" t="s">
        <v>83</v>
      </c>
      <c r="B7" s="272" t="s">
        <v>97</v>
      </c>
      <c r="C7" s="273" t="s">
        <v>94</v>
      </c>
      <c r="D7" s="274"/>
      <c r="E7" s="275"/>
      <c r="F7" s="275"/>
      <c r="G7" s="276"/>
      <c r="H7" s="155"/>
      <c r="I7" s="156"/>
      <c r="J7" s="157"/>
      <c r="K7" s="158"/>
      <c r="O7" s="159">
        <v>1</v>
      </c>
    </row>
    <row r="8" spans="1:80" ht="12.75">
      <c r="A8" s="277">
        <v>1</v>
      </c>
      <c r="B8" s="278" t="s">
        <v>99</v>
      </c>
      <c r="C8" s="219" t="s">
        <v>1068</v>
      </c>
      <c r="D8" s="220" t="s">
        <v>86</v>
      </c>
      <c r="E8" s="221">
        <v>4</v>
      </c>
      <c r="F8" s="215"/>
      <c r="G8" s="222">
        <f aca="true" t="shared" si="0" ref="G8:G18">E8*F8</f>
        <v>0</v>
      </c>
      <c r="H8" s="166">
        <v>0</v>
      </c>
      <c r="I8" s="167">
        <f aca="true" t="shared" si="1" ref="I8:I18">E8*H8</f>
        <v>0</v>
      </c>
      <c r="J8" s="166"/>
      <c r="K8" s="167">
        <f aca="true" t="shared" si="2" ref="K8:K18">E8*J8</f>
        <v>0</v>
      </c>
      <c r="O8" s="159">
        <v>2</v>
      </c>
      <c r="AA8" s="132">
        <v>12</v>
      </c>
      <c r="AB8" s="132">
        <v>0</v>
      </c>
      <c r="AC8" s="132">
        <v>1</v>
      </c>
      <c r="AZ8" s="132">
        <v>1</v>
      </c>
      <c r="BA8" s="132">
        <f aca="true" t="shared" si="3" ref="BA8:BA18">IF(AZ8=1,G8,0)</f>
        <v>0</v>
      </c>
      <c r="BB8" s="132">
        <f aca="true" t="shared" si="4" ref="BB8:BB18">IF(AZ8=2,G8,0)</f>
        <v>0</v>
      </c>
      <c r="BC8" s="132">
        <f aca="true" t="shared" si="5" ref="BC8:BC18">IF(AZ8=3,G8,0)</f>
        <v>0</v>
      </c>
      <c r="BD8" s="132">
        <f aca="true" t="shared" si="6" ref="BD8:BD18">IF(AZ8=4,G8,0)</f>
        <v>0</v>
      </c>
      <c r="BE8" s="132">
        <f aca="true" t="shared" si="7" ref="BE8:BE18">IF(AZ8=5,G8,0)</f>
        <v>0</v>
      </c>
      <c r="CA8" s="159">
        <v>12</v>
      </c>
      <c r="CB8" s="159">
        <v>0</v>
      </c>
    </row>
    <row r="9" spans="1:80" ht="22.5">
      <c r="A9" s="277">
        <v>2</v>
      </c>
      <c r="B9" s="278" t="s">
        <v>100</v>
      </c>
      <c r="C9" s="219" t="s">
        <v>1069</v>
      </c>
      <c r="D9" s="220" t="s">
        <v>86</v>
      </c>
      <c r="E9" s="221">
        <v>2</v>
      </c>
      <c r="F9" s="215"/>
      <c r="G9" s="222">
        <f t="shared" si="0"/>
        <v>0</v>
      </c>
      <c r="H9" s="166">
        <v>0</v>
      </c>
      <c r="I9" s="167">
        <f t="shared" si="1"/>
        <v>0</v>
      </c>
      <c r="J9" s="166"/>
      <c r="K9" s="167">
        <f t="shared" si="2"/>
        <v>0</v>
      </c>
      <c r="O9" s="159">
        <v>2</v>
      </c>
      <c r="AA9" s="132">
        <v>12</v>
      </c>
      <c r="AB9" s="132">
        <v>0</v>
      </c>
      <c r="AC9" s="132">
        <v>2</v>
      </c>
      <c r="AZ9" s="132">
        <v>1</v>
      </c>
      <c r="BA9" s="132">
        <f t="shared" si="3"/>
        <v>0</v>
      </c>
      <c r="BB9" s="132">
        <f t="shared" si="4"/>
        <v>0</v>
      </c>
      <c r="BC9" s="132">
        <f t="shared" si="5"/>
        <v>0</v>
      </c>
      <c r="BD9" s="132">
        <f t="shared" si="6"/>
        <v>0</v>
      </c>
      <c r="BE9" s="132">
        <f t="shared" si="7"/>
        <v>0</v>
      </c>
      <c r="CA9" s="159">
        <v>12</v>
      </c>
      <c r="CB9" s="159">
        <v>0</v>
      </c>
    </row>
    <row r="10" spans="1:80" ht="22.5">
      <c r="A10" s="277">
        <v>3</v>
      </c>
      <c r="B10" s="278" t="s">
        <v>101</v>
      </c>
      <c r="C10" s="219" t="s">
        <v>102</v>
      </c>
      <c r="D10" s="220" t="s">
        <v>1042</v>
      </c>
      <c r="E10" s="221">
        <v>1</v>
      </c>
      <c r="F10" s="215"/>
      <c r="G10" s="222">
        <f t="shared" si="0"/>
        <v>0</v>
      </c>
      <c r="H10" s="166">
        <v>0</v>
      </c>
      <c r="I10" s="167">
        <f t="shared" si="1"/>
        <v>0</v>
      </c>
      <c r="J10" s="166"/>
      <c r="K10" s="167">
        <f t="shared" si="2"/>
        <v>0</v>
      </c>
      <c r="O10" s="159">
        <v>2</v>
      </c>
      <c r="AA10" s="132">
        <v>12</v>
      </c>
      <c r="AB10" s="132">
        <v>0</v>
      </c>
      <c r="AC10" s="132">
        <v>12</v>
      </c>
      <c r="AZ10" s="132">
        <v>1</v>
      </c>
      <c r="BA10" s="132">
        <f t="shared" si="3"/>
        <v>0</v>
      </c>
      <c r="BB10" s="132">
        <f t="shared" si="4"/>
        <v>0</v>
      </c>
      <c r="BC10" s="132">
        <f t="shared" si="5"/>
        <v>0</v>
      </c>
      <c r="BD10" s="132">
        <f t="shared" si="6"/>
        <v>0</v>
      </c>
      <c r="BE10" s="132">
        <f t="shared" si="7"/>
        <v>0</v>
      </c>
      <c r="CA10" s="159">
        <v>12</v>
      </c>
      <c r="CB10" s="159">
        <v>0</v>
      </c>
    </row>
    <row r="11" spans="1:80" ht="12.75">
      <c r="A11" s="277">
        <v>4</v>
      </c>
      <c r="B11" s="278" t="s">
        <v>103</v>
      </c>
      <c r="C11" s="219" t="s">
        <v>104</v>
      </c>
      <c r="D11" s="220" t="s">
        <v>1042</v>
      </c>
      <c r="E11" s="221">
        <v>1</v>
      </c>
      <c r="F11" s="215"/>
      <c r="G11" s="222">
        <f t="shared" si="0"/>
        <v>0</v>
      </c>
      <c r="H11" s="166">
        <v>0</v>
      </c>
      <c r="I11" s="167">
        <f t="shared" si="1"/>
        <v>0</v>
      </c>
      <c r="J11" s="166"/>
      <c r="K11" s="167">
        <f t="shared" si="2"/>
        <v>0</v>
      </c>
      <c r="O11" s="159">
        <v>2</v>
      </c>
      <c r="AA11" s="132">
        <v>12</v>
      </c>
      <c r="AB11" s="132">
        <v>0</v>
      </c>
      <c r="AC11" s="132">
        <v>3</v>
      </c>
      <c r="AZ11" s="132">
        <v>1</v>
      </c>
      <c r="BA11" s="132">
        <f t="shared" si="3"/>
        <v>0</v>
      </c>
      <c r="BB11" s="132">
        <f t="shared" si="4"/>
        <v>0</v>
      </c>
      <c r="BC11" s="132">
        <f t="shared" si="5"/>
        <v>0</v>
      </c>
      <c r="BD11" s="132">
        <f t="shared" si="6"/>
        <v>0</v>
      </c>
      <c r="BE11" s="132">
        <f t="shared" si="7"/>
        <v>0</v>
      </c>
      <c r="CA11" s="159">
        <v>12</v>
      </c>
      <c r="CB11" s="159">
        <v>0</v>
      </c>
    </row>
    <row r="12" spans="1:80" s="251" customFormat="1" ht="26.25" customHeight="1">
      <c r="A12" s="279"/>
      <c r="B12" s="280"/>
      <c r="C12" s="414" t="s">
        <v>1072</v>
      </c>
      <c r="D12" s="415"/>
      <c r="E12" s="415"/>
      <c r="F12" s="415"/>
      <c r="G12" s="416"/>
      <c r="H12" s="249"/>
      <c r="I12" s="250"/>
      <c r="J12" s="249"/>
      <c r="K12" s="250"/>
      <c r="O12" s="252"/>
      <c r="CA12" s="252"/>
      <c r="CB12" s="252"/>
    </row>
    <row r="13" spans="1:80" ht="12.75">
      <c r="A13" s="277">
        <v>5</v>
      </c>
      <c r="B13" s="278" t="s">
        <v>105</v>
      </c>
      <c r="C13" s="219" t="s">
        <v>1070</v>
      </c>
      <c r="D13" s="220" t="s">
        <v>86</v>
      </c>
      <c r="E13" s="221">
        <v>2</v>
      </c>
      <c r="F13" s="215"/>
      <c r="G13" s="222">
        <f t="shared" si="0"/>
        <v>0</v>
      </c>
      <c r="H13" s="166">
        <v>0</v>
      </c>
      <c r="I13" s="167">
        <f t="shared" si="1"/>
        <v>0</v>
      </c>
      <c r="J13" s="166"/>
      <c r="K13" s="167">
        <f t="shared" si="2"/>
        <v>0</v>
      </c>
      <c r="O13" s="159">
        <v>2</v>
      </c>
      <c r="AA13" s="132">
        <v>12</v>
      </c>
      <c r="AB13" s="132">
        <v>0</v>
      </c>
      <c r="AC13" s="132">
        <v>4</v>
      </c>
      <c r="AZ13" s="132">
        <v>1</v>
      </c>
      <c r="BA13" s="132">
        <f t="shared" si="3"/>
        <v>0</v>
      </c>
      <c r="BB13" s="132">
        <f t="shared" si="4"/>
        <v>0</v>
      </c>
      <c r="BC13" s="132">
        <f t="shared" si="5"/>
        <v>0</v>
      </c>
      <c r="BD13" s="132">
        <f t="shared" si="6"/>
        <v>0</v>
      </c>
      <c r="BE13" s="132">
        <f t="shared" si="7"/>
        <v>0</v>
      </c>
      <c r="CA13" s="159">
        <v>12</v>
      </c>
      <c r="CB13" s="159">
        <v>0</v>
      </c>
    </row>
    <row r="14" spans="1:80" ht="12.75">
      <c r="A14" s="277">
        <v>6</v>
      </c>
      <c r="B14" s="278" t="s">
        <v>106</v>
      </c>
      <c r="C14" s="219" t="s">
        <v>107</v>
      </c>
      <c r="D14" s="220" t="s">
        <v>1042</v>
      </c>
      <c r="E14" s="221">
        <v>1</v>
      </c>
      <c r="F14" s="215"/>
      <c r="G14" s="222">
        <f t="shared" si="0"/>
        <v>0</v>
      </c>
      <c r="H14" s="166">
        <v>0</v>
      </c>
      <c r="I14" s="167">
        <f t="shared" si="1"/>
        <v>0</v>
      </c>
      <c r="J14" s="166"/>
      <c r="K14" s="167">
        <f t="shared" si="2"/>
        <v>0</v>
      </c>
      <c r="O14" s="159">
        <v>2</v>
      </c>
      <c r="AA14" s="132">
        <v>12</v>
      </c>
      <c r="AB14" s="132">
        <v>0</v>
      </c>
      <c r="AC14" s="132">
        <v>5</v>
      </c>
      <c r="AZ14" s="132">
        <v>1</v>
      </c>
      <c r="BA14" s="132">
        <f t="shared" si="3"/>
        <v>0</v>
      </c>
      <c r="BB14" s="132">
        <f t="shared" si="4"/>
        <v>0</v>
      </c>
      <c r="BC14" s="132">
        <f t="shared" si="5"/>
        <v>0</v>
      </c>
      <c r="BD14" s="132">
        <f t="shared" si="6"/>
        <v>0</v>
      </c>
      <c r="BE14" s="132">
        <f t="shared" si="7"/>
        <v>0</v>
      </c>
      <c r="CA14" s="159">
        <v>12</v>
      </c>
      <c r="CB14" s="159">
        <v>0</v>
      </c>
    </row>
    <row r="15" spans="1:80" ht="59.25" customHeight="1">
      <c r="A15" s="277"/>
      <c r="B15" s="278"/>
      <c r="C15" s="414" t="s">
        <v>1073</v>
      </c>
      <c r="D15" s="415"/>
      <c r="E15" s="415"/>
      <c r="F15" s="415"/>
      <c r="G15" s="416"/>
      <c r="H15" s="166"/>
      <c r="I15" s="167"/>
      <c r="J15" s="166"/>
      <c r="K15" s="167"/>
      <c r="O15" s="159"/>
      <c r="CA15" s="159"/>
      <c r="CB15" s="159"/>
    </row>
    <row r="16" spans="1:80" ht="12.75">
      <c r="A16" s="277">
        <v>7</v>
      </c>
      <c r="B16" s="278" t="s">
        <v>108</v>
      </c>
      <c r="C16" s="219" t="s">
        <v>1071</v>
      </c>
      <c r="D16" s="220" t="s">
        <v>1042</v>
      </c>
      <c r="E16" s="221">
        <v>1</v>
      </c>
      <c r="F16" s="215"/>
      <c r="G16" s="222">
        <f t="shared" si="0"/>
        <v>0</v>
      </c>
      <c r="H16" s="166">
        <v>0</v>
      </c>
      <c r="I16" s="167">
        <f t="shared" si="1"/>
        <v>0</v>
      </c>
      <c r="J16" s="166"/>
      <c r="K16" s="167">
        <f t="shared" si="2"/>
        <v>0</v>
      </c>
      <c r="O16" s="159">
        <v>2</v>
      </c>
      <c r="AA16" s="132">
        <v>12</v>
      </c>
      <c r="AB16" s="132">
        <v>0</v>
      </c>
      <c r="AC16" s="132">
        <v>11</v>
      </c>
      <c r="AZ16" s="132">
        <v>1</v>
      </c>
      <c r="BA16" s="132">
        <f t="shared" si="3"/>
        <v>0</v>
      </c>
      <c r="BB16" s="132">
        <f t="shared" si="4"/>
        <v>0</v>
      </c>
      <c r="BC16" s="132">
        <f t="shared" si="5"/>
        <v>0</v>
      </c>
      <c r="BD16" s="132">
        <f t="shared" si="6"/>
        <v>0</v>
      </c>
      <c r="BE16" s="132">
        <f t="shared" si="7"/>
        <v>0</v>
      </c>
      <c r="CA16" s="159">
        <v>12</v>
      </c>
      <c r="CB16" s="159">
        <v>0</v>
      </c>
    </row>
    <row r="17" spans="1:80" ht="12.75">
      <c r="A17" s="277">
        <v>8</v>
      </c>
      <c r="B17" s="278" t="s">
        <v>109</v>
      </c>
      <c r="C17" s="219" t="s">
        <v>110</v>
      </c>
      <c r="D17" s="220" t="s">
        <v>1042</v>
      </c>
      <c r="E17" s="221">
        <v>1</v>
      </c>
      <c r="F17" s="215"/>
      <c r="G17" s="222">
        <f t="shared" si="0"/>
        <v>0</v>
      </c>
      <c r="H17" s="166">
        <v>0</v>
      </c>
      <c r="I17" s="167">
        <f t="shared" si="1"/>
        <v>0</v>
      </c>
      <c r="J17" s="166"/>
      <c r="K17" s="167">
        <f t="shared" si="2"/>
        <v>0</v>
      </c>
      <c r="O17" s="159">
        <v>2</v>
      </c>
      <c r="AA17" s="132">
        <v>12</v>
      </c>
      <c r="AB17" s="132">
        <v>0</v>
      </c>
      <c r="AC17" s="132">
        <v>6</v>
      </c>
      <c r="AZ17" s="132">
        <v>1</v>
      </c>
      <c r="BA17" s="132">
        <f t="shared" si="3"/>
        <v>0</v>
      </c>
      <c r="BB17" s="132">
        <f t="shared" si="4"/>
        <v>0</v>
      </c>
      <c r="BC17" s="132">
        <f t="shared" si="5"/>
        <v>0</v>
      </c>
      <c r="BD17" s="132">
        <f t="shared" si="6"/>
        <v>0</v>
      </c>
      <c r="BE17" s="132">
        <f t="shared" si="7"/>
        <v>0</v>
      </c>
      <c r="CA17" s="159">
        <v>12</v>
      </c>
      <c r="CB17" s="159">
        <v>0</v>
      </c>
    </row>
    <row r="18" spans="1:80" ht="12.75">
      <c r="A18" s="277">
        <v>9</v>
      </c>
      <c r="B18" s="278" t="s">
        <v>111</v>
      </c>
      <c r="C18" s="219" t="s">
        <v>112</v>
      </c>
      <c r="D18" s="220" t="s">
        <v>1042</v>
      </c>
      <c r="E18" s="221">
        <v>1</v>
      </c>
      <c r="F18" s="215"/>
      <c r="G18" s="222">
        <f t="shared" si="0"/>
        <v>0</v>
      </c>
      <c r="H18" s="166">
        <v>0</v>
      </c>
      <c r="I18" s="167">
        <f t="shared" si="1"/>
        <v>0</v>
      </c>
      <c r="J18" s="166"/>
      <c r="K18" s="167">
        <f t="shared" si="2"/>
        <v>0</v>
      </c>
      <c r="O18" s="159">
        <v>2</v>
      </c>
      <c r="AA18" s="132">
        <v>12</v>
      </c>
      <c r="AB18" s="132">
        <v>0</v>
      </c>
      <c r="AC18" s="132">
        <v>7</v>
      </c>
      <c r="AZ18" s="132">
        <v>1</v>
      </c>
      <c r="BA18" s="132">
        <f t="shared" si="3"/>
        <v>0</v>
      </c>
      <c r="BB18" s="132">
        <f t="shared" si="4"/>
        <v>0</v>
      </c>
      <c r="BC18" s="132">
        <f t="shared" si="5"/>
        <v>0</v>
      </c>
      <c r="BD18" s="132">
        <f t="shared" si="6"/>
        <v>0</v>
      </c>
      <c r="BE18" s="132">
        <f t="shared" si="7"/>
        <v>0</v>
      </c>
      <c r="CA18" s="159">
        <v>12</v>
      </c>
      <c r="CB18" s="159">
        <v>0</v>
      </c>
    </row>
    <row r="19" spans="1:15" ht="33.75">
      <c r="A19" s="281"/>
      <c r="B19" s="282"/>
      <c r="C19" s="414" t="s">
        <v>113</v>
      </c>
      <c r="D19" s="415"/>
      <c r="E19" s="415"/>
      <c r="F19" s="415"/>
      <c r="G19" s="416"/>
      <c r="I19" s="170"/>
      <c r="K19" s="170"/>
      <c r="L19" s="171" t="s">
        <v>113</v>
      </c>
      <c r="O19" s="159">
        <v>3</v>
      </c>
    </row>
    <row r="20" spans="1:80" ht="12.75">
      <c r="A20" s="277">
        <v>10</v>
      </c>
      <c r="B20" s="278" t="s">
        <v>114</v>
      </c>
      <c r="C20" s="219" t="s">
        <v>115</v>
      </c>
      <c r="D20" s="220" t="s">
        <v>1042</v>
      </c>
      <c r="E20" s="221">
        <v>1</v>
      </c>
      <c r="F20" s="215"/>
      <c r="G20" s="222">
        <f>E20*F20</f>
        <v>0</v>
      </c>
      <c r="H20" s="166">
        <v>0</v>
      </c>
      <c r="I20" s="167">
        <f>E20*H20</f>
        <v>0</v>
      </c>
      <c r="J20" s="166"/>
      <c r="K20" s="167">
        <f>E20*J20</f>
        <v>0</v>
      </c>
      <c r="O20" s="159">
        <v>2</v>
      </c>
      <c r="AA20" s="132">
        <v>12</v>
      </c>
      <c r="AB20" s="132">
        <v>0</v>
      </c>
      <c r="AC20" s="132">
        <v>8</v>
      </c>
      <c r="AZ20" s="132">
        <v>1</v>
      </c>
      <c r="BA20" s="132">
        <f>IF(AZ20=1,G20,0)</f>
        <v>0</v>
      </c>
      <c r="BB20" s="132">
        <f>IF(AZ20=2,G20,0)</f>
        <v>0</v>
      </c>
      <c r="BC20" s="132">
        <f>IF(AZ20=3,G20,0)</f>
        <v>0</v>
      </c>
      <c r="BD20" s="132">
        <f>IF(AZ20=4,G20,0)</f>
        <v>0</v>
      </c>
      <c r="BE20" s="132">
        <f>IF(AZ20=5,G20,0)</f>
        <v>0</v>
      </c>
      <c r="CA20" s="159">
        <v>12</v>
      </c>
      <c r="CB20" s="159">
        <v>0</v>
      </c>
    </row>
    <row r="21" spans="1:15" ht="33.75">
      <c r="A21" s="281"/>
      <c r="B21" s="282"/>
      <c r="C21" s="414" t="s">
        <v>116</v>
      </c>
      <c r="D21" s="415"/>
      <c r="E21" s="415"/>
      <c r="F21" s="415"/>
      <c r="G21" s="416"/>
      <c r="I21" s="170"/>
      <c r="K21" s="170"/>
      <c r="L21" s="171" t="s">
        <v>116</v>
      </c>
      <c r="O21" s="159">
        <v>3</v>
      </c>
    </row>
    <row r="22" spans="1:80" ht="12.75">
      <c r="A22" s="277">
        <v>11</v>
      </c>
      <c r="B22" s="278" t="s">
        <v>117</v>
      </c>
      <c r="C22" s="219" t="s">
        <v>118</v>
      </c>
      <c r="D22" s="220" t="s">
        <v>1042</v>
      </c>
      <c r="E22" s="221">
        <v>1</v>
      </c>
      <c r="F22" s="215"/>
      <c r="G22" s="222">
        <f>E22*F22</f>
        <v>0</v>
      </c>
      <c r="H22" s="166">
        <v>0</v>
      </c>
      <c r="I22" s="167">
        <f>E22*H22</f>
        <v>0</v>
      </c>
      <c r="J22" s="166"/>
      <c r="K22" s="167">
        <f>E22*J22</f>
        <v>0</v>
      </c>
      <c r="O22" s="159">
        <v>2</v>
      </c>
      <c r="AA22" s="132">
        <v>12</v>
      </c>
      <c r="AB22" s="132">
        <v>0</v>
      </c>
      <c r="AC22" s="132">
        <v>9</v>
      </c>
      <c r="AZ22" s="132">
        <v>1</v>
      </c>
      <c r="BA22" s="132">
        <f>IF(AZ22=1,G22,0)</f>
        <v>0</v>
      </c>
      <c r="BB22" s="132">
        <f>IF(AZ22=2,G22,0)</f>
        <v>0</v>
      </c>
      <c r="BC22" s="132">
        <f>IF(AZ22=3,G22,0)</f>
        <v>0</v>
      </c>
      <c r="BD22" s="132">
        <f>IF(AZ22=4,G22,0)</f>
        <v>0</v>
      </c>
      <c r="BE22" s="132">
        <f>IF(AZ22=5,G22,0)</f>
        <v>0</v>
      </c>
      <c r="CA22" s="159">
        <v>12</v>
      </c>
      <c r="CB22" s="159">
        <v>0</v>
      </c>
    </row>
    <row r="23" spans="1:15" ht="22.5">
      <c r="A23" s="281"/>
      <c r="B23" s="282"/>
      <c r="C23" s="414" t="s">
        <v>119</v>
      </c>
      <c r="D23" s="415"/>
      <c r="E23" s="415"/>
      <c r="F23" s="415"/>
      <c r="G23" s="416"/>
      <c r="I23" s="170"/>
      <c r="K23" s="170"/>
      <c r="L23" s="171" t="s">
        <v>119</v>
      </c>
      <c r="O23" s="159">
        <v>3</v>
      </c>
    </row>
    <row r="24" spans="1:57" ht="12.75">
      <c r="A24" s="283"/>
      <c r="B24" s="284" t="s">
        <v>87</v>
      </c>
      <c r="C24" s="285" t="s">
        <v>98</v>
      </c>
      <c r="D24" s="286"/>
      <c r="E24" s="287"/>
      <c r="F24" s="288"/>
      <c r="G24" s="289">
        <f>SUM(G7:G23)</f>
        <v>0</v>
      </c>
      <c r="H24" s="184"/>
      <c r="I24" s="185">
        <f>SUM(I7:I23)</f>
        <v>0</v>
      </c>
      <c r="J24" s="184"/>
      <c r="K24" s="185">
        <f>SUM(K7:K23)</f>
        <v>0</v>
      </c>
      <c r="O24" s="159">
        <v>4</v>
      </c>
      <c r="BA24" s="186">
        <f>SUM(BA7:BA23)</f>
        <v>0</v>
      </c>
      <c r="BB24" s="186">
        <f>SUM(BB7:BB23)</f>
        <v>0</v>
      </c>
      <c r="BC24" s="186">
        <f>SUM(BC7:BC23)</f>
        <v>0</v>
      </c>
      <c r="BD24" s="186">
        <f>SUM(BD7:BD23)</f>
        <v>0</v>
      </c>
      <c r="BE24" s="186">
        <f>SUM(BE7:BE23)</f>
        <v>0</v>
      </c>
    </row>
    <row r="25" ht="12.75">
      <c r="E25" s="132"/>
    </row>
    <row r="26" ht="12.75">
      <c r="E26" s="132"/>
    </row>
    <row r="27" ht="12.75">
      <c r="E27" s="132"/>
    </row>
    <row r="28" ht="12.75">
      <c r="E28" s="132"/>
    </row>
    <row r="29" ht="12.75">
      <c r="E29" s="132"/>
    </row>
    <row r="30" ht="12.75">
      <c r="E30" s="132"/>
    </row>
    <row r="31" ht="12.75">
      <c r="E31" s="132"/>
    </row>
    <row r="32" ht="12.75">
      <c r="E32" s="132"/>
    </row>
    <row r="33" ht="12.75">
      <c r="E33" s="132"/>
    </row>
    <row r="34" ht="12.75">
      <c r="E34" s="132"/>
    </row>
    <row r="35" ht="12.75">
      <c r="E35" s="132"/>
    </row>
    <row r="36" ht="12.75">
      <c r="E36" s="132"/>
    </row>
    <row r="37" ht="12.75">
      <c r="E37" s="132"/>
    </row>
    <row r="38" ht="12.75">
      <c r="E38" s="132"/>
    </row>
    <row r="39" ht="12.75">
      <c r="E39" s="132"/>
    </row>
    <row r="40" ht="12.75">
      <c r="E40" s="132"/>
    </row>
    <row r="41" ht="12.75">
      <c r="E41" s="132"/>
    </row>
    <row r="42" ht="12.75">
      <c r="E42" s="132"/>
    </row>
    <row r="43" ht="12.75">
      <c r="E43" s="132"/>
    </row>
    <row r="44" ht="12.75">
      <c r="E44" s="132"/>
    </row>
    <row r="45" ht="12.75">
      <c r="E45" s="132"/>
    </row>
    <row r="46" ht="12.75">
      <c r="E46" s="132"/>
    </row>
    <row r="47" ht="12.75">
      <c r="E47" s="132"/>
    </row>
    <row r="48" spans="1:7" ht="12.75">
      <c r="A48" s="176"/>
      <c r="B48" s="176"/>
      <c r="C48" s="176"/>
      <c r="D48" s="176"/>
      <c r="E48" s="176"/>
      <c r="F48" s="176"/>
      <c r="G48" s="176"/>
    </row>
    <row r="49" spans="1:7" ht="12.75">
      <c r="A49" s="176"/>
      <c r="B49" s="176"/>
      <c r="C49" s="176"/>
      <c r="D49" s="176"/>
      <c r="E49" s="176"/>
      <c r="F49" s="176"/>
      <c r="G49" s="176"/>
    </row>
    <row r="50" spans="1:7" ht="12.75">
      <c r="A50" s="176"/>
      <c r="B50" s="176"/>
      <c r="C50" s="176"/>
      <c r="D50" s="176"/>
      <c r="E50" s="176"/>
      <c r="F50" s="176"/>
      <c r="G50" s="176"/>
    </row>
    <row r="51" spans="1:7" ht="12.75">
      <c r="A51" s="176"/>
      <c r="B51" s="176"/>
      <c r="C51" s="176"/>
      <c r="D51" s="176"/>
      <c r="E51" s="176"/>
      <c r="F51" s="176"/>
      <c r="G51" s="176"/>
    </row>
    <row r="52" ht="12.75">
      <c r="E52" s="132"/>
    </row>
    <row r="53" ht="12.75">
      <c r="E53" s="132"/>
    </row>
    <row r="54" ht="12.75">
      <c r="E54" s="132"/>
    </row>
    <row r="55" ht="12.75">
      <c r="E55" s="132"/>
    </row>
    <row r="56" ht="12.75">
      <c r="E56" s="132"/>
    </row>
    <row r="57" ht="12.75">
      <c r="E57" s="132"/>
    </row>
    <row r="58" ht="12.75">
      <c r="E58" s="132"/>
    </row>
    <row r="59" ht="12.75">
      <c r="E59" s="132"/>
    </row>
    <row r="60" ht="12.75">
      <c r="E60" s="132"/>
    </row>
    <row r="61" ht="12.75">
      <c r="E61" s="132"/>
    </row>
    <row r="62" ht="12.75">
      <c r="E62" s="132"/>
    </row>
    <row r="63" ht="12.75">
      <c r="E63" s="132"/>
    </row>
    <row r="64" ht="12.75">
      <c r="E64" s="132"/>
    </row>
    <row r="65" ht="12.75">
      <c r="E65" s="132"/>
    </row>
    <row r="66" ht="12.75">
      <c r="E66" s="132"/>
    </row>
    <row r="67" ht="12.75">
      <c r="E67" s="132"/>
    </row>
    <row r="68" ht="12.75">
      <c r="E68" s="132"/>
    </row>
    <row r="69" ht="12.75">
      <c r="E69" s="132"/>
    </row>
    <row r="70" ht="12.75">
      <c r="E70" s="132"/>
    </row>
    <row r="71" ht="12.75">
      <c r="E71" s="132"/>
    </row>
    <row r="72" ht="12.75">
      <c r="E72" s="132"/>
    </row>
    <row r="73" ht="12.75">
      <c r="E73" s="132"/>
    </row>
    <row r="74" ht="12.75">
      <c r="E74" s="132"/>
    </row>
    <row r="75" ht="12.75">
      <c r="E75" s="132"/>
    </row>
    <row r="76" ht="12.75">
      <c r="E76" s="132"/>
    </row>
    <row r="77" ht="12.75">
      <c r="E77" s="132"/>
    </row>
    <row r="78" ht="12.75">
      <c r="E78" s="132"/>
    </row>
    <row r="79" ht="12.75">
      <c r="E79" s="132"/>
    </row>
    <row r="80" ht="12.75">
      <c r="E80" s="132"/>
    </row>
    <row r="81" ht="12.75">
      <c r="E81" s="132"/>
    </row>
    <row r="82" ht="12.75">
      <c r="E82" s="132"/>
    </row>
    <row r="83" spans="1:2" ht="12.75">
      <c r="A83" s="187"/>
      <c r="B83" s="187"/>
    </row>
    <row r="84" spans="1:7" ht="12.75">
      <c r="A84" s="176"/>
      <c r="B84" s="176"/>
      <c r="C84" s="188"/>
      <c r="D84" s="188"/>
      <c r="E84" s="189"/>
      <c r="F84" s="188"/>
      <c r="G84" s="190"/>
    </row>
    <row r="85" spans="1:7" ht="12.75">
      <c r="A85" s="191"/>
      <c r="B85" s="191"/>
      <c r="C85" s="176"/>
      <c r="D85" s="176"/>
      <c r="E85" s="192"/>
      <c r="F85" s="176"/>
      <c r="G85" s="176"/>
    </row>
    <row r="86" spans="1:7" ht="12.75">
      <c r="A86" s="176"/>
      <c r="B86" s="176"/>
      <c r="C86" s="176"/>
      <c r="D86" s="176"/>
      <c r="E86" s="192"/>
      <c r="F86" s="176"/>
      <c r="G86" s="176"/>
    </row>
    <row r="87" spans="1:7" ht="12.75">
      <c r="A87" s="176"/>
      <c r="B87" s="176"/>
      <c r="C87" s="176"/>
      <c r="D87" s="176"/>
      <c r="E87" s="192"/>
      <c r="F87" s="176"/>
      <c r="G87" s="176"/>
    </row>
    <row r="88" spans="1:7" ht="12.75">
      <c r="A88" s="176"/>
      <c r="B88" s="176"/>
      <c r="C88" s="176"/>
      <c r="D88" s="176"/>
      <c r="E88" s="192"/>
      <c r="F88" s="176"/>
      <c r="G88" s="176"/>
    </row>
    <row r="89" spans="1:7" ht="12.75">
      <c r="A89" s="176"/>
      <c r="B89" s="176"/>
      <c r="C89" s="176"/>
      <c r="D89" s="176"/>
      <c r="E89" s="192"/>
      <c r="F89" s="176"/>
      <c r="G89" s="176"/>
    </row>
    <row r="90" spans="1:7" ht="12.75">
      <c r="A90" s="176"/>
      <c r="B90" s="176"/>
      <c r="C90" s="176"/>
      <c r="D90" s="176"/>
      <c r="E90" s="192"/>
      <c r="F90" s="176"/>
      <c r="G90" s="176"/>
    </row>
    <row r="91" spans="1:7" ht="12.75">
      <c r="A91" s="176"/>
      <c r="B91" s="176"/>
      <c r="C91" s="176"/>
      <c r="D91" s="176"/>
      <c r="E91" s="192"/>
      <c r="F91" s="176"/>
      <c r="G91" s="176"/>
    </row>
    <row r="92" spans="1:7" ht="12.75">
      <c r="A92" s="176"/>
      <c r="B92" s="176"/>
      <c r="C92" s="176"/>
      <c r="D92" s="176"/>
      <c r="E92" s="192"/>
      <c r="F92" s="176"/>
      <c r="G92" s="176"/>
    </row>
    <row r="93" spans="1:7" ht="12.75">
      <c r="A93" s="176"/>
      <c r="B93" s="176"/>
      <c r="C93" s="176"/>
      <c r="D93" s="176"/>
      <c r="E93" s="192"/>
      <c r="F93" s="176"/>
      <c r="G93" s="176"/>
    </row>
    <row r="94" spans="1:7" ht="12.75">
      <c r="A94" s="176"/>
      <c r="B94" s="176"/>
      <c r="C94" s="176"/>
      <c r="D94" s="176"/>
      <c r="E94" s="192"/>
      <c r="F94" s="176"/>
      <c r="G94" s="176"/>
    </row>
    <row r="95" spans="1:7" ht="12.75">
      <c r="A95" s="176"/>
      <c r="B95" s="176"/>
      <c r="C95" s="176"/>
      <c r="D95" s="176"/>
      <c r="E95" s="192"/>
      <c r="F95" s="176"/>
      <c r="G95" s="176"/>
    </row>
    <row r="96" spans="1:7" ht="12.75">
      <c r="A96" s="176"/>
      <c r="B96" s="176"/>
      <c r="C96" s="176"/>
      <c r="D96" s="176"/>
      <c r="E96" s="192"/>
      <c r="F96" s="176"/>
      <c r="G96" s="176"/>
    </row>
    <row r="97" spans="1:7" ht="12.75">
      <c r="A97" s="176"/>
      <c r="B97" s="176"/>
      <c r="C97" s="176"/>
      <c r="D97" s="176"/>
      <c r="E97" s="192"/>
      <c r="F97" s="176"/>
      <c r="G97" s="176"/>
    </row>
  </sheetData>
  <sheetProtection password="E0CF" sheet="1" objects="1" scenarios="1"/>
  <mergeCells count="9">
    <mergeCell ref="C21:G21"/>
    <mergeCell ref="C23:G23"/>
    <mergeCell ref="A1:G1"/>
    <mergeCell ref="A3:B3"/>
    <mergeCell ref="A4:B4"/>
    <mergeCell ref="E4:G4"/>
    <mergeCell ref="C19:G19"/>
    <mergeCell ref="C12:G12"/>
    <mergeCell ref="C15:G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K25" sqref="K25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4" t="s">
        <v>88</v>
      </c>
      <c r="B1" s="15"/>
      <c r="C1" s="15"/>
      <c r="D1" s="15"/>
      <c r="E1" s="15"/>
      <c r="F1" s="15"/>
      <c r="G1" s="15"/>
    </row>
    <row r="2" spans="1:7" ht="12.75" customHeight="1">
      <c r="A2" s="16" t="s">
        <v>25</v>
      </c>
      <c r="B2" s="17"/>
      <c r="C2" s="18" t="s">
        <v>96</v>
      </c>
      <c r="D2" s="18" t="s">
        <v>123</v>
      </c>
      <c r="E2" s="19"/>
      <c r="F2" s="20" t="s">
        <v>26</v>
      </c>
      <c r="G2" s="21"/>
    </row>
    <row r="3" spans="1:7" ht="3" customHeight="1" hidden="1">
      <c r="A3" s="22"/>
      <c r="B3" s="23"/>
      <c r="C3" s="24"/>
      <c r="D3" s="24"/>
      <c r="E3" s="25"/>
      <c r="F3" s="26"/>
      <c r="G3" s="27"/>
    </row>
    <row r="4" spans="1:7" ht="12" customHeight="1">
      <c r="A4" s="28" t="s">
        <v>27</v>
      </c>
      <c r="B4" s="23"/>
      <c r="C4" s="24"/>
      <c r="D4" s="24"/>
      <c r="E4" s="25"/>
      <c r="F4" s="26" t="s">
        <v>28</v>
      </c>
      <c r="G4" s="29"/>
    </row>
    <row r="5" spans="1:7" ht="12.95" customHeight="1">
      <c r="A5" s="30" t="s">
        <v>122</v>
      </c>
      <c r="B5" s="31"/>
      <c r="C5" s="32" t="s">
        <v>123</v>
      </c>
      <c r="D5" s="33"/>
      <c r="E5" s="31"/>
      <c r="F5" s="26" t="s">
        <v>29</v>
      </c>
      <c r="G5" s="27" t="s">
        <v>125</v>
      </c>
    </row>
    <row r="6" spans="1:15" ht="12.95" customHeight="1">
      <c r="A6" s="28" t="s">
        <v>30</v>
      </c>
      <c r="B6" s="23"/>
      <c r="C6" s="24"/>
      <c r="D6" s="24"/>
      <c r="E6" s="25"/>
      <c r="F6" s="34" t="s">
        <v>31</v>
      </c>
      <c r="G6" s="35"/>
      <c r="O6" s="36"/>
    </row>
    <row r="7" spans="1:7" ht="12.95" customHeight="1">
      <c r="A7" s="37" t="s">
        <v>90</v>
      </c>
      <c r="B7" s="38"/>
      <c r="C7" s="398" t="s">
        <v>91</v>
      </c>
      <c r="D7" s="399"/>
      <c r="E7" s="400"/>
      <c r="F7" s="39" t="s">
        <v>32</v>
      </c>
      <c r="G7" s="35">
        <f>IF(G6=0,,ROUND((F30+F32)/G6,1))</f>
        <v>0</v>
      </c>
    </row>
    <row r="8" spans="1:9" ht="12.75">
      <c r="A8" s="40" t="s">
        <v>33</v>
      </c>
      <c r="B8" s="26"/>
      <c r="C8" s="401" t="s">
        <v>121</v>
      </c>
      <c r="D8" s="401"/>
      <c r="E8" s="402"/>
      <c r="F8" s="41" t="s">
        <v>34</v>
      </c>
      <c r="G8" s="42"/>
      <c r="H8" s="43"/>
      <c r="I8" s="44"/>
    </row>
    <row r="9" spans="1:8" ht="12.75">
      <c r="A9" s="40" t="s">
        <v>35</v>
      </c>
      <c r="B9" s="26"/>
      <c r="C9" s="401"/>
      <c r="D9" s="401"/>
      <c r="E9" s="402"/>
      <c r="F9" s="26"/>
      <c r="G9" s="45"/>
      <c r="H9" s="46"/>
    </row>
    <row r="10" spans="1:8" ht="12.75">
      <c r="A10" s="40" t="s">
        <v>36</v>
      </c>
      <c r="B10" s="26"/>
      <c r="C10" s="401" t="s">
        <v>120</v>
      </c>
      <c r="D10" s="401"/>
      <c r="E10" s="401"/>
      <c r="F10" s="47"/>
      <c r="G10" s="48"/>
      <c r="H10" s="49"/>
    </row>
    <row r="11" spans="1:57" ht="13.5" customHeight="1">
      <c r="A11" s="40" t="s">
        <v>37</v>
      </c>
      <c r="B11" s="26"/>
      <c r="C11" s="401"/>
      <c r="D11" s="401"/>
      <c r="E11" s="401"/>
      <c r="F11" s="50" t="s">
        <v>38</v>
      </c>
      <c r="G11" s="51"/>
      <c r="H11" s="46"/>
      <c r="BA11" s="52"/>
      <c r="BB11" s="52"/>
      <c r="BC11" s="52"/>
      <c r="BD11" s="52"/>
      <c r="BE11" s="52"/>
    </row>
    <row r="12" spans="1:8" ht="12.75" customHeight="1">
      <c r="A12" s="53" t="s">
        <v>39</v>
      </c>
      <c r="B12" s="23"/>
      <c r="C12" s="403"/>
      <c r="D12" s="403"/>
      <c r="E12" s="403"/>
      <c r="F12" s="54" t="s">
        <v>40</v>
      </c>
      <c r="G12" s="55"/>
      <c r="H12" s="46"/>
    </row>
    <row r="13" spans="1:8" ht="28.5" customHeight="1" thickBot="1">
      <c r="A13" s="56" t="s">
        <v>41</v>
      </c>
      <c r="B13" s="57"/>
      <c r="C13" s="57"/>
      <c r="D13" s="57"/>
      <c r="E13" s="58"/>
      <c r="F13" s="58"/>
      <c r="G13" s="59"/>
      <c r="H13" s="46"/>
    </row>
    <row r="14" spans="1:7" ht="17.25" customHeight="1" thickBot="1">
      <c r="A14" s="60" t="s">
        <v>42</v>
      </c>
      <c r="B14" s="61"/>
      <c r="C14" s="62"/>
      <c r="D14" s="63" t="s">
        <v>43</v>
      </c>
      <c r="E14" s="64"/>
      <c r="F14" s="64"/>
      <c r="G14" s="62"/>
    </row>
    <row r="15" spans="1:7" ht="15.95" customHeight="1">
      <c r="A15" s="65"/>
      <c r="B15" s="66" t="s">
        <v>44</v>
      </c>
      <c r="C15" s="67">
        <f>'SO100  Rek'!E15</f>
        <v>0</v>
      </c>
      <c r="D15" s="68">
        <f>'SO100  Rek'!A20</f>
        <v>0</v>
      </c>
      <c r="E15" s="69"/>
      <c r="F15" s="70"/>
      <c r="G15" s="67">
        <f>'SO100  Rek'!I20</f>
        <v>0</v>
      </c>
    </row>
    <row r="16" spans="1:7" ht="15.95" customHeight="1">
      <c r="A16" s="65" t="s">
        <v>45</v>
      </c>
      <c r="B16" s="66" t="s">
        <v>46</v>
      </c>
      <c r="C16" s="67">
        <f>'SO100  Rek'!F15</f>
        <v>0</v>
      </c>
      <c r="D16" s="22">
        <f>'SO100  Rek'!A21</f>
        <v>0</v>
      </c>
      <c r="E16" s="71"/>
      <c r="F16" s="72"/>
      <c r="G16" s="67">
        <f>'SO100  Rek'!I21</f>
        <v>0</v>
      </c>
    </row>
    <row r="17" spans="1:7" ht="15.95" customHeight="1">
      <c r="A17" s="65" t="s">
        <v>47</v>
      </c>
      <c r="B17" s="66" t="s">
        <v>48</v>
      </c>
      <c r="C17" s="67">
        <f>'SO100  Rek'!H15</f>
        <v>0</v>
      </c>
      <c r="D17" s="22">
        <f>'SO100  Rek'!A22</f>
        <v>0</v>
      </c>
      <c r="E17" s="71"/>
      <c r="F17" s="72"/>
      <c r="G17" s="67">
        <f>'SO100  Rek'!I22</f>
        <v>0</v>
      </c>
    </row>
    <row r="18" spans="1:7" ht="15.95" customHeight="1">
      <c r="A18" s="73" t="s">
        <v>49</v>
      </c>
      <c r="B18" s="74" t="s">
        <v>50</v>
      </c>
      <c r="C18" s="67">
        <f>'SO100  Rek'!G15</f>
        <v>0</v>
      </c>
      <c r="D18" s="22">
        <f>'SO100  Rek'!A23</f>
        <v>0</v>
      </c>
      <c r="E18" s="71"/>
      <c r="F18" s="72"/>
      <c r="G18" s="67">
        <f>'SO100  Rek'!I23</f>
        <v>0</v>
      </c>
    </row>
    <row r="19" spans="1:7" ht="15.95" customHeight="1">
      <c r="A19" s="75" t="s">
        <v>51</v>
      </c>
      <c r="B19" s="66"/>
      <c r="C19" s="67">
        <f>SUM(C15:C18)</f>
        <v>0</v>
      </c>
      <c r="D19" s="22"/>
      <c r="E19" s="71"/>
      <c r="F19" s="72"/>
      <c r="G19" s="67"/>
    </row>
    <row r="20" spans="1:7" ht="15.95" customHeight="1">
      <c r="A20" s="75"/>
      <c r="B20" s="66"/>
      <c r="C20" s="67"/>
      <c r="D20" s="22"/>
      <c r="E20" s="71"/>
      <c r="F20" s="72"/>
      <c r="G20" s="67"/>
    </row>
    <row r="21" spans="1:7" ht="15.95" customHeight="1">
      <c r="A21" s="75" t="s">
        <v>24</v>
      </c>
      <c r="B21" s="66"/>
      <c r="C21" s="67">
        <f>'SO000  Rek'!I8</f>
        <v>0</v>
      </c>
      <c r="D21" s="22"/>
      <c r="E21" s="71"/>
      <c r="F21" s="72"/>
      <c r="G21" s="67"/>
    </row>
    <row r="22" spans="1:7" ht="15.95" customHeight="1">
      <c r="A22" s="76" t="s">
        <v>52</v>
      </c>
      <c r="B22" s="46"/>
      <c r="C22" s="67">
        <f>C19+C21</f>
        <v>0</v>
      </c>
      <c r="D22" s="22"/>
      <c r="E22" s="71"/>
      <c r="F22" s="72"/>
      <c r="G22" s="67"/>
    </row>
    <row r="23" spans="1:7" ht="15.95" customHeight="1" thickBot="1">
      <c r="A23" s="404" t="s">
        <v>53</v>
      </c>
      <c r="B23" s="405"/>
      <c r="C23" s="77">
        <f>C22+G23</f>
        <v>0</v>
      </c>
      <c r="D23" s="78"/>
      <c r="E23" s="79"/>
      <c r="F23" s="80"/>
      <c r="G23" s="67"/>
    </row>
    <row r="24" spans="1:7" ht="12.75">
      <c r="A24" s="81" t="s">
        <v>54</v>
      </c>
      <c r="B24" s="82"/>
      <c r="C24" s="83"/>
      <c r="D24" s="82" t="s">
        <v>55</v>
      </c>
      <c r="E24" s="82"/>
      <c r="F24" s="84" t="s">
        <v>56</v>
      </c>
      <c r="G24" s="85"/>
    </row>
    <row r="25" spans="1:7" ht="12.75">
      <c r="A25" s="76" t="s">
        <v>57</v>
      </c>
      <c r="B25" s="46"/>
      <c r="C25" s="86"/>
      <c r="D25" s="46" t="s">
        <v>57</v>
      </c>
      <c r="F25" s="87" t="s">
        <v>57</v>
      </c>
      <c r="G25" s="88"/>
    </row>
    <row r="26" spans="1:7" ht="37.5" customHeight="1">
      <c r="A26" s="76" t="s">
        <v>58</v>
      </c>
      <c r="B26" s="89"/>
      <c r="C26" s="86"/>
      <c r="D26" s="46" t="s">
        <v>58</v>
      </c>
      <c r="F26" s="87" t="s">
        <v>58</v>
      </c>
      <c r="G26" s="88"/>
    </row>
    <row r="27" spans="1:7" ht="12.75">
      <c r="A27" s="76"/>
      <c r="B27" s="90"/>
      <c r="C27" s="86"/>
      <c r="D27" s="46"/>
      <c r="F27" s="87"/>
      <c r="G27" s="88"/>
    </row>
    <row r="28" spans="1:7" ht="12.75">
      <c r="A28" s="76" t="s">
        <v>59</v>
      </c>
      <c r="B28" s="46"/>
      <c r="C28" s="86"/>
      <c r="D28" s="87" t="s">
        <v>60</v>
      </c>
      <c r="E28" s="86"/>
      <c r="F28" s="91" t="s">
        <v>60</v>
      </c>
      <c r="G28" s="88"/>
    </row>
    <row r="29" spans="1:7" ht="69" customHeight="1">
      <c r="A29" s="76"/>
      <c r="B29" s="46"/>
      <c r="C29" s="92"/>
      <c r="D29" s="93"/>
      <c r="E29" s="92"/>
      <c r="F29" s="46"/>
      <c r="G29" s="88"/>
    </row>
    <row r="30" spans="1:7" ht="12.75">
      <c r="A30" s="94" t="s">
        <v>11</v>
      </c>
      <c r="B30" s="95"/>
      <c r="C30" s="96">
        <v>21</v>
      </c>
      <c r="D30" s="95" t="s">
        <v>61</v>
      </c>
      <c r="E30" s="97"/>
      <c r="F30" s="393">
        <f>C23-F32</f>
        <v>0</v>
      </c>
      <c r="G30" s="394"/>
    </row>
    <row r="31" spans="1:7" ht="12.75">
      <c r="A31" s="94" t="s">
        <v>62</v>
      </c>
      <c r="B31" s="95"/>
      <c r="C31" s="96">
        <f>C30</f>
        <v>21</v>
      </c>
      <c r="D31" s="95" t="s">
        <v>63</v>
      </c>
      <c r="E31" s="97"/>
      <c r="F31" s="393">
        <f>ROUND(PRODUCT(F30,C31/100),0)</f>
        <v>0</v>
      </c>
      <c r="G31" s="394"/>
    </row>
    <row r="32" spans="1:7" ht="12.75">
      <c r="A32" s="94" t="s">
        <v>11</v>
      </c>
      <c r="B32" s="95"/>
      <c r="C32" s="96">
        <v>0</v>
      </c>
      <c r="D32" s="95" t="s">
        <v>63</v>
      </c>
      <c r="E32" s="97"/>
      <c r="F32" s="393">
        <v>0</v>
      </c>
      <c r="G32" s="394"/>
    </row>
    <row r="33" spans="1:7" ht="12.75">
      <c r="A33" s="94" t="s">
        <v>62</v>
      </c>
      <c r="B33" s="98"/>
      <c r="C33" s="99">
        <f>C32</f>
        <v>0</v>
      </c>
      <c r="D33" s="95" t="s">
        <v>63</v>
      </c>
      <c r="E33" s="72"/>
      <c r="F33" s="393">
        <f>ROUND(PRODUCT(F32,C33/100),0)</f>
        <v>0</v>
      </c>
      <c r="G33" s="394"/>
    </row>
    <row r="34" spans="1:7" s="103" customFormat="1" ht="19.5" customHeight="1" thickBot="1">
      <c r="A34" s="100" t="s">
        <v>64</v>
      </c>
      <c r="B34" s="101"/>
      <c r="C34" s="101"/>
      <c r="D34" s="101"/>
      <c r="E34" s="102"/>
      <c r="F34" s="395">
        <f>ROUND(SUM(F30:F33),0)</f>
        <v>0</v>
      </c>
      <c r="G34" s="396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97"/>
      <c r="C37" s="397"/>
      <c r="D37" s="397"/>
      <c r="E37" s="397"/>
      <c r="F37" s="397"/>
      <c r="G37" s="397"/>
      <c r="H37" s="1" t="s">
        <v>1</v>
      </c>
    </row>
    <row r="38" spans="1:8" ht="12.75" customHeight="1">
      <c r="A38" s="104"/>
      <c r="B38" s="397"/>
      <c r="C38" s="397"/>
      <c r="D38" s="397"/>
      <c r="E38" s="397"/>
      <c r="F38" s="397"/>
      <c r="G38" s="397"/>
      <c r="H38" s="1" t="s">
        <v>1</v>
      </c>
    </row>
    <row r="39" spans="1:8" ht="12.75">
      <c r="A39" s="104"/>
      <c r="B39" s="397"/>
      <c r="C39" s="397"/>
      <c r="D39" s="397"/>
      <c r="E39" s="397"/>
      <c r="F39" s="397"/>
      <c r="G39" s="397"/>
      <c r="H39" s="1" t="s">
        <v>1</v>
      </c>
    </row>
    <row r="40" spans="1:8" ht="12.75">
      <c r="A40" s="104"/>
      <c r="B40" s="397"/>
      <c r="C40" s="397"/>
      <c r="D40" s="397"/>
      <c r="E40" s="397"/>
      <c r="F40" s="397"/>
      <c r="G40" s="397"/>
      <c r="H40" s="1" t="s">
        <v>1</v>
      </c>
    </row>
    <row r="41" spans="1:8" ht="12.75">
      <c r="A41" s="104"/>
      <c r="B41" s="397"/>
      <c r="C41" s="397"/>
      <c r="D41" s="397"/>
      <c r="E41" s="397"/>
      <c r="F41" s="397"/>
      <c r="G41" s="397"/>
      <c r="H41" s="1" t="s">
        <v>1</v>
      </c>
    </row>
    <row r="42" spans="1:8" ht="12.75">
      <c r="A42" s="104"/>
      <c r="B42" s="397"/>
      <c r="C42" s="397"/>
      <c r="D42" s="397"/>
      <c r="E42" s="397"/>
      <c r="F42" s="397"/>
      <c r="G42" s="397"/>
      <c r="H42" s="1" t="s">
        <v>1</v>
      </c>
    </row>
    <row r="43" spans="1:8" ht="12.75">
      <c r="A43" s="104"/>
      <c r="B43" s="397"/>
      <c r="C43" s="397"/>
      <c r="D43" s="397"/>
      <c r="E43" s="397"/>
      <c r="F43" s="397"/>
      <c r="G43" s="397"/>
      <c r="H43" s="1" t="s">
        <v>1</v>
      </c>
    </row>
    <row r="44" spans="1:8" ht="12.75" customHeight="1">
      <c r="A44" s="104"/>
      <c r="B44" s="397"/>
      <c r="C44" s="397"/>
      <c r="D44" s="397"/>
      <c r="E44" s="397"/>
      <c r="F44" s="397"/>
      <c r="G44" s="397"/>
      <c r="H44" s="1" t="s">
        <v>1</v>
      </c>
    </row>
    <row r="45" spans="1:8" ht="12.75" customHeight="1">
      <c r="A45" s="104"/>
      <c r="B45" s="397"/>
      <c r="C45" s="397"/>
      <c r="D45" s="397"/>
      <c r="E45" s="397"/>
      <c r="F45" s="397"/>
      <c r="G45" s="397"/>
      <c r="H45" s="1" t="s">
        <v>1</v>
      </c>
    </row>
    <row r="46" spans="2:7" ht="12.75">
      <c r="B46" s="392"/>
      <c r="C46" s="392"/>
      <c r="D46" s="392"/>
      <c r="E46" s="392"/>
      <c r="F46" s="392"/>
      <c r="G46" s="392"/>
    </row>
    <row r="47" spans="2:7" ht="12.75">
      <c r="B47" s="392"/>
      <c r="C47" s="392"/>
      <c r="D47" s="392"/>
      <c r="E47" s="392"/>
      <c r="F47" s="392"/>
      <c r="G47" s="392"/>
    </row>
    <row r="48" spans="2:7" ht="12.75">
      <c r="B48" s="392"/>
      <c r="C48" s="392"/>
      <c r="D48" s="392"/>
      <c r="E48" s="392"/>
      <c r="F48" s="392"/>
      <c r="G48" s="392"/>
    </row>
    <row r="49" spans="2:7" ht="12.75">
      <c r="B49" s="392"/>
      <c r="C49" s="392"/>
      <c r="D49" s="392"/>
      <c r="E49" s="392"/>
      <c r="F49" s="392"/>
      <c r="G49" s="392"/>
    </row>
    <row r="50" spans="2:7" ht="12.75">
      <c r="B50" s="392"/>
      <c r="C50" s="392"/>
      <c r="D50" s="392"/>
      <c r="E50" s="392"/>
      <c r="F50" s="392"/>
      <c r="G50" s="392"/>
    </row>
    <row r="51" spans="2:7" ht="12.75">
      <c r="B51" s="392"/>
      <c r="C51" s="392"/>
      <c r="D51" s="392"/>
      <c r="E51" s="392"/>
      <c r="F51" s="392"/>
      <c r="G51" s="392"/>
    </row>
  </sheetData>
  <sheetProtection password="CC3D" sheet="1" objects="1" scenarios="1"/>
  <mergeCells count="19">
    <mergeCell ref="C7:E7"/>
    <mergeCell ref="B46:G46"/>
    <mergeCell ref="B47:G47"/>
    <mergeCell ref="B48:G48"/>
    <mergeCell ref="B49:G49"/>
    <mergeCell ref="C8:E8"/>
    <mergeCell ref="C9:E9"/>
    <mergeCell ref="C10:E10"/>
    <mergeCell ref="C11:E11"/>
    <mergeCell ref="C12:E12"/>
    <mergeCell ref="A23:B23"/>
    <mergeCell ref="B50:G50"/>
    <mergeCell ref="B51:G51"/>
    <mergeCell ref="F30:G30"/>
    <mergeCell ref="F31:G31"/>
    <mergeCell ref="F32:G32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76"/>
  <sheetViews>
    <sheetView workbookViewId="0" topLeftCell="A1">
      <selection activeCell="H14" sqref="H14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06" t="s">
        <v>2</v>
      </c>
      <c r="B1" s="407"/>
      <c r="C1" s="105" t="s">
        <v>91</v>
      </c>
      <c r="D1" s="106"/>
      <c r="E1" s="107"/>
      <c r="F1" s="106"/>
      <c r="G1" s="108" t="s">
        <v>66</v>
      </c>
      <c r="H1" s="109" t="s">
        <v>96</v>
      </c>
      <c r="I1" s="110"/>
    </row>
    <row r="2" spans="1:9" ht="13.5" thickBot="1">
      <c r="A2" s="408" t="s">
        <v>67</v>
      </c>
      <c r="B2" s="409"/>
      <c r="C2" s="111" t="s">
        <v>124</v>
      </c>
      <c r="D2" s="112"/>
      <c r="E2" s="113"/>
      <c r="F2" s="112"/>
      <c r="G2" s="410" t="s">
        <v>123</v>
      </c>
      <c r="H2" s="411"/>
      <c r="I2" s="412"/>
    </row>
    <row r="3" ht="13.5" thickTop="1">
      <c r="F3" s="46"/>
    </row>
    <row r="4" spans="1:9" ht="19.5" customHeight="1">
      <c r="A4" s="114" t="s">
        <v>68</v>
      </c>
      <c r="B4" s="115"/>
      <c r="C4" s="115"/>
      <c r="D4" s="115"/>
      <c r="E4" s="116"/>
      <c r="F4" s="115"/>
      <c r="G4" s="115"/>
      <c r="H4" s="115"/>
      <c r="I4" s="115"/>
    </row>
    <row r="5" ht="13.5" thickBot="1"/>
    <row r="6" spans="1:9" s="46" customFormat="1" ht="13.5" thickBot="1">
      <c r="A6" s="117"/>
      <c r="B6" s="118" t="s">
        <v>69</v>
      </c>
      <c r="C6" s="118"/>
      <c r="D6" s="119"/>
      <c r="E6" s="120" t="s">
        <v>20</v>
      </c>
      <c r="F6" s="121" t="s">
        <v>21</v>
      </c>
      <c r="G6" s="121" t="s">
        <v>22</v>
      </c>
      <c r="H6" s="121" t="s">
        <v>23</v>
      </c>
      <c r="I6" s="122" t="s">
        <v>24</v>
      </c>
    </row>
    <row r="7" spans="1:9" s="46" customFormat="1" ht="12.75">
      <c r="A7" s="193" t="str">
        <f>'SO100  Pol'!B7</f>
        <v>1</v>
      </c>
      <c r="B7" s="12" t="str">
        <f>'SO100  Pol'!C7</f>
        <v>Zemní práce</v>
      </c>
      <c r="D7" s="123"/>
      <c r="E7" s="194">
        <f>'SO100  Pol'!G122</f>
        <v>0</v>
      </c>
      <c r="F7" s="195">
        <f>'SO100  Pol'!BB120</f>
        <v>0</v>
      </c>
      <c r="G7" s="195">
        <f>'SO100  Pol'!BC120</f>
        <v>0</v>
      </c>
      <c r="H7" s="195">
        <f>'SO100  Pol'!BD120</f>
        <v>0</v>
      </c>
      <c r="I7" s="196">
        <f>'SO100  Pol'!BE120</f>
        <v>0</v>
      </c>
    </row>
    <row r="8" spans="1:9" s="46" customFormat="1" ht="12.75">
      <c r="A8" s="193" t="str">
        <f>'SO100  Pol'!B123</f>
        <v>2</v>
      </c>
      <c r="B8" s="12" t="str">
        <f>'SO100  Pol'!C123</f>
        <v>Základy a zvláštní zakládání</v>
      </c>
      <c r="D8" s="123"/>
      <c r="E8" s="194">
        <f>'SO100  Pol'!G126</f>
        <v>0</v>
      </c>
      <c r="F8" s="195">
        <f>'SO100  Pol'!BB124</f>
        <v>0</v>
      </c>
      <c r="G8" s="195">
        <f>'SO100  Pol'!BC124</f>
        <v>0</v>
      </c>
      <c r="H8" s="195">
        <f>'SO100  Pol'!BD124</f>
        <v>0</v>
      </c>
      <c r="I8" s="196">
        <f>'SO100  Pol'!BE124</f>
        <v>0</v>
      </c>
    </row>
    <row r="9" spans="1:9" s="46" customFormat="1" ht="12.75">
      <c r="A9" s="193" t="str">
        <f>'SO100  Pol'!B127</f>
        <v>4</v>
      </c>
      <c r="B9" s="12" t="str">
        <f>'SO100  Pol'!C127</f>
        <v>Vodorovné konstrukce</v>
      </c>
      <c r="D9" s="123"/>
      <c r="E9" s="194">
        <f>'SO100  Pol'!G134</f>
        <v>0</v>
      </c>
      <c r="F9" s="195">
        <f>'SO100  Pol'!BB132</f>
        <v>0</v>
      </c>
      <c r="G9" s="195">
        <f>'SO100  Pol'!BC132</f>
        <v>0</v>
      </c>
      <c r="H9" s="195">
        <f>'SO100  Pol'!BD132</f>
        <v>0</v>
      </c>
      <c r="I9" s="196">
        <f>'SO100  Pol'!BE132</f>
        <v>0</v>
      </c>
    </row>
    <row r="10" spans="1:9" s="46" customFormat="1" ht="12.75">
      <c r="A10" s="193" t="str">
        <f>'SO100  Pol'!B135</f>
        <v>5</v>
      </c>
      <c r="B10" s="12" t="str">
        <f>'SO100  Pol'!C135</f>
        <v>Komunikace</v>
      </c>
      <c r="D10" s="123"/>
      <c r="E10" s="194">
        <f>'SO100  Pol'!G164</f>
        <v>0</v>
      </c>
      <c r="F10" s="195">
        <f>'SO100  Pol'!BB162</f>
        <v>0</v>
      </c>
      <c r="G10" s="195">
        <f>'SO100  Pol'!BC162</f>
        <v>0</v>
      </c>
      <c r="H10" s="195">
        <f>'SO100  Pol'!BD162</f>
        <v>0</v>
      </c>
      <c r="I10" s="196">
        <f>'SO100  Pol'!BE162</f>
        <v>0</v>
      </c>
    </row>
    <row r="11" spans="1:9" s="46" customFormat="1" ht="12.75">
      <c r="A11" s="193" t="str">
        <f>'SO100  Pol'!B165</f>
        <v>8</v>
      </c>
      <c r="B11" s="12" t="str">
        <f>'SO100  Pol'!C165</f>
        <v>Trubní vedení</v>
      </c>
      <c r="D11" s="123"/>
      <c r="E11" s="194">
        <f>'SO100  Pol'!G177</f>
        <v>0</v>
      </c>
      <c r="F11" s="195">
        <f>'SO100  Pol'!BB174</f>
        <v>0</v>
      </c>
      <c r="G11" s="195">
        <f>'SO100  Pol'!BC174</f>
        <v>0</v>
      </c>
      <c r="H11" s="195">
        <f>'SO100  Pol'!BD174</f>
        <v>0</v>
      </c>
      <c r="I11" s="196">
        <f>'SO100  Pol'!BE174</f>
        <v>0</v>
      </c>
    </row>
    <row r="12" spans="1:9" s="46" customFormat="1" ht="12.75">
      <c r="A12" s="193" t="str">
        <f>'SO100  Pol'!B178</f>
        <v>91</v>
      </c>
      <c r="B12" s="12" t="str">
        <f>'SO100  Pol'!C178</f>
        <v>Doplňující práce na komunikaci</v>
      </c>
      <c r="D12" s="123"/>
      <c r="E12" s="194">
        <f>'SO100  Pol'!G206</f>
        <v>0</v>
      </c>
      <c r="F12" s="195">
        <f>'SO100  Pol'!BB204</f>
        <v>0</v>
      </c>
      <c r="G12" s="195">
        <f>'SO100  Pol'!BC204</f>
        <v>0</v>
      </c>
      <c r="H12" s="195">
        <f>'SO100  Pol'!BD204</f>
        <v>0</v>
      </c>
      <c r="I12" s="196">
        <f>'SO100  Pol'!BE204</f>
        <v>0</v>
      </c>
    </row>
    <row r="13" spans="1:9" s="46" customFormat="1" ht="12.75">
      <c r="A13" s="193" t="str">
        <f>'SO100  Pol'!B207</f>
        <v>96</v>
      </c>
      <c r="B13" s="12" t="str">
        <f>'SO100  Pol'!C207</f>
        <v>Bourání konstrukcí</v>
      </c>
      <c r="D13" s="123"/>
      <c r="E13" s="194">
        <f>'SO100  Pol'!G210</f>
        <v>0</v>
      </c>
      <c r="F13" s="195">
        <f>'SO100  Pol'!BB208</f>
        <v>0</v>
      </c>
      <c r="G13" s="195">
        <f>'SO100  Pol'!BC208</f>
        <v>0</v>
      </c>
      <c r="H13" s="195">
        <f>'SO100  Pol'!BD208</f>
        <v>0</v>
      </c>
      <c r="I13" s="196">
        <f>'SO100  Pol'!BE208</f>
        <v>0</v>
      </c>
    </row>
    <row r="14" spans="1:9" s="46" customFormat="1" ht="13.5" thickBot="1">
      <c r="A14" s="193" t="str">
        <f>'SO100  Pol'!B211</f>
        <v>M23</v>
      </c>
      <c r="B14" s="12" t="str">
        <f>'SO100  Pol'!C211</f>
        <v>Montáže potrubí</v>
      </c>
      <c r="D14" s="123"/>
      <c r="E14" s="194">
        <f>'SO100  Pol'!BA229</f>
        <v>0</v>
      </c>
      <c r="F14" s="195">
        <f>'SO100  Pol'!BB229</f>
        <v>0</v>
      </c>
      <c r="G14" s="195">
        <f>'SO100  Pol'!BC229</f>
        <v>0</v>
      </c>
      <c r="H14" s="195">
        <f>'SO100  Pol'!G231</f>
        <v>0</v>
      </c>
      <c r="I14" s="196">
        <f>'SO100  Pol'!BE229</f>
        <v>0</v>
      </c>
    </row>
    <row r="15" spans="1:9" s="5" customFormat="1" ht="13.5" thickBot="1">
      <c r="A15" s="124"/>
      <c r="B15" s="125" t="s">
        <v>70</v>
      </c>
      <c r="C15" s="125"/>
      <c r="D15" s="126"/>
      <c r="E15" s="127">
        <f>SUM(E7:E14)</f>
        <v>0</v>
      </c>
      <c r="F15" s="128">
        <f>SUM(F7:F14)</f>
        <v>0</v>
      </c>
      <c r="G15" s="128">
        <f>SUM(G7:G14)</f>
        <v>0</v>
      </c>
      <c r="H15" s="128">
        <f>SUM(H7:H14)</f>
        <v>0</v>
      </c>
      <c r="I15" s="129">
        <f>SUM(I7:I14)</f>
        <v>0</v>
      </c>
    </row>
    <row r="16" spans="1:9" ht="12.75">
      <c r="A16" s="46"/>
      <c r="B16" s="46"/>
      <c r="C16" s="46"/>
      <c r="D16" s="46"/>
      <c r="E16" s="46"/>
      <c r="F16" s="46"/>
      <c r="G16" s="46"/>
      <c r="H16" s="46"/>
      <c r="I16" s="46"/>
    </row>
    <row r="17" spans="1:57" ht="19.5" customHeight="1">
      <c r="A17" s="239"/>
      <c r="B17" s="239"/>
      <c r="C17" s="239"/>
      <c r="D17" s="239"/>
      <c r="E17" s="239"/>
      <c r="F17" s="239"/>
      <c r="G17" s="240"/>
      <c r="H17" s="239"/>
      <c r="I17" s="239"/>
      <c r="BA17" s="52"/>
      <c r="BB17" s="52"/>
      <c r="BC17" s="52"/>
      <c r="BD17" s="52"/>
      <c r="BE17" s="52"/>
    </row>
    <row r="18" spans="1:9" ht="12.75">
      <c r="A18" s="91"/>
      <c r="B18" s="91"/>
      <c r="C18" s="91"/>
      <c r="D18" s="91"/>
      <c r="E18" s="91"/>
      <c r="F18" s="91"/>
      <c r="G18" s="91"/>
      <c r="H18" s="91"/>
      <c r="I18" s="91"/>
    </row>
    <row r="19" spans="1:9" ht="12.75">
      <c r="A19" s="241"/>
      <c r="B19" s="241"/>
      <c r="C19" s="241"/>
      <c r="D19" s="91"/>
      <c r="E19" s="242"/>
      <c r="F19" s="242"/>
      <c r="G19" s="243"/>
      <c r="H19" s="244"/>
      <c r="I19" s="244"/>
    </row>
    <row r="20" spans="1:53" ht="12.75">
      <c r="A20" s="91"/>
      <c r="B20" s="91"/>
      <c r="C20" s="91"/>
      <c r="D20" s="91"/>
      <c r="E20" s="245"/>
      <c r="F20" s="246"/>
      <c r="G20" s="245"/>
      <c r="H20" s="247"/>
      <c r="I20" s="245"/>
      <c r="BA20" s="1">
        <v>0</v>
      </c>
    </row>
    <row r="21" spans="1:53" ht="12.75">
      <c r="A21" s="91"/>
      <c r="B21" s="91"/>
      <c r="C21" s="91"/>
      <c r="D21" s="91"/>
      <c r="E21" s="245"/>
      <c r="F21" s="246"/>
      <c r="G21" s="245"/>
      <c r="H21" s="247"/>
      <c r="I21" s="245"/>
      <c r="BA21" s="1">
        <v>0</v>
      </c>
    </row>
    <row r="22" spans="1:53" ht="12.75">
      <c r="A22" s="91"/>
      <c r="B22" s="91"/>
      <c r="C22" s="91"/>
      <c r="D22" s="91"/>
      <c r="E22" s="245"/>
      <c r="F22" s="246"/>
      <c r="G22" s="245"/>
      <c r="H22" s="247"/>
      <c r="I22" s="245"/>
      <c r="BA22" s="1">
        <v>0</v>
      </c>
    </row>
    <row r="23" spans="1:53" ht="12.75">
      <c r="A23" s="91"/>
      <c r="B23" s="91"/>
      <c r="C23" s="91"/>
      <c r="D23" s="91"/>
      <c r="E23" s="245"/>
      <c r="F23" s="246"/>
      <c r="G23" s="245"/>
      <c r="H23" s="247"/>
      <c r="I23" s="245"/>
      <c r="BA23" s="1">
        <v>1</v>
      </c>
    </row>
    <row r="24" spans="1:53" ht="12.75">
      <c r="A24" s="91"/>
      <c r="B24" s="91"/>
      <c r="C24" s="91"/>
      <c r="D24" s="91"/>
      <c r="E24" s="245"/>
      <c r="F24" s="246"/>
      <c r="G24" s="245"/>
      <c r="H24" s="247"/>
      <c r="I24" s="245"/>
      <c r="BA24" s="1">
        <v>1</v>
      </c>
    </row>
    <row r="25" spans="1:9" ht="12.75">
      <c r="A25" s="91"/>
      <c r="B25" s="241"/>
      <c r="C25" s="91"/>
      <c r="D25" s="248"/>
      <c r="E25" s="248"/>
      <c r="F25" s="248"/>
      <c r="G25" s="248"/>
      <c r="H25" s="413"/>
      <c r="I25" s="413"/>
    </row>
    <row r="27" spans="2:9" ht="12.75">
      <c r="B27" s="5"/>
      <c r="F27" s="130"/>
      <c r="G27" s="131"/>
      <c r="H27" s="131"/>
      <c r="I27" s="11"/>
    </row>
    <row r="28" spans="6:9" ht="12.75">
      <c r="F28" s="130"/>
      <c r="G28" s="131"/>
      <c r="H28" s="131"/>
      <c r="I28" s="11"/>
    </row>
    <row r="29" spans="6:9" ht="12.75">
      <c r="F29" s="130"/>
      <c r="G29" s="131"/>
      <c r="H29" s="131"/>
      <c r="I29" s="11"/>
    </row>
    <row r="30" spans="6:9" ht="12.75">
      <c r="F30" s="130"/>
      <c r="G30" s="131"/>
      <c r="H30" s="131"/>
      <c r="I30" s="11"/>
    </row>
    <row r="31" spans="6:9" ht="12.75">
      <c r="F31" s="130"/>
      <c r="G31" s="131"/>
      <c r="H31" s="131"/>
      <c r="I31" s="11"/>
    </row>
    <row r="32" spans="6:9" ht="12.75">
      <c r="F32" s="130"/>
      <c r="G32" s="131"/>
      <c r="H32" s="131"/>
      <c r="I32" s="11"/>
    </row>
    <row r="33" spans="6:9" ht="12.75">
      <c r="F33" s="130"/>
      <c r="G33" s="131"/>
      <c r="H33" s="131"/>
      <c r="I33" s="11"/>
    </row>
    <row r="34" spans="6:9" ht="12.75">
      <c r="F34" s="130"/>
      <c r="G34" s="131"/>
      <c r="H34" s="131"/>
      <c r="I34" s="11"/>
    </row>
    <row r="35" spans="6:9" ht="12.75">
      <c r="F35" s="130"/>
      <c r="G35" s="131"/>
      <c r="H35" s="131"/>
      <c r="I35" s="11"/>
    </row>
    <row r="36" spans="6:9" ht="12.75">
      <c r="F36" s="130"/>
      <c r="G36" s="131"/>
      <c r="H36" s="131"/>
      <c r="I36" s="11"/>
    </row>
    <row r="37" spans="6:9" ht="12.75">
      <c r="F37" s="130"/>
      <c r="G37" s="131"/>
      <c r="H37" s="131"/>
      <c r="I37" s="11"/>
    </row>
    <row r="38" spans="6:9" ht="12.75">
      <c r="F38" s="130"/>
      <c r="G38" s="131"/>
      <c r="H38" s="131"/>
      <c r="I38" s="11"/>
    </row>
    <row r="39" spans="6:9" ht="12.75">
      <c r="F39" s="130"/>
      <c r="G39" s="131"/>
      <c r="H39" s="131"/>
      <c r="I39" s="11"/>
    </row>
    <row r="40" spans="6:9" ht="12.75">
      <c r="F40" s="130"/>
      <c r="G40" s="131"/>
      <c r="H40" s="131"/>
      <c r="I40" s="11"/>
    </row>
    <row r="41" spans="6:9" ht="12.75">
      <c r="F41" s="130"/>
      <c r="G41" s="131"/>
      <c r="H41" s="131"/>
      <c r="I41" s="11"/>
    </row>
    <row r="42" spans="6:9" ht="12.75">
      <c r="F42" s="130"/>
      <c r="G42" s="131"/>
      <c r="H42" s="131"/>
      <c r="I42" s="11"/>
    </row>
    <row r="43" spans="6:9" ht="12.75">
      <c r="F43" s="130"/>
      <c r="G43" s="131"/>
      <c r="H43" s="131"/>
      <c r="I43" s="11"/>
    </row>
    <row r="44" spans="6:9" ht="12.75">
      <c r="F44" s="130"/>
      <c r="G44" s="131"/>
      <c r="H44" s="131"/>
      <c r="I44" s="11"/>
    </row>
    <row r="45" spans="6:9" ht="12.75">
      <c r="F45" s="130"/>
      <c r="G45" s="131"/>
      <c r="H45" s="131"/>
      <c r="I45" s="11"/>
    </row>
    <row r="46" spans="6:9" ht="12.75">
      <c r="F46" s="130"/>
      <c r="G46" s="131"/>
      <c r="H46" s="131"/>
      <c r="I46" s="11"/>
    </row>
    <row r="47" spans="6:9" ht="12.75">
      <c r="F47" s="130"/>
      <c r="G47" s="131"/>
      <c r="H47" s="131"/>
      <c r="I47" s="11"/>
    </row>
    <row r="48" spans="6:9" ht="12.75">
      <c r="F48" s="130"/>
      <c r="G48" s="131"/>
      <c r="H48" s="131"/>
      <c r="I48" s="11"/>
    </row>
    <row r="49" spans="6:9" ht="12.75">
      <c r="F49" s="130"/>
      <c r="G49" s="131"/>
      <c r="H49" s="131"/>
      <c r="I49" s="11"/>
    </row>
    <row r="50" spans="6:9" ht="12.75">
      <c r="F50" s="130"/>
      <c r="G50" s="131"/>
      <c r="H50" s="131"/>
      <c r="I50" s="11"/>
    </row>
    <row r="51" spans="6:9" ht="12.75">
      <c r="F51" s="130"/>
      <c r="G51" s="131"/>
      <c r="H51" s="131"/>
      <c r="I51" s="11"/>
    </row>
    <row r="52" spans="6:9" ht="12.75">
      <c r="F52" s="130"/>
      <c r="G52" s="131"/>
      <c r="H52" s="131"/>
      <c r="I52" s="11"/>
    </row>
    <row r="53" spans="6:9" ht="12.75">
      <c r="F53" s="130"/>
      <c r="G53" s="131"/>
      <c r="H53" s="131"/>
      <c r="I53" s="11"/>
    </row>
    <row r="54" spans="6:9" ht="12.75">
      <c r="F54" s="130"/>
      <c r="G54" s="131"/>
      <c r="H54" s="131"/>
      <c r="I54" s="11"/>
    </row>
    <row r="55" spans="6:9" ht="12.75">
      <c r="F55" s="130"/>
      <c r="G55" s="131"/>
      <c r="H55" s="131"/>
      <c r="I55" s="11"/>
    </row>
    <row r="56" spans="6:9" ht="12.75">
      <c r="F56" s="130"/>
      <c r="G56" s="131"/>
      <c r="H56" s="131"/>
      <c r="I56" s="11"/>
    </row>
    <row r="57" spans="6:9" ht="12.75">
      <c r="F57" s="130"/>
      <c r="G57" s="131"/>
      <c r="H57" s="131"/>
      <c r="I57" s="11"/>
    </row>
    <row r="58" spans="6:9" ht="12.75">
      <c r="F58" s="130"/>
      <c r="G58" s="131"/>
      <c r="H58" s="131"/>
      <c r="I58" s="11"/>
    </row>
    <row r="59" spans="6:9" ht="12.75">
      <c r="F59" s="130"/>
      <c r="G59" s="131"/>
      <c r="H59" s="131"/>
      <c r="I59" s="11"/>
    </row>
    <row r="60" spans="6:9" ht="12.75">
      <c r="F60" s="130"/>
      <c r="G60" s="131"/>
      <c r="H60" s="131"/>
      <c r="I60" s="11"/>
    </row>
    <row r="61" spans="6:9" ht="12.75">
      <c r="F61" s="130"/>
      <c r="G61" s="131"/>
      <c r="H61" s="131"/>
      <c r="I61" s="11"/>
    </row>
    <row r="62" spans="6:9" ht="12.75">
      <c r="F62" s="130"/>
      <c r="G62" s="131"/>
      <c r="H62" s="131"/>
      <c r="I62" s="11"/>
    </row>
    <row r="63" spans="6:9" ht="12.75">
      <c r="F63" s="130"/>
      <c r="G63" s="131"/>
      <c r="H63" s="131"/>
      <c r="I63" s="11"/>
    </row>
    <row r="64" spans="6:9" ht="12.75">
      <c r="F64" s="130"/>
      <c r="G64" s="131"/>
      <c r="H64" s="131"/>
      <c r="I64" s="11"/>
    </row>
    <row r="65" spans="6:9" ht="12.75">
      <c r="F65" s="130"/>
      <c r="G65" s="131"/>
      <c r="H65" s="131"/>
      <c r="I65" s="11"/>
    </row>
    <row r="66" spans="6:9" ht="12.75">
      <c r="F66" s="130"/>
      <c r="G66" s="131"/>
      <c r="H66" s="131"/>
      <c r="I66" s="11"/>
    </row>
    <row r="67" spans="6:9" ht="12.75">
      <c r="F67" s="130"/>
      <c r="G67" s="131"/>
      <c r="H67" s="131"/>
      <c r="I67" s="11"/>
    </row>
    <row r="68" spans="6:9" ht="12.75">
      <c r="F68" s="130"/>
      <c r="G68" s="131"/>
      <c r="H68" s="131"/>
      <c r="I68" s="11"/>
    </row>
    <row r="69" spans="6:9" ht="12.75">
      <c r="F69" s="130"/>
      <c r="G69" s="131"/>
      <c r="H69" s="131"/>
      <c r="I69" s="11"/>
    </row>
    <row r="70" spans="6:9" ht="12.75">
      <c r="F70" s="130"/>
      <c r="G70" s="131"/>
      <c r="H70" s="131"/>
      <c r="I70" s="11"/>
    </row>
    <row r="71" spans="6:9" ht="12.75">
      <c r="F71" s="130"/>
      <c r="G71" s="131"/>
      <c r="H71" s="131"/>
      <c r="I71" s="11"/>
    </row>
    <row r="72" spans="6:9" ht="12.75">
      <c r="F72" s="130"/>
      <c r="G72" s="131"/>
      <c r="H72" s="131"/>
      <c r="I72" s="11"/>
    </row>
    <row r="73" spans="6:9" ht="12.75">
      <c r="F73" s="130"/>
      <c r="G73" s="131"/>
      <c r="H73" s="131"/>
      <c r="I73" s="11"/>
    </row>
    <row r="74" spans="6:9" ht="12.75">
      <c r="F74" s="130"/>
      <c r="G74" s="131"/>
      <c r="H74" s="131"/>
      <c r="I74" s="11"/>
    </row>
    <row r="75" spans="6:9" ht="12.75">
      <c r="F75" s="130"/>
      <c r="G75" s="131"/>
      <c r="H75" s="131"/>
      <c r="I75" s="11"/>
    </row>
    <row r="76" spans="6:9" ht="12.75">
      <c r="F76" s="130"/>
      <c r="G76" s="131"/>
      <c r="H76" s="131"/>
      <c r="I76" s="11"/>
    </row>
  </sheetData>
  <sheetProtection password="CC3D" sheet="1" objects="1" scenarios="1"/>
  <mergeCells count="4">
    <mergeCell ref="A1:B1"/>
    <mergeCell ref="A2:B2"/>
    <mergeCell ref="G2:I2"/>
    <mergeCell ref="H25:I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304"/>
  <sheetViews>
    <sheetView showGridLines="0" showZeros="0" tabSelected="1" zoomScaleSheetLayoutView="100" workbookViewId="0" topLeftCell="A161">
      <selection activeCell="C234" sqref="C234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42" customWidth="1"/>
    <col min="6" max="6" width="9.875" style="132" customWidth="1"/>
    <col min="7" max="7" width="13.875" style="132" customWidth="1"/>
    <col min="8" max="8" width="11.75390625" style="132" hidden="1" customWidth="1"/>
    <col min="9" max="9" width="11.625" style="132" hidden="1" customWidth="1"/>
    <col min="10" max="10" width="11.00390625" style="132" hidden="1" customWidth="1"/>
    <col min="11" max="11" width="10.375" style="132" hidden="1" customWidth="1"/>
    <col min="12" max="12" width="75.375" style="132" customWidth="1"/>
    <col min="13" max="13" width="45.25390625" style="132" customWidth="1"/>
    <col min="14" max="16384" width="9.125" style="132" customWidth="1"/>
  </cols>
  <sheetData>
    <row r="1" spans="1:7" ht="15.75">
      <c r="A1" s="430" t="s">
        <v>89</v>
      </c>
      <c r="B1" s="430"/>
      <c r="C1" s="430"/>
      <c r="D1" s="430"/>
      <c r="E1" s="430"/>
      <c r="F1" s="430"/>
      <c r="G1" s="430"/>
    </row>
    <row r="2" spans="2:7" ht="14.25" customHeight="1" thickBot="1">
      <c r="B2" s="133"/>
      <c r="C2" s="134"/>
      <c r="D2" s="134"/>
      <c r="E2" s="135"/>
      <c r="F2" s="134"/>
      <c r="G2" s="134"/>
    </row>
    <row r="3" spans="1:7" ht="13.5" thickTop="1">
      <c r="A3" s="406" t="s">
        <v>2</v>
      </c>
      <c r="B3" s="407"/>
      <c r="C3" s="105" t="s">
        <v>92</v>
      </c>
      <c r="D3" s="136"/>
      <c r="E3" s="137" t="s">
        <v>71</v>
      </c>
      <c r="F3" s="138" t="str">
        <f>'SO100  Rek'!H1</f>
        <v/>
      </c>
      <c r="G3" s="139"/>
    </row>
    <row r="4" spans="1:7" ht="13.5" thickBot="1">
      <c r="A4" s="431" t="s">
        <v>67</v>
      </c>
      <c r="B4" s="409"/>
      <c r="C4" s="111" t="s">
        <v>124</v>
      </c>
      <c r="D4" s="140"/>
      <c r="E4" s="432" t="str">
        <f>'SO100  Rek'!G2</f>
        <v>Komunikace</v>
      </c>
      <c r="F4" s="433"/>
      <c r="G4" s="434"/>
    </row>
    <row r="5" spans="1:7" ht="13.5" thickTop="1">
      <c r="A5" s="141"/>
      <c r="G5" s="143"/>
    </row>
    <row r="6" spans="1:11" ht="27" customHeight="1">
      <c r="A6" s="144" t="s">
        <v>72</v>
      </c>
      <c r="B6" s="145" t="s">
        <v>73</v>
      </c>
      <c r="C6" s="145" t="s">
        <v>74</v>
      </c>
      <c r="D6" s="145" t="s">
        <v>75</v>
      </c>
      <c r="E6" s="146" t="s">
        <v>76</v>
      </c>
      <c r="F6" s="145" t="s">
        <v>77</v>
      </c>
      <c r="G6" s="147" t="s">
        <v>78</v>
      </c>
      <c r="H6" s="148" t="s">
        <v>79</v>
      </c>
      <c r="I6" s="148" t="s">
        <v>80</v>
      </c>
      <c r="J6" s="148" t="s">
        <v>81</v>
      </c>
      <c r="K6" s="148" t="s">
        <v>82</v>
      </c>
    </row>
    <row r="7" spans="1:15" ht="12.75">
      <c r="A7" s="356" t="s">
        <v>83</v>
      </c>
      <c r="B7" s="357" t="s">
        <v>84</v>
      </c>
      <c r="C7" s="151" t="s">
        <v>85</v>
      </c>
      <c r="D7" s="152"/>
      <c r="E7" s="153"/>
      <c r="F7" s="153"/>
      <c r="G7" s="154"/>
      <c r="H7" s="155"/>
      <c r="I7" s="156"/>
      <c r="J7" s="157"/>
      <c r="K7" s="158"/>
      <c r="O7" s="159">
        <v>1</v>
      </c>
    </row>
    <row r="8" spans="1:15" ht="56.25">
      <c r="A8" s="160">
        <v>1</v>
      </c>
      <c r="B8" s="161" t="s">
        <v>1074</v>
      </c>
      <c r="C8" s="162" t="s">
        <v>1075</v>
      </c>
      <c r="D8" s="163" t="s">
        <v>86</v>
      </c>
      <c r="E8" s="164">
        <v>43</v>
      </c>
      <c r="F8" s="215"/>
      <c r="G8" s="355">
        <f>E8*F8</f>
        <v>0</v>
      </c>
      <c r="H8" s="155"/>
      <c r="I8" s="156"/>
      <c r="J8" s="157"/>
      <c r="K8" s="158"/>
      <c r="O8" s="159"/>
    </row>
    <row r="9" spans="1:15" ht="12.75">
      <c r="A9" s="358"/>
      <c r="B9" s="359"/>
      <c r="C9" s="435" t="s">
        <v>1076</v>
      </c>
      <c r="D9" s="436"/>
      <c r="E9" s="173">
        <v>43</v>
      </c>
      <c r="F9" s="373"/>
      <c r="G9" s="174"/>
      <c r="H9" s="155"/>
      <c r="I9" s="156"/>
      <c r="J9" s="157"/>
      <c r="K9" s="158"/>
      <c r="O9" s="159"/>
    </row>
    <row r="10" spans="1:15" ht="12.75">
      <c r="A10" s="160">
        <v>2</v>
      </c>
      <c r="B10" s="161" t="s">
        <v>1077</v>
      </c>
      <c r="C10" s="162" t="s">
        <v>1078</v>
      </c>
      <c r="D10" s="163" t="s">
        <v>136</v>
      </c>
      <c r="E10" s="164">
        <v>43</v>
      </c>
      <c r="F10" s="215"/>
      <c r="G10" s="355">
        <f>E10*F10</f>
        <v>0</v>
      </c>
      <c r="H10" s="155"/>
      <c r="I10" s="156"/>
      <c r="J10" s="157"/>
      <c r="K10" s="158"/>
      <c r="O10" s="159"/>
    </row>
    <row r="11" spans="1:15" ht="12.75">
      <c r="A11" s="358"/>
      <c r="B11" s="359"/>
      <c r="C11" s="425" t="s">
        <v>1079</v>
      </c>
      <c r="D11" s="426"/>
      <c r="E11" s="360">
        <v>43</v>
      </c>
      <c r="F11" s="374"/>
      <c r="G11" s="362"/>
      <c r="H11" s="155"/>
      <c r="I11" s="156"/>
      <c r="J11" s="157"/>
      <c r="K11" s="158"/>
      <c r="O11" s="159"/>
    </row>
    <row r="12" spans="1:15" ht="22.5">
      <c r="A12" s="160">
        <v>3</v>
      </c>
      <c r="B12" s="161" t="s">
        <v>1081</v>
      </c>
      <c r="C12" s="162" t="s">
        <v>1080</v>
      </c>
      <c r="D12" s="163" t="s">
        <v>86</v>
      </c>
      <c r="E12" s="164">
        <v>43</v>
      </c>
      <c r="F12" s="215"/>
      <c r="G12" s="355">
        <f>E12*F12</f>
        <v>0</v>
      </c>
      <c r="H12" s="155"/>
      <c r="I12" s="156"/>
      <c r="J12" s="157"/>
      <c r="K12" s="158"/>
      <c r="O12" s="159"/>
    </row>
    <row r="13" spans="1:15" ht="12.75">
      <c r="A13" s="149"/>
      <c r="B13" s="150"/>
      <c r="C13" s="435" t="s">
        <v>1076</v>
      </c>
      <c r="D13" s="436"/>
      <c r="E13" s="173">
        <v>43</v>
      </c>
      <c r="F13" s="373"/>
      <c r="G13" s="174"/>
      <c r="H13" s="155"/>
      <c r="I13" s="156"/>
      <c r="J13" s="157"/>
      <c r="K13" s="158"/>
      <c r="O13" s="159"/>
    </row>
    <row r="14" spans="1:12" s="372" customFormat="1" ht="33.75">
      <c r="A14" s="160">
        <v>4</v>
      </c>
      <c r="B14" s="161" t="s">
        <v>1083</v>
      </c>
      <c r="C14" s="162" t="s">
        <v>1082</v>
      </c>
      <c r="D14" s="163" t="s">
        <v>208</v>
      </c>
      <c r="E14" s="164">
        <v>1.72</v>
      </c>
      <c r="F14" s="215"/>
      <c r="G14" s="355">
        <f>E14*F14</f>
        <v>0</v>
      </c>
      <c r="L14" s="176"/>
    </row>
    <row r="15" spans="1:11" s="372" customFormat="1" ht="12.75">
      <c r="A15" s="370"/>
      <c r="B15" s="370"/>
      <c r="C15" s="427" t="s">
        <v>1127</v>
      </c>
      <c r="D15" s="428"/>
      <c r="E15" s="428"/>
      <c r="F15" s="428"/>
      <c r="G15" s="429"/>
      <c r="H15" s="369"/>
      <c r="I15" s="371"/>
      <c r="J15" s="369"/>
      <c r="K15" s="371"/>
    </row>
    <row r="16" spans="1:15" ht="12.75">
      <c r="A16" s="358"/>
      <c r="B16" s="359"/>
      <c r="C16" s="425" t="s">
        <v>1085</v>
      </c>
      <c r="D16" s="426"/>
      <c r="E16" s="360">
        <v>1.72</v>
      </c>
      <c r="F16" s="374"/>
      <c r="G16" s="362"/>
      <c r="H16" s="155"/>
      <c r="I16" s="156"/>
      <c r="J16" s="157"/>
      <c r="K16" s="158"/>
      <c r="O16" s="159"/>
    </row>
    <row r="17" spans="1:15" ht="12.75">
      <c r="A17" s="160">
        <v>5</v>
      </c>
      <c r="B17" s="363" t="s">
        <v>1077</v>
      </c>
      <c r="C17" s="364" t="s">
        <v>1084</v>
      </c>
      <c r="D17" s="365" t="s">
        <v>208</v>
      </c>
      <c r="E17" s="366">
        <v>1.72</v>
      </c>
      <c r="F17" s="367"/>
      <c r="G17" s="154">
        <f>E17*F17</f>
        <v>0</v>
      </c>
      <c r="H17" s="155"/>
      <c r="I17" s="156"/>
      <c r="J17" s="157"/>
      <c r="K17" s="158"/>
      <c r="O17" s="159"/>
    </row>
    <row r="18" spans="1:15" ht="22.5">
      <c r="A18" s="160">
        <v>6</v>
      </c>
      <c r="B18" s="161" t="s">
        <v>1087</v>
      </c>
      <c r="C18" s="162" t="s">
        <v>1086</v>
      </c>
      <c r="D18" s="163" t="s">
        <v>86</v>
      </c>
      <c r="E18" s="164">
        <v>43</v>
      </c>
      <c r="F18" s="215"/>
      <c r="G18" s="355">
        <f>E18*F18</f>
        <v>0</v>
      </c>
      <c r="H18" s="155"/>
      <c r="I18" s="156"/>
      <c r="J18" s="157"/>
      <c r="K18" s="158"/>
      <c r="O18" s="159"/>
    </row>
    <row r="19" spans="1:15" ht="12.75">
      <c r="A19" s="160">
        <v>7</v>
      </c>
      <c r="B19" s="161" t="s">
        <v>1077</v>
      </c>
      <c r="C19" s="162" t="s">
        <v>1088</v>
      </c>
      <c r="D19" s="163" t="s">
        <v>86</v>
      </c>
      <c r="E19" s="164">
        <v>129</v>
      </c>
      <c r="F19" s="215"/>
      <c r="G19" s="355">
        <f>E19*F19</f>
        <v>0</v>
      </c>
      <c r="H19" s="155"/>
      <c r="I19" s="156"/>
      <c r="J19" s="157"/>
      <c r="K19" s="158"/>
      <c r="O19" s="159"/>
    </row>
    <row r="20" spans="1:15" ht="12.75">
      <c r="A20" s="358"/>
      <c r="B20" s="359"/>
      <c r="C20" s="425" t="s">
        <v>1089</v>
      </c>
      <c r="D20" s="426"/>
      <c r="E20" s="360">
        <v>129</v>
      </c>
      <c r="F20" s="374"/>
      <c r="G20" s="362"/>
      <c r="H20" s="155"/>
      <c r="I20" s="156"/>
      <c r="J20" s="157"/>
      <c r="K20" s="158"/>
      <c r="O20" s="159"/>
    </row>
    <row r="21" spans="1:15" ht="22.5">
      <c r="A21" s="160">
        <v>8</v>
      </c>
      <c r="B21" s="161" t="s">
        <v>1091</v>
      </c>
      <c r="C21" s="162" t="s">
        <v>1090</v>
      </c>
      <c r="D21" s="163" t="s">
        <v>86</v>
      </c>
      <c r="E21" s="164">
        <v>43</v>
      </c>
      <c r="F21" s="215"/>
      <c r="G21" s="355">
        <f>E21*F21</f>
        <v>0</v>
      </c>
      <c r="H21" s="155"/>
      <c r="I21" s="156"/>
      <c r="J21" s="157"/>
      <c r="K21" s="158"/>
      <c r="O21" s="159"/>
    </row>
    <row r="22" spans="1:15" ht="12.75">
      <c r="A22" s="358"/>
      <c r="B22" s="359"/>
      <c r="C22" s="425" t="s">
        <v>1076</v>
      </c>
      <c r="D22" s="426"/>
      <c r="E22" s="360">
        <v>43</v>
      </c>
      <c r="F22" s="374"/>
      <c r="G22" s="362"/>
      <c r="H22" s="155"/>
      <c r="I22" s="156"/>
      <c r="J22" s="157"/>
      <c r="K22" s="158"/>
      <c r="O22" s="159"/>
    </row>
    <row r="23" spans="1:15" ht="12.75">
      <c r="A23" s="160">
        <v>9</v>
      </c>
      <c r="B23" s="161" t="s">
        <v>1077</v>
      </c>
      <c r="C23" s="162" t="s">
        <v>1092</v>
      </c>
      <c r="D23" s="163" t="s">
        <v>215</v>
      </c>
      <c r="E23" s="164">
        <v>51.6</v>
      </c>
      <c r="F23" s="215"/>
      <c r="G23" s="355">
        <f>E23*F23</f>
        <v>0</v>
      </c>
      <c r="H23" s="155"/>
      <c r="I23" s="156"/>
      <c r="J23" s="157"/>
      <c r="K23" s="158"/>
      <c r="O23" s="159"/>
    </row>
    <row r="24" spans="1:15" ht="12.75">
      <c r="A24" s="358"/>
      <c r="B24" s="359"/>
      <c r="C24" s="425" t="s">
        <v>1093</v>
      </c>
      <c r="D24" s="426"/>
      <c r="E24" s="360">
        <v>51.6</v>
      </c>
      <c r="F24" s="374"/>
      <c r="G24" s="362"/>
      <c r="H24" s="155"/>
      <c r="I24" s="156"/>
      <c r="J24" s="157"/>
      <c r="K24" s="158"/>
      <c r="O24" s="159"/>
    </row>
    <row r="25" spans="1:15" ht="12.75">
      <c r="A25" s="160">
        <v>10</v>
      </c>
      <c r="B25" s="161" t="s">
        <v>1094</v>
      </c>
      <c r="C25" s="162" t="s">
        <v>1095</v>
      </c>
      <c r="D25" s="163" t="s">
        <v>136</v>
      </c>
      <c r="E25" s="164">
        <v>30.1</v>
      </c>
      <c r="F25" s="215"/>
      <c r="G25" s="355">
        <f>E25*F25</f>
        <v>0</v>
      </c>
      <c r="H25" s="155"/>
      <c r="I25" s="156"/>
      <c r="J25" s="157"/>
      <c r="K25" s="158"/>
      <c r="O25" s="159"/>
    </row>
    <row r="26" spans="1:15" ht="12.75">
      <c r="A26" s="149"/>
      <c r="B26" s="368"/>
      <c r="C26" s="427" t="s">
        <v>1126</v>
      </c>
      <c r="D26" s="428"/>
      <c r="E26" s="428"/>
      <c r="F26" s="428"/>
      <c r="G26" s="429"/>
      <c r="H26" s="155"/>
      <c r="I26" s="156"/>
      <c r="J26" s="157"/>
      <c r="K26" s="158"/>
      <c r="O26" s="159"/>
    </row>
    <row r="27" spans="1:15" ht="12.75">
      <c r="A27" s="358"/>
      <c r="B27" s="359"/>
      <c r="C27" s="425" t="s">
        <v>1120</v>
      </c>
      <c r="D27" s="426"/>
      <c r="E27" s="360">
        <v>30.1</v>
      </c>
      <c r="F27" s="374"/>
      <c r="G27" s="362"/>
      <c r="H27" s="155"/>
      <c r="I27" s="156"/>
      <c r="J27" s="157"/>
      <c r="K27" s="158"/>
      <c r="O27" s="159"/>
    </row>
    <row r="28" spans="1:15" ht="12.75">
      <c r="A28" s="160">
        <v>11</v>
      </c>
      <c r="B28" s="161" t="s">
        <v>1077</v>
      </c>
      <c r="C28" s="162" t="s">
        <v>1096</v>
      </c>
      <c r="D28" s="163" t="s">
        <v>136</v>
      </c>
      <c r="E28" s="164">
        <v>30.1</v>
      </c>
      <c r="F28" s="215"/>
      <c r="G28" s="355">
        <f>E28*F28</f>
        <v>0</v>
      </c>
      <c r="H28" s="155"/>
      <c r="I28" s="156"/>
      <c r="J28" s="157"/>
      <c r="K28" s="158"/>
      <c r="O28" s="159"/>
    </row>
    <row r="29" spans="1:15" ht="12.75">
      <c r="A29" s="358"/>
      <c r="B29" s="359"/>
      <c r="C29" s="425" t="s">
        <v>1120</v>
      </c>
      <c r="D29" s="426"/>
      <c r="E29" s="360">
        <v>30.1</v>
      </c>
      <c r="F29" s="374"/>
      <c r="G29" s="362"/>
      <c r="H29" s="155"/>
      <c r="I29" s="156"/>
      <c r="J29" s="157"/>
      <c r="K29" s="158"/>
      <c r="O29" s="159"/>
    </row>
    <row r="30" spans="1:15" ht="12.75">
      <c r="A30" s="160">
        <v>12</v>
      </c>
      <c r="B30" s="161" t="s">
        <v>1097</v>
      </c>
      <c r="C30" s="162" t="s">
        <v>1098</v>
      </c>
      <c r="D30" s="163" t="s">
        <v>136</v>
      </c>
      <c r="E30" s="164">
        <v>30.1</v>
      </c>
      <c r="F30" s="215"/>
      <c r="G30" s="355">
        <f>E30*F30</f>
        <v>0</v>
      </c>
      <c r="H30" s="155"/>
      <c r="I30" s="156"/>
      <c r="J30" s="157"/>
      <c r="K30" s="158"/>
      <c r="O30" s="159"/>
    </row>
    <row r="31" spans="1:15" ht="12.75">
      <c r="A31" s="358"/>
      <c r="B31" s="359"/>
      <c r="C31" s="425" t="s">
        <v>1120</v>
      </c>
      <c r="D31" s="426"/>
      <c r="E31" s="360">
        <v>30.1</v>
      </c>
      <c r="F31" s="374"/>
      <c r="G31" s="362"/>
      <c r="H31" s="155"/>
      <c r="I31" s="156"/>
      <c r="J31" s="157"/>
      <c r="K31" s="158"/>
      <c r="O31" s="159"/>
    </row>
    <row r="32" spans="1:15" ht="33.75">
      <c r="A32" s="160">
        <v>13</v>
      </c>
      <c r="B32" s="161" t="s">
        <v>1099</v>
      </c>
      <c r="C32" s="162" t="s">
        <v>1100</v>
      </c>
      <c r="D32" s="163" t="s">
        <v>125</v>
      </c>
      <c r="E32" s="164">
        <v>129</v>
      </c>
      <c r="F32" s="215"/>
      <c r="G32" s="355">
        <f>E32*F32</f>
        <v>0</v>
      </c>
      <c r="H32" s="155"/>
      <c r="I32" s="156"/>
      <c r="J32" s="157"/>
      <c r="K32" s="158"/>
      <c r="O32" s="159"/>
    </row>
    <row r="33" spans="1:15" ht="12.75">
      <c r="A33" s="358"/>
      <c r="B33" s="359"/>
      <c r="C33" s="425" t="s">
        <v>1119</v>
      </c>
      <c r="D33" s="426"/>
      <c r="E33" s="360">
        <v>129</v>
      </c>
      <c r="F33" s="374"/>
      <c r="G33" s="362"/>
      <c r="H33" s="155"/>
      <c r="I33" s="156"/>
      <c r="J33" s="157"/>
      <c r="K33" s="158"/>
      <c r="O33" s="159"/>
    </row>
    <row r="34" spans="1:15" ht="12.75">
      <c r="A34" s="160">
        <v>14</v>
      </c>
      <c r="B34" s="161" t="s">
        <v>1077</v>
      </c>
      <c r="C34" s="162" t="s">
        <v>1101</v>
      </c>
      <c r="D34" s="163" t="s">
        <v>136</v>
      </c>
      <c r="E34" s="164">
        <v>12.9</v>
      </c>
      <c r="F34" s="215"/>
      <c r="G34" s="355">
        <f>E34*F34</f>
        <v>0</v>
      </c>
      <c r="H34" s="155"/>
      <c r="I34" s="156"/>
      <c r="J34" s="157"/>
      <c r="K34" s="158"/>
      <c r="O34" s="159"/>
    </row>
    <row r="35" spans="1:15" ht="12.75">
      <c r="A35" s="149"/>
      <c r="B35" s="368"/>
      <c r="C35" s="427" t="s">
        <v>1125</v>
      </c>
      <c r="D35" s="428"/>
      <c r="E35" s="428"/>
      <c r="F35" s="428"/>
      <c r="G35" s="429"/>
      <c r="H35" s="155"/>
      <c r="I35" s="156"/>
      <c r="J35" s="157"/>
      <c r="K35" s="158"/>
      <c r="O35" s="159"/>
    </row>
    <row r="36" spans="1:15" ht="12.75">
      <c r="A36" s="358"/>
      <c r="B36" s="359"/>
      <c r="C36" s="425" t="s">
        <v>1118</v>
      </c>
      <c r="D36" s="426"/>
      <c r="E36" s="360">
        <v>12.9</v>
      </c>
      <c r="F36" s="374"/>
      <c r="G36" s="362"/>
      <c r="H36" s="155"/>
      <c r="I36" s="156"/>
      <c r="J36" s="157"/>
      <c r="K36" s="158"/>
      <c r="O36" s="159"/>
    </row>
    <row r="37" spans="1:15" ht="33.75">
      <c r="A37" s="160">
        <v>15</v>
      </c>
      <c r="B37" s="161" t="s">
        <v>1102</v>
      </c>
      <c r="C37" s="162" t="s">
        <v>1103</v>
      </c>
      <c r="D37" s="163" t="s">
        <v>125</v>
      </c>
      <c r="E37" s="164">
        <v>25.8</v>
      </c>
      <c r="F37" s="215"/>
      <c r="G37" s="355">
        <f>E37*F37</f>
        <v>0</v>
      </c>
      <c r="H37" s="155"/>
      <c r="I37" s="156"/>
      <c r="J37" s="157"/>
      <c r="K37" s="158"/>
      <c r="O37" s="159"/>
    </row>
    <row r="38" spans="1:15" ht="12.75">
      <c r="A38" s="149"/>
      <c r="B38" s="368"/>
      <c r="C38" s="427" t="s">
        <v>1124</v>
      </c>
      <c r="D38" s="428"/>
      <c r="E38" s="428"/>
      <c r="F38" s="428"/>
      <c r="G38" s="429"/>
      <c r="H38" s="155"/>
      <c r="I38" s="156"/>
      <c r="J38" s="157"/>
      <c r="K38" s="158"/>
      <c r="O38" s="159"/>
    </row>
    <row r="39" spans="1:15" ht="12.75">
      <c r="A39" s="358"/>
      <c r="B39" s="359"/>
      <c r="C39" s="425" t="s">
        <v>1123</v>
      </c>
      <c r="D39" s="426"/>
      <c r="E39" s="360">
        <v>25.8</v>
      </c>
      <c r="F39" s="361"/>
      <c r="G39" s="362"/>
      <c r="H39" s="155"/>
      <c r="I39" s="156"/>
      <c r="J39" s="157"/>
      <c r="K39" s="158"/>
      <c r="O39" s="159"/>
    </row>
    <row r="40" spans="1:15" ht="33.75">
      <c r="A40" s="160">
        <v>16</v>
      </c>
      <c r="B40" s="161" t="s">
        <v>1104</v>
      </c>
      <c r="C40" s="162" t="s">
        <v>1105</v>
      </c>
      <c r="D40" s="163" t="s">
        <v>215</v>
      </c>
      <c r="E40" s="164">
        <v>270.04</v>
      </c>
      <c r="F40" s="215"/>
      <c r="G40" s="355">
        <f>E40*F40</f>
        <v>0</v>
      </c>
      <c r="H40" s="155"/>
      <c r="I40" s="156"/>
      <c r="J40" s="157"/>
      <c r="K40" s="158"/>
      <c r="O40" s="159"/>
    </row>
    <row r="41" spans="1:15" ht="12.75">
      <c r="A41" s="358"/>
      <c r="B41" s="359"/>
      <c r="C41" s="425" t="s">
        <v>1117</v>
      </c>
      <c r="D41" s="426"/>
      <c r="E41" s="360">
        <v>270.04</v>
      </c>
      <c r="F41" s="374"/>
      <c r="G41" s="362"/>
      <c r="H41" s="155"/>
      <c r="I41" s="156"/>
      <c r="J41" s="157"/>
      <c r="K41" s="158"/>
      <c r="O41" s="159"/>
    </row>
    <row r="42" spans="1:15" ht="12.75">
      <c r="A42" s="160">
        <v>17</v>
      </c>
      <c r="B42" s="161" t="s">
        <v>47</v>
      </c>
      <c r="C42" s="162" t="s">
        <v>1106</v>
      </c>
      <c r="D42" s="163" t="s">
        <v>86</v>
      </c>
      <c r="E42" s="164">
        <v>86</v>
      </c>
      <c r="F42" s="215"/>
      <c r="G42" s="355">
        <f>E42*F42</f>
        <v>0</v>
      </c>
      <c r="H42" s="155"/>
      <c r="I42" s="156"/>
      <c r="J42" s="157"/>
      <c r="K42" s="158"/>
      <c r="O42" s="159"/>
    </row>
    <row r="43" spans="1:15" ht="12.75">
      <c r="A43" s="358"/>
      <c r="B43" s="359"/>
      <c r="C43" s="425" t="s">
        <v>1116</v>
      </c>
      <c r="D43" s="426"/>
      <c r="E43" s="360">
        <v>86</v>
      </c>
      <c r="F43" s="374"/>
      <c r="G43" s="362"/>
      <c r="H43" s="155"/>
      <c r="I43" s="156"/>
      <c r="J43" s="157"/>
      <c r="K43" s="158"/>
      <c r="O43" s="159"/>
    </row>
    <row r="44" spans="1:15" ht="22.5">
      <c r="A44" s="160">
        <v>18</v>
      </c>
      <c r="B44" s="161" t="s">
        <v>1107</v>
      </c>
      <c r="C44" s="162" t="s">
        <v>1108</v>
      </c>
      <c r="D44" s="163" t="s">
        <v>86</v>
      </c>
      <c r="E44" s="164">
        <v>8.6</v>
      </c>
      <c r="F44" s="215"/>
      <c r="G44" s="355">
        <f>E44*F44</f>
        <v>0</v>
      </c>
      <c r="H44" s="155"/>
      <c r="I44" s="156"/>
      <c r="J44" s="157"/>
      <c r="K44" s="158"/>
      <c r="O44" s="159"/>
    </row>
    <row r="45" spans="1:15" ht="12.75">
      <c r="A45" s="149"/>
      <c r="B45" s="368"/>
      <c r="C45" s="427" t="s">
        <v>1122</v>
      </c>
      <c r="D45" s="428"/>
      <c r="E45" s="428"/>
      <c r="F45" s="428"/>
      <c r="G45" s="429"/>
      <c r="H45" s="155"/>
      <c r="I45" s="156"/>
      <c r="J45" s="157"/>
      <c r="K45" s="158"/>
      <c r="O45" s="159"/>
    </row>
    <row r="46" spans="1:15" ht="12.75">
      <c r="A46" s="358"/>
      <c r="B46" s="359"/>
      <c r="C46" s="425" t="s">
        <v>1115</v>
      </c>
      <c r="D46" s="426"/>
      <c r="E46" s="360">
        <v>8.6</v>
      </c>
      <c r="F46" s="374"/>
      <c r="G46" s="362"/>
      <c r="H46" s="155"/>
      <c r="I46" s="156"/>
      <c r="J46" s="157"/>
      <c r="K46" s="158"/>
      <c r="O46" s="159"/>
    </row>
    <row r="47" spans="1:15" ht="12.75">
      <c r="A47" s="160">
        <v>19</v>
      </c>
      <c r="B47" s="161" t="s">
        <v>1109</v>
      </c>
      <c r="C47" s="162" t="s">
        <v>1110</v>
      </c>
      <c r="D47" s="163" t="s">
        <v>86</v>
      </c>
      <c r="E47" s="164">
        <v>4.3</v>
      </c>
      <c r="F47" s="215"/>
      <c r="G47" s="355">
        <f>E47*F47</f>
        <v>0</v>
      </c>
      <c r="H47" s="155"/>
      <c r="I47" s="156"/>
      <c r="J47" s="157"/>
      <c r="K47" s="158"/>
      <c r="O47" s="159"/>
    </row>
    <row r="48" spans="1:15" ht="12.75">
      <c r="A48" s="149"/>
      <c r="B48" s="368"/>
      <c r="C48" s="427" t="s">
        <v>1121</v>
      </c>
      <c r="D48" s="428"/>
      <c r="E48" s="428"/>
      <c r="F48" s="428"/>
      <c r="G48" s="429"/>
      <c r="H48" s="155"/>
      <c r="I48" s="156"/>
      <c r="J48" s="157"/>
      <c r="K48" s="158"/>
      <c r="O48" s="159"/>
    </row>
    <row r="49" spans="1:15" ht="12.75">
      <c r="A49" s="358"/>
      <c r="B49" s="359"/>
      <c r="C49" s="425" t="s">
        <v>1114</v>
      </c>
      <c r="D49" s="426"/>
      <c r="E49" s="360">
        <v>4.3</v>
      </c>
      <c r="F49" s="374"/>
      <c r="G49" s="362"/>
      <c r="H49" s="155"/>
      <c r="I49" s="156"/>
      <c r="J49" s="157"/>
      <c r="K49" s="158"/>
      <c r="O49" s="159"/>
    </row>
    <row r="50" spans="1:15" ht="22.5">
      <c r="A50" s="160">
        <v>20</v>
      </c>
      <c r="B50" s="161" t="s">
        <v>1091</v>
      </c>
      <c r="C50" s="162" t="s">
        <v>1090</v>
      </c>
      <c r="D50" s="163" t="s">
        <v>86</v>
      </c>
      <c r="E50" s="164">
        <v>4.3</v>
      </c>
      <c r="F50" s="215"/>
      <c r="G50" s="355">
        <f>E50*F50</f>
        <v>0</v>
      </c>
      <c r="H50" s="155"/>
      <c r="I50" s="156"/>
      <c r="J50" s="157"/>
      <c r="K50" s="158"/>
      <c r="O50" s="159"/>
    </row>
    <row r="51" spans="1:15" ht="12.75">
      <c r="A51" s="149"/>
      <c r="B51" s="368"/>
      <c r="C51" s="427" t="s">
        <v>1121</v>
      </c>
      <c r="D51" s="428"/>
      <c r="E51" s="428"/>
      <c r="F51" s="428"/>
      <c r="G51" s="429"/>
      <c r="H51" s="155"/>
      <c r="I51" s="156"/>
      <c r="J51" s="157"/>
      <c r="K51" s="158"/>
      <c r="O51" s="159"/>
    </row>
    <row r="52" spans="1:15" ht="12.75">
      <c r="A52" s="358"/>
      <c r="B52" s="359"/>
      <c r="C52" s="425" t="s">
        <v>1114</v>
      </c>
      <c r="D52" s="426"/>
      <c r="E52" s="360">
        <v>4.3</v>
      </c>
      <c r="F52" s="374"/>
      <c r="G52" s="362"/>
      <c r="H52" s="155"/>
      <c r="I52" s="156"/>
      <c r="J52" s="157"/>
      <c r="K52" s="158"/>
      <c r="O52" s="159"/>
    </row>
    <row r="53" spans="1:15" ht="12.75">
      <c r="A53" s="160">
        <v>21</v>
      </c>
      <c r="B53" s="161" t="s">
        <v>1077</v>
      </c>
      <c r="C53" s="162" t="s">
        <v>1112</v>
      </c>
      <c r="D53" s="163" t="s">
        <v>86</v>
      </c>
      <c r="E53" s="164">
        <v>1</v>
      </c>
      <c r="F53" s="215"/>
      <c r="G53" s="165">
        <f aca="true" t="shared" si="0" ref="G53:G54">E53*F53</f>
        <v>0</v>
      </c>
      <c r="H53" s="155"/>
      <c r="I53" s="156"/>
      <c r="J53" s="157"/>
      <c r="K53" s="158"/>
      <c r="O53" s="159"/>
    </row>
    <row r="54" spans="1:15" ht="22.5">
      <c r="A54" s="160">
        <v>22</v>
      </c>
      <c r="B54" s="161" t="s">
        <v>1077</v>
      </c>
      <c r="C54" s="162" t="s">
        <v>1111</v>
      </c>
      <c r="D54" s="163" t="s">
        <v>86</v>
      </c>
      <c r="E54" s="164">
        <v>23</v>
      </c>
      <c r="F54" s="215"/>
      <c r="G54" s="165">
        <f t="shared" si="0"/>
        <v>0</v>
      </c>
      <c r="H54" s="155"/>
      <c r="I54" s="156"/>
      <c r="J54" s="157"/>
      <c r="K54" s="158"/>
      <c r="O54" s="159"/>
    </row>
    <row r="55" spans="1:15" ht="12.75">
      <c r="A55" s="160">
        <v>23</v>
      </c>
      <c r="B55" s="161" t="s">
        <v>1077</v>
      </c>
      <c r="C55" s="162" t="s">
        <v>1113</v>
      </c>
      <c r="D55" s="163" t="s">
        <v>86</v>
      </c>
      <c r="E55" s="164">
        <v>19</v>
      </c>
      <c r="F55" s="215"/>
      <c r="G55" s="165">
        <f>E55*F55</f>
        <v>0</v>
      </c>
      <c r="H55" s="155"/>
      <c r="I55" s="156"/>
      <c r="J55" s="157"/>
      <c r="K55" s="158"/>
      <c r="O55" s="159"/>
    </row>
    <row r="56" spans="1:80" ht="12.75">
      <c r="A56" s="160">
        <v>24</v>
      </c>
      <c r="B56" s="161" t="s">
        <v>127</v>
      </c>
      <c r="C56" s="162" t="s">
        <v>128</v>
      </c>
      <c r="D56" s="163" t="s">
        <v>129</v>
      </c>
      <c r="E56" s="164">
        <v>248</v>
      </c>
      <c r="F56" s="215">
        <v>0</v>
      </c>
      <c r="G56" s="165">
        <f>E56*F56</f>
        <v>0</v>
      </c>
      <c r="H56" s="166">
        <v>4E-05</v>
      </c>
      <c r="I56" s="167">
        <f>E56*H56</f>
        <v>0.00992</v>
      </c>
      <c r="J56" s="166">
        <v>0</v>
      </c>
      <c r="K56" s="167">
        <f>E56*J56</f>
        <v>0</v>
      </c>
      <c r="O56" s="159">
        <v>2</v>
      </c>
      <c r="AA56" s="132">
        <v>1</v>
      </c>
      <c r="AB56" s="132">
        <v>0</v>
      </c>
      <c r="AC56" s="132">
        <v>0</v>
      </c>
      <c r="AZ56" s="132">
        <v>1</v>
      </c>
      <c r="BA56" s="132">
        <f>IF(AZ56=1,G56,0)</f>
        <v>0</v>
      </c>
      <c r="BB56" s="132">
        <f>IF(AZ56=2,G56,0)</f>
        <v>0</v>
      </c>
      <c r="BC56" s="132">
        <f>IF(AZ56=3,G56,0)</f>
        <v>0</v>
      </c>
      <c r="BD56" s="132">
        <f>IF(AZ56=4,G56,0)</f>
        <v>0</v>
      </c>
      <c r="BE56" s="132">
        <f>IF(AZ56=5,G56,0)</f>
        <v>0</v>
      </c>
      <c r="CA56" s="159">
        <v>1</v>
      </c>
      <c r="CB56" s="159">
        <v>0</v>
      </c>
    </row>
    <row r="57" spans="1:15" ht="22.5">
      <c r="A57" s="168"/>
      <c r="B57" s="169"/>
      <c r="C57" s="427" t="s">
        <v>130</v>
      </c>
      <c r="D57" s="428"/>
      <c r="E57" s="428"/>
      <c r="F57" s="428"/>
      <c r="G57" s="429"/>
      <c r="I57" s="170"/>
      <c r="K57" s="170"/>
      <c r="L57" s="171" t="s">
        <v>130</v>
      </c>
      <c r="O57" s="159">
        <v>3</v>
      </c>
    </row>
    <row r="58" spans="1:15" ht="12.75">
      <c r="A58" s="168"/>
      <c r="B58" s="169"/>
      <c r="C58" s="427"/>
      <c r="D58" s="428"/>
      <c r="E58" s="428"/>
      <c r="F58" s="428"/>
      <c r="G58" s="429"/>
      <c r="I58" s="170"/>
      <c r="K58" s="170"/>
      <c r="L58" s="171"/>
      <c r="O58" s="159">
        <v>3</v>
      </c>
    </row>
    <row r="59" spans="1:15" ht="22.5">
      <c r="A59" s="168"/>
      <c r="B59" s="169"/>
      <c r="C59" s="427" t="s">
        <v>131</v>
      </c>
      <c r="D59" s="428"/>
      <c r="E59" s="428"/>
      <c r="F59" s="428"/>
      <c r="G59" s="429"/>
      <c r="I59" s="170"/>
      <c r="K59" s="170"/>
      <c r="L59" s="171" t="s">
        <v>131</v>
      </c>
      <c r="O59" s="159">
        <v>3</v>
      </c>
    </row>
    <row r="60" spans="1:15" ht="12.75">
      <c r="A60" s="168"/>
      <c r="B60" s="169"/>
      <c r="C60" s="427" t="s">
        <v>132</v>
      </c>
      <c r="D60" s="428"/>
      <c r="E60" s="428"/>
      <c r="F60" s="428"/>
      <c r="G60" s="429"/>
      <c r="I60" s="170"/>
      <c r="K60" s="170"/>
      <c r="L60" s="171" t="s">
        <v>132</v>
      </c>
      <c r="O60" s="159">
        <v>3</v>
      </c>
    </row>
    <row r="61" spans="1:15" ht="12.75">
      <c r="A61" s="168"/>
      <c r="B61" s="172"/>
      <c r="C61" s="435" t="s">
        <v>133</v>
      </c>
      <c r="D61" s="436"/>
      <c r="E61" s="173">
        <v>248</v>
      </c>
      <c r="F61" s="216"/>
      <c r="G61" s="174"/>
      <c r="H61" s="175"/>
      <c r="I61" s="170"/>
      <c r="J61" s="176"/>
      <c r="K61" s="170"/>
      <c r="M61" s="171" t="s">
        <v>133</v>
      </c>
      <c r="O61" s="159"/>
    </row>
    <row r="62" spans="1:80" ht="12.75">
      <c r="A62" s="160">
        <v>25</v>
      </c>
      <c r="B62" s="161" t="s">
        <v>134</v>
      </c>
      <c r="C62" s="162" t="s">
        <v>135</v>
      </c>
      <c r="D62" s="163" t="s">
        <v>136</v>
      </c>
      <c r="E62" s="164">
        <v>10254.5</v>
      </c>
      <c r="F62" s="215"/>
      <c r="G62" s="165">
        <f>E62*F62</f>
        <v>0</v>
      </c>
      <c r="H62" s="166">
        <v>0</v>
      </c>
      <c r="I62" s="167">
        <f>E62*H62</f>
        <v>0</v>
      </c>
      <c r="J62" s="166">
        <v>0</v>
      </c>
      <c r="K62" s="167">
        <f>E62*J62</f>
        <v>0</v>
      </c>
      <c r="O62" s="159">
        <v>2</v>
      </c>
      <c r="AA62" s="132">
        <v>1</v>
      </c>
      <c r="AB62" s="132">
        <v>1</v>
      </c>
      <c r="AC62" s="132">
        <v>1</v>
      </c>
      <c r="AZ62" s="132">
        <v>1</v>
      </c>
      <c r="BA62" s="132">
        <f>IF(AZ62=1,G62,0)</f>
        <v>0</v>
      </c>
      <c r="BB62" s="132">
        <f>IF(AZ62=2,G62,0)</f>
        <v>0</v>
      </c>
      <c r="BC62" s="132">
        <f>IF(AZ62=3,G62,0)</f>
        <v>0</v>
      </c>
      <c r="BD62" s="132">
        <f>IF(AZ62=4,G62,0)</f>
        <v>0</v>
      </c>
      <c r="BE62" s="132">
        <f>IF(AZ62=5,G62,0)</f>
        <v>0</v>
      </c>
      <c r="CA62" s="159">
        <v>1</v>
      </c>
      <c r="CB62" s="159">
        <v>1</v>
      </c>
    </row>
    <row r="63" spans="1:15" ht="12.75">
      <c r="A63" s="168"/>
      <c r="B63" s="169"/>
      <c r="C63" s="427" t="s">
        <v>137</v>
      </c>
      <c r="D63" s="428"/>
      <c r="E63" s="428"/>
      <c r="F63" s="428"/>
      <c r="G63" s="429"/>
      <c r="I63" s="170"/>
      <c r="K63" s="170"/>
      <c r="L63" s="171" t="s">
        <v>137</v>
      </c>
      <c r="O63" s="159">
        <v>3</v>
      </c>
    </row>
    <row r="64" spans="1:15" ht="12.75">
      <c r="A64" s="168"/>
      <c r="B64" s="172"/>
      <c r="C64" s="435" t="s">
        <v>138</v>
      </c>
      <c r="D64" s="436"/>
      <c r="E64" s="173">
        <v>469</v>
      </c>
      <c r="F64" s="216"/>
      <c r="G64" s="174"/>
      <c r="H64" s="175"/>
      <c r="I64" s="170"/>
      <c r="J64" s="176"/>
      <c r="K64" s="170"/>
      <c r="M64" s="171" t="s">
        <v>138</v>
      </c>
      <c r="O64" s="159"/>
    </row>
    <row r="65" spans="1:15" ht="12.75">
      <c r="A65" s="168"/>
      <c r="B65" s="172"/>
      <c r="C65" s="435" t="s">
        <v>139</v>
      </c>
      <c r="D65" s="436"/>
      <c r="E65" s="173">
        <v>842.3</v>
      </c>
      <c r="F65" s="216"/>
      <c r="G65" s="174"/>
      <c r="H65" s="175"/>
      <c r="I65" s="170"/>
      <c r="J65" s="176"/>
      <c r="K65" s="170"/>
      <c r="M65" s="171" t="s">
        <v>139</v>
      </c>
      <c r="O65" s="159"/>
    </row>
    <row r="66" spans="1:15" ht="12.75">
      <c r="A66" s="168"/>
      <c r="B66" s="172"/>
      <c r="C66" s="435" t="s">
        <v>140</v>
      </c>
      <c r="D66" s="436"/>
      <c r="E66" s="173">
        <v>43.3</v>
      </c>
      <c r="F66" s="216"/>
      <c r="G66" s="174"/>
      <c r="H66" s="175"/>
      <c r="I66" s="170"/>
      <c r="J66" s="176"/>
      <c r="K66" s="170"/>
      <c r="M66" s="171" t="s">
        <v>140</v>
      </c>
      <c r="O66" s="159"/>
    </row>
    <row r="67" spans="1:15" ht="12.75">
      <c r="A67" s="168"/>
      <c r="B67" s="172"/>
      <c r="C67" s="435" t="s">
        <v>141</v>
      </c>
      <c r="D67" s="436"/>
      <c r="E67" s="173">
        <v>3627.8</v>
      </c>
      <c r="F67" s="216"/>
      <c r="G67" s="174"/>
      <c r="H67" s="175"/>
      <c r="I67" s="170"/>
      <c r="J67" s="176"/>
      <c r="K67" s="170"/>
      <c r="M67" s="171" t="s">
        <v>141</v>
      </c>
      <c r="O67" s="159"/>
    </row>
    <row r="68" spans="1:15" ht="12.75">
      <c r="A68" s="168"/>
      <c r="B68" s="172"/>
      <c r="C68" s="435" t="s">
        <v>142</v>
      </c>
      <c r="D68" s="436"/>
      <c r="E68" s="173">
        <v>5272.1</v>
      </c>
      <c r="F68" s="216"/>
      <c r="G68" s="174"/>
      <c r="H68" s="175"/>
      <c r="I68" s="170"/>
      <c r="J68" s="176"/>
      <c r="K68" s="170"/>
      <c r="M68" s="171" t="s">
        <v>142</v>
      </c>
      <c r="O68" s="159"/>
    </row>
    <row r="69" spans="1:80" ht="12.75">
      <c r="A69" s="160">
        <v>26</v>
      </c>
      <c r="B69" s="161" t="s">
        <v>143</v>
      </c>
      <c r="C69" s="162" t="s">
        <v>144</v>
      </c>
      <c r="D69" s="163" t="s">
        <v>136</v>
      </c>
      <c r="E69" s="164">
        <v>6658.26</v>
      </c>
      <c r="F69" s="215">
        <v>0</v>
      </c>
      <c r="G69" s="165">
        <f>E69*F69</f>
        <v>0</v>
      </c>
      <c r="H69" s="166">
        <v>0</v>
      </c>
      <c r="I69" s="167">
        <f>E69*H69</f>
        <v>0</v>
      </c>
      <c r="J69" s="166">
        <v>0</v>
      </c>
      <c r="K69" s="167">
        <f>E69*J69</f>
        <v>0</v>
      </c>
      <c r="O69" s="159">
        <v>2</v>
      </c>
      <c r="AA69" s="132">
        <v>1</v>
      </c>
      <c r="AB69" s="132">
        <v>1</v>
      </c>
      <c r="AC69" s="132">
        <v>1</v>
      </c>
      <c r="AZ69" s="132">
        <v>1</v>
      </c>
      <c r="BA69" s="132">
        <f>IF(AZ69=1,G69,0)</f>
        <v>0</v>
      </c>
      <c r="BB69" s="132">
        <f>IF(AZ69=2,G69,0)</f>
        <v>0</v>
      </c>
      <c r="BC69" s="132">
        <f>IF(AZ69=3,G69,0)</f>
        <v>0</v>
      </c>
      <c r="BD69" s="132">
        <f>IF(AZ69=4,G69,0)</f>
        <v>0</v>
      </c>
      <c r="BE69" s="132">
        <f>IF(AZ69=5,G69,0)</f>
        <v>0</v>
      </c>
      <c r="CA69" s="159">
        <v>1</v>
      </c>
      <c r="CB69" s="159">
        <v>1</v>
      </c>
    </row>
    <row r="70" spans="1:15" ht="12.75">
      <c r="A70" s="168"/>
      <c r="B70" s="169"/>
      <c r="C70" s="427" t="s">
        <v>145</v>
      </c>
      <c r="D70" s="428"/>
      <c r="E70" s="428"/>
      <c r="F70" s="428"/>
      <c r="G70" s="429"/>
      <c r="I70" s="170"/>
      <c r="K70" s="170"/>
      <c r="L70" s="171" t="s">
        <v>145</v>
      </c>
      <c r="O70" s="159">
        <v>3</v>
      </c>
    </row>
    <row r="71" spans="1:15" ht="12.75">
      <c r="A71" s="168"/>
      <c r="B71" s="172"/>
      <c r="C71" s="435" t="s">
        <v>146</v>
      </c>
      <c r="D71" s="436"/>
      <c r="E71" s="173">
        <v>6658.26</v>
      </c>
      <c r="F71" s="216"/>
      <c r="G71" s="174"/>
      <c r="H71" s="175"/>
      <c r="I71" s="170"/>
      <c r="J71" s="176"/>
      <c r="K71" s="170"/>
      <c r="M71" s="171" t="s">
        <v>146</v>
      </c>
      <c r="O71" s="159"/>
    </row>
    <row r="72" spans="1:80" ht="12.75">
      <c r="A72" s="160">
        <v>27</v>
      </c>
      <c r="B72" s="161" t="s">
        <v>147</v>
      </c>
      <c r="C72" s="162" t="s">
        <v>148</v>
      </c>
      <c r="D72" s="163" t="s">
        <v>136</v>
      </c>
      <c r="E72" s="164">
        <v>665.826</v>
      </c>
      <c r="F72" s="215">
        <v>0</v>
      </c>
      <c r="G72" s="165">
        <f>E72*F72</f>
        <v>0</v>
      </c>
      <c r="H72" s="166">
        <v>0</v>
      </c>
      <c r="I72" s="167">
        <f>E72*H72</f>
        <v>0</v>
      </c>
      <c r="J72" s="166">
        <v>0</v>
      </c>
      <c r="K72" s="167">
        <f>E72*J72</f>
        <v>0</v>
      </c>
      <c r="O72" s="159">
        <v>2</v>
      </c>
      <c r="AA72" s="132">
        <v>1</v>
      </c>
      <c r="AB72" s="132">
        <v>1</v>
      </c>
      <c r="AC72" s="132">
        <v>1</v>
      </c>
      <c r="AZ72" s="132">
        <v>1</v>
      </c>
      <c r="BA72" s="132">
        <f>IF(AZ72=1,G72,0)</f>
        <v>0</v>
      </c>
      <c r="BB72" s="132">
        <f>IF(AZ72=2,G72,0)</f>
        <v>0</v>
      </c>
      <c r="BC72" s="132">
        <f>IF(AZ72=3,G72,0)</f>
        <v>0</v>
      </c>
      <c r="BD72" s="132">
        <f>IF(AZ72=4,G72,0)</f>
        <v>0</v>
      </c>
      <c r="BE72" s="132">
        <f>IF(AZ72=5,G72,0)</f>
        <v>0</v>
      </c>
      <c r="CA72" s="159">
        <v>1</v>
      </c>
      <c r="CB72" s="159">
        <v>1</v>
      </c>
    </row>
    <row r="73" spans="1:15" ht="12.75">
      <c r="A73" s="168"/>
      <c r="B73" s="172"/>
      <c r="C73" s="435" t="s">
        <v>149</v>
      </c>
      <c r="D73" s="436"/>
      <c r="E73" s="173">
        <v>665.826</v>
      </c>
      <c r="F73" s="216"/>
      <c r="G73" s="174"/>
      <c r="H73" s="175"/>
      <c r="I73" s="170"/>
      <c r="J73" s="176"/>
      <c r="K73" s="170"/>
      <c r="M73" s="171" t="s">
        <v>149</v>
      </c>
      <c r="O73" s="159"/>
    </row>
    <row r="74" spans="1:80" ht="12.75">
      <c r="A74" s="160">
        <v>28</v>
      </c>
      <c r="B74" s="161" t="s">
        <v>150</v>
      </c>
      <c r="C74" s="162" t="s">
        <v>151</v>
      </c>
      <c r="D74" s="163" t="s">
        <v>136</v>
      </c>
      <c r="E74" s="164">
        <v>797.46</v>
      </c>
      <c r="F74" s="215">
        <v>0</v>
      </c>
      <c r="G74" s="165">
        <f>E74*F74</f>
        <v>0</v>
      </c>
      <c r="H74" s="166">
        <v>0</v>
      </c>
      <c r="I74" s="167">
        <f>E74*H74</f>
        <v>0</v>
      </c>
      <c r="J74" s="166">
        <v>0</v>
      </c>
      <c r="K74" s="167">
        <f>E74*J74</f>
        <v>0</v>
      </c>
      <c r="O74" s="159">
        <v>2</v>
      </c>
      <c r="AA74" s="132">
        <v>1</v>
      </c>
      <c r="AB74" s="132">
        <v>1</v>
      </c>
      <c r="AC74" s="132">
        <v>1</v>
      </c>
      <c r="AZ74" s="132">
        <v>1</v>
      </c>
      <c r="BA74" s="132">
        <f>IF(AZ74=1,G74,0)</f>
        <v>0</v>
      </c>
      <c r="BB74" s="132">
        <f>IF(AZ74=2,G74,0)</f>
        <v>0</v>
      </c>
      <c r="BC74" s="132">
        <f>IF(AZ74=3,G74,0)</f>
        <v>0</v>
      </c>
      <c r="BD74" s="132">
        <f>IF(AZ74=4,G74,0)</f>
        <v>0</v>
      </c>
      <c r="BE74" s="132">
        <f>IF(AZ74=5,G74,0)</f>
        <v>0</v>
      </c>
      <c r="CA74" s="159">
        <v>1</v>
      </c>
      <c r="CB74" s="159">
        <v>1</v>
      </c>
    </row>
    <row r="75" spans="1:80" ht="12.75">
      <c r="A75" s="160">
        <v>29</v>
      </c>
      <c r="B75" s="161" t="s">
        <v>152</v>
      </c>
      <c r="C75" s="162" t="s">
        <v>153</v>
      </c>
      <c r="D75" s="163" t="s">
        <v>136</v>
      </c>
      <c r="E75" s="164">
        <v>79.746</v>
      </c>
      <c r="F75" s="215">
        <v>0</v>
      </c>
      <c r="G75" s="165">
        <f>E75*F75</f>
        <v>0</v>
      </c>
      <c r="H75" s="166">
        <v>0</v>
      </c>
      <c r="I75" s="167">
        <f>E75*H75</f>
        <v>0</v>
      </c>
      <c r="J75" s="166">
        <v>0</v>
      </c>
      <c r="K75" s="167">
        <f>E75*J75</f>
        <v>0</v>
      </c>
      <c r="O75" s="159">
        <v>2</v>
      </c>
      <c r="AA75" s="132">
        <v>1</v>
      </c>
      <c r="AB75" s="132">
        <v>1</v>
      </c>
      <c r="AC75" s="132">
        <v>1</v>
      </c>
      <c r="AZ75" s="132">
        <v>1</v>
      </c>
      <c r="BA75" s="132">
        <f>IF(AZ75=1,G75,0)</f>
        <v>0</v>
      </c>
      <c r="BB75" s="132">
        <f>IF(AZ75=2,G75,0)</f>
        <v>0</v>
      </c>
      <c r="BC75" s="132">
        <f>IF(AZ75=3,G75,0)</f>
        <v>0</v>
      </c>
      <c r="BD75" s="132">
        <f>IF(AZ75=4,G75,0)</f>
        <v>0</v>
      </c>
      <c r="BE75" s="132">
        <f>IF(AZ75=5,G75,0)</f>
        <v>0</v>
      </c>
      <c r="CA75" s="159">
        <v>1</v>
      </c>
      <c r="CB75" s="159">
        <v>1</v>
      </c>
    </row>
    <row r="76" spans="1:15" ht="12.75">
      <c r="A76" s="168"/>
      <c r="B76" s="172"/>
      <c r="C76" s="435" t="s">
        <v>154</v>
      </c>
      <c r="D76" s="436"/>
      <c r="E76" s="173">
        <v>79.746</v>
      </c>
      <c r="F76" s="216"/>
      <c r="G76" s="174"/>
      <c r="H76" s="175"/>
      <c r="I76" s="170"/>
      <c r="J76" s="176"/>
      <c r="K76" s="170"/>
      <c r="M76" s="171" t="s">
        <v>154</v>
      </c>
      <c r="O76" s="159"/>
    </row>
    <row r="77" spans="1:80" ht="12.75">
      <c r="A77" s="160">
        <v>30</v>
      </c>
      <c r="B77" s="161" t="s">
        <v>155</v>
      </c>
      <c r="C77" s="162" t="s">
        <v>156</v>
      </c>
      <c r="D77" s="163" t="s">
        <v>136</v>
      </c>
      <c r="E77" s="164">
        <v>7177.14</v>
      </c>
      <c r="F77" s="215">
        <v>0</v>
      </c>
      <c r="G77" s="165">
        <f>E77*F77</f>
        <v>0</v>
      </c>
      <c r="H77" s="166">
        <v>0</v>
      </c>
      <c r="I77" s="167">
        <f>E77*H77</f>
        <v>0</v>
      </c>
      <c r="J77" s="166">
        <v>0</v>
      </c>
      <c r="K77" s="167">
        <f>E77*J77</f>
        <v>0</v>
      </c>
      <c r="O77" s="159">
        <v>2</v>
      </c>
      <c r="AA77" s="132">
        <v>1</v>
      </c>
      <c r="AB77" s="132">
        <v>1</v>
      </c>
      <c r="AC77" s="132">
        <v>1</v>
      </c>
      <c r="AZ77" s="132">
        <v>1</v>
      </c>
      <c r="BA77" s="132">
        <f>IF(AZ77=1,G77,0)</f>
        <v>0</v>
      </c>
      <c r="BB77" s="132">
        <f>IF(AZ77=2,G77,0)</f>
        <v>0</v>
      </c>
      <c r="BC77" s="132">
        <f>IF(AZ77=3,G77,0)</f>
        <v>0</v>
      </c>
      <c r="BD77" s="132">
        <f>IF(AZ77=4,G77,0)</f>
        <v>0</v>
      </c>
      <c r="BE77" s="132">
        <f>IF(AZ77=5,G77,0)</f>
        <v>0</v>
      </c>
      <c r="CA77" s="159">
        <v>1</v>
      </c>
      <c r="CB77" s="159">
        <v>1</v>
      </c>
    </row>
    <row r="78" spans="1:80" ht="12.75">
      <c r="A78" s="168"/>
      <c r="B78" s="172"/>
      <c r="C78" s="435" t="s">
        <v>1130</v>
      </c>
      <c r="D78" s="436"/>
      <c r="E78" s="173">
        <v>6231.7</v>
      </c>
      <c r="F78" s="216"/>
      <c r="G78" s="174"/>
      <c r="H78" s="380"/>
      <c r="I78" s="379"/>
      <c r="J78" s="381"/>
      <c r="K78" s="379"/>
      <c r="O78" s="159"/>
      <c r="CA78" s="159"/>
      <c r="CB78" s="159"/>
    </row>
    <row r="79" spans="1:15" ht="12.75">
      <c r="A79" s="168"/>
      <c r="B79" s="172"/>
      <c r="C79" s="435" t="s">
        <v>1131</v>
      </c>
      <c r="D79" s="436"/>
      <c r="E79" s="173">
        <v>945.44</v>
      </c>
      <c r="F79" s="216"/>
      <c r="G79" s="174"/>
      <c r="H79" s="175"/>
      <c r="I79" s="170"/>
      <c r="J79" s="176"/>
      <c r="K79" s="170"/>
      <c r="M79" s="171" t="s">
        <v>157</v>
      </c>
      <c r="O79" s="159"/>
    </row>
    <row r="80" spans="1:80" ht="12.75">
      <c r="A80" s="160">
        <v>31</v>
      </c>
      <c r="B80" s="161" t="s">
        <v>158</v>
      </c>
      <c r="C80" s="162" t="s">
        <v>159</v>
      </c>
      <c r="D80" s="163" t="s">
        <v>136</v>
      </c>
      <c r="E80" s="164">
        <v>717.714</v>
      </c>
      <c r="F80" s="215">
        <v>0</v>
      </c>
      <c r="G80" s="165">
        <f>E80*F80</f>
        <v>0</v>
      </c>
      <c r="H80" s="166">
        <v>0</v>
      </c>
      <c r="I80" s="167">
        <f>E80*H80</f>
        <v>0</v>
      </c>
      <c r="J80" s="166">
        <v>0</v>
      </c>
      <c r="K80" s="167">
        <f>E80*J80</f>
        <v>0</v>
      </c>
      <c r="O80" s="159">
        <v>2</v>
      </c>
      <c r="AA80" s="132">
        <v>1</v>
      </c>
      <c r="AB80" s="132">
        <v>1</v>
      </c>
      <c r="AC80" s="132">
        <v>1</v>
      </c>
      <c r="AZ80" s="132">
        <v>1</v>
      </c>
      <c r="BA80" s="132">
        <f>IF(AZ80=1,G80,0)</f>
        <v>0</v>
      </c>
      <c r="BB80" s="132">
        <f>IF(AZ80=2,G80,0)</f>
        <v>0</v>
      </c>
      <c r="BC80" s="132">
        <f>IF(AZ80=3,G80,0)</f>
        <v>0</v>
      </c>
      <c r="BD80" s="132">
        <f>IF(AZ80=4,G80,0)</f>
        <v>0</v>
      </c>
      <c r="BE80" s="132">
        <f>IF(AZ80=5,G80,0)</f>
        <v>0</v>
      </c>
      <c r="CA80" s="159">
        <v>1</v>
      </c>
      <c r="CB80" s="159">
        <v>1</v>
      </c>
    </row>
    <row r="81" spans="1:15" ht="12.75">
      <c r="A81" s="168"/>
      <c r="B81" s="172"/>
      <c r="C81" s="435" t="s">
        <v>160</v>
      </c>
      <c r="D81" s="436"/>
      <c r="E81" s="173">
        <v>717.714</v>
      </c>
      <c r="F81" s="216"/>
      <c r="G81" s="174"/>
      <c r="H81" s="175"/>
      <c r="I81" s="170"/>
      <c r="J81" s="176"/>
      <c r="K81" s="170"/>
      <c r="M81" s="171" t="s">
        <v>160</v>
      </c>
      <c r="O81" s="159"/>
    </row>
    <row r="82" spans="1:80" ht="12.75">
      <c r="A82" s="160">
        <v>32</v>
      </c>
      <c r="B82" s="161" t="s">
        <v>161</v>
      </c>
      <c r="C82" s="162" t="s">
        <v>162</v>
      </c>
      <c r="D82" s="163" t="s">
        <v>136</v>
      </c>
      <c r="E82" s="164">
        <v>182.0304</v>
      </c>
      <c r="F82" s="215">
        <v>0</v>
      </c>
      <c r="G82" s="165">
        <f>E82*F82</f>
        <v>0</v>
      </c>
      <c r="H82" s="166">
        <v>0</v>
      </c>
      <c r="I82" s="167">
        <f>E82*H82</f>
        <v>0</v>
      </c>
      <c r="J82" s="166">
        <v>0</v>
      </c>
      <c r="K82" s="167">
        <f>E82*J82</f>
        <v>0</v>
      </c>
      <c r="O82" s="159">
        <v>2</v>
      </c>
      <c r="AA82" s="132">
        <v>1</v>
      </c>
      <c r="AB82" s="132">
        <v>1</v>
      </c>
      <c r="AC82" s="132">
        <v>1</v>
      </c>
      <c r="AZ82" s="132">
        <v>1</v>
      </c>
      <c r="BA82" s="132">
        <f>IF(AZ82=1,G82,0)</f>
        <v>0</v>
      </c>
      <c r="BB82" s="132">
        <f>IF(AZ82=2,G82,0)</f>
        <v>0</v>
      </c>
      <c r="BC82" s="132">
        <f>IF(AZ82=3,G82,0)</f>
        <v>0</v>
      </c>
      <c r="BD82" s="132">
        <f>IF(AZ82=4,G82,0)</f>
        <v>0</v>
      </c>
      <c r="BE82" s="132">
        <f>IF(AZ82=5,G82,0)</f>
        <v>0</v>
      </c>
      <c r="CA82" s="159">
        <v>1</v>
      </c>
      <c r="CB82" s="159">
        <v>1</v>
      </c>
    </row>
    <row r="83" spans="1:15" ht="56.25">
      <c r="A83" s="168"/>
      <c r="B83" s="169"/>
      <c r="C83" s="427" t="s">
        <v>163</v>
      </c>
      <c r="D83" s="428"/>
      <c r="E83" s="428"/>
      <c r="F83" s="428"/>
      <c r="G83" s="429"/>
      <c r="I83" s="170"/>
      <c r="K83" s="170"/>
      <c r="L83" s="171" t="s">
        <v>163</v>
      </c>
      <c r="O83" s="159">
        <v>3</v>
      </c>
    </row>
    <row r="84" spans="1:15" ht="12.75">
      <c r="A84" s="168"/>
      <c r="B84" s="172"/>
      <c r="C84" s="435" t="s">
        <v>164</v>
      </c>
      <c r="D84" s="436"/>
      <c r="E84" s="173">
        <v>182.0304</v>
      </c>
      <c r="F84" s="216"/>
      <c r="G84" s="174"/>
      <c r="H84" s="175"/>
      <c r="I84" s="170"/>
      <c r="J84" s="176"/>
      <c r="K84" s="170"/>
      <c r="M84" s="171" t="s">
        <v>164</v>
      </c>
      <c r="O84" s="159"/>
    </row>
    <row r="85" spans="1:80" ht="12.75">
      <c r="A85" s="160">
        <v>33</v>
      </c>
      <c r="B85" s="161" t="s">
        <v>165</v>
      </c>
      <c r="C85" s="162" t="s">
        <v>166</v>
      </c>
      <c r="D85" s="163" t="s">
        <v>136</v>
      </c>
      <c r="E85" s="164">
        <v>226.0725</v>
      </c>
      <c r="F85" s="215">
        <v>0</v>
      </c>
      <c r="G85" s="165">
        <f>E85*F85</f>
        <v>0</v>
      </c>
      <c r="H85" s="166">
        <v>0</v>
      </c>
      <c r="I85" s="167">
        <f>E85*H85</f>
        <v>0</v>
      </c>
      <c r="J85" s="166">
        <v>0</v>
      </c>
      <c r="K85" s="167">
        <f>E85*J85</f>
        <v>0</v>
      </c>
      <c r="O85" s="159">
        <v>2</v>
      </c>
      <c r="AA85" s="132">
        <v>1</v>
      </c>
      <c r="AB85" s="132">
        <v>1</v>
      </c>
      <c r="AC85" s="132">
        <v>1</v>
      </c>
      <c r="AZ85" s="132">
        <v>1</v>
      </c>
      <c r="BA85" s="132">
        <f>IF(AZ85=1,G85,0)</f>
        <v>0</v>
      </c>
      <c r="BB85" s="132">
        <f>IF(AZ85=2,G85,0)</f>
        <v>0</v>
      </c>
      <c r="BC85" s="132">
        <f>IF(AZ85=3,G85,0)</f>
        <v>0</v>
      </c>
      <c r="BD85" s="132">
        <f>IF(AZ85=4,G85,0)</f>
        <v>0</v>
      </c>
      <c r="BE85" s="132">
        <f>IF(AZ85=5,G85,0)</f>
        <v>0</v>
      </c>
      <c r="CA85" s="159">
        <v>1</v>
      </c>
      <c r="CB85" s="159">
        <v>1</v>
      </c>
    </row>
    <row r="86" spans="1:15" ht="56.25">
      <c r="A86" s="168"/>
      <c r="B86" s="169"/>
      <c r="C86" s="427" t="s">
        <v>163</v>
      </c>
      <c r="D86" s="428"/>
      <c r="E86" s="428"/>
      <c r="F86" s="428"/>
      <c r="G86" s="429"/>
      <c r="I86" s="170"/>
      <c r="K86" s="170"/>
      <c r="L86" s="171" t="s">
        <v>163</v>
      </c>
      <c r="O86" s="159">
        <v>3</v>
      </c>
    </row>
    <row r="87" spans="1:15" ht="22.5">
      <c r="A87" s="168"/>
      <c r="B87" s="172"/>
      <c r="C87" s="435" t="s">
        <v>167</v>
      </c>
      <c r="D87" s="436"/>
      <c r="E87" s="173">
        <v>226.0725</v>
      </c>
      <c r="F87" s="216"/>
      <c r="G87" s="174"/>
      <c r="H87" s="175"/>
      <c r="I87" s="170"/>
      <c r="J87" s="176"/>
      <c r="K87" s="170"/>
      <c r="M87" s="171" t="s">
        <v>167</v>
      </c>
      <c r="O87" s="159"/>
    </row>
    <row r="88" spans="1:80" ht="12.75">
      <c r="A88" s="160">
        <v>34</v>
      </c>
      <c r="B88" s="161" t="s">
        <v>168</v>
      </c>
      <c r="C88" s="162" t="s">
        <v>169</v>
      </c>
      <c r="D88" s="163" t="s">
        <v>136</v>
      </c>
      <c r="E88" s="164">
        <v>10254.5</v>
      </c>
      <c r="F88" s="215">
        <v>0</v>
      </c>
      <c r="G88" s="165">
        <f>E88*F88</f>
        <v>0</v>
      </c>
      <c r="H88" s="166">
        <v>0</v>
      </c>
      <c r="I88" s="167">
        <f>E88*H88</f>
        <v>0</v>
      </c>
      <c r="J88" s="166">
        <v>0</v>
      </c>
      <c r="K88" s="167">
        <f>E88*J88</f>
        <v>0</v>
      </c>
      <c r="O88" s="159">
        <v>2</v>
      </c>
      <c r="AA88" s="132">
        <v>1</v>
      </c>
      <c r="AB88" s="132">
        <v>1</v>
      </c>
      <c r="AC88" s="132">
        <v>1</v>
      </c>
      <c r="AZ88" s="132">
        <v>1</v>
      </c>
      <c r="BA88" s="132">
        <f>IF(AZ88=1,G88,0)</f>
        <v>0</v>
      </c>
      <c r="BB88" s="132">
        <f>IF(AZ88=2,G88,0)</f>
        <v>0</v>
      </c>
      <c r="BC88" s="132">
        <f>IF(AZ88=3,G88,0)</f>
        <v>0</v>
      </c>
      <c r="BD88" s="132">
        <f>IF(AZ88=4,G88,0)</f>
        <v>0</v>
      </c>
      <c r="BE88" s="132">
        <f>IF(AZ88=5,G88,0)</f>
        <v>0</v>
      </c>
      <c r="CA88" s="159">
        <v>1</v>
      </c>
      <c r="CB88" s="159">
        <v>1</v>
      </c>
    </row>
    <row r="89" spans="1:15" ht="12.75">
      <c r="A89" s="168"/>
      <c r="B89" s="169"/>
      <c r="C89" s="427" t="s">
        <v>170</v>
      </c>
      <c r="D89" s="428"/>
      <c r="E89" s="428"/>
      <c r="F89" s="428"/>
      <c r="G89" s="429"/>
      <c r="I89" s="170"/>
      <c r="K89" s="170"/>
      <c r="L89" s="171" t="s">
        <v>170</v>
      </c>
      <c r="O89" s="159">
        <v>3</v>
      </c>
    </row>
    <row r="90" spans="1:80" ht="12.75">
      <c r="A90" s="160">
        <v>35</v>
      </c>
      <c r="B90" s="161" t="s">
        <v>171</v>
      </c>
      <c r="C90" s="162" t="s">
        <v>172</v>
      </c>
      <c r="D90" s="163" t="s">
        <v>136</v>
      </c>
      <c r="E90" s="164">
        <v>6658.26</v>
      </c>
      <c r="F90" s="215">
        <v>0</v>
      </c>
      <c r="G90" s="165">
        <f>E90*F90</f>
        <v>0</v>
      </c>
      <c r="H90" s="166">
        <v>0</v>
      </c>
      <c r="I90" s="167">
        <f>E90*H90</f>
        <v>0</v>
      </c>
      <c r="J90" s="166">
        <v>0</v>
      </c>
      <c r="K90" s="167">
        <f>E90*J90</f>
        <v>0</v>
      </c>
      <c r="O90" s="159">
        <v>2</v>
      </c>
      <c r="AA90" s="132">
        <v>1</v>
      </c>
      <c r="AB90" s="132">
        <v>1</v>
      </c>
      <c r="AC90" s="132">
        <v>1</v>
      </c>
      <c r="AZ90" s="132">
        <v>1</v>
      </c>
      <c r="BA90" s="132">
        <f>IF(AZ90=1,G90,0)</f>
        <v>0</v>
      </c>
      <c r="BB90" s="132">
        <f>IF(AZ90=2,G90,0)</f>
        <v>0</v>
      </c>
      <c r="BC90" s="132">
        <f>IF(AZ90=3,G90,0)</f>
        <v>0</v>
      </c>
      <c r="BD90" s="132">
        <f>IF(AZ90=4,G90,0)</f>
        <v>0</v>
      </c>
      <c r="BE90" s="132">
        <f>IF(AZ90=5,G90,0)</f>
        <v>0</v>
      </c>
      <c r="CA90" s="159">
        <v>1</v>
      </c>
      <c r="CB90" s="159">
        <v>1</v>
      </c>
    </row>
    <row r="91" spans="1:15" ht="12.75">
      <c r="A91" s="168"/>
      <c r="B91" s="169"/>
      <c r="C91" s="427" t="s">
        <v>173</v>
      </c>
      <c r="D91" s="428"/>
      <c r="E91" s="428"/>
      <c r="F91" s="428"/>
      <c r="G91" s="429"/>
      <c r="I91" s="170"/>
      <c r="K91" s="170"/>
      <c r="L91" s="171" t="s">
        <v>173</v>
      </c>
      <c r="O91" s="159">
        <v>3</v>
      </c>
    </row>
    <row r="92" spans="1:15" ht="12.75">
      <c r="A92" s="168"/>
      <c r="B92" s="172"/>
      <c r="C92" s="435" t="s">
        <v>174</v>
      </c>
      <c r="D92" s="436"/>
      <c r="E92" s="173">
        <v>6658.26</v>
      </c>
      <c r="F92" s="216"/>
      <c r="G92" s="174"/>
      <c r="H92" s="175"/>
      <c r="I92" s="170"/>
      <c r="J92" s="176"/>
      <c r="K92" s="170"/>
      <c r="M92" s="171" t="s">
        <v>174</v>
      </c>
      <c r="O92" s="159"/>
    </row>
    <row r="93" spans="1:80" ht="12.75">
      <c r="A93" s="160">
        <v>36</v>
      </c>
      <c r="B93" s="161" t="s">
        <v>1133</v>
      </c>
      <c r="C93" s="162" t="s">
        <v>1135</v>
      </c>
      <c r="D93" s="163" t="s">
        <v>136</v>
      </c>
      <c r="E93" s="164">
        <v>6231.7</v>
      </c>
      <c r="F93" s="215"/>
      <c r="G93" s="165">
        <f>E93*F93</f>
        <v>0</v>
      </c>
      <c r="H93" s="166">
        <v>0</v>
      </c>
      <c r="I93" s="167">
        <f>E93*H93</f>
        <v>0</v>
      </c>
      <c r="J93" s="166">
        <v>0</v>
      </c>
      <c r="K93" s="167">
        <f>E93*J93</f>
        <v>0</v>
      </c>
      <c r="O93" s="159">
        <v>2</v>
      </c>
      <c r="AA93" s="132">
        <v>1</v>
      </c>
      <c r="AB93" s="132">
        <v>1</v>
      </c>
      <c r="AC93" s="132">
        <v>1</v>
      </c>
      <c r="AZ93" s="132">
        <v>1</v>
      </c>
      <c r="BA93" s="132">
        <f>IF(AZ93=1,G93,0)</f>
        <v>0</v>
      </c>
      <c r="BB93" s="132">
        <f>IF(AZ93=2,G93,0)</f>
        <v>0</v>
      </c>
      <c r="BC93" s="132">
        <f>IF(AZ93=3,G93,0)</f>
        <v>0</v>
      </c>
      <c r="BD93" s="132">
        <f>IF(AZ93=4,G93,0)</f>
        <v>0</v>
      </c>
      <c r="BE93" s="132">
        <f>IF(AZ93=5,G93,0)</f>
        <v>0</v>
      </c>
      <c r="CA93" s="159">
        <v>1</v>
      </c>
      <c r="CB93" s="159">
        <v>1</v>
      </c>
    </row>
    <row r="94" spans="1:15" ht="12.75">
      <c r="A94" s="168"/>
      <c r="B94" s="169"/>
      <c r="C94" s="427" t="s">
        <v>176</v>
      </c>
      <c r="D94" s="428"/>
      <c r="E94" s="428"/>
      <c r="F94" s="428"/>
      <c r="G94" s="429"/>
      <c r="I94" s="170"/>
      <c r="K94" s="170"/>
      <c r="L94" s="171" t="s">
        <v>176</v>
      </c>
      <c r="O94" s="159">
        <v>3</v>
      </c>
    </row>
    <row r="95" spans="1:15" ht="12.75">
      <c r="A95" s="168"/>
      <c r="B95" s="172"/>
      <c r="C95" s="435" t="s">
        <v>1130</v>
      </c>
      <c r="D95" s="436"/>
      <c r="E95" s="173">
        <v>6231.7</v>
      </c>
      <c r="F95" s="216"/>
      <c r="G95" s="174"/>
      <c r="H95" s="175"/>
      <c r="I95" s="170"/>
      <c r="J95" s="176"/>
      <c r="K95" s="170"/>
      <c r="M95" s="171" t="s">
        <v>177</v>
      </c>
      <c r="O95" s="159"/>
    </row>
    <row r="96" spans="1:15" ht="12.75">
      <c r="A96" s="160">
        <v>37</v>
      </c>
      <c r="B96" s="161" t="s">
        <v>175</v>
      </c>
      <c r="C96" s="162" t="s">
        <v>172</v>
      </c>
      <c r="D96" s="163" t="s">
        <v>136</v>
      </c>
      <c r="E96" s="164">
        <v>2150.97</v>
      </c>
      <c r="F96" s="215">
        <v>0</v>
      </c>
      <c r="G96" s="165">
        <f>E96*F96</f>
        <v>0</v>
      </c>
      <c r="H96" s="175"/>
      <c r="I96" s="170"/>
      <c r="J96" s="176"/>
      <c r="K96" s="170"/>
      <c r="M96" s="171"/>
      <c r="O96" s="159"/>
    </row>
    <row r="97" spans="1:15" ht="12.75">
      <c r="A97" s="168"/>
      <c r="B97" s="169"/>
      <c r="C97" s="427" t="s">
        <v>176</v>
      </c>
      <c r="D97" s="428"/>
      <c r="E97" s="428"/>
      <c r="F97" s="428"/>
      <c r="G97" s="429"/>
      <c r="H97" s="175"/>
      <c r="I97" s="170"/>
      <c r="J97" s="176"/>
      <c r="K97" s="170"/>
      <c r="M97" s="171"/>
      <c r="O97" s="159"/>
    </row>
    <row r="98" spans="1:80" ht="12.75">
      <c r="A98" s="168"/>
      <c r="B98" s="172"/>
      <c r="C98" s="435" t="s">
        <v>1132</v>
      </c>
      <c r="D98" s="436"/>
      <c r="E98" s="173">
        <v>2150.97</v>
      </c>
      <c r="F98" s="216"/>
      <c r="G98" s="174"/>
      <c r="H98" s="166">
        <v>0</v>
      </c>
      <c r="I98" s="167">
        <f>E99*H98</f>
        <v>0</v>
      </c>
      <c r="J98" s="166">
        <v>0</v>
      </c>
      <c r="K98" s="167">
        <f>E99*J98</f>
        <v>0</v>
      </c>
      <c r="O98" s="159">
        <v>2</v>
      </c>
      <c r="AA98" s="132">
        <v>1</v>
      </c>
      <c r="AB98" s="132">
        <v>1</v>
      </c>
      <c r="AC98" s="132">
        <v>1</v>
      </c>
      <c r="AZ98" s="132">
        <v>1</v>
      </c>
      <c r="BA98" s="132">
        <f>IF(AZ98=1,G99,0)</f>
        <v>0</v>
      </c>
      <c r="BB98" s="132">
        <f>IF(AZ98=2,G99,0)</f>
        <v>0</v>
      </c>
      <c r="BC98" s="132">
        <f>IF(AZ98=3,G99,0)</f>
        <v>0</v>
      </c>
      <c r="BD98" s="132">
        <f>IF(AZ98=4,G99,0)</f>
        <v>0</v>
      </c>
      <c r="BE98" s="132">
        <f>IF(AZ98=5,G99,0)</f>
        <v>0</v>
      </c>
      <c r="CA98" s="159">
        <v>1</v>
      </c>
      <c r="CB98" s="159">
        <v>1</v>
      </c>
    </row>
    <row r="99" spans="1:80" ht="12.75">
      <c r="A99" s="160">
        <v>38</v>
      </c>
      <c r="B99" s="161" t="s">
        <v>178</v>
      </c>
      <c r="C99" s="162" t="s">
        <v>179</v>
      </c>
      <c r="D99" s="163" t="s">
        <v>136</v>
      </c>
      <c r="E99" s="164">
        <v>6658.26</v>
      </c>
      <c r="F99" s="215">
        <v>0</v>
      </c>
      <c r="G99" s="165">
        <f>E99*F99</f>
        <v>0</v>
      </c>
      <c r="H99" s="166">
        <v>0</v>
      </c>
      <c r="I99" s="167">
        <f>E101*H99</f>
        <v>0</v>
      </c>
      <c r="J99" s="166">
        <v>0</v>
      </c>
      <c r="K99" s="167">
        <f>E101*J99</f>
        <v>0</v>
      </c>
      <c r="O99" s="159">
        <v>2</v>
      </c>
      <c r="AA99" s="132">
        <v>1</v>
      </c>
      <c r="AB99" s="132">
        <v>1</v>
      </c>
      <c r="AC99" s="132">
        <v>1</v>
      </c>
      <c r="AZ99" s="132">
        <v>1</v>
      </c>
      <c r="BA99" s="132">
        <f>IF(AZ99=1,G101,0)</f>
        <v>0</v>
      </c>
      <c r="BB99" s="132">
        <f>IF(AZ99=2,G101,0)</f>
        <v>0</v>
      </c>
      <c r="BC99" s="132">
        <f>IF(AZ99=3,G101,0)</f>
        <v>0</v>
      </c>
      <c r="BD99" s="132">
        <f>IF(AZ99=4,G101,0)</f>
        <v>0</v>
      </c>
      <c r="BE99" s="132">
        <f>IF(AZ99=5,G101,0)</f>
        <v>0</v>
      </c>
      <c r="CA99" s="159">
        <v>1</v>
      </c>
      <c r="CB99" s="159">
        <v>1</v>
      </c>
    </row>
    <row r="100" spans="1:15" ht="12.75">
      <c r="A100" s="168"/>
      <c r="B100" s="169"/>
      <c r="C100" s="427" t="s">
        <v>180</v>
      </c>
      <c r="D100" s="428"/>
      <c r="E100" s="428"/>
      <c r="F100" s="428"/>
      <c r="G100" s="429"/>
      <c r="H100" s="175"/>
      <c r="I100" s="170"/>
      <c r="J100" s="176"/>
      <c r="K100" s="170"/>
      <c r="M100" s="171" t="s">
        <v>183</v>
      </c>
      <c r="O100" s="159"/>
    </row>
    <row r="101" spans="1:80" ht="12.75">
      <c r="A101" s="160">
        <v>39</v>
      </c>
      <c r="B101" s="161" t="s">
        <v>181</v>
      </c>
      <c r="C101" s="162" t="s">
        <v>182</v>
      </c>
      <c r="D101" s="163" t="s">
        <v>136</v>
      </c>
      <c r="E101" s="164">
        <v>6469.8</v>
      </c>
      <c r="F101" s="215">
        <v>0</v>
      </c>
      <c r="G101" s="165">
        <f>E101*F101</f>
        <v>0</v>
      </c>
      <c r="H101" s="166">
        <v>0</v>
      </c>
      <c r="I101" s="167">
        <f>E103*H101</f>
        <v>0</v>
      </c>
      <c r="J101" s="166">
        <v>0</v>
      </c>
      <c r="K101" s="167">
        <f>E103*J101</f>
        <v>0</v>
      </c>
      <c r="O101" s="159">
        <v>2</v>
      </c>
      <c r="AA101" s="132">
        <v>1</v>
      </c>
      <c r="AB101" s="132">
        <v>1</v>
      </c>
      <c r="AC101" s="132">
        <v>1</v>
      </c>
      <c r="AZ101" s="132">
        <v>1</v>
      </c>
      <c r="BA101" s="132">
        <f>IF(AZ101=1,G103,0)</f>
        <v>0</v>
      </c>
      <c r="BB101" s="132">
        <f>IF(AZ101=2,G103,0)</f>
        <v>0</v>
      </c>
      <c r="BC101" s="132">
        <f>IF(AZ101=3,G103,0)</f>
        <v>0</v>
      </c>
      <c r="BD101" s="132">
        <f>IF(AZ101=4,G103,0)</f>
        <v>0</v>
      </c>
      <c r="BE101" s="132">
        <f>IF(AZ101=5,G103,0)</f>
        <v>0</v>
      </c>
      <c r="CA101" s="159">
        <v>1</v>
      </c>
      <c r="CB101" s="159">
        <v>1</v>
      </c>
    </row>
    <row r="102" spans="1:15" ht="12.75">
      <c r="A102" s="168"/>
      <c r="B102" s="172"/>
      <c r="C102" s="435" t="s">
        <v>183</v>
      </c>
      <c r="D102" s="436"/>
      <c r="E102" s="173">
        <v>6469.8</v>
      </c>
      <c r="F102" s="216"/>
      <c r="G102" s="174"/>
      <c r="I102" s="170"/>
      <c r="K102" s="170"/>
      <c r="L102" s="171" t="s">
        <v>186</v>
      </c>
      <c r="O102" s="159">
        <v>3</v>
      </c>
    </row>
    <row r="103" spans="1:15" ht="12.75">
      <c r="A103" s="160">
        <v>40</v>
      </c>
      <c r="B103" s="161" t="s">
        <v>184</v>
      </c>
      <c r="C103" s="162" t="s">
        <v>185</v>
      </c>
      <c r="D103" s="163" t="s">
        <v>136</v>
      </c>
      <c r="E103" s="164">
        <v>188.46</v>
      </c>
      <c r="F103" s="215">
        <v>0</v>
      </c>
      <c r="G103" s="165">
        <f>E103*F103</f>
        <v>0</v>
      </c>
      <c r="H103" s="175"/>
      <c r="I103" s="170"/>
      <c r="J103" s="176"/>
      <c r="K103" s="170"/>
      <c r="M103" s="171" t="s">
        <v>187</v>
      </c>
      <c r="O103" s="159"/>
    </row>
    <row r="104" spans="1:80" ht="12.75">
      <c r="A104" s="168"/>
      <c r="B104" s="169"/>
      <c r="C104" s="427" t="s">
        <v>186</v>
      </c>
      <c r="D104" s="428"/>
      <c r="E104" s="428"/>
      <c r="F104" s="428"/>
      <c r="G104" s="429"/>
      <c r="H104" s="166">
        <v>1.7</v>
      </c>
      <c r="I104" s="167">
        <f>E106*H104</f>
        <v>51.155719999999995</v>
      </c>
      <c r="J104" s="166">
        <v>0</v>
      </c>
      <c r="K104" s="167">
        <f>E106*J104</f>
        <v>0</v>
      </c>
      <c r="O104" s="159">
        <v>2</v>
      </c>
      <c r="AA104" s="132">
        <v>1</v>
      </c>
      <c r="AB104" s="132">
        <v>1</v>
      </c>
      <c r="AC104" s="132">
        <v>1</v>
      </c>
      <c r="AZ104" s="132">
        <v>1</v>
      </c>
      <c r="BA104" s="132">
        <f>IF(AZ104=1,G106,0)</f>
        <v>0</v>
      </c>
      <c r="BB104" s="132">
        <f>IF(AZ104=2,G106,0)</f>
        <v>0</v>
      </c>
      <c r="BC104" s="132">
        <f>IF(AZ104=3,G106,0)</f>
        <v>0</v>
      </c>
      <c r="BD104" s="132">
        <f>IF(AZ104=4,G106,0)</f>
        <v>0</v>
      </c>
      <c r="BE104" s="132">
        <f>IF(AZ104=5,G106,0)</f>
        <v>0</v>
      </c>
      <c r="CA104" s="159">
        <v>1</v>
      </c>
      <c r="CB104" s="159">
        <v>1</v>
      </c>
    </row>
    <row r="105" spans="1:15" ht="12.75">
      <c r="A105" s="168"/>
      <c r="B105" s="172"/>
      <c r="C105" s="435" t="s">
        <v>187</v>
      </c>
      <c r="D105" s="436"/>
      <c r="E105" s="173">
        <v>188.46</v>
      </c>
      <c r="F105" s="216"/>
      <c r="G105" s="174"/>
      <c r="H105" s="175"/>
      <c r="I105" s="170"/>
      <c r="J105" s="176"/>
      <c r="K105" s="170"/>
      <c r="M105" s="171" t="s">
        <v>190</v>
      </c>
      <c r="O105" s="159"/>
    </row>
    <row r="106" spans="1:80" ht="22.5">
      <c r="A106" s="160">
        <v>41</v>
      </c>
      <c r="B106" s="161" t="s">
        <v>188</v>
      </c>
      <c r="C106" s="162" t="s">
        <v>189</v>
      </c>
      <c r="D106" s="163" t="s">
        <v>136</v>
      </c>
      <c r="E106" s="164">
        <v>30.0916</v>
      </c>
      <c r="F106" s="215"/>
      <c r="G106" s="165">
        <f>E106*F106</f>
        <v>0</v>
      </c>
      <c r="H106" s="166">
        <v>0</v>
      </c>
      <c r="I106" s="167">
        <f>E108*H106</f>
        <v>0</v>
      </c>
      <c r="J106" s="166">
        <v>0</v>
      </c>
      <c r="K106" s="167">
        <f>E108*J106</f>
        <v>0</v>
      </c>
      <c r="O106" s="159">
        <v>2</v>
      </c>
      <c r="AA106" s="132">
        <v>1</v>
      </c>
      <c r="AB106" s="132">
        <v>1</v>
      </c>
      <c r="AC106" s="132">
        <v>1</v>
      </c>
      <c r="AZ106" s="132">
        <v>1</v>
      </c>
      <c r="BA106" s="132">
        <f>IF(AZ106=1,G108,0)</f>
        <v>0</v>
      </c>
      <c r="BB106" s="132">
        <f>IF(AZ106=2,G108,0)</f>
        <v>0</v>
      </c>
      <c r="BC106" s="132">
        <f>IF(AZ106=3,G108,0)</f>
        <v>0</v>
      </c>
      <c r="BD106" s="132">
        <f>IF(AZ106=4,G108,0)</f>
        <v>0</v>
      </c>
      <c r="BE106" s="132">
        <f>IF(AZ106=5,G108,0)</f>
        <v>0</v>
      </c>
      <c r="CA106" s="159">
        <v>1</v>
      </c>
      <c r="CB106" s="159">
        <v>1</v>
      </c>
    </row>
    <row r="107" spans="1:15" ht="12.75">
      <c r="A107" s="168"/>
      <c r="B107" s="172"/>
      <c r="C107" s="435" t="s">
        <v>190</v>
      </c>
      <c r="D107" s="436"/>
      <c r="E107" s="173">
        <v>30.0916</v>
      </c>
      <c r="F107" s="216"/>
      <c r="G107" s="174"/>
      <c r="H107" s="175"/>
      <c r="I107" s="170"/>
      <c r="J107" s="176"/>
      <c r="K107" s="170"/>
      <c r="M107" s="171" t="s">
        <v>193</v>
      </c>
      <c r="O107" s="159"/>
    </row>
    <row r="108" spans="1:80" ht="12.75">
      <c r="A108" s="160">
        <v>42</v>
      </c>
      <c r="B108" s="161" t="s">
        <v>191</v>
      </c>
      <c r="C108" s="162" t="s">
        <v>192</v>
      </c>
      <c r="D108" s="163" t="s">
        <v>125</v>
      </c>
      <c r="E108" s="164">
        <v>27485.5</v>
      </c>
      <c r="F108" s="215">
        <v>0</v>
      </c>
      <c r="G108" s="165">
        <f>E108*F108</f>
        <v>0</v>
      </c>
      <c r="H108" s="166">
        <v>0</v>
      </c>
      <c r="I108" s="167">
        <f>E110*H108</f>
        <v>0</v>
      </c>
      <c r="J108" s="166">
        <v>0</v>
      </c>
      <c r="K108" s="167">
        <f>E110*J108</f>
        <v>0</v>
      </c>
      <c r="O108" s="159">
        <v>2</v>
      </c>
      <c r="AA108" s="132">
        <v>1</v>
      </c>
      <c r="AB108" s="132">
        <v>1</v>
      </c>
      <c r="AC108" s="132">
        <v>1</v>
      </c>
      <c r="AZ108" s="132">
        <v>1</v>
      </c>
      <c r="BA108" s="132">
        <f>IF(AZ108=1,G110,0)</f>
        <v>0</v>
      </c>
      <c r="BB108" s="132">
        <f>IF(AZ108=2,G110,0)</f>
        <v>0</v>
      </c>
      <c r="BC108" s="132">
        <f>IF(AZ108=3,G110,0)</f>
        <v>0</v>
      </c>
      <c r="BD108" s="132">
        <f>IF(AZ108=4,G110,0)</f>
        <v>0</v>
      </c>
      <c r="BE108" s="132">
        <f>IF(AZ108=5,G110,0)</f>
        <v>0</v>
      </c>
      <c r="CA108" s="159">
        <v>1</v>
      </c>
      <c r="CB108" s="159">
        <v>1</v>
      </c>
    </row>
    <row r="109" spans="1:15" ht="12.75">
      <c r="A109" s="168"/>
      <c r="B109" s="172"/>
      <c r="C109" s="435" t="s">
        <v>193</v>
      </c>
      <c r="D109" s="436"/>
      <c r="E109" s="173">
        <v>27485.5</v>
      </c>
      <c r="F109" s="216"/>
      <c r="G109" s="174"/>
      <c r="H109" s="175"/>
      <c r="I109" s="170"/>
      <c r="J109" s="176"/>
      <c r="K109" s="170"/>
      <c r="M109" s="171" t="s">
        <v>196</v>
      </c>
      <c r="O109" s="159"/>
    </row>
    <row r="110" spans="1:80" ht="12.75">
      <c r="A110" s="160">
        <v>43</v>
      </c>
      <c r="B110" s="161" t="s">
        <v>194</v>
      </c>
      <c r="C110" s="162" t="s">
        <v>195</v>
      </c>
      <c r="D110" s="163" t="s">
        <v>125</v>
      </c>
      <c r="E110" s="164">
        <v>5672.71</v>
      </c>
      <c r="F110" s="215">
        <v>0</v>
      </c>
      <c r="G110" s="165">
        <f>E110*F110</f>
        <v>0</v>
      </c>
      <c r="H110" s="166">
        <v>0</v>
      </c>
      <c r="I110" s="167">
        <f>E112*H110</f>
        <v>0</v>
      </c>
      <c r="J110" s="166">
        <v>0</v>
      </c>
      <c r="K110" s="167">
        <f>E112*J110</f>
        <v>0</v>
      </c>
      <c r="O110" s="159">
        <v>2</v>
      </c>
      <c r="AA110" s="132">
        <v>1</v>
      </c>
      <c r="AB110" s="132">
        <v>1</v>
      </c>
      <c r="AC110" s="132">
        <v>1</v>
      </c>
      <c r="AZ110" s="132">
        <v>1</v>
      </c>
      <c r="BA110" s="132">
        <f>IF(AZ110=1,G112,0)</f>
        <v>0</v>
      </c>
      <c r="BB110" s="132">
        <f>IF(AZ110=2,G112,0)</f>
        <v>0</v>
      </c>
      <c r="BC110" s="132">
        <f>IF(AZ110=3,G112,0)</f>
        <v>0</v>
      </c>
      <c r="BD110" s="132">
        <f>IF(AZ110=4,G112,0)</f>
        <v>0</v>
      </c>
      <c r="BE110" s="132">
        <f>IF(AZ110=5,G112,0)</f>
        <v>0</v>
      </c>
      <c r="CA110" s="159">
        <v>1</v>
      </c>
      <c r="CB110" s="159">
        <v>1</v>
      </c>
    </row>
    <row r="111" spans="1:15" ht="12.75">
      <c r="A111" s="168"/>
      <c r="B111" s="172"/>
      <c r="C111" s="435" t="s">
        <v>196</v>
      </c>
      <c r="D111" s="436"/>
      <c r="E111" s="173">
        <v>5672.71</v>
      </c>
      <c r="F111" s="216"/>
      <c r="G111" s="174"/>
      <c r="H111" s="175"/>
      <c r="I111" s="170"/>
      <c r="J111" s="176"/>
      <c r="K111" s="170"/>
      <c r="M111" s="171" t="s">
        <v>199</v>
      </c>
      <c r="O111" s="159"/>
    </row>
    <row r="112" spans="1:15" ht="12.75">
      <c r="A112" s="160">
        <v>44</v>
      </c>
      <c r="B112" s="161" t="s">
        <v>197</v>
      </c>
      <c r="C112" s="162" t="s">
        <v>198</v>
      </c>
      <c r="D112" s="163" t="s">
        <v>125</v>
      </c>
      <c r="E112" s="164">
        <v>27241.5</v>
      </c>
      <c r="F112" s="215">
        <v>0</v>
      </c>
      <c r="G112" s="165">
        <f>E112*F112</f>
        <v>0</v>
      </c>
      <c r="H112" s="175"/>
      <c r="I112" s="170"/>
      <c r="J112" s="176"/>
      <c r="K112" s="170"/>
      <c r="M112" s="171" t="s">
        <v>200</v>
      </c>
      <c r="O112" s="159"/>
    </row>
    <row r="113" spans="1:80" ht="12.75">
      <c r="A113" s="168"/>
      <c r="B113" s="172"/>
      <c r="C113" s="435" t="s">
        <v>199</v>
      </c>
      <c r="D113" s="436"/>
      <c r="E113" s="173">
        <v>1125</v>
      </c>
      <c r="F113" s="216"/>
      <c r="G113" s="174"/>
      <c r="H113" s="166">
        <v>0</v>
      </c>
      <c r="I113" s="167">
        <f>E115*H113</f>
        <v>0</v>
      </c>
      <c r="J113" s="166">
        <v>0</v>
      </c>
      <c r="K113" s="167">
        <f>E115*J113</f>
        <v>0</v>
      </c>
      <c r="O113" s="159">
        <v>2</v>
      </c>
      <c r="AA113" s="132">
        <v>1</v>
      </c>
      <c r="AB113" s="132">
        <v>1</v>
      </c>
      <c r="AC113" s="132">
        <v>1</v>
      </c>
      <c r="AZ113" s="132">
        <v>1</v>
      </c>
      <c r="BA113" s="132">
        <f>IF(AZ113=1,G115,0)</f>
        <v>0</v>
      </c>
      <c r="BB113" s="132">
        <f>IF(AZ113=2,G115,0)</f>
        <v>0</v>
      </c>
      <c r="BC113" s="132">
        <f>IF(AZ113=3,G115,0)</f>
        <v>0</v>
      </c>
      <c r="BD113" s="132">
        <f>IF(AZ113=4,G115,0)</f>
        <v>0</v>
      </c>
      <c r="BE113" s="132">
        <f>IF(AZ113=5,G115,0)</f>
        <v>0</v>
      </c>
      <c r="CA113" s="159">
        <v>1</v>
      </c>
      <c r="CB113" s="159">
        <v>1</v>
      </c>
    </row>
    <row r="114" spans="1:15" ht="12.75">
      <c r="A114" s="168"/>
      <c r="B114" s="172"/>
      <c r="C114" s="435" t="s">
        <v>200</v>
      </c>
      <c r="D114" s="436"/>
      <c r="E114" s="173">
        <v>26116.5</v>
      </c>
      <c r="F114" s="216"/>
      <c r="G114" s="174"/>
      <c r="H114" s="175"/>
      <c r="I114" s="170"/>
      <c r="J114" s="176"/>
      <c r="K114" s="170"/>
      <c r="M114" s="171" t="s">
        <v>203</v>
      </c>
      <c r="O114" s="159"/>
    </row>
    <row r="115" spans="1:15" ht="12.75">
      <c r="A115" s="160">
        <v>45</v>
      </c>
      <c r="B115" s="161" t="s">
        <v>201</v>
      </c>
      <c r="C115" s="162" t="s">
        <v>202</v>
      </c>
      <c r="D115" s="163" t="s">
        <v>125</v>
      </c>
      <c r="E115" s="164">
        <v>26360.5</v>
      </c>
      <c r="F115" s="215">
        <v>0</v>
      </c>
      <c r="G115" s="165">
        <f>E115*F115</f>
        <v>0</v>
      </c>
      <c r="H115" s="175"/>
      <c r="I115" s="170"/>
      <c r="J115" s="176"/>
      <c r="K115" s="170"/>
      <c r="M115" s="171"/>
      <c r="O115" s="159"/>
    </row>
    <row r="116" spans="1:15" ht="12.75">
      <c r="A116" s="375"/>
      <c r="B116" s="376"/>
      <c r="C116" s="425" t="s">
        <v>203</v>
      </c>
      <c r="D116" s="426"/>
      <c r="E116" s="360">
        <v>26360.5</v>
      </c>
      <c r="F116" s="361"/>
      <c r="G116" s="362"/>
      <c r="H116" s="175"/>
      <c r="I116" s="170"/>
      <c r="J116" s="176"/>
      <c r="K116" s="170"/>
      <c r="M116" s="171"/>
      <c r="O116" s="159"/>
    </row>
    <row r="117" spans="1:80" ht="12.75">
      <c r="A117" s="160">
        <v>46</v>
      </c>
      <c r="B117" s="161" t="s">
        <v>1128</v>
      </c>
      <c r="C117" s="162" t="s">
        <v>1134</v>
      </c>
      <c r="D117" s="163" t="s">
        <v>136</v>
      </c>
      <c r="E117" s="164">
        <v>6231.8</v>
      </c>
      <c r="F117" s="215">
        <v>0</v>
      </c>
      <c r="G117" s="165">
        <f>E117*F117</f>
        <v>0</v>
      </c>
      <c r="H117" s="166">
        <v>0</v>
      </c>
      <c r="I117" s="167">
        <f>E119*H117</f>
        <v>0</v>
      </c>
      <c r="J117" s="166">
        <v>0</v>
      </c>
      <c r="K117" s="167">
        <f>E119*J117</f>
        <v>0</v>
      </c>
      <c r="O117" s="159">
        <v>2</v>
      </c>
      <c r="AA117" s="132">
        <v>1</v>
      </c>
      <c r="AB117" s="132">
        <v>1</v>
      </c>
      <c r="AC117" s="132">
        <v>1</v>
      </c>
      <c r="AZ117" s="132">
        <v>1</v>
      </c>
      <c r="BA117" s="132">
        <f>IF(AZ117=1,G119,0)</f>
        <v>0</v>
      </c>
      <c r="BB117" s="132">
        <f>IF(AZ117=2,G119,0)</f>
        <v>0</v>
      </c>
      <c r="BC117" s="132">
        <f>IF(AZ117=3,G119,0)</f>
        <v>0</v>
      </c>
      <c r="BD117" s="132">
        <f>IF(AZ117=4,G119,0)</f>
        <v>0</v>
      </c>
      <c r="BE117" s="132">
        <f>IF(AZ117=5,G119,0)</f>
        <v>0</v>
      </c>
      <c r="CA117" s="159">
        <v>1</v>
      </c>
      <c r="CB117" s="159">
        <v>1</v>
      </c>
    </row>
    <row r="118" spans="1:80" ht="12.75">
      <c r="A118" s="168"/>
      <c r="B118" s="172"/>
      <c r="C118" s="435" t="s">
        <v>1129</v>
      </c>
      <c r="D118" s="436"/>
      <c r="E118" s="173">
        <v>6231.7</v>
      </c>
      <c r="F118" s="216"/>
      <c r="G118" s="174"/>
      <c r="H118" s="166">
        <v>0.001</v>
      </c>
      <c r="I118" s="167">
        <f>E120*H118</f>
        <v>0.54971</v>
      </c>
      <c r="J118" s="166"/>
      <c r="K118" s="167">
        <f>E120*J118</f>
        <v>0</v>
      </c>
      <c r="O118" s="159">
        <v>2</v>
      </c>
      <c r="AA118" s="132">
        <v>3</v>
      </c>
      <c r="AB118" s="132">
        <v>1</v>
      </c>
      <c r="AC118" s="132">
        <v>572400</v>
      </c>
      <c r="AZ118" s="132">
        <v>1</v>
      </c>
      <c r="BA118" s="132">
        <f>IF(AZ118=1,G120,0)</f>
        <v>0</v>
      </c>
      <c r="BB118" s="132">
        <f>IF(AZ118=2,G120,0)</f>
        <v>0</v>
      </c>
      <c r="BC118" s="132">
        <f>IF(AZ118=3,G120,0)</f>
        <v>0</v>
      </c>
      <c r="BD118" s="132">
        <f>IF(AZ118=4,G120,0)</f>
        <v>0</v>
      </c>
      <c r="BE118" s="132">
        <f>IF(AZ118=5,G120,0)</f>
        <v>0</v>
      </c>
      <c r="CA118" s="159">
        <v>3</v>
      </c>
      <c r="CB118" s="159">
        <v>1</v>
      </c>
    </row>
    <row r="119" spans="1:15" ht="12.75">
      <c r="A119" s="160">
        <v>47</v>
      </c>
      <c r="B119" s="161" t="s">
        <v>204</v>
      </c>
      <c r="C119" s="162" t="s">
        <v>205</v>
      </c>
      <c r="D119" s="163" t="s">
        <v>136</v>
      </c>
      <c r="E119" s="164">
        <v>2150.97</v>
      </c>
      <c r="F119" s="215">
        <v>0</v>
      </c>
      <c r="G119" s="165">
        <f>E119*F119</f>
        <v>0</v>
      </c>
      <c r="H119" s="175"/>
      <c r="I119" s="170"/>
      <c r="J119" s="176"/>
      <c r="K119" s="170"/>
      <c r="M119" s="171" t="s">
        <v>209</v>
      </c>
      <c r="O119" s="159"/>
    </row>
    <row r="120" spans="1:57" ht="12.75">
      <c r="A120" s="160">
        <v>48</v>
      </c>
      <c r="B120" s="161" t="s">
        <v>206</v>
      </c>
      <c r="C120" s="162" t="s">
        <v>207</v>
      </c>
      <c r="D120" s="163" t="s">
        <v>208</v>
      </c>
      <c r="E120" s="164">
        <v>549.71</v>
      </c>
      <c r="F120" s="215"/>
      <c r="G120" s="165">
        <f>E120*F120</f>
        <v>0</v>
      </c>
      <c r="H120" s="184"/>
      <c r="I120" s="185">
        <f>SUM(I7:I119)</f>
        <v>51.715349999999994</v>
      </c>
      <c r="J120" s="184"/>
      <c r="K120" s="185">
        <f>SUM(K7:K119)</f>
        <v>0</v>
      </c>
      <c r="O120" s="159">
        <v>4</v>
      </c>
      <c r="BA120" s="186">
        <f>SUM(BA7:BA119)</f>
        <v>0</v>
      </c>
      <c r="BB120" s="186">
        <f>SUM(BB7:BB119)</f>
        <v>0</v>
      </c>
      <c r="BC120" s="186">
        <f>SUM(BC7:BC119)</f>
        <v>0</v>
      </c>
      <c r="BD120" s="186">
        <f>SUM(BD7:BD119)</f>
        <v>0</v>
      </c>
      <c r="BE120" s="186">
        <f>SUM(BE7:BE119)</f>
        <v>0</v>
      </c>
    </row>
    <row r="121" spans="1:15" ht="12.75">
      <c r="A121" s="168"/>
      <c r="B121" s="172"/>
      <c r="C121" s="435" t="s">
        <v>209</v>
      </c>
      <c r="D121" s="436"/>
      <c r="E121" s="173">
        <v>549.71</v>
      </c>
      <c r="F121" s="216"/>
      <c r="G121" s="174"/>
      <c r="H121" s="155"/>
      <c r="I121" s="156"/>
      <c r="J121" s="157"/>
      <c r="K121" s="158"/>
      <c r="O121" s="159">
        <v>1</v>
      </c>
    </row>
    <row r="122" spans="1:80" ht="12.75">
      <c r="A122" s="177"/>
      <c r="B122" s="178" t="s">
        <v>87</v>
      </c>
      <c r="C122" s="179" t="s">
        <v>126</v>
      </c>
      <c r="D122" s="180"/>
      <c r="E122" s="181"/>
      <c r="F122" s="182"/>
      <c r="G122" s="183">
        <f>SUM(G7:G121)</f>
        <v>0</v>
      </c>
      <c r="H122" s="166">
        <v>0.24385</v>
      </c>
      <c r="I122" s="167">
        <f>E124*H122</f>
        <v>123.300314</v>
      </c>
      <c r="J122" s="166">
        <v>0</v>
      </c>
      <c r="K122" s="167">
        <f>E124*J122</f>
        <v>0</v>
      </c>
      <c r="O122" s="159">
        <v>2</v>
      </c>
      <c r="AA122" s="132">
        <v>1</v>
      </c>
      <c r="AB122" s="132">
        <v>1</v>
      </c>
      <c r="AC122" s="132">
        <v>1</v>
      </c>
      <c r="AZ122" s="132">
        <v>1</v>
      </c>
      <c r="BA122" s="132">
        <f>IF(AZ122=1,G124,0)</f>
        <v>0</v>
      </c>
      <c r="BB122" s="132">
        <f>IF(AZ122=2,G124,0)</f>
        <v>0</v>
      </c>
      <c r="BC122" s="132">
        <f>IF(AZ122=3,G124,0)</f>
        <v>0</v>
      </c>
      <c r="BD122" s="132">
        <f>IF(AZ122=4,G124,0)</f>
        <v>0</v>
      </c>
      <c r="BE122" s="132">
        <f>IF(AZ122=5,G124,0)</f>
        <v>0</v>
      </c>
      <c r="CA122" s="159">
        <v>1</v>
      </c>
      <c r="CB122" s="159">
        <v>1</v>
      </c>
    </row>
    <row r="123" spans="1:15" ht="12.75">
      <c r="A123" s="149" t="s">
        <v>83</v>
      </c>
      <c r="B123" s="150" t="s">
        <v>210</v>
      </c>
      <c r="C123" s="151" t="s">
        <v>211</v>
      </c>
      <c r="D123" s="152"/>
      <c r="E123" s="153"/>
      <c r="F123" s="153"/>
      <c r="G123" s="154"/>
      <c r="I123" s="170"/>
      <c r="K123" s="170"/>
      <c r="L123" s="171" t="s">
        <v>216</v>
      </c>
      <c r="O123" s="159">
        <v>3</v>
      </c>
    </row>
    <row r="124" spans="1:57" ht="12.75">
      <c r="A124" s="160">
        <v>49</v>
      </c>
      <c r="B124" s="161" t="s">
        <v>213</v>
      </c>
      <c r="C124" s="162" t="s">
        <v>214</v>
      </c>
      <c r="D124" s="163" t="s">
        <v>215</v>
      </c>
      <c r="E124" s="164">
        <v>505.64</v>
      </c>
      <c r="F124" s="215">
        <v>0</v>
      </c>
      <c r="G124" s="165">
        <f>E124*F124</f>
        <v>0</v>
      </c>
      <c r="H124" s="184"/>
      <c r="I124" s="185">
        <f>SUM(I121:I123)</f>
        <v>123.300314</v>
      </c>
      <c r="J124" s="184"/>
      <c r="K124" s="185">
        <f>SUM(K121:K123)</f>
        <v>0</v>
      </c>
      <c r="O124" s="159">
        <v>4</v>
      </c>
      <c r="BA124" s="186">
        <f>SUM(BA121:BA123)</f>
        <v>0</v>
      </c>
      <c r="BB124" s="186">
        <f>SUM(BB121:BB123)</f>
        <v>0</v>
      </c>
      <c r="BC124" s="186">
        <f>SUM(BC121:BC123)</f>
        <v>0</v>
      </c>
      <c r="BD124" s="186">
        <f>SUM(BD121:BD123)</f>
        <v>0</v>
      </c>
      <c r="BE124" s="186">
        <f>SUM(BE121:BE123)</f>
        <v>0</v>
      </c>
    </row>
    <row r="125" spans="1:15" ht="12.75">
      <c r="A125" s="168"/>
      <c r="B125" s="169"/>
      <c r="C125" s="427" t="s">
        <v>216</v>
      </c>
      <c r="D125" s="428"/>
      <c r="E125" s="428"/>
      <c r="F125" s="428"/>
      <c r="G125" s="429"/>
      <c r="H125" s="155"/>
      <c r="I125" s="156"/>
      <c r="J125" s="157"/>
      <c r="K125" s="158"/>
      <c r="O125" s="159">
        <v>1</v>
      </c>
    </row>
    <row r="126" spans="1:80" ht="12.75">
      <c r="A126" s="177"/>
      <c r="B126" s="178" t="s">
        <v>87</v>
      </c>
      <c r="C126" s="179" t="s">
        <v>212</v>
      </c>
      <c r="D126" s="180"/>
      <c r="E126" s="181"/>
      <c r="F126" s="182"/>
      <c r="G126" s="183">
        <f>SUM(G123:G125)</f>
        <v>0</v>
      </c>
      <c r="H126" s="166">
        <v>1.1322</v>
      </c>
      <c r="I126" s="167">
        <f>E128*H126</f>
        <v>8.51742738</v>
      </c>
      <c r="J126" s="166">
        <v>0</v>
      </c>
      <c r="K126" s="167">
        <f>E128*J126</f>
        <v>0</v>
      </c>
      <c r="O126" s="159">
        <v>2</v>
      </c>
      <c r="AA126" s="132">
        <v>1</v>
      </c>
      <c r="AB126" s="132">
        <v>1</v>
      </c>
      <c r="AC126" s="132">
        <v>1</v>
      </c>
      <c r="AZ126" s="132">
        <v>1</v>
      </c>
      <c r="BA126" s="132">
        <f>IF(AZ126=1,G128,0)</f>
        <v>0</v>
      </c>
      <c r="BB126" s="132">
        <f>IF(AZ126=2,G128,0)</f>
        <v>0</v>
      </c>
      <c r="BC126" s="132">
        <f>IF(AZ126=3,G128,0)</f>
        <v>0</v>
      </c>
      <c r="BD126" s="132">
        <f>IF(AZ126=4,G128,0)</f>
        <v>0</v>
      </c>
      <c r="BE126" s="132">
        <f>IF(AZ126=5,G128,0)</f>
        <v>0</v>
      </c>
      <c r="CA126" s="159">
        <v>1</v>
      </c>
      <c r="CB126" s="159">
        <v>1</v>
      </c>
    </row>
    <row r="127" spans="1:15" ht="12.75">
      <c r="A127" s="149" t="s">
        <v>83</v>
      </c>
      <c r="B127" s="150" t="s">
        <v>217</v>
      </c>
      <c r="C127" s="151" t="s">
        <v>218</v>
      </c>
      <c r="D127" s="152"/>
      <c r="E127" s="153"/>
      <c r="F127" s="153"/>
      <c r="G127" s="154"/>
      <c r="H127" s="175"/>
      <c r="I127" s="170"/>
      <c r="J127" s="176"/>
      <c r="K127" s="170"/>
      <c r="M127" s="171" t="s">
        <v>222</v>
      </c>
      <c r="O127" s="159"/>
    </row>
    <row r="128" spans="1:80" ht="12.75">
      <c r="A128" s="160">
        <v>51</v>
      </c>
      <c r="B128" s="161" t="s">
        <v>220</v>
      </c>
      <c r="C128" s="162" t="s">
        <v>221</v>
      </c>
      <c r="D128" s="163" t="s">
        <v>136</v>
      </c>
      <c r="E128" s="164">
        <v>7.5229</v>
      </c>
      <c r="F128" s="215">
        <v>0</v>
      </c>
      <c r="G128" s="165">
        <f>E128*F128</f>
        <v>0</v>
      </c>
      <c r="H128" s="166">
        <v>0.0023</v>
      </c>
      <c r="I128" s="167">
        <f>E130*H128</f>
        <v>4.205687999999999</v>
      </c>
      <c r="J128" s="166">
        <v>0</v>
      </c>
      <c r="K128" s="167">
        <f>E130*J128</f>
        <v>0</v>
      </c>
      <c r="O128" s="159">
        <v>2</v>
      </c>
      <c r="AA128" s="132">
        <v>1</v>
      </c>
      <c r="AB128" s="132">
        <v>1</v>
      </c>
      <c r="AC128" s="132">
        <v>1</v>
      </c>
      <c r="AZ128" s="132">
        <v>1</v>
      </c>
      <c r="BA128" s="132">
        <f>IF(AZ128=1,G130,0)</f>
        <v>0</v>
      </c>
      <c r="BB128" s="132">
        <f>IF(AZ128=2,G130,0)</f>
        <v>0</v>
      </c>
      <c r="BC128" s="132">
        <f>IF(AZ128=3,G130,0)</f>
        <v>0</v>
      </c>
      <c r="BD128" s="132">
        <f>IF(AZ128=4,G130,0)</f>
        <v>0</v>
      </c>
      <c r="BE128" s="132">
        <f>IF(AZ128=5,G130,0)</f>
        <v>0</v>
      </c>
      <c r="CA128" s="159">
        <v>1</v>
      </c>
      <c r="CB128" s="159">
        <v>1</v>
      </c>
    </row>
    <row r="129" spans="1:15" ht="12.75">
      <c r="A129" s="168"/>
      <c r="B129" s="172"/>
      <c r="C129" s="435" t="s">
        <v>222</v>
      </c>
      <c r="D129" s="436"/>
      <c r="E129" s="173">
        <v>7.5229</v>
      </c>
      <c r="F129" s="216"/>
      <c r="G129" s="174"/>
      <c r="H129" s="175"/>
      <c r="I129" s="170"/>
      <c r="J129" s="176"/>
      <c r="K129" s="170"/>
      <c r="M129" s="171" t="s">
        <v>225</v>
      </c>
      <c r="O129" s="159"/>
    </row>
    <row r="130" spans="1:80" ht="12.75">
      <c r="A130" s="160">
        <v>51</v>
      </c>
      <c r="B130" s="161" t="s">
        <v>223</v>
      </c>
      <c r="C130" s="162" t="s">
        <v>224</v>
      </c>
      <c r="D130" s="163" t="s">
        <v>125</v>
      </c>
      <c r="E130" s="164">
        <v>1828.56</v>
      </c>
      <c r="F130" s="215">
        <v>0</v>
      </c>
      <c r="G130" s="165">
        <f>E130*F130</f>
        <v>0</v>
      </c>
      <c r="H130" s="166">
        <v>0.00031</v>
      </c>
      <c r="I130" s="167">
        <f>E132*H130</f>
        <v>0.5668536</v>
      </c>
      <c r="J130" s="166"/>
      <c r="K130" s="167">
        <f>E132*J130</f>
        <v>0</v>
      </c>
      <c r="O130" s="159">
        <v>2</v>
      </c>
      <c r="AA130" s="132">
        <v>3</v>
      </c>
      <c r="AB130" s="132">
        <v>1</v>
      </c>
      <c r="AC130" s="132">
        <v>67352030</v>
      </c>
      <c r="AZ130" s="132">
        <v>1</v>
      </c>
      <c r="BA130" s="132">
        <f>IF(AZ130=1,G132,0)</f>
        <v>0</v>
      </c>
      <c r="BB130" s="132">
        <f>IF(AZ130=2,G132,0)</f>
        <v>0</v>
      </c>
      <c r="BC130" s="132">
        <f>IF(AZ130=3,G132,0)</f>
        <v>0</v>
      </c>
      <c r="BD130" s="132">
        <f>IF(AZ130=4,G132,0)</f>
        <v>0</v>
      </c>
      <c r="BE130" s="132">
        <f>IF(AZ130=5,G132,0)</f>
        <v>0</v>
      </c>
      <c r="CA130" s="159">
        <v>3</v>
      </c>
      <c r="CB130" s="159">
        <v>1</v>
      </c>
    </row>
    <row r="131" spans="1:15" ht="12.75">
      <c r="A131" s="168"/>
      <c r="B131" s="172"/>
      <c r="C131" s="435" t="s">
        <v>225</v>
      </c>
      <c r="D131" s="436"/>
      <c r="E131" s="173">
        <v>1828.56</v>
      </c>
      <c r="F131" s="216"/>
      <c r="G131" s="174"/>
      <c r="H131" s="175"/>
      <c r="I131" s="170"/>
      <c r="J131" s="176"/>
      <c r="K131" s="170"/>
      <c r="M131" s="171" t="s">
        <v>225</v>
      </c>
      <c r="O131" s="159"/>
    </row>
    <row r="132" spans="1:57" ht="12.75">
      <c r="A132" s="160">
        <v>52</v>
      </c>
      <c r="B132" s="161" t="s">
        <v>226</v>
      </c>
      <c r="C132" s="162" t="s">
        <v>227</v>
      </c>
      <c r="D132" s="163" t="s">
        <v>125</v>
      </c>
      <c r="E132" s="164">
        <v>1828.56</v>
      </c>
      <c r="F132" s="215">
        <v>0</v>
      </c>
      <c r="G132" s="165">
        <f>E132*F132</f>
        <v>0</v>
      </c>
      <c r="H132" s="184"/>
      <c r="I132" s="185">
        <f>SUM(I125:I131)</f>
        <v>13.28996898</v>
      </c>
      <c r="J132" s="184"/>
      <c r="K132" s="185">
        <f>SUM(K125:K131)</f>
        <v>0</v>
      </c>
      <c r="O132" s="159">
        <v>4</v>
      </c>
      <c r="BA132" s="186">
        <f>SUM(BA125:BA131)</f>
        <v>0</v>
      </c>
      <c r="BB132" s="186">
        <f>SUM(BB125:BB131)</f>
        <v>0</v>
      </c>
      <c r="BC132" s="186">
        <f>SUM(BC125:BC131)</f>
        <v>0</v>
      </c>
      <c r="BD132" s="186">
        <f>SUM(BD125:BD131)</f>
        <v>0</v>
      </c>
      <c r="BE132" s="186">
        <f>SUM(BE125:BE131)</f>
        <v>0</v>
      </c>
    </row>
    <row r="133" spans="1:15" ht="12.75">
      <c r="A133" s="168"/>
      <c r="B133" s="172"/>
      <c r="C133" s="435" t="s">
        <v>225</v>
      </c>
      <c r="D133" s="436"/>
      <c r="E133" s="173">
        <v>1828.56</v>
      </c>
      <c r="F133" s="216"/>
      <c r="G133" s="174"/>
      <c r="H133" s="155"/>
      <c r="I133" s="156"/>
      <c r="J133" s="157"/>
      <c r="K133" s="158"/>
      <c r="O133" s="159">
        <v>1</v>
      </c>
    </row>
    <row r="134" spans="1:80" ht="12.75">
      <c r="A134" s="177"/>
      <c r="B134" s="178" t="s">
        <v>87</v>
      </c>
      <c r="C134" s="179" t="s">
        <v>219</v>
      </c>
      <c r="D134" s="180"/>
      <c r="E134" s="181"/>
      <c r="F134" s="182"/>
      <c r="G134" s="183">
        <f>SUM(G127:G133)</f>
        <v>0</v>
      </c>
      <c r="H134" s="166">
        <v>0.38533</v>
      </c>
      <c r="I134" s="167">
        <f>E136*H134</f>
        <v>704.5990247999999</v>
      </c>
      <c r="J134" s="166">
        <v>0</v>
      </c>
      <c r="K134" s="167">
        <f>E136*J134</f>
        <v>0</v>
      </c>
      <c r="O134" s="159">
        <v>2</v>
      </c>
      <c r="AA134" s="132">
        <v>1</v>
      </c>
      <c r="AB134" s="132">
        <v>1</v>
      </c>
      <c r="AC134" s="132">
        <v>1</v>
      </c>
      <c r="AZ134" s="132">
        <v>1</v>
      </c>
      <c r="BA134" s="132">
        <f>IF(AZ134=1,G136,0)</f>
        <v>0</v>
      </c>
      <c r="BB134" s="132">
        <f>IF(AZ134=2,G136,0)</f>
        <v>0</v>
      </c>
      <c r="BC134" s="132">
        <f>IF(AZ134=3,G136,0)</f>
        <v>0</v>
      </c>
      <c r="BD134" s="132">
        <f>IF(AZ134=4,G136,0)</f>
        <v>0</v>
      </c>
      <c r="BE134" s="132">
        <f>IF(AZ134=5,G136,0)</f>
        <v>0</v>
      </c>
      <c r="CA134" s="159">
        <v>1</v>
      </c>
      <c r="CB134" s="159">
        <v>1</v>
      </c>
    </row>
    <row r="135" spans="1:15" ht="12.75">
      <c r="A135" s="149" t="s">
        <v>83</v>
      </c>
      <c r="B135" s="150" t="s">
        <v>228</v>
      </c>
      <c r="C135" s="151" t="s">
        <v>123</v>
      </c>
      <c r="D135" s="152"/>
      <c r="E135" s="153"/>
      <c r="F135" s="153"/>
      <c r="G135" s="154"/>
      <c r="I135" s="170"/>
      <c r="K135" s="170"/>
      <c r="L135" s="171" t="s">
        <v>232</v>
      </c>
      <c r="O135" s="159">
        <v>3</v>
      </c>
    </row>
    <row r="136" spans="1:15" ht="12.75">
      <c r="A136" s="160">
        <v>53</v>
      </c>
      <c r="B136" s="161" t="s">
        <v>230</v>
      </c>
      <c r="C136" s="162" t="s">
        <v>231</v>
      </c>
      <c r="D136" s="163" t="s">
        <v>125</v>
      </c>
      <c r="E136" s="164">
        <v>1828.56</v>
      </c>
      <c r="F136" s="215">
        <v>0</v>
      </c>
      <c r="G136" s="165">
        <f>E136*F136</f>
        <v>0</v>
      </c>
      <c r="H136" s="175"/>
      <c r="I136" s="170"/>
      <c r="J136" s="176"/>
      <c r="K136" s="170"/>
      <c r="M136" s="171" t="s">
        <v>225</v>
      </c>
      <c r="O136" s="159"/>
    </row>
    <row r="137" spans="1:80" ht="12.75">
      <c r="A137" s="168"/>
      <c r="B137" s="169"/>
      <c r="C137" s="427" t="s">
        <v>232</v>
      </c>
      <c r="D137" s="428"/>
      <c r="E137" s="428"/>
      <c r="F137" s="428"/>
      <c r="G137" s="429"/>
      <c r="H137" s="166">
        <v>0.577</v>
      </c>
      <c r="I137" s="167">
        <f>E139*H137</f>
        <v>1055.0445</v>
      </c>
      <c r="J137" s="166">
        <v>0</v>
      </c>
      <c r="K137" s="167">
        <f>E139*J137</f>
        <v>0</v>
      </c>
      <c r="O137" s="159">
        <v>2</v>
      </c>
      <c r="AA137" s="132">
        <v>1</v>
      </c>
      <c r="AB137" s="132">
        <v>0</v>
      </c>
      <c r="AC137" s="132">
        <v>0</v>
      </c>
      <c r="AZ137" s="132">
        <v>1</v>
      </c>
      <c r="BA137" s="132">
        <f>IF(AZ137=1,G139,0)</f>
        <v>0</v>
      </c>
      <c r="BB137" s="132">
        <f>IF(AZ137=2,G139,0)</f>
        <v>0</v>
      </c>
      <c r="BC137" s="132">
        <f>IF(AZ137=3,G139,0)</f>
        <v>0</v>
      </c>
      <c r="BD137" s="132">
        <f>IF(AZ137=4,G139,0)</f>
        <v>0</v>
      </c>
      <c r="BE137" s="132">
        <f>IF(AZ137=5,G139,0)</f>
        <v>0</v>
      </c>
      <c r="CA137" s="159">
        <v>1</v>
      </c>
      <c r="CB137" s="159">
        <v>0</v>
      </c>
    </row>
    <row r="138" spans="1:15" ht="12.75">
      <c r="A138" s="168"/>
      <c r="B138" s="172"/>
      <c r="C138" s="435" t="s">
        <v>225</v>
      </c>
      <c r="D138" s="436"/>
      <c r="E138" s="173">
        <v>1828.56</v>
      </c>
      <c r="F138" s="216"/>
      <c r="G138" s="174"/>
      <c r="I138" s="170"/>
      <c r="K138" s="170"/>
      <c r="L138" s="171" t="s">
        <v>232</v>
      </c>
      <c r="O138" s="159">
        <v>3</v>
      </c>
    </row>
    <row r="139" spans="1:15" ht="12.75">
      <c r="A139" s="160">
        <v>54</v>
      </c>
      <c r="B139" s="161" t="s">
        <v>233</v>
      </c>
      <c r="C139" s="162" t="s">
        <v>234</v>
      </c>
      <c r="D139" s="163" t="s">
        <v>125</v>
      </c>
      <c r="E139" s="164">
        <v>1828.5</v>
      </c>
      <c r="F139" s="215">
        <v>0</v>
      </c>
      <c r="G139" s="165">
        <f>E139*F139</f>
        <v>0</v>
      </c>
      <c r="H139" s="175"/>
      <c r="I139" s="170"/>
      <c r="J139" s="176"/>
      <c r="K139" s="170"/>
      <c r="M139" s="171" t="s">
        <v>235</v>
      </c>
      <c r="O139" s="159"/>
    </row>
    <row r="140" spans="1:80" ht="12.75">
      <c r="A140" s="168"/>
      <c r="B140" s="169"/>
      <c r="C140" s="427" t="s">
        <v>232</v>
      </c>
      <c r="D140" s="428"/>
      <c r="E140" s="428"/>
      <c r="F140" s="428"/>
      <c r="G140" s="429"/>
      <c r="H140" s="166">
        <v>0.33446</v>
      </c>
      <c r="I140" s="167">
        <f>E142*H140</f>
        <v>1169.6668227999999</v>
      </c>
      <c r="J140" s="166">
        <v>0</v>
      </c>
      <c r="K140" s="167">
        <f>E142*J140</f>
        <v>0</v>
      </c>
      <c r="O140" s="159">
        <v>2</v>
      </c>
      <c r="AA140" s="132">
        <v>1</v>
      </c>
      <c r="AB140" s="132">
        <v>1</v>
      </c>
      <c r="AC140" s="132">
        <v>1</v>
      </c>
      <c r="AZ140" s="132">
        <v>1</v>
      </c>
      <c r="BA140" s="132">
        <f>IF(AZ140=1,G142,0)</f>
        <v>0</v>
      </c>
      <c r="BB140" s="132">
        <f>IF(AZ140=2,G142,0)</f>
        <v>0</v>
      </c>
      <c r="BC140" s="132">
        <f>IF(AZ140=3,G142,0)</f>
        <v>0</v>
      </c>
      <c r="BD140" s="132">
        <f>IF(AZ140=4,G142,0)</f>
        <v>0</v>
      </c>
      <c r="BE140" s="132">
        <f>IF(AZ140=5,G142,0)</f>
        <v>0</v>
      </c>
      <c r="CA140" s="159">
        <v>1</v>
      </c>
      <c r="CB140" s="159">
        <v>1</v>
      </c>
    </row>
    <row r="141" spans="1:15" ht="12.75">
      <c r="A141" s="168"/>
      <c r="B141" s="172"/>
      <c r="C141" s="435" t="s">
        <v>235</v>
      </c>
      <c r="D141" s="436"/>
      <c r="E141" s="173">
        <v>1828.5</v>
      </c>
      <c r="F141" s="216"/>
      <c r="G141" s="174"/>
      <c r="H141" s="175"/>
      <c r="I141" s="170"/>
      <c r="J141" s="176"/>
      <c r="K141" s="170"/>
      <c r="M141" s="171" t="s">
        <v>238</v>
      </c>
      <c r="O141" s="159"/>
    </row>
    <row r="142" spans="1:80" ht="12.75">
      <c r="A142" s="160">
        <v>55</v>
      </c>
      <c r="B142" s="161" t="s">
        <v>236</v>
      </c>
      <c r="C142" s="162" t="s">
        <v>237</v>
      </c>
      <c r="D142" s="163" t="s">
        <v>125</v>
      </c>
      <c r="E142" s="164">
        <v>3497.18</v>
      </c>
      <c r="F142" s="215">
        <v>0</v>
      </c>
      <c r="G142" s="165">
        <f>E142*F142</f>
        <v>0</v>
      </c>
      <c r="H142" s="166">
        <v>0.3708</v>
      </c>
      <c r="I142" s="167">
        <f>E144*H142</f>
        <v>806.6865240000001</v>
      </c>
      <c r="J142" s="166">
        <v>0</v>
      </c>
      <c r="K142" s="167">
        <f>E144*J142</f>
        <v>0</v>
      </c>
      <c r="O142" s="159">
        <v>2</v>
      </c>
      <c r="AA142" s="132">
        <v>1</v>
      </c>
      <c r="AB142" s="132">
        <v>1</v>
      </c>
      <c r="AC142" s="132">
        <v>1</v>
      </c>
      <c r="AZ142" s="132">
        <v>1</v>
      </c>
      <c r="BA142" s="132">
        <f>IF(AZ142=1,G144,0)</f>
        <v>0</v>
      </c>
      <c r="BB142" s="132">
        <f>IF(AZ142=2,G144,0)</f>
        <v>0</v>
      </c>
      <c r="BC142" s="132">
        <f>IF(AZ142=3,G144,0)</f>
        <v>0</v>
      </c>
      <c r="BD142" s="132">
        <f>IF(AZ142=4,G144,0)</f>
        <v>0</v>
      </c>
      <c r="BE142" s="132">
        <f>IF(AZ142=5,G144,0)</f>
        <v>0</v>
      </c>
      <c r="CA142" s="159">
        <v>1</v>
      </c>
      <c r="CB142" s="159">
        <v>1</v>
      </c>
    </row>
    <row r="143" spans="1:15" ht="12.75">
      <c r="A143" s="168"/>
      <c r="B143" s="172"/>
      <c r="C143" s="435" t="s">
        <v>238</v>
      </c>
      <c r="D143" s="436"/>
      <c r="E143" s="173">
        <v>3497.18</v>
      </c>
      <c r="F143" s="216"/>
      <c r="G143" s="174"/>
      <c r="H143" s="175"/>
      <c r="I143" s="170"/>
      <c r="J143" s="176"/>
      <c r="K143" s="170"/>
      <c r="M143" s="171" t="s">
        <v>241</v>
      </c>
      <c r="O143" s="159"/>
    </row>
    <row r="144" spans="1:80" ht="12.75">
      <c r="A144" s="160">
        <v>56</v>
      </c>
      <c r="B144" s="161" t="s">
        <v>239</v>
      </c>
      <c r="C144" s="162" t="s">
        <v>240</v>
      </c>
      <c r="D144" s="163" t="s">
        <v>125</v>
      </c>
      <c r="E144" s="164">
        <v>2175.53</v>
      </c>
      <c r="F144" s="215">
        <v>0</v>
      </c>
      <c r="G144" s="165">
        <f>E144*F144</f>
        <v>0</v>
      </c>
      <c r="H144" s="166">
        <v>0.48574</v>
      </c>
      <c r="I144" s="167">
        <f>E146*H144</f>
        <v>1617.829931</v>
      </c>
      <c r="J144" s="166">
        <v>0</v>
      </c>
      <c r="K144" s="167">
        <f>E146*J144</f>
        <v>0</v>
      </c>
      <c r="O144" s="159">
        <v>2</v>
      </c>
      <c r="AA144" s="132">
        <v>1</v>
      </c>
      <c r="AB144" s="132">
        <v>1</v>
      </c>
      <c r="AC144" s="132">
        <v>1</v>
      </c>
      <c r="AZ144" s="132">
        <v>1</v>
      </c>
      <c r="BA144" s="132">
        <f>IF(AZ144=1,G146,0)</f>
        <v>0</v>
      </c>
      <c r="BB144" s="132">
        <f>IF(AZ144=2,G146,0)</f>
        <v>0</v>
      </c>
      <c r="BC144" s="132">
        <f>IF(AZ144=3,G146,0)</f>
        <v>0</v>
      </c>
      <c r="BD144" s="132">
        <f>IF(AZ144=4,G146,0)</f>
        <v>0</v>
      </c>
      <c r="BE144" s="132">
        <f>IF(AZ144=5,G146,0)</f>
        <v>0</v>
      </c>
      <c r="CA144" s="159">
        <v>1</v>
      </c>
      <c r="CB144" s="159">
        <v>1</v>
      </c>
    </row>
    <row r="145" spans="1:15" ht="12.75">
      <c r="A145" s="168"/>
      <c r="B145" s="172"/>
      <c r="C145" s="435" t="s">
        <v>241</v>
      </c>
      <c r="D145" s="436"/>
      <c r="E145" s="173">
        <v>2175.53</v>
      </c>
      <c r="F145" s="216"/>
      <c r="G145" s="174"/>
      <c r="H145" s="175"/>
      <c r="I145" s="170"/>
      <c r="J145" s="176"/>
      <c r="K145" s="170"/>
      <c r="M145" s="171" t="s">
        <v>244</v>
      </c>
      <c r="O145" s="159"/>
    </row>
    <row r="146" spans="1:80" ht="12.75">
      <c r="A146" s="160">
        <v>57</v>
      </c>
      <c r="B146" s="161" t="s">
        <v>242</v>
      </c>
      <c r="C146" s="162" t="s">
        <v>243</v>
      </c>
      <c r="D146" s="163" t="s">
        <v>125</v>
      </c>
      <c r="E146" s="164">
        <v>3330.65</v>
      </c>
      <c r="F146" s="215">
        <v>0</v>
      </c>
      <c r="G146" s="165">
        <f>E146*F146</f>
        <v>0</v>
      </c>
      <c r="H146" s="166">
        <v>0.20677</v>
      </c>
      <c r="I146" s="167">
        <f>E148*H146</f>
        <v>655.8847785</v>
      </c>
      <c r="J146" s="166">
        <v>0</v>
      </c>
      <c r="K146" s="167">
        <f>E148*J146</f>
        <v>0</v>
      </c>
      <c r="O146" s="159">
        <v>2</v>
      </c>
      <c r="AA146" s="132">
        <v>1</v>
      </c>
      <c r="AB146" s="132">
        <v>1</v>
      </c>
      <c r="AC146" s="132">
        <v>1</v>
      </c>
      <c r="AZ146" s="132">
        <v>1</v>
      </c>
      <c r="BA146" s="132">
        <f>IF(AZ146=1,G148,0)</f>
        <v>0</v>
      </c>
      <c r="BB146" s="132">
        <f>IF(AZ146=2,G148,0)</f>
        <v>0</v>
      </c>
      <c r="BC146" s="132">
        <f>IF(AZ146=3,G148,0)</f>
        <v>0</v>
      </c>
      <c r="BD146" s="132">
        <f>IF(AZ146=4,G148,0)</f>
        <v>0</v>
      </c>
      <c r="BE146" s="132">
        <f>IF(AZ146=5,G148,0)</f>
        <v>0</v>
      </c>
      <c r="CA146" s="159">
        <v>1</v>
      </c>
      <c r="CB146" s="159">
        <v>1</v>
      </c>
    </row>
    <row r="147" spans="1:15" ht="12.75">
      <c r="A147" s="168"/>
      <c r="B147" s="172"/>
      <c r="C147" s="435" t="s">
        <v>244</v>
      </c>
      <c r="D147" s="436"/>
      <c r="E147" s="173">
        <v>3330.65</v>
      </c>
      <c r="F147" s="216"/>
      <c r="G147" s="174"/>
      <c r="H147" s="175"/>
      <c r="I147" s="170"/>
      <c r="J147" s="176"/>
      <c r="K147" s="170"/>
      <c r="M147" s="171" t="s">
        <v>247</v>
      </c>
      <c r="O147" s="159"/>
    </row>
    <row r="148" spans="1:80" ht="12.75">
      <c r="A148" s="160">
        <v>58</v>
      </c>
      <c r="B148" s="161" t="s">
        <v>245</v>
      </c>
      <c r="C148" s="162" t="s">
        <v>246</v>
      </c>
      <c r="D148" s="163" t="s">
        <v>125</v>
      </c>
      <c r="E148" s="164">
        <v>3172.05</v>
      </c>
      <c r="F148" s="215">
        <v>0</v>
      </c>
      <c r="G148" s="165">
        <f>E148*F148</f>
        <v>0</v>
      </c>
      <c r="H148" s="166">
        <v>0.00753</v>
      </c>
      <c r="I148" s="167">
        <f>E150*H148</f>
        <v>25.079794500000002</v>
      </c>
      <c r="J148" s="166">
        <v>0</v>
      </c>
      <c r="K148" s="167">
        <f>E150*J148</f>
        <v>0</v>
      </c>
      <c r="O148" s="159">
        <v>2</v>
      </c>
      <c r="AA148" s="132">
        <v>1</v>
      </c>
      <c r="AB148" s="132">
        <v>1</v>
      </c>
      <c r="AC148" s="132">
        <v>1</v>
      </c>
      <c r="AZ148" s="132">
        <v>1</v>
      </c>
      <c r="BA148" s="132">
        <f>IF(AZ148=1,G150,0)</f>
        <v>0</v>
      </c>
      <c r="BB148" s="132">
        <f>IF(AZ148=2,G150,0)</f>
        <v>0</v>
      </c>
      <c r="BC148" s="132">
        <f>IF(AZ148=3,G150,0)</f>
        <v>0</v>
      </c>
      <c r="BD148" s="132">
        <f>IF(AZ148=4,G150,0)</f>
        <v>0</v>
      </c>
      <c r="BE148" s="132">
        <f>IF(AZ148=5,G150,0)</f>
        <v>0</v>
      </c>
      <c r="CA148" s="159">
        <v>1</v>
      </c>
      <c r="CB148" s="159">
        <v>1</v>
      </c>
    </row>
    <row r="149" spans="1:80" ht="12.75">
      <c r="A149" s="168"/>
      <c r="B149" s="172"/>
      <c r="C149" s="435" t="s">
        <v>247</v>
      </c>
      <c r="D149" s="436"/>
      <c r="E149" s="173">
        <v>3172.05</v>
      </c>
      <c r="F149" s="216"/>
      <c r="G149" s="174"/>
      <c r="H149" s="166">
        <v>0.00071</v>
      </c>
      <c r="I149" s="167">
        <f>E151*H149</f>
        <v>2.2521555</v>
      </c>
      <c r="J149" s="166">
        <v>0</v>
      </c>
      <c r="K149" s="167">
        <f>E151*J149</f>
        <v>0</v>
      </c>
      <c r="O149" s="159">
        <v>2</v>
      </c>
      <c r="AA149" s="132">
        <v>1</v>
      </c>
      <c r="AB149" s="132">
        <v>1</v>
      </c>
      <c r="AC149" s="132">
        <v>1</v>
      </c>
      <c r="AZ149" s="132">
        <v>1</v>
      </c>
      <c r="BA149" s="132">
        <f>IF(AZ149=1,G151,0)</f>
        <v>0</v>
      </c>
      <c r="BB149" s="132">
        <f>IF(AZ149=2,G151,0)</f>
        <v>0</v>
      </c>
      <c r="BC149" s="132">
        <f>IF(AZ149=3,G151,0)</f>
        <v>0</v>
      </c>
      <c r="BD149" s="132">
        <f>IF(AZ149=4,G151,0)</f>
        <v>0</v>
      </c>
      <c r="BE149" s="132">
        <f>IF(AZ149=5,G151,0)</f>
        <v>0</v>
      </c>
      <c r="CA149" s="159">
        <v>1</v>
      </c>
      <c r="CB149" s="159">
        <v>1</v>
      </c>
    </row>
    <row r="150" spans="1:80" ht="12.75">
      <c r="A150" s="160">
        <v>59</v>
      </c>
      <c r="B150" s="161" t="s">
        <v>248</v>
      </c>
      <c r="C150" s="162" t="s">
        <v>249</v>
      </c>
      <c r="D150" s="163" t="s">
        <v>125</v>
      </c>
      <c r="E150" s="164">
        <v>3330.65</v>
      </c>
      <c r="F150" s="215">
        <v>0</v>
      </c>
      <c r="G150" s="165">
        <f>E150*F150</f>
        <v>0</v>
      </c>
      <c r="H150" s="166">
        <v>0.10373</v>
      </c>
      <c r="I150" s="167">
        <f>E152*H150</f>
        <v>313.36833</v>
      </c>
      <c r="J150" s="166">
        <v>0</v>
      </c>
      <c r="K150" s="167">
        <f>E152*J150</f>
        <v>0</v>
      </c>
      <c r="O150" s="159">
        <v>2</v>
      </c>
      <c r="AA150" s="132">
        <v>1</v>
      </c>
      <c r="AB150" s="132">
        <v>1</v>
      </c>
      <c r="AC150" s="132">
        <v>1</v>
      </c>
      <c r="AZ150" s="132">
        <v>1</v>
      </c>
      <c r="BA150" s="132">
        <f>IF(AZ150=1,G152,0)</f>
        <v>0</v>
      </c>
      <c r="BB150" s="132">
        <f>IF(AZ150=2,G152,0)</f>
        <v>0</v>
      </c>
      <c r="BC150" s="132">
        <f>IF(AZ150=3,G152,0)</f>
        <v>0</v>
      </c>
      <c r="BD150" s="132">
        <f>IF(AZ150=4,G152,0)</f>
        <v>0</v>
      </c>
      <c r="BE150" s="132">
        <f>IF(AZ150=5,G152,0)</f>
        <v>0</v>
      </c>
      <c r="CA150" s="159">
        <v>1</v>
      </c>
      <c r="CB150" s="159">
        <v>1</v>
      </c>
    </row>
    <row r="151" spans="1:80" ht="12.75">
      <c r="A151" s="160">
        <v>60</v>
      </c>
      <c r="B151" s="161" t="s">
        <v>250</v>
      </c>
      <c r="C151" s="162" t="s">
        <v>251</v>
      </c>
      <c r="D151" s="163" t="s">
        <v>125</v>
      </c>
      <c r="E151" s="164">
        <v>3172.05</v>
      </c>
      <c r="F151" s="215">
        <v>0</v>
      </c>
      <c r="G151" s="165">
        <f>E151*F151</f>
        <v>0</v>
      </c>
      <c r="H151" s="166">
        <v>0.0739</v>
      </c>
      <c r="I151" s="167">
        <f>E153*H151</f>
        <v>160.771667</v>
      </c>
      <c r="J151" s="166">
        <v>0</v>
      </c>
      <c r="K151" s="167">
        <f>E153*J151</f>
        <v>0</v>
      </c>
      <c r="O151" s="159">
        <v>2</v>
      </c>
      <c r="AA151" s="132">
        <v>1</v>
      </c>
      <c r="AB151" s="132">
        <v>1</v>
      </c>
      <c r="AC151" s="132">
        <v>1</v>
      </c>
      <c r="AZ151" s="132">
        <v>1</v>
      </c>
      <c r="BA151" s="132">
        <f>IF(AZ151=1,G153,0)</f>
        <v>0</v>
      </c>
      <c r="BB151" s="132">
        <f>IF(AZ151=2,G153,0)</f>
        <v>0</v>
      </c>
      <c r="BC151" s="132">
        <f>IF(AZ151=3,G153,0)</f>
        <v>0</v>
      </c>
      <c r="BD151" s="132">
        <f>IF(AZ151=4,G153,0)</f>
        <v>0</v>
      </c>
      <c r="BE151" s="132">
        <f>IF(AZ151=5,G153,0)</f>
        <v>0</v>
      </c>
      <c r="CA151" s="159">
        <v>1</v>
      </c>
      <c r="CB151" s="159">
        <v>1</v>
      </c>
    </row>
    <row r="152" spans="1:15" ht="12.75">
      <c r="A152" s="160">
        <v>61</v>
      </c>
      <c r="B152" s="161" t="s">
        <v>252</v>
      </c>
      <c r="C152" s="162" t="s">
        <v>253</v>
      </c>
      <c r="D152" s="163" t="s">
        <v>125</v>
      </c>
      <c r="E152" s="164">
        <v>3021</v>
      </c>
      <c r="F152" s="215">
        <v>0</v>
      </c>
      <c r="G152" s="165">
        <f>E152*F152</f>
        <v>0</v>
      </c>
      <c r="H152" s="175"/>
      <c r="I152" s="170"/>
      <c r="J152" s="176"/>
      <c r="K152" s="170"/>
      <c r="M152" s="171" t="s">
        <v>256</v>
      </c>
      <c r="O152" s="159"/>
    </row>
    <row r="153" spans="1:15" ht="12.75">
      <c r="A153" s="160">
        <v>62</v>
      </c>
      <c r="B153" s="161" t="s">
        <v>254</v>
      </c>
      <c r="C153" s="162" t="s">
        <v>255</v>
      </c>
      <c r="D153" s="163" t="s">
        <v>125</v>
      </c>
      <c r="E153" s="164">
        <v>2175.53</v>
      </c>
      <c r="F153" s="215">
        <v>0</v>
      </c>
      <c r="G153" s="165">
        <f>E153*F153</f>
        <v>0</v>
      </c>
      <c r="H153" s="175"/>
      <c r="I153" s="170"/>
      <c r="J153" s="176"/>
      <c r="K153" s="170"/>
      <c r="M153" s="171" t="s">
        <v>257</v>
      </c>
      <c r="O153" s="159"/>
    </row>
    <row r="154" spans="1:80" ht="12.75">
      <c r="A154" s="168"/>
      <c r="B154" s="172"/>
      <c r="C154" s="435" t="s">
        <v>256</v>
      </c>
      <c r="D154" s="436"/>
      <c r="E154" s="173">
        <v>1898.86</v>
      </c>
      <c r="F154" s="216"/>
      <c r="G154" s="174"/>
      <c r="H154" s="166">
        <v>0.176</v>
      </c>
      <c r="I154" s="167">
        <f>E156*H154</f>
        <v>13.2586256</v>
      </c>
      <c r="J154" s="166"/>
      <c r="K154" s="167">
        <f>E156*J154</f>
        <v>0</v>
      </c>
      <c r="O154" s="159">
        <v>2</v>
      </c>
      <c r="AA154" s="132">
        <v>3</v>
      </c>
      <c r="AB154" s="132">
        <v>1</v>
      </c>
      <c r="AC154" s="132">
        <v>59245264</v>
      </c>
      <c r="AZ154" s="132">
        <v>1</v>
      </c>
      <c r="BA154" s="132">
        <f>IF(AZ154=1,G156,0)</f>
        <v>0</v>
      </c>
      <c r="BB154" s="132">
        <f>IF(AZ154=2,G156,0)</f>
        <v>0</v>
      </c>
      <c r="BC154" s="132">
        <f>IF(AZ154=3,G156,0)</f>
        <v>0</v>
      </c>
      <c r="BD154" s="132">
        <f>IF(AZ154=4,G156,0)</f>
        <v>0</v>
      </c>
      <c r="BE154" s="132">
        <f>IF(AZ154=5,G156,0)</f>
        <v>0</v>
      </c>
      <c r="CA154" s="159">
        <v>3</v>
      </c>
      <c r="CB154" s="159">
        <v>1</v>
      </c>
    </row>
    <row r="155" spans="1:15" ht="12.75">
      <c r="A155" s="168"/>
      <c r="B155" s="172"/>
      <c r="C155" s="435" t="s">
        <v>257</v>
      </c>
      <c r="D155" s="436"/>
      <c r="E155" s="173">
        <v>276.67</v>
      </c>
      <c r="F155" s="216"/>
      <c r="G155" s="174"/>
      <c r="I155" s="170"/>
      <c r="K155" s="170"/>
      <c r="L155" s="171"/>
      <c r="O155" s="159">
        <v>3</v>
      </c>
    </row>
    <row r="156" spans="1:15" ht="12.75">
      <c r="A156" s="160">
        <v>63</v>
      </c>
      <c r="B156" s="161" t="s">
        <v>258</v>
      </c>
      <c r="C156" s="162" t="s">
        <v>259</v>
      </c>
      <c r="D156" s="163" t="s">
        <v>125</v>
      </c>
      <c r="E156" s="164">
        <v>75.3331</v>
      </c>
      <c r="F156" s="215">
        <v>0</v>
      </c>
      <c r="G156" s="165">
        <f>E156*F156</f>
        <v>0</v>
      </c>
      <c r="H156" s="175"/>
      <c r="I156" s="170"/>
      <c r="J156" s="176"/>
      <c r="K156" s="170"/>
      <c r="M156" s="171" t="s">
        <v>260</v>
      </c>
      <c r="O156" s="159"/>
    </row>
    <row r="157" spans="1:15" ht="12.75">
      <c r="A157" s="168"/>
      <c r="B157" s="169"/>
      <c r="C157" s="427"/>
      <c r="D157" s="428"/>
      <c r="E157" s="428"/>
      <c r="F157" s="428"/>
      <c r="G157" s="429"/>
      <c r="H157" s="175"/>
      <c r="I157" s="170"/>
      <c r="J157" s="176"/>
      <c r="K157" s="170"/>
      <c r="M157" s="171" t="s">
        <v>261</v>
      </c>
      <c r="O157" s="159"/>
    </row>
    <row r="158" spans="1:80" ht="12.75">
      <c r="A158" s="168"/>
      <c r="B158" s="172"/>
      <c r="C158" s="435" t="s">
        <v>260</v>
      </c>
      <c r="D158" s="436"/>
      <c r="E158" s="173">
        <v>73.856</v>
      </c>
      <c r="F158" s="216"/>
      <c r="G158" s="174"/>
      <c r="H158" s="166">
        <v>0.065</v>
      </c>
      <c r="I158" s="167">
        <f>E160*H158</f>
        <v>139.3409875</v>
      </c>
      <c r="J158" s="166"/>
      <c r="K158" s="167">
        <f>E160*J158</f>
        <v>0</v>
      </c>
      <c r="O158" s="159">
        <v>2</v>
      </c>
      <c r="AA158" s="132">
        <v>3</v>
      </c>
      <c r="AB158" s="132">
        <v>1</v>
      </c>
      <c r="AC158" s="132">
        <v>592453091</v>
      </c>
      <c r="AZ158" s="132">
        <v>1</v>
      </c>
      <c r="BA158" s="132">
        <f>IF(AZ158=1,G160,0)</f>
        <v>0</v>
      </c>
      <c r="BB158" s="132">
        <f>IF(AZ158=2,G160,0)</f>
        <v>0</v>
      </c>
      <c r="BC158" s="132">
        <f>IF(AZ158=3,G160,0)</f>
        <v>0</v>
      </c>
      <c r="BD158" s="132">
        <f>IF(AZ158=4,G160,0)</f>
        <v>0</v>
      </c>
      <c r="BE158" s="132">
        <f>IF(AZ158=5,G160,0)</f>
        <v>0</v>
      </c>
      <c r="CA158" s="159">
        <v>3</v>
      </c>
      <c r="CB158" s="159">
        <v>1</v>
      </c>
    </row>
    <row r="159" spans="1:15" ht="12.75">
      <c r="A159" s="168"/>
      <c r="B159" s="172"/>
      <c r="C159" s="435" t="s">
        <v>261</v>
      </c>
      <c r="D159" s="436"/>
      <c r="E159" s="173">
        <v>1.4771</v>
      </c>
      <c r="F159" s="216"/>
      <c r="G159" s="174"/>
      <c r="I159" s="170"/>
      <c r="K159" s="170"/>
      <c r="L159" s="171"/>
      <c r="O159" s="159">
        <v>3</v>
      </c>
    </row>
    <row r="160" spans="1:15" ht="12.75">
      <c r="A160" s="160">
        <v>64</v>
      </c>
      <c r="B160" s="161" t="s">
        <v>262</v>
      </c>
      <c r="C160" s="162" t="s">
        <v>263</v>
      </c>
      <c r="D160" s="163" t="s">
        <v>125</v>
      </c>
      <c r="E160" s="164">
        <v>2143.7075</v>
      </c>
      <c r="F160" s="215">
        <v>0</v>
      </c>
      <c r="G160" s="165">
        <f>E160*F160</f>
        <v>0</v>
      </c>
      <c r="H160" s="175"/>
      <c r="I160" s="170"/>
      <c r="J160" s="176"/>
      <c r="K160" s="170"/>
      <c r="M160" s="171" t="s">
        <v>264</v>
      </c>
      <c r="O160" s="159"/>
    </row>
    <row r="161" spans="1:15" ht="12.75">
      <c r="A161" s="168"/>
      <c r="B161" s="169"/>
      <c r="C161" s="437"/>
      <c r="D161" s="438"/>
      <c r="E161" s="438"/>
      <c r="F161" s="438"/>
      <c r="G161" s="439"/>
      <c r="H161" s="175"/>
      <c r="I161" s="170"/>
      <c r="J161" s="176"/>
      <c r="K161" s="170"/>
      <c r="M161" s="171" t="s">
        <v>265</v>
      </c>
      <c r="O161" s="159"/>
    </row>
    <row r="162" spans="1:57" ht="12.75">
      <c r="A162" s="168"/>
      <c r="B162" s="172"/>
      <c r="C162" s="435" t="s">
        <v>264</v>
      </c>
      <c r="D162" s="436"/>
      <c r="E162" s="173">
        <v>2101.674</v>
      </c>
      <c r="F162" s="216"/>
      <c r="G162" s="174"/>
      <c r="H162" s="184"/>
      <c r="I162" s="185">
        <f>SUM(I133:I161)</f>
        <v>6663.7831412000005</v>
      </c>
      <c r="J162" s="184"/>
      <c r="K162" s="185">
        <f>SUM(K133:K161)</f>
        <v>0</v>
      </c>
      <c r="O162" s="159">
        <v>4</v>
      </c>
      <c r="BA162" s="186">
        <f>SUM(BA133:BA161)</f>
        <v>0</v>
      </c>
      <c r="BB162" s="186">
        <f>SUM(BB133:BB161)</f>
        <v>0</v>
      </c>
      <c r="BC162" s="186">
        <f>SUM(BC133:BC161)</f>
        <v>0</v>
      </c>
      <c r="BD162" s="186">
        <f>SUM(BD133:BD161)</f>
        <v>0</v>
      </c>
      <c r="BE162" s="186">
        <f>SUM(BE133:BE161)</f>
        <v>0</v>
      </c>
    </row>
    <row r="163" spans="1:15" ht="12.75">
      <c r="A163" s="168"/>
      <c r="B163" s="172"/>
      <c r="C163" s="435" t="s">
        <v>265</v>
      </c>
      <c r="D163" s="436"/>
      <c r="E163" s="173">
        <v>42.0335</v>
      </c>
      <c r="F163" s="216"/>
      <c r="G163" s="174"/>
      <c r="H163" s="155"/>
      <c r="I163" s="156"/>
      <c r="J163" s="157"/>
      <c r="K163" s="158"/>
      <c r="O163" s="159">
        <v>1</v>
      </c>
    </row>
    <row r="164" spans="1:80" ht="12.75">
      <c r="A164" s="177"/>
      <c r="B164" s="178" t="s">
        <v>87</v>
      </c>
      <c r="C164" s="179" t="s">
        <v>229</v>
      </c>
      <c r="D164" s="180"/>
      <c r="E164" s="181"/>
      <c r="F164" s="182"/>
      <c r="G164" s="183">
        <f>SUM(G135:G163)</f>
        <v>0</v>
      </c>
      <c r="H164" s="166">
        <v>1E-05</v>
      </c>
      <c r="I164" s="167">
        <f>E166*H164</f>
        <v>0.0008739</v>
      </c>
      <c r="J164" s="166">
        <v>0</v>
      </c>
      <c r="K164" s="167">
        <f>E166*J164</f>
        <v>0</v>
      </c>
      <c r="O164" s="159">
        <v>2</v>
      </c>
      <c r="AA164" s="132">
        <v>1</v>
      </c>
      <c r="AB164" s="132">
        <v>1</v>
      </c>
      <c r="AC164" s="132">
        <v>1</v>
      </c>
      <c r="AZ164" s="132">
        <v>1</v>
      </c>
      <c r="BA164" s="132">
        <f>IF(AZ164=1,G166,0)</f>
        <v>0</v>
      </c>
      <c r="BB164" s="132">
        <f>IF(AZ164=2,G166,0)</f>
        <v>0</v>
      </c>
      <c r="BC164" s="132">
        <f>IF(AZ164=3,G166,0)</f>
        <v>0</v>
      </c>
      <c r="BD164" s="132">
        <f>IF(AZ164=4,G166,0)</f>
        <v>0</v>
      </c>
      <c r="BE164" s="132">
        <f>IF(AZ164=5,G166,0)</f>
        <v>0</v>
      </c>
      <c r="CA164" s="159">
        <v>1</v>
      </c>
      <c r="CB164" s="159">
        <v>1</v>
      </c>
    </row>
    <row r="165" spans="1:15" ht="12.75">
      <c r="A165" s="149" t="s">
        <v>83</v>
      </c>
      <c r="B165" s="150" t="s">
        <v>266</v>
      </c>
      <c r="C165" s="151" t="s">
        <v>267</v>
      </c>
      <c r="D165" s="152"/>
      <c r="E165" s="153"/>
      <c r="F165" s="153"/>
      <c r="G165" s="154"/>
      <c r="H165" s="175"/>
      <c r="I165" s="170"/>
      <c r="J165" s="176"/>
      <c r="K165" s="170"/>
      <c r="M165" s="171" t="s">
        <v>271</v>
      </c>
      <c r="O165" s="159"/>
    </row>
    <row r="166" spans="1:80" ht="12.75">
      <c r="A166" s="160">
        <v>65</v>
      </c>
      <c r="B166" s="161" t="s">
        <v>269</v>
      </c>
      <c r="C166" s="162" t="s">
        <v>270</v>
      </c>
      <c r="D166" s="163" t="s">
        <v>215</v>
      </c>
      <c r="E166" s="164">
        <v>87.39</v>
      </c>
      <c r="F166" s="215">
        <v>0</v>
      </c>
      <c r="G166" s="165">
        <f>E166*F166</f>
        <v>0</v>
      </c>
      <c r="H166" s="166">
        <v>1E-05</v>
      </c>
      <c r="I166" s="167">
        <f>E168*H166</f>
        <v>0.00038</v>
      </c>
      <c r="J166" s="166">
        <v>0</v>
      </c>
      <c r="K166" s="167">
        <f>E168*J166</f>
        <v>0</v>
      </c>
      <c r="O166" s="159">
        <v>2</v>
      </c>
      <c r="AA166" s="132">
        <v>1</v>
      </c>
      <c r="AB166" s="132">
        <v>1</v>
      </c>
      <c r="AC166" s="132">
        <v>1</v>
      </c>
      <c r="AZ166" s="132">
        <v>1</v>
      </c>
      <c r="BA166" s="132">
        <f>IF(AZ166=1,G168,0)</f>
        <v>0</v>
      </c>
      <c r="BB166" s="132">
        <f>IF(AZ166=2,G168,0)</f>
        <v>0</v>
      </c>
      <c r="BC166" s="132">
        <f>IF(AZ166=3,G168,0)</f>
        <v>0</v>
      </c>
      <c r="BD166" s="132">
        <f>IF(AZ166=4,G168,0)</f>
        <v>0</v>
      </c>
      <c r="BE166" s="132">
        <f>IF(AZ166=5,G168,0)</f>
        <v>0</v>
      </c>
      <c r="CA166" s="159">
        <v>1</v>
      </c>
      <c r="CB166" s="159">
        <v>1</v>
      </c>
    </row>
    <row r="167" spans="1:15" ht="12.75">
      <c r="A167" s="168"/>
      <c r="B167" s="172"/>
      <c r="C167" s="435" t="s">
        <v>271</v>
      </c>
      <c r="D167" s="436"/>
      <c r="E167" s="173">
        <v>87.39</v>
      </c>
      <c r="F167" s="216"/>
      <c r="G167" s="174"/>
      <c r="H167" s="175"/>
      <c r="I167" s="170"/>
      <c r="J167" s="176"/>
      <c r="K167" s="170"/>
      <c r="M167" s="171" t="s">
        <v>275</v>
      </c>
      <c r="O167" s="159"/>
    </row>
    <row r="168" spans="1:80" ht="12.75">
      <c r="A168" s="160">
        <v>66</v>
      </c>
      <c r="B168" s="161" t="s">
        <v>272</v>
      </c>
      <c r="C168" s="162" t="s">
        <v>273</v>
      </c>
      <c r="D168" s="163" t="s">
        <v>274</v>
      </c>
      <c r="E168" s="164">
        <v>38</v>
      </c>
      <c r="F168" s="215">
        <v>0</v>
      </c>
      <c r="G168" s="165">
        <f>E168*F168</f>
        <v>0</v>
      </c>
      <c r="H168" s="166">
        <v>3.05967</v>
      </c>
      <c r="I168" s="167">
        <f>E170*H168</f>
        <v>58.13373</v>
      </c>
      <c r="J168" s="166">
        <v>0</v>
      </c>
      <c r="K168" s="167">
        <f>E170*J168</f>
        <v>0</v>
      </c>
      <c r="O168" s="159">
        <v>2</v>
      </c>
      <c r="AA168" s="132">
        <v>1</v>
      </c>
      <c r="AB168" s="132">
        <v>1</v>
      </c>
      <c r="AC168" s="132">
        <v>1</v>
      </c>
      <c r="AZ168" s="132">
        <v>1</v>
      </c>
      <c r="BA168" s="132">
        <f>IF(AZ168=1,G170,0)</f>
        <v>0</v>
      </c>
      <c r="BB168" s="132">
        <f>IF(AZ168=2,G170,0)</f>
        <v>0</v>
      </c>
      <c r="BC168" s="132">
        <f>IF(AZ168=3,G170,0)</f>
        <v>0</v>
      </c>
      <c r="BD168" s="132">
        <f>IF(AZ168=4,G170,0)</f>
        <v>0</v>
      </c>
      <c r="BE168" s="132">
        <f>IF(AZ168=5,G170,0)</f>
        <v>0</v>
      </c>
      <c r="CA168" s="159">
        <v>1</v>
      </c>
      <c r="CB168" s="159">
        <v>1</v>
      </c>
    </row>
    <row r="169" spans="1:15" ht="12.75">
      <c r="A169" s="168"/>
      <c r="B169" s="172"/>
      <c r="C169" s="435" t="s">
        <v>275</v>
      </c>
      <c r="D169" s="436"/>
      <c r="E169" s="173">
        <v>38</v>
      </c>
      <c r="F169" s="216"/>
      <c r="G169" s="174"/>
      <c r="I169" s="170"/>
      <c r="K169" s="170"/>
      <c r="L169" s="171" t="s">
        <v>278</v>
      </c>
      <c r="O169" s="159">
        <v>3</v>
      </c>
    </row>
    <row r="170" spans="1:15" ht="22.5">
      <c r="A170" s="160">
        <v>67</v>
      </c>
      <c r="B170" s="161" t="s">
        <v>276</v>
      </c>
      <c r="C170" s="162" t="s">
        <v>277</v>
      </c>
      <c r="D170" s="163" t="s">
        <v>274</v>
      </c>
      <c r="E170" s="164">
        <v>19</v>
      </c>
      <c r="F170" s="215">
        <v>0</v>
      </c>
      <c r="G170" s="165">
        <f>E170*F170</f>
        <v>0</v>
      </c>
      <c r="I170" s="170"/>
      <c r="K170" s="170"/>
      <c r="L170" s="171" t="s">
        <v>279</v>
      </c>
      <c r="O170" s="159">
        <v>3</v>
      </c>
    </row>
    <row r="171" spans="1:15" ht="12.75">
      <c r="A171" s="168"/>
      <c r="B171" s="169"/>
      <c r="C171" s="427" t="s">
        <v>278</v>
      </c>
      <c r="D171" s="428"/>
      <c r="E171" s="428"/>
      <c r="F171" s="428"/>
      <c r="G171" s="429"/>
      <c r="I171" s="170"/>
      <c r="K171" s="170"/>
      <c r="L171" s="171" t="s">
        <v>280</v>
      </c>
      <c r="O171" s="159">
        <v>3</v>
      </c>
    </row>
    <row r="172" spans="1:80" ht="12.75">
      <c r="A172" s="168"/>
      <c r="B172" s="169"/>
      <c r="C172" s="427" t="s">
        <v>279</v>
      </c>
      <c r="D172" s="428"/>
      <c r="E172" s="428"/>
      <c r="F172" s="428"/>
      <c r="G172" s="429"/>
      <c r="H172" s="166">
        <v>0.10236</v>
      </c>
      <c r="I172" s="167">
        <f>E174*H172</f>
        <v>1.9448400000000001</v>
      </c>
      <c r="J172" s="166">
        <v>0</v>
      </c>
      <c r="K172" s="167">
        <f>E174*J172</f>
        <v>0</v>
      </c>
      <c r="O172" s="159">
        <v>2</v>
      </c>
      <c r="AA172" s="132">
        <v>1</v>
      </c>
      <c r="AB172" s="132">
        <v>1</v>
      </c>
      <c r="AC172" s="132">
        <v>1</v>
      </c>
      <c r="AZ172" s="132">
        <v>1</v>
      </c>
      <c r="BA172" s="132">
        <f>IF(AZ172=1,G174,0)</f>
        <v>0</v>
      </c>
      <c r="BB172" s="132">
        <f>IF(AZ172=2,G174,0)</f>
        <v>0</v>
      </c>
      <c r="BC172" s="132">
        <f>IF(AZ172=3,G174,0)</f>
        <v>0</v>
      </c>
      <c r="BD172" s="132">
        <f>IF(AZ172=4,G174,0)</f>
        <v>0</v>
      </c>
      <c r="BE172" s="132">
        <f>IF(AZ172=5,G174,0)</f>
        <v>0</v>
      </c>
      <c r="CA172" s="159">
        <v>1</v>
      </c>
      <c r="CB172" s="159">
        <v>1</v>
      </c>
    </row>
    <row r="173" spans="1:80" ht="12.75">
      <c r="A173" s="168"/>
      <c r="B173" s="169"/>
      <c r="C173" s="427" t="s">
        <v>280</v>
      </c>
      <c r="D173" s="428"/>
      <c r="E173" s="428"/>
      <c r="F173" s="428"/>
      <c r="G173" s="429"/>
      <c r="H173" s="166">
        <v>0.00086</v>
      </c>
      <c r="I173" s="167">
        <f>E176*H173</f>
        <v>0.03268</v>
      </c>
      <c r="J173" s="166"/>
      <c r="K173" s="167">
        <f>E176*J173</f>
        <v>0</v>
      </c>
      <c r="O173" s="159">
        <v>2</v>
      </c>
      <c r="AA173" s="132">
        <v>3</v>
      </c>
      <c r="AB173" s="132">
        <v>1</v>
      </c>
      <c r="AC173" s="132">
        <v>28650660</v>
      </c>
      <c r="AZ173" s="132">
        <v>1</v>
      </c>
      <c r="BA173" s="132">
        <f>IF(AZ173=1,G176,0)</f>
        <v>0</v>
      </c>
      <c r="BB173" s="132">
        <f>IF(AZ173=2,G176,0)</f>
        <v>0</v>
      </c>
      <c r="BC173" s="132">
        <f>IF(AZ173=3,G176,0)</f>
        <v>0</v>
      </c>
      <c r="BD173" s="132">
        <f>IF(AZ173=4,G176,0)</f>
        <v>0</v>
      </c>
      <c r="BE173" s="132">
        <f>IF(AZ173=5,G176,0)</f>
        <v>0</v>
      </c>
      <c r="CA173" s="159">
        <v>3</v>
      </c>
      <c r="CB173" s="159">
        <v>1</v>
      </c>
    </row>
    <row r="174" spans="1:57" ht="22.5">
      <c r="A174" s="160">
        <v>68</v>
      </c>
      <c r="B174" s="161" t="s">
        <v>281</v>
      </c>
      <c r="C174" s="162" t="s">
        <v>282</v>
      </c>
      <c r="D174" s="163" t="s">
        <v>274</v>
      </c>
      <c r="E174" s="164">
        <v>19</v>
      </c>
      <c r="F174" s="215">
        <v>0</v>
      </c>
      <c r="G174" s="165">
        <f>E174*F174</f>
        <v>0</v>
      </c>
      <c r="H174" s="184"/>
      <c r="I174" s="185">
        <f>SUM(I163:I173)</f>
        <v>60.1125039</v>
      </c>
      <c r="J174" s="184"/>
      <c r="K174" s="185">
        <f>SUM(K163:K173)</f>
        <v>0</v>
      </c>
      <c r="O174" s="159">
        <v>4</v>
      </c>
      <c r="BA174" s="186">
        <f>SUM(BA163:BA173)</f>
        <v>0</v>
      </c>
      <c r="BB174" s="186">
        <f>SUM(BB163:BB173)</f>
        <v>0</v>
      </c>
      <c r="BC174" s="186">
        <f>SUM(BC163:BC173)</f>
        <v>0</v>
      </c>
      <c r="BD174" s="186">
        <f>SUM(BD163:BD173)</f>
        <v>0</v>
      </c>
      <c r="BE174" s="186">
        <f>SUM(BE163:BE173)</f>
        <v>0</v>
      </c>
    </row>
    <row r="175" spans="1:57" ht="12.75">
      <c r="A175" s="160">
        <v>69</v>
      </c>
      <c r="B175" s="161" t="s">
        <v>343</v>
      </c>
      <c r="C175" s="162" t="s">
        <v>344</v>
      </c>
      <c r="D175" s="163" t="s">
        <v>274</v>
      </c>
      <c r="E175" s="164">
        <v>18</v>
      </c>
      <c r="F175" s="215"/>
      <c r="G175" s="165"/>
      <c r="H175" s="443"/>
      <c r="I175" s="444"/>
      <c r="J175" s="443"/>
      <c r="K175" s="444"/>
      <c r="O175" s="159"/>
      <c r="BA175" s="186"/>
      <c r="BB175" s="186"/>
      <c r="BC175" s="186"/>
      <c r="BD175" s="186"/>
      <c r="BE175" s="186"/>
    </row>
    <row r="176" spans="1:15" ht="12.75">
      <c r="A176" s="160">
        <v>70</v>
      </c>
      <c r="B176" s="161" t="s">
        <v>283</v>
      </c>
      <c r="C176" s="162" t="s">
        <v>284</v>
      </c>
      <c r="D176" s="163" t="s">
        <v>274</v>
      </c>
      <c r="E176" s="164">
        <v>38</v>
      </c>
      <c r="F176" s="215">
        <v>0</v>
      </c>
      <c r="G176" s="165">
        <f>E176*F176</f>
        <v>0</v>
      </c>
      <c r="H176" s="155"/>
      <c r="I176" s="156"/>
      <c r="J176" s="157"/>
      <c r="K176" s="158"/>
      <c r="O176" s="159">
        <v>1</v>
      </c>
    </row>
    <row r="177" spans="1:80" ht="12.75">
      <c r="A177" s="177"/>
      <c r="B177" s="178" t="s">
        <v>87</v>
      </c>
      <c r="C177" s="179" t="s">
        <v>268</v>
      </c>
      <c r="D177" s="180"/>
      <c r="E177" s="181"/>
      <c r="F177" s="182"/>
      <c r="G177" s="183">
        <f>SUM(G165:G176)</f>
        <v>0</v>
      </c>
      <c r="H177" s="166">
        <v>0.25</v>
      </c>
      <c r="I177" s="167">
        <f>E179*H177</f>
        <v>1.5</v>
      </c>
      <c r="J177" s="166">
        <v>0</v>
      </c>
      <c r="K177" s="167">
        <f>E179*J177</f>
        <v>0</v>
      </c>
      <c r="O177" s="159">
        <v>2</v>
      </c>
      <c r="AA177" s="132">
        <v>1</v>
      </c>
      <c r="AB177" s="132">
        <v>1</v>
      </c>
      <c r="AC177" s="132">
        <v>1</v>
      </c>
      <c r="AZ177" s="132">
        <v>1</v>
      </c>
      <c r="BA177" s="132">
        <f>IF(AZ177=1,G179,0)</f>
        <v>0</v>
      </c>
      <c r="BB177" s="132">
        <f>IF(AZ177=2,G179,0)</f>
        <v>0</v>
      </c>
      <c r="BC177" s="132">
        <f>IF(AZ177=3,G179,0)</f>
        <v>0</v>
      </c>
      <c r="BD177" s="132">
        <f>IF(AZ177=4,G179,0)</f>
        <v>0</v>
      </c>
      <c r="BE177" s="132">
        <f>IF(AZ177=5,G179,0)</f>
        <v>0</v>
      </c>
      <c r="CA177" s="159">
        <v>1</v>
      </c>
      <c r="CB177" s="159">
        <v>1</v>
      </c>
    </row>
    <row r="178" spans="1:15" ht="33.75">
      <c r="A178" s="149" t="s">
        <v>83</v>
      </c>
      <c r="B178" s="150" t="s">
        <v>285</v>
      </c>
      <c r="C178" s="151" t="s">
        <v>286</v>
      </c>
      <c r="D178" s="152"/>
      <c r="E178" s="153"/>
      <c r="F178" s="153"/>
      <c r="G178" s="154"/>
      <c r="I178" s="170"/>
      <c r="K178" s="170"/>
      <c r="L178" s="171" t="s">
        <v>290</v>
      </c>
      <c r="O178" s="159">
        <v>3</v>
      </c>
    </row>
    <row r="179" spans="1:80" ht="12.75">
      <c r="A179" s="160">
        <v>71</v>
      </c>
      <c r="B179" s="161" t="s">
        <v>288</v>
      </c>
      <c r="C179" s="162" t="s">
        <v>289</v>
      </c>
      <c r="D179" s="163" t="s">
        <v>274</v>
      </c>
      <c r="E179" s="164">
        <v>6</v>
      </c>
      <c r="F179" s="215">
        <v>0</v>
      </c>
      <c r="G179" s="165">
        <f>E179*F179</f>
        <v>0</v>
      </c>
      <c r="H179" s="166">
        <v>0</v>
      </c>
      <c r="I179" s="167">
        <f>E181*H179</f>
        <v>0</v>
      </c>
      <c r="J179" s="166">
        <v>0</v>
      </c>
      <c r="K179" s="167">
        <f>E181*J179</f>
        <v>0</v>
      </c>
      <c r="O179" s="159">
        <v>2</v>
      </c>
      <c r="AA179" s="132">
        <v>1</v>
      </c>
      <c r="AB179" s="132">
        <v>1</v>
      </c>
      <c r="AC179" s="132">
        <v>1</v>
      </c>
      <c r="AZ179" s="132">
        <v>1</v>
      </c>
      <c r="BA179" s="132">
        <f>IF(AZ179=1,G181,0)</f>
        <v>0</v>
      </c>
      <c r="BB179" s="132">
        <f>IF(AZ179=2,G181,0)</f>
        <v>0</v>
      </c>
      <c r="BC179" s="132">
        <f>IF(AZ179=3,G181,0)</f>
        <v>0</v>
      </c>
      <c r="BD179" s="132">
        <f>IF(AZ179=4,G181,0)</f>
        <v>0</v>
      </c>
      <c r="BE179" s="132">
        <f>IF(AZ179=5,G181,0)</f>
        <v>0</v>
      </c>
      <c r="CA179" s="159">
        <v>1</v>
      </c>
      <c r="CB179" s="159">
        <v>1</v>
      </c>
    </row>
    <row r="180" spans="1:15" ht="12.75">
      <c r="A180" s="168"/>
      <c r="B180" s="169"/>
      <c r="C180" s="427" t="s">
        <v>290</v>
      </c>
      <c r="D180" s="428"/>
      <c r="E180" s="428"/>
      <c r="F180" s="428"/>
      <c r="G180" s="429"/>
      <c r="I180" s="170"/>
      <c r="K180" s="170"/>
      <c r="L180" s="171" t="s">
        <v>293</v>
      </c>
      <c r="O180" s="159">
        <v>3</v>
      </c>
    </row>
    <row r="181" spans="1:80" ht="12.75">
      <c r="A181" s="160">
        <v>72</v>
      </c>
      <c r="B181" s="161" t="s">
        <v>291</v>
      </c>
      <c r="C181" s="162" t="s">
        <v>292</v>
      </c>
      <c r="D181" s="163" t="s">
        <v>274</v>
      </c>
      <c r="E181" s="164">
        <v>6</v>
      </c>
      <c r="F181" s="215">
        <v>0</v>
      </c>
      <c r="G181" s="165">
        <f>E181*F181</f>
        <v>0</v>
      </c>
      <c r="H181" s="166">
        <v>0.08232</v>
      </c>
      <c r="I181" s="167">
        <f>E183*H181</f>
        <v>78.2262264</v>
      </c>
      <c r="J181" s="166">
        <v>0</v>
      </c>
      <c r="K181" s="167">
        <f>E183*J181</f>
        <v>0</v>
      </c>
      <c r="O181" s="159">
        <v>2</v>
      </c>
      <c r="AA181" s="132">
        <v>1</v>
      </c>
      <c r="AB181" s="132">
        <v>1</v>
      </c>
      <c r="AC181" s="132">
        <v>1</v>
      </c>
      <c r="AZ181" s="132">
        <v>1</v>
      </c>
      <c r="BA181" s="132">
        <f>IF(AZ181=1,G183,0)</f>
        <v>0</v>
      </c>
      <c r="BB181" s="132">
        <f>IF(AZ181=2,G183,0)</f>
        <v>0</v>
      </c>
      <c r="BC181" s="132">
        <f>IF(AZ181=3,G183,0)</f>
        <v>0</v>
      </c>
      <c r="BD181" s="132">
        <f>IF(AZ181=4,G183,0)</f>
        <v>0</v>
      </c>
      <c r="BE181" s="132">
        <f>IF(AZ181=5,G183,0)</f>
        <v>0</v>
      </c>
      <c r="CA181" s="159">
        <v>1</v>
      </c>
      <c r="CB181" s="159">
        <v>1</v>
      </c>
    </row>
    <row r="182" spans="1:80" ht="12.75">
      <c r="A182" s="168"/>
      <c r="B182" s="169"/>
      <c r="C182" s="427" t="s">
        <v>293</v>
      </c>
      <c r="D182" s="428"/>
      <c r="E182" s="428"/>
      <c r="F182" s="428"/>
      <c r="G182" s="429"/>
      <c r="H182" s="166">
        <v>0.14874</v>
      </c>
      <c r="I182" s="167">
        <f>E184*H182</f>
        <v>314.59238826</v>
      </c>
      <c r="J182" s="166">
        <v>0</v>
      </c>
      <c r="K182" s="167">
        <f>E184*J182</f>
        <v>0</v>
      </c>
      <c r="O182" s="159">
        <v>2</v>
      </c>
      <c r="AA182" s="132">
        <v>1</v>
      </c>
      <c r="AB182" s="132">
        <v>1</v>
      </c>
      <c r="AC182" s="132">
        <v>1</v>
      </c>
      <c r="AZ182" s="132">
        <v>1</v>
      </c>
      <c r="BA182" s="132">
        <f>IF(AZ182=1,G184,0)</f>
        <v>0</v>
      </c>
      <c r="BB182" s="132">
        <f>IF(AZ182=2,G184,0)</f>
        <v>0</v>
      </c>
      <c r="BC182" s="132">
        <f>IF(AZ182=3,G184,0)</f>
        <v>0</v>
      </c>
      <c r="BD182" s="132">
        <f>IF(AZ182=4,G184,0)</f>
        <v>0</v>
      </c>
      <c r="BE182" s="132">
        <f>IF(AZ182=5,G184,0)</f>
        <v>0</v>
      </c>
      <c r="CA182" s="159">
        <v>1</v>
      </c>
      <c r="CB182" s="159">
        <v>1</v>
      </c>
    </row>
    <row r="183" spans="1:15" ht="12.75">
      <c r="A183" s="160">
        <v>73</v>
      </c>
      <c r="B183" s="161" t="s">
        <v>294</v>
      </c>
      <c r="C183" s="162" t="s">
        <v>295</v>
      </c>
      <c r="D183" s="163" t="s">
        <v>215</v>
      </c>
      <c r="E183" s="164">
        <v>950.27</v>
      </c>
      <c r="F183" s="215">
        <v>0</v>
      </c>
      <c r="G183" s="165">
        <f>E183*F183</f>
        <v>0</v>
      </c>
      <c r="H183" s="175"/>
      <c r="I183" s="170"/>
      <c r="J183" s="176"/>
      <c r="K183" s="170"/>
      <c r="M183" s="171" t="s">
        <v>298</v>
      </c>
      <c r="O183" s="159"/>
    </row>
    <row r="184" spans="1:15" ht="12.75">
      <c r="A184" s="160">
        <v>74</v>
      </c>
      <c r="B184" s="161" t="s">
        <v>296</v>
      </c>
      <c r="C184" s="162" t="s">
        <v>297</v>
      </c>
      <c r="D184" s="163" t="s">
        <v>215</v>
      </c>
      <c r="E184" s="164">
        <v>2115.049</v>
      </c>
      <c r="F184" s="215">
        <v>0</v>
      </c>
      <c r="G184" s="165">
        <f>E184*F184</f>
        <v>0</v>
      </c>
      <c r="H184" s="175"/>
      <c r="I184" s="170"/>
      <c r="J184" s="176"/>
      <c r="K184" s="170"/>
      <c r="M184" s="171" t="s">
        <v>299</v>
      </c>
      <c r="O184" s="159"/>
    </row>
    <row r="185" spans="1:80" ht="12.75">
      <c r="A185" s="168"/>
      <c r="B185" s="172"/>
      <c r="C185" s="435" t="s">
        <v>298</v>
      </c>
      <c r="D185" s="436"/>
      <c r="E185" s="173">
        <v>1056.249</v>
      </c>
      <c r="F185" s="216"/>
      <c r="G185" s="174"/>
      <c r="H185" s="166">
        <v>2E-05</v>
      </c>
      <c r="I185" s="167">
        <f>E187*H185</f>
        <v>0.00044</v>
      </c>
      <c r="J185" s="166">
        <v>0</v>
      </c>
      <c r="K185" s="167">
        <f>E187*J185</f>
        <v>0</v>
      </c>
      <c r="O185" s="159">
        <v>2</v>
      </c>
      <c r="AA185" s="132">
        <v>1</v>
      </c>
      <c r="AB185" s="132">
        <v>1</v>
      </c>
      <c r="AC185" s="132">
        <v>1</v>
      </c>
      <c r="AZ185" s="132">
        <v>1</v>
      </c>
      <c r="BA185" s="132">
        <f>IF(AZ185=1,G187,0)</f>
        <v>0</v>
      </c>
      <c r="BB185" s="132">
        <f>IF(AZ185=2,G187,0)</f>
        <v>0</v>
      </c>
      <c r="BC185" s="132">
        <f>IF(AZ185=3,G187,0)</f>
        <v>0</v>
      </c>
      <c r="BD185" s="132">
        <f>IF(AZ185=4,G187,0)</f>
        <v>0</v>
      </c>
      <c r="BE185" s="132">
        <f>IF(AZ185=5,G187,0)</f>
        <v>0</v>
      </c>
      <c r="CA185" s="159">
        <v>1</v>
      </c>
      <c r="CB185" s="159">
        <v>1</v>
      </c>
    </row>
    <row r="186" spans="1:15" ht="22.5">
      <c r="A186" s="168"/>
      <c r="B186" s="172"/>
      <c r="C186" s="435" t="s">
        <v>299</v>
      </c>
      <c r="D186" s="436"/>
      <c r="E186" s="173">
        <v>1058.8</v>
      </c>
      <c r="F186" s="216"/>
      <c r="G186" s="174"/>
      <c r="I186" s="170"/>
      <c r="K186" s="170"/>
      <c r="L186" s="171" t="s">
        <v>302</v>
      </c>
      <c r="O186" s="159">
        <v>3</v>
      </c>
    </row>
    <row r="187" spans="1:80" ht="12.75">
      <c r="A187" s="160">
        <v>75</v>
      </c>
      <c r="B187" s="161" t="s">
        <v>300</v>
      </c>
      <c r="C187" s="162" t="s">
        <v>301</v>
      </c>
      <c r="D187" s="163" t="s">
        <v>215</v>
      </c>
      <c r="E187" s="164">
        <v>22</v>
      </c>
      <c r="F187" s="215">
        <v>0</v>
      </c>
      <c r="G187" s="165">
        <f>E187*F187</f>
        <v>0</v>
      </c>
      <c r="H187" s="166">
        <v>0</v>
      </c>
      <c r="I187" s="167">
        <f>E189*H187</f>
        <v>0</v>
      </c>
      <c r="J187" s="166">
        <v>0</v>
      </c>
      <c r="K187" s="167">
        <f>E189*J187</f>
        <v>0</v>
      </c>
      <c r="O187" s="159">
        <v>2</v>
      </c>
      <c r="AA187" s="132">
        <v>1</v>
      </c>
      <c r="AB187" s="132">
        <v>1</v>
      </c>
      <c r="AC187" s="132">
        <v>1</v>
      </c>
      <c r="AZ187" s="132">
        <v>1</v>
      </c>
      <c r="BA187" s="132">
        <f>IF(AZ187=1,G189,0)</f>
        <v>0</v>
      </c>
      <c r="BB187" s="132">
        <f>IF(AZ187=2,G189,0)</f>
        <v>0</v>
      </c>
      <c r="BC187" s="132">
        <f>IF(AZ187=3,G189,0)</f>
        <v>0</v>
      </c>
      <c r="BD187" s="132">
        <f>IF(AZ187=4,G189,0)</f>
        <v>0</v>
      </c>
      <c r="BE187" s="132">
        <f>IF(AZ187=5,G189,0)</f>
        <v>0</v>
      </c>
      <c r="CA187" s="159">
        <v>1</v>
      </c>
      <c r="CB187" s="159">
        <v>1</v>
      </c>
    </row>
    <row r="188" spans="1:15" ht="12.75">
      <c r="A188" s="168"/>
      <c r="B188" s="169"/>
      <c r="C188" s="427" t="s">
        <v>302</v>
      </c>
      <c r="D188" s="428"/>
      <c r="E188" s="428"/>
      <c r="F188" s="428"/>
      <c r="G188" s="429"/>
      <c r="I188" s="170"/>
      <c r="K188" s="170"/>
      <c r="L188" s="171" t="s">
        <v>305</v>
      </c>
      <c r="O188" s="159">
        <v>3</v>
      </c>
    </row>
    <row r="189" spans="1:80" ht="12.75">
      <c r="A189" s="160">
        <v>76</v>
      </c>
      <c r="B189" s="161" t="s">
        <v>303</v>
      </c>
      <c r="C189" s="162" t="s">
        <v>304</v>
      </c>
      <c r="D189" s="163" t="s">
        <v>215</v>
      </c>
      <c r="E189" s="164">
        <v>22</v>
      </c>
      <c r="F189" s="215">
        <v>0</v>
      </c>
      <c r="G189" s="165">
        <f>E189*F189</f>
        <v>0</v>
      </c>
      <c r="H189" s="166">
        <v>1</v>
      </c>
      <c r="I189" s="167">
        <f>E191*H189</f>
        <v>0.01</v>
      </c>
      <c r="J189" s="166"/>
      <c r="K189" s="167">
        <f>E191*J189</f>
        <v>0</v>
      </c>
      <c r="O189" s="159">
        <v>2</v>
      </c>
      <c r="AA189" s="132">
        <v>3</v>
      </c>
      <c r="AB189" s="132">
        <v>1</v>
      </c>
      <c r="AC189" s="132">
        <v>11161564</v>
      </c>
      <c r="AZ189" s="132">
        <v>1</v>
      </c>
      <c r="BA189" s="132">
        <f>IF(AZ189=1,G191,0)</f>
        <v>0</v>
      </c>
      <c r="BB189" s="132">
        <f>IF(AZ189=2,G191,0)</f>
        <v>0</v>
      </c>
      <c r="BC189" s="132">
        <f>IF(AZ189=3,G191,0)</f>
        <v>0</v>
      </c>
      <c r="BD189" s="132">
        <f>IF(AZ189=4,G191,0)</f>
        <v>0</v>
      </c>
      <c r="BE189" s="132">
        <f>IF(AZ189=5,G191,0)</f>
        <v>0</v>
      </c>
      <c r="CA189" s="159">
        <v>3</v>
      </c>
      <c r="CB189" s="159">
        <v>1</v>
      </c>
    </row>
    <row r="190" spans="1:15" ht="12.75">
      <c r="A190" s="168"/>
      <c r="B190" s="169"/>
      <c r="C190" s="427" t="s">
        <v>305</v>
      </c>
      <c r="D190" s="428"/>
      <c r="E190" s="428"/>
      <c r="F190" s="428"/>
      <c r="G190" s="429"/>
      <c r="I190" s="170"/>
      <c r="K190" s="170"/>
      <c r="L190" s="171" t="s">
        <v>309</v>
      </c>
      <c r="O190" s="159">
        <v>3</v>
      </c>
    </row>
    <row r="191" spans="1:80" ht="12.75">
      <c r="A191" s="160">
        <v>77</v>
      </c>
      <c r="B191" s="161" t="s">
        <v>306</v>
      </c>
      <c r="C191" s="162" t="s">
        <v>307</v>
      </c>
      <c r="D191" s="163" t="s">
        <v>308</v>
      </c>
      <c r="E191" s="164">
        <v>0.01</v>
      </c>
      <c r="F191" s="215">
        <v>0</v>
      </c>
      <c r="G191" s="165">
        <f>E191*F191</f>
        <v>0</v>
      </c>
      <c r="H191" s="166">
        <v>0.0051</v>
      </c>
      <c r="I191" s="167">
        <f>E193*H191</f>
        <v>0.0102</v>
      </c>
      <c r="J191" s="166"/>
      <c r="K191" s="167">
        <f>E193*J191</f>
        <v>0</v>
      </c>
      <c r="O191" s="159">
        <v>2</v>
      </c>
      <c r="AA191" s="132">
        <v>3</v>
      </c>
      <c r="AB191" s="132">
        <v>9</v>
      </c>
      <c r="AC191" s="132" t="s">
        <v>310</v>
      </c>
      <c r="AZ191" s="132">
        <v>1</v>
      </c>
      <c r="BA191" s="132">
        <f>IF(AZ191=1,G193,0)</f>
        <v>0</v>
      </c>
      <c r="BB191" s="132">
        <f>IF(AZ191=2,G193,0)</f>
        <v>0</v>
      </c>
      <c r="BC191" s="132">
        <f>IF(AZ191=3,G193,0)</f>
        <v>0</v>
      </c>
      <c r="BD191" s="132">
        <f>IF(AZ191=4,G193,0)</f>
        <v>0</v>
      </c>
      <c r="BE191" s="132">
        <f>IF(AZ191=5,G193,0)</f>
        <v>0</v>
      </c>
      <c r="CA191" s="159">
        <v>3</v>
      </c>
      <c r="CB191" s="159">
        <v>9</v>
      </c>
    </row>
    <row r="192" spans="1:80" ht="12.75">
      <c r="A192" s="168"/>
      <c r="B192" s="169"/>
      <c r="C192" s="427" t="s">
        <v>309</v>
      </c>
      <c r="D192" s="428"/>
      <c r="E192" s="428"/>
      <c r="F192" s="428"/>
      <c r="G192" s="429"/>
      <c r="H192" s="166">
        <v>0.0051</v>
      </c>
      <c r="I192" s="167">
        <f>E194*H192</f>
        <v>0.0204</v>
      </c>
      <c r="J192" s="166"/>
      <c r="K192" s="167">
        <f>E194*J192</f>
        <v>0</v>
      </c>
      <c r="O192" s="159">
        <v>2</v>
      </c>
      <c r="AA192" s="132">
        <v>3</v>
      </c>
      <c r="AB192" s="132">
        <v>9</v>
      </c>
      <c r="AC192" s="132" t="s">
        <v>312</v>
      </c>
      <c r="AZ192" s="132">
        <v>1</v>
      </c>
      <c r="BA192" s="132">
        <f>IF(AZ192=1,G194,0)</f>
        <v>0</v>
      </c>
      <c r="BB192" s="132">
        <f>IF(AZ192=2,G194,0)</f>
        <v>0</v>
      </c>
      <c r="BC192" s="132">
        <f>IF(AZ192=3,G194,0)</f>
        <v>0</v>
      </c>
      <c r="BD192" s="132">
        <f>IF(AZ192=4,G194,0)</f>
        <v>0</v>
      </c>
      <c r="BE192" s="132">
        <f>IF(AZ192=5,G194,0)</f>
        <v>0</v>
      </c>
      <c r="CA192" s="159">
        <v>3</v>
      </c>
      <c r="CB192" s="159">
        <v>9</v>
      </c>
    </row>
    <row r="193" spans="1:80" ht="12.75">
      <c r="A193" s="160">
        <v>78</v>
      </c>
      <c r="B193" s="161" t="s">
        <v>310</v>
      </c>
      <c r="C193" s="162" t="s">
        <v>311</v>
      </c>
      <c r="D193" s="163" t="s">
        <v>274</v>
      </c>
      <c r="E193" s="164">
        <v>2</v>
      </c>
      <c r="F193" s="215">
        <v>0</v>
      </c>
      <c r="G193" s="165">
        <f>E193*F193</f>
        <v>0</v>
      </c>
      <c r="H193" s="166">
        <v>0.08</v>
      </c>
      <c r="I193" s="167">
        <f>E195*H193</f>
        <v>79.204</v>
      </c>
      <c r="J193" s="166"/>
      <c r="K193" s="167">
        <f>E195*J193</f>
        <v>0</v>
      </c>
      <c r="O193" s="159">
        <v>2</v>
      </c>
      <c r="AA193" s="132">
        <v>3</v>
      </c>
      <c r="AB193" s="132">
        <v>1</v>
      </c>
      <c r="AC193" s="132">
        <v>59217472</v>
      </c>
      <c r="AZ193" s="132">
        <v>1</v>
      </c>
      <c r="BA193" s="132">
        <f>IF(AZ193=1,G195,0)</f>
        <v>0</v>
      </c>
      <c r="BB193" s="132">
        <f>IF(AZ193=2,G195,0)</f>
        <v>0</v>
      </c>
      <c r="BC193" s="132">
        <f>IF(AZ193=3,G195,0)</f>
        <v>0</v>
      </c>
      <c r="BD193" s="132">
        <f>IF(AZ193=4,G195,0)</f>
        <v>0</v>
      </c>
      <c r="BE193" s="132">
        <f>IF(AZ193=5,G195,0)</f>
        <v>0</v>
      </c>
      <c r="CA193" s="159">
        <v>3</v>
      </c>
      <c r="CB193" s="159">
        <v>1</v>
      </c>
    </row>
    <row r="194" spans="1:15" ht="12.75">
      <c r="A194" s="160">
        <v>79</v>
      </c>
      <c r="B194" s="161" t="s">
        <v>312</v>
      </c>
      <c r="C194" s="162" t="s">
        <v>313</v>
      </c>
      <c r="D194" s="163" t="s">
        <v>274</v>
      </c>
      <c r="E194" s="164">
        <v>4</v>
      </c>
      <c r="F194" s="215">
        <v>0</v>
      </c>
      <c r="G194" s="165">
        <f>E194*F194</f>
        <v>0</v>
      </c>
      <c r="H194" s="175"/>
      <c r="I194" s="170"/>
      <c r="J194" s="176"/>
      <c r="K194" s="170"/>
      <c r="M194" s="171" t="s">
        <v>316</v>
      </c>
      <c r="O194" s="159"/>
    </row>
    <row r="195" spans="1:80" ht="12.75">
      <c r="A195" s="160">
        <v>80</v>
      </c>
      <c r="B195" s="161" t="s">
        <v>314</v>
      </c>
      <c r="C195" s="162" t="s">
        <v>315</v>
      </c>
      <c r="D195" s="163" t="s">
        <v>274</v>
      </c>
      <c r="E195" s="164">
        <v>990.05</v>
      </c>
      <c r="F195" s="215"/>
      <c r="G195" s="165">
        <f>E195*F195</f>
        <v>0</v>
      </c>
      <c r="H195" s="166">
        <v>0.048</v>
      </c>
      <c r="I195" s="167">
        <f>E198*H195</f>
        <v>1.488</v>
      </c>
      <c r="J195" s="166"/>
      <c r="K195" s="167">
        <f>E198*J195</f>
        <v>0</v>
      </c>
      <c r="O195" s="159">
        <v>2</v>
      </c>
      <c r="AA195" s="132">
        <v>3</v>
      </c>
      <c r="AB195" s="132">
        <v>0</v>
      </c>
      <c r="AC195" s="132">
        <v>59217476</v>
      </c>
      <c r="AZ195" s="132">
        <v>1</v>
      </c>
      <c r="BA195" s="132">
        <f>IF(AZ195=1,G198,0)</f>
        <v>0</v>
      </c>
      <c r="BB195" s="132">
        <f>IF(AZ195=2,G198,0)</f>
        <v>0</v>
      </c>
      <c r="BC195" s="132">
        <f>IF(AZ195=3,G198,0)</f>
        <v>0</v>
      </c>
      <c r="BD195" s="132">
        <f>IF(AZ195=4,G198,0)</f>
        <v>0</v>
      </c>
      <c r="BE195" s="132">
        <f>IF(AZ195=5,G198,0)</f>
        <v>0</v>
      </c>
      <c r="CA195" s="159">
        <v>3</v>
      </c>
      <c r="CB195" s="159">
        <v>0</v>
      </c>
    </row>
    <row r="196" spans="1:80" ht="12.75">
      <c r="A196" s="168"/>
      <c r="B196" s="172"/>
      <c r="C196" s="377" t="s">
        <v>316</v>
      </c>
      <c r="D196" s="378"/>
      <c r="E196" s="173">
        <v>980.25</v>
      </c>
      <c r="F196" s="216"/>
      <c r="G196" s="174"/>
      <c r="H196" s="166"/>
      <c r="I196" s="167"/>
      <c r="J196" s="166"/>
      <c r="K196" s="167"/>
      <c r="O196" s="159"/>
      <c r="CA196" s="159"/>
      <c r="CB196" s="159"/>
    </row>
    <row r="197" spans="1:80" ht="12.75">
      <c r="A197" s="168"/>
      <c r="B197" s="172"/>
      <c r="C197" s="435" t="s">
        <v>1143</v>
      </c>
      <c r="D197" s="436"/>
      <c r="E197" s="173">
        <v>9.8</v>
      </c>
      <c r="F197" s="216"/>
      <c r="G197" s="174"/>
      <c r="H197" s="166">
        <v>0.064</v>
      </c>
      <c r="I197" s="167">
        <f>E199*H197</f>
        <v>2.88</v>
      </c>
      <c r="J197" s="166"/>
      <c r="K197" s="167">
        <f>E199*J197</f>
        <v>0</v>
      </c>
      <c r="O197" s="159">
        <v>2</v>
      </c>
      <c r="AA197" s="132">
        <v>3</v>
      </c>
      <c r="AB197" s="132">
        <v>0</v>
      </c>
      <c r="AC197" s="132">
        <v>59217480</v>
      </c>
      <c r="AZ197" s="132">
        <v>1</v>
      </c>
      <c r="BA197" s="132">
        <f>IF(AZ197=1,G199,0)</f>
        <v>0</v>
      </c>
      <c r="BB197" s="132">
        <f>IF(AZ197=2,G199,0)</f>
        <v>0</v>
      </c>
      <c r="BC197" s="132">
        <f>IF(AZ197=3,G199,0)</f>
        <v>0</v>
      </c>
      <c r="BD197" s="132">
        <f>IF(AZ197=4,G199,0)</f>
        <v>0</v>
      </c>
      <c r="BE197" s="132">
        <f>IF(AZ197=5,G199,0)</f>
        <v>0</v>
      </c>
      <c r="CA197" s="159">
        <v>3</v>
      </c>
      <c r="CB197" s="159">
        <v>0</v>
      </c>
    </row>
    <row r="198" spans="1:80" ht="12.75">
      <c r="A198" s="160">
        <v>81</v>
      </c>
      <c r="B198" s="161" t="s">
        <v>317</v>
      </c>
      <c r="C198" s="162" t="s">
        <v>318</v>
      </c>
      <c r="D198" s="163" t="s">
        <v>274</v>
      </c>
      <c r="E198" s="164">
        <v>31</v>
      </c>
      <c r="F198" s="215">
        <v>0</v>
      </c>
      <c r="G198" s="165">
        <f>E198*F198</f>
        <v>0</v>
      </c>
      <c r="H198" s="166">
        <v>0.022</v>
      </c>
      <c r="I198" s="167">
        <f>E203*H198</f>
        <v>42.2299988</v>
      </c>
      <c r="J198" s="166"/>
      <c r="K198" s="167">
        <f>E203*J198</f>
        <v>0</v>
      </c>
      <c r="O198" s="159">
        <v>2</v>
      </c>
      <c r="AA198" s="132">
        <v>3</v>
      </c>
      <c r="AB198" s="132">
        <v>0</v>
      </c>
      <c r="AC198" s="132">
        <v>59218563</v>
      </c>
      <c r="AZ198" s="132">
        <v>1</v>
      </c>
      <c r="BA198" s="132">
        <f>IF(AZ198=1,G203,0)</f>
        <v>0</v>
      </c>
      <c r="BB198" s="132">
        <f>IF(AZ198=2,G203,0)</f>
        <v>0</v>
      </c>
      <c r="BC198" s="132">
        <f>IF(AZ198=3,G203,0)</f>
        <v>0</v>
      </c>
      <c r="BD198" s="132">
        <f>IF(AZ198=4,G203,0)</f>
        <v>0</v>
      </c>
      <c r="BE198" s="132">
        <f>IF(AZ198=5,G203,0)</f>
        <v>0</v>
      </c>
      <c r="CA198" s="159">
        <v>3</v>
      </c>
      <c r="CB198" s="159">
        <v>0</v>
      </c>
    </row>
    <row r="199" spans="1:15" ht="12.75">
      <c r="A199" s="160">
        <v>82</v>
      </c>
      <c r="B199" s="161" t="s">
        <v>319</v>
      </c>
      <c r="C199" s="162" t="s">
        <v>320</v>
      </c>
      <c r="D199" s="163" t="s">
        <v>274</v>
      </c>
      <c r="E199" s="164">
        <v>45</v>
      </c>
      <c r="F199" s="215">
        <v>0</v>
      </c>
      <c r="G199" s="165">
        <f>E199*F199</f>
        <v>0</v>
      </c>
      <c r="H199" s="175"/>
      <c r="I199" s="170"/>
      <c r="J199" s="176"/>
      <c r="K199" s="170"/>
      <c r="M199" s="171" t="s">
        <v>323</v>
      </c>
      <c r="O199" s="159"/>
    </row>
    <row r="200" spans="1:15" ht="12.75">
      <c r="A200" s="160">
        <v>83</v>
      </c>
      <c r="B200" s="161" t="s">
        <v>1140</v>
      </c>
      <c r="C200" s="162" t="s">
        <v>1139</v>
      </c>
      <c r="D200" s="163" t="s">
        <v>274</v>
      </c>
      <c r="E200" s="164">
        <v>1069.39</v>
      </c>
      <c r="F200" s="215"/>
      <c r="G200" s="165"/>
      <c r="H200" s="175"/>
      <c r="I200" s="170"/>
      <c r="J200" s="176"/>
      <c r="K200" s="170"/>
      <c r="M200" s="171"/>
      <c r="O200" s="159"/>
    </row>
    <row r="201" spans="1:15" ht="12.75">
      <c r="A201" s="168"/>
      <c r="B201" s="172"/>
      <c r="C201" s="435" t="s">
        <v>1142</v>
      </c>
      <c r="D201" s="436"/>
      <c r="E201" s="173">
        <v>1058.8</v>
      </c>
      <c r="F201" s="216"/>
      <c r="G201" s="174"/>
      <c r="H201" s="175"/>
      <c r="I201" s="170"/>
      <c r="J201" s="176"/>
      <c r="K201" s="170"/>
      <c r="M201" s="171"/>
      <c r="O201" s="159"/>
    </row>
    <row r="202" spans="1:15" ht="12.75">
      <c r="A202" s="168"/>
      <c r="B202" s="172"/>
      <c r="C202" s="435" t="s">
        <v>1141</v>
      </c>
      <c r="D202" s="436"/>
      <c r="E202" s="173">
        <v>10.588</v>
      </c>
      <c r="F202" s="216"/>
      <c r="G202" s="174"/>
      <c r="H202" s="175"/>
      <c r="I202" s="170"/>
      <c r="J202" s="176"/>
      <c r="K202" s="170"/>
      <c r="M202" s="171"/>
      <c r="O202" s="159"/>
    </row>
    <row r="203" spans="1:15" ht="12.75">
      <c r="A203" s="160">
        <v>84</v>
      </c>
      <c r="B203" s="161" t="s">
        <v>321</v>
      </c>
      <c r="C203" s="162" t="s">
        <v>322</v>
      </c>
      <c r="D203" s="163" t="s">
        <v>274</v>
      </c>
      <c r="E203" s="164">
        <v>1919.5454</v>
      </c>
      <c r="F203" s="215">
        <v>0</v>
      </c>
      <c r="G203" s="165">
        <f>E203*F203</f>
        <v>0</v>
      </c>
      <c r="H203" s="175"/>
      <c r="I203" s="170"/>
      <c r="J203" s="176"/>
      <c r="K203" s="170"/>
      <c r="M203" s="171" t="s">
        <v>324</v>
      </c>
      <c r="O203" s="159"/>
    </row>
    <row r="204" spans="1:57" ht="12.75">
      <c r="A204" s="168"/>
      <c r="B204" s="172"/>
      <c r="C204" s="435" t="s">
        <v>323</v>
      </c>
      <c r="D204" s="436"/>
      <c r="E204" s="173">
        <v>1900.54</v>
      </c>
      <c r="F204" s="216"/>
      <c r="G204" s="174"/>
      <c r="H204" s="184"/>
      <c r="I204" s="185">
        <f>SUM(I176:I203)</f>
        <v>520.16165346</v>
      </c>
      <c r="J204" s="184"/>
      <c r="K204" s="185">
        <f>SUM(K176:K203)</f>
        <v>0</v>
      </c>
      <c r="O204" s="159">
        <v>4</v>
      </c>
      <c r="BA204" s="186">
        <f>SUM(BA176:BA203)</f>
        <v>0</v>
      </c>
      <c r="BB204" s="186">
        <f>SUM(BB176:BB203)</f>
        <v>0</v>
      </c>
      <c r="BC204" s="186">
        <f>SUM(BC176:BC203)</f>
        <v>0</v>
      </c>
      <c r="BD204" s="186">
        <f>SUM(BD176:BD203)</f>
        <v>0</v>
      </c>
      <c r="BE204" s="186">
        <f>SUM(BE176:BE203)</f>
        <v>0</v>
      </c>
    </row>
    <row r="205" spans="1:15" ht="12.75">
      <c r="A205" s="168"/>
      <c r="B205" s="172"/>
      <c r="C205" s="435" t="s">
        <v>324</v>
      </c>
      <c r="D205" s="436"/>
      <c r="E205" s="173">
        <v>19.0054</v>
      </c>
      <c r="F205" s="216"/>
      <c r="G205" s="174"/>
      <c r="H205" s="155"/>
      <c r="I205" s="156"/>
      <c r="J205" s="157"/>
      <c r="K205" s="158"/>
      <c r="O205" s="159">
        <v>1</v>
      </c>
    </row>
    <row r="206" spans="1:80" ht="12.75">
      <c r="A206" s="177"/>
      <c r="B206" s="178" t="s">
        <v>87</v>
      </c>
      <c r="C206" s="179" t="s">
        <v>287</v>
      </c>
      <c r="D206" s="180"/>
      <c r="E206" s="181"/>
      <c r="F206" s="182"/>
      <c r="G206" s="183">
        <f>SUM(G178:G205)</f>
        <v>0</v>
      </c>
      <c r="H206" s="166">
        <v>0.0013</v>
      </c>
      <c r="I206" s="167">
        <f>E208*H206</f>
        <v>0.0195</v>
      </c>
      <c r="J206" s="166"/>
      <c r="K206" s="167">
        <f>E208*J206</f>
        <v>0</v>
      </c>
      <c r="O206" s="159">
        <v>2</v>
      </c>
      <c r="AA206" s="132">
        <v>3</v>
      </c>
      <c r="AB206" s="132">
        <v>0</v>
      </c>
      <c r="AC206" s="132">
        <v>40445961</v>
      </c>
      <c r="AZ206" s="132">
        <v>1</v>
      </c>
      <c r="BA206" s="132">
        <f>IF(AZ206=1,G208,0)</f>
        <v>0</v>
      </c>
      <c r="BB206" s="132">
        <f>IF(AZ206=2,G208,0)</f>
        <v>0</v>
      </c>
      <c r="BC206" s="132">
        <f>IF(AZ206=3,G208,0)</f>
        <v>0</v>
      </c>
      <c r="BD206" s="132">
        <f>IF(AZ206=4,G208,0)</f>
        <v>0</v>
      </c>
      <c r="BE206" s="132">
        <f>IF(AZ206=5,G208,0)</f>
        <v>0</v>
      </c>
      <c r="CA206" s="159">
        <v>3</v>
      </c>
      <c r="CB206" s="159">
        <v>0</v>
      </c>
    </row>
    <row r="207" spans="1:15" ht="12.75">
      <c r="A207" s="149" t="s">
        <v>83</v>
      </c>
      <c r="B207" s="150" t="s">
        <v>325</v>
      </c>
      <c r="C207" s="151" t="s">
        <v>326</v>
      </c>
      <c r="D207" s="152"/>
      <c r="E207" s="153"/>
      <c r="F207" s="153"/>
      <c r="G207" s="154"/>
      <c r="H207" s="175"/>
      <c r="I207" s="170"/>
      <c r="J207" s="176"/>
      <c r="K207" s="170"/>
      <c r="M207" s="171" t="s">
        <v>330</v>
      </c>
      <c r="O207" s="159"/>
    </row>
    <row r="208" spans="1:57" ht="12.75">
      <c r="A208" s="160">
        <v>85</v>
      </c>
      <c r="B208" s="161" t="s">
        <v>328</v>
      </c>
      <c r="C208" s="162" t="s">
        <v>329</v>
      </c>
      <c r="D208" s="163" t="s">
        <v>215</v>
      </c>
      <c r="E208" s="164">
        <v>15</v>
      </c>
      <c r="F208" s="215">
        <v>0</v>
      </c>
      <c r="G208" s="165">
        <f>E208*F208</f>
        <v>0</v>
      </c>
      <c r="H208" s="184"/>
      <c r="I208" s="185">
        <f>SUM(I205:I207)</f>
        <v>0.0195</v>
      </c>
      <c r="J208" s="184"/>
      <c r="K208" s="185">
        <f>SUM(K205:K207)</f>
        <v>0</v>
      </c>
      <c r="O208" s="159">
        <v>4</v>
      </c>
      <c r="BA208" s="186">
        <f>SUM(BA205:BA207)</f>
        <v>0</v>
      </c>
      <c r="BB208" s="186">
        <f>SUM(BB205:BB207)</f>
        <v>0</v>
      </c>
      <c r="BC208" s="186">
        <f>SUM(BC205:BC207)</f>
        <v>0</v>
      </c>
      <c r="BD208" s="186">
        <f>SUM(BD205:BD207)</f>
        <v>0</v>
      </c>
      <c r="BE208" s="186">
        <f>SUM(BE205:BE207)</f>
        <v>0</v>
      </c>
    </row>
    <row r="209" spans="1:15" ht="12.75">
      <c r="A209" s="168"/>
      <c r="B209" s="172"/>
      <c r="C209" s="435" t="s">
        <v>330</v>
      </c>
      <c r="D209" s="436"/>
      <c r="E209" s="173">
        <v>15</v>
      </c>
      <c r="F209" s="216"/>
      <c r="G209" s="174"/>
      <c r="H209" s="155"/>
      <c r="I209" s="156"/>
      <c r="J209" s="157"/>
      <c r="K209" s="158"/>
      <c r="O209" s="159">
        <v>1</v>
      </c>
    </row>
    <row r="210" spans="1:80" ht="12.75">
      <c r="A210" s="177"/>
      <c r="B210" s="178" t="s">
        <v>87</v>
      </c>
      <c r="C210" s="179" t="s">
        <v>327</v>
      </c>
      <c r="D210" s="180"/>
      <c r="E210" s="181"/>
      <c r="F210" s="182"/>
      <c r="G210" s="183">
        <f>SUM(G207:G209)</f>
        <v>0</v>
      </c>
      <c r="H210" s="166">
        <v>0</v>
      </c>
      <c r="I210" s="167">
        <f>E212*H210</f>
        <v>0</v>
      </c>
      <c r="J210" s="166">
        <v>0</v>
      </c>
      <c r="K210" s="167">
        <f>E212*J210</f>
        <v>0</v>
      </c>
      <c r="O210" s="159">
        <v>2</v>
      </c>
      <c r="AA210" s="132">
        <v>1</v>
      </c>
      <c r="AB210" s="132">
        <v>9</v>
      </c>
      <c r="AC210" s="132">
        <v>9</v>
      </c>
      <c r="AZ210" s="132">
        <v>4</v>
      </c>
      <c r="BA210" s="132">
        <f>IF(AZ210=1,G212,0)</f>
        <v>0</v>
      </c>
      <c r="BB210" s="132">
        <f>IF(AZ210=2,G212,0)</f>
        <v>0</v>
      </c>
      <c r="BC210" s="132">
        <f>IF(AZ210=3,G212,0)</f>
        <v>0</v>
      </c>
      <c r="BD210" s="132">
        <f>IF(AZ210=4,G212,0)</f>
        <v>0</v>
      </c>
      <c r="BE210" s="132">
        <f>IF(AZ210=5,G212,0)</f>
        <v>0</v>
      </c>
      <c r="CA210" s="159">
        <v>1</v>
      </c>
      <c r="CB210" s="159">
        <v>9</v>
      </c>
    </row>
    <row r="211" spans="1:15" ht="12.75">
      <c r="A211" s="149" t="s">
        <v>83</v>
      </c>
      <c r="B211" s="150" t="s">
        <v>331</v>
      </c>
      <c r="C211" s="151" t="s">
        <v>332</v>
      </c>
      <c r="D211" s="152"/>
      <c r="E211" s="153"/>
      <c r="F211" s="153"/>
      <c r="G211" s="154"/>
      <c r="I211" s="170"/>
      <c r="K211" s="170"/>
      <c r="L211" s="171" t="s">
        <v>336</v>
      </c>
      <c r="O211" s="159">
        <v>3</v>
      </c>
    </row>
    <row r="212" spans="1:15" ht="12.75">
      <c r="A212" s="160">
        <v>86</v>
      </c>
      <c r="B212" s="161" t="s">
        <v>334</v>
      </c>
      <c r="C212" s="162" t="s">
        <v>335</v>
      </c>
      <c r="D212" s="163" t="s">
        <v>215</v>
      </c>
      <c r="E212" s="164">
        <v>87.39</v>
      </c>
      <c r="F212" s="215">
        <v>0</v>
      </c>
      <c r="G212" s="165">
        <f>E212*F212</f>
        <v>0</v>
      </c>
      <c r="H212" s="175"/>
      <c r="I212" s="170"/>
      <c r="J212" s="176"/>
      <c r="K212" s="170"/>
      <c r="M212" s="171" t="s">
        <v>271</v>
      </c>
      <c r="O212" s="159"/>
    </row>
    <row r="213" spans="1:80" ht="12.75">
      <c r="A213" s="168"/>
      <c r="B213" s="169"/>
      <c r="C213" s="427" t="s">
        <v>336</v>
      </c>
      <c r="D213" s="428"/>
      <c r="E213" s="428"/>
      <c r="F213" s="428"/>
      <c r="G213" s="429"/>
      <c r="H213" s="166">
        <v>0</v>
      </c>
      <c r="I213" s="167">
        <f>E215*H213</f>
        <v>0</v>
      </c>
      <c r="J213" s="166">
        <v>0</v>
      </c>
      <c r="K213" s="167">
        <f>E215*J213</f>
        <v>0</v>
      </c>
      <c r="O213" s="159">
        <v>2</v>
      </c>
      <c r="AA213" s="132">
        <v>1</v>
      </c>
      <c r="AB213" s="132">
        <v>9</v>
      </c>
      <c r="AC213" s="132">
        <v>9</v>
      </c>
      <c r="AZ213" s="132">
        <v>4</v>
      </c>
      <c r="BA213" s="132">
        <f>IF(AZ213=1,G215,0)</f>
        <v>0</v>
      </c>
      <c r="BB213" s="132">
        <f>IF(AZ213=2,G215,0)</f>
        <v>0</v>
      </c>
      <c r="BC213" s="132">
        <f>IF(AZ213=3,G215,0)</f>
        <v>0</v>
      </c>
      <c r="BD213" s="132">
        <f>IF(AZ213=4,G215,0)</f>
        <v>0</v>
      </c>
      <c r="BE213" s="132">
        <f>IF(AZ213=5,G215,0)</f>
        <v>0</v>
      </c>
      <c r="CA213" s="159">
        <v>1</v>
      </c>
      <c r="CB213" s="159">
        <v>9</v>
      </c>
    </row>
    <row r="214" spans="1:15" ht="12.75">
      <c r="A214" s="168"/>
      <c r="B214" s="172"/>
      <c r="C214" s="435" t="s">
        <v>271</v>
      </c>
      <c r="D214" s="436"/>
      <c r="E214" s="173">
        <v>87.39</v>
      </c>
      <c r="F214" s="216"/>
      <c r="G214" s="174"/>
      <c r="I214" s="170"/>
      <c r="K214" s="170"/>
      <c r="L214" s="171" t="s">
        <v>339</v>
      </c>
      <c r="O214" s="159">
        <v>3</v>
      </c>
    </row>
    <row r="215" spans="1:80" ht="12.75">
      <c r="A215" s="160">
        <v>87</v>
      </c>
      <c r="B215" s="161" t="s">
        <v>337</v>
      </c>
      <c r="C215" s="162" t="s">
        <v>338</v>
      </c>
      <c r="D215" s="163" t="s">
        <v>215</v>
      </c>
      <c r="E215" s="164">
        <v>103.4</v>
      </c>
      <c r="F215" s="215">
        <v>0</v>
      </c>
      <c r="G215" s="165">
        <f>E215*F215</f>
        <v>0</v>
      </c>
      <c r="H215" s="166">
        <v>0</v>
      </c>
      <c r="I215" s="167">
        <f>E217*H215</f>
        <v>0</v>
      </c>
      <c r="J215" s="166">
        <v>0</v>
      </c>
      <c r="K215" s="167">
        <f>E217*J215</f>
        <v>0</v>
      </c>
      <c r="O215" s="159">
        <v>2</v>
      </c>
      <c r="AA215" s="132">
        <v>1</v>
      </c>
      <c r="AB215" s="132">
        <v>9</v>
      </c>
      <c r="AC215" s="132">
        <v>9</v>
      </c>
      <c r="AZ215" s="132">
        <v>4</v>
      </c>
      <c r="BA215" s="132">
        <f>IF(AZ215=1,G217,0)</f>
        <v>0</v>
      </c>
      <c r="BB215" s="132">
        <f>IF(AZ215=2,G217,0)</f>
        <v>0</v>
      </c>
      <c r="BC215" s="132">
        <f>IF(AZ215=3,G217,0)</f>
        <v>0</v>
      </c>
      <c r="BD215" s="132">
        <f>IF(AZ215=4,G217,0)</f>
        <v>0</v>
      </c>
      <c r="BE215" s="132">
        <f>IF(AZ215=5,G217,0)</f>
        <v>0</v>
      </c>
      <c r="CA215" s="159">
        <v>1</v>
      </c>
      <c r="CB215" s="159">
        <v>9</v>
      </c>
    </row>
    <row r="216" spans="1:15" ht="12.75">
      <c r="A216" s="168"/>
      <c r="B216" s="169"/>
      <c r="C216" s="427" t="s">
        <v>339</v>
      </c>
      <c r="D216" s="428"/>
      <c r="E216" s="428"/>
      <c r="F216" s="428"/>
      <c r="G216" s="429"/>
      <c r="I216" s="170"/>
      <c r="K216" s="170"/>
      <c r="L216" s="171" t="s">
        <v>342</v>
      </c>
      <c r="O216" s="159">
        <v>3</v>
      </c>
    </row>
    <row r="217" spans="1:80" ht="12.75">
      <c r="A217" s="160">
        <v>88</v>
      </c>
      <c r="B217" s="161" t="s">
        <v>340</v>
      </c>
      <c r="C217" s="162" t="s">
        <v>341</v>
      </c>
      <c r="D217" s="163" t="s">
        <v>215</v>
      </c>
      <c r="E217" s="164">
        <v>103.4</v>
      </c>
      <c r="F217" s="215">
        <v>0</v>
      </c>
      <c r="G217" s="165">
        <f>E217*F217</f>
        <v>0</v>
      </c>
      <c r="H217" s="166">
        <v>0.01605</v>
      </c>
      <c r="I217" s="167">
        <f>E219*H217</f>
        <v>0.2805219</v>
      </c>
      <c r="J217" s="166"/>
      <c r="K217" s="167">
        <f>E219*J217</f>
        <v>0</v>
      </c>
      <c r="O217" s="159">
        <v>2</v>
      </c>
      <c r="AA217" s="132">
        <v>3</v>
      </c>
      <c r="AB217" s="132">
        <v>9</v>
      </c>
      <c r="AC217" s="132" t="s">
        <v>343</v>
      </c>
      <c r="AZ217" s="132">
        <v>3</v>
      </c>
      <c r="BA217" s="132">
        <f>IF(AZ217=1,G219,0)</f>
        <v>0</v>
      </c>
      <c r="BB217" s="132">
        <f>IF(AZ217=2,G219,0)</f>
        <v>0</v>
      </c>
      <c r="BC217" s="132">
        <f>IF(AZ217=3,G219,0)</f>
        <v>0</v>
      </c>
      <c r="BD217" s="132">
        <f>IF(AZ217=4,G219,0)</f>
        <v>0</v>
      </c>
      <c r="BE217" s="132">
        <f>IF(AZ217=5,G219,0)</f>
        <v>0</v>
      </c>
      <c r="CA217" s="159">
        <v>3</v>
      </c>
      <c r="CB217" s="159">
        <v>9</v>
      </c>
    </row>
    <row r="218" spans="1:15" ht="12.75">
      <c r="A218" s="168"/>
      <c r="B218" s="169"/>
      <c r="C218" s="427" t="s">
        <v>342</v>
      </c>
      <c r="D218" s="428"/>
      <c r="E218" s="428"/>
      <c r="F218" s="428"/>
      <c r="G218" s="429"/>
      <c r="H218" s="175"/>
      <c r="I218" s="170"/>
      <c r="J218" s="176"/>
      <c r="K218" s="170"/>
      <c r="M218" s="171" t="s">
        <v>345</v>
      </c>
      <c r="O218" s="159"/>
    </row>
    <row r="219" spans="1:80" ht="12.75">
      <c r="A219" s="160">
        <v>89</v>
      </c>
      <c r="B219" s="161" t="s">
        <v>343</v>
      </c>
      <c r="C219" s="219" t="s">
        <v>344</v>
      </c>
      <c r="D219" s="220" t="s">
        <v>274</v>
      </c>
      <c r="E219" s="221">
        <v>17.478</v>
      </c>
      <c r="F219" s="215">
        <v>0</v>
      </c>
      <c r="G219" s="222">
        <f>E219*F219</f>
        <v>0</v>
      </c>
      <c r="H219" s="166">
        <v>0.00044</v>
      </c>
      <c r="I219" s="167">
        <f>E221*H219</f>
        <v>0.02816</v>
      </c>
      <c r="J219" s="166"/>
      <c r="K219" s="167">
        <f>E221*J219</f>
        <v>0</v>
      </c>
      <c r="O219" s="159">
        <v>2</v>
      </c>
      <c r="AA219" s="132">
        <v>3</v>
      </c>
      <c r="AB219" s="132">
        <v>9</v>
      </c>
      <c r="AC219" s="132">
        <v>28614051</v>
      </c>
      <c r="AZ219" s="132">
        <v>3</v>
      </c>
      <c r="BA219" s="132">
        <f>IF(AZ219=1,G221,0)</f>
        <v>0</v>
      </c>
      <c r="BB219" s="132">
        <f>IF(AZ219=2,G221,0)</f>
        <v>0</v>
      </c>
      <c r="BC219" s="132">
        <f>IF(AZ219=3,G221,0)</f>
        <v>0</v>
      </c>
      <c r="BD219" s="132">
        <f>IF(AZ219=4,G221,0)</f>
        <v>0</v>
      </c>
      <c r="BE219" s="132">
        <f>IF(AZ219=5,G221,0)</f>
        <v>0</v>
      </c>
      <c r="CA219" s="159">
        <v>3</v>
      </c>
      <c r="CB219" s="159">
        <v>9</v>
      </c>
    </row>
    <row r="220" spans="1:15" ht="12.75">
      <c r="A220" s="168"/>
      <c r="B220" s="172"/>
      <c r="C220" s="440" t="s">
        <v>345</v>
      </c>
      <c r="D220" s="441"/>
      <c r="E220" s="217">
        <v>17.478</v>
      </c>
      <c r="F220" s="216"/>
      <c r="G220" s="218"/>
      <c r="I220" s="170"/>
      <c r="K220" s="170"/>
      <c r="L220" s="171" t="s">
        <v>336</v>
      </c>
      <c r="O220" s="159">
        <v>3</v>
      </c>
    </row>
    <row r="221" spans="1:15" ht="12.75">
      <c r="A221" s="160">
        <v>90</v>
      </c>
      <c r="B221" s="161" t="s">
        <v>346</v>
      </c>
      <c r="C221" s="219" t="s">
        <v>347</v>
      </c>
      <c r="D221" s="220" t="s">
        <v>215</v>
      </c>
      <c r="E221" s="221">
        <v>64</v>
      </c>
      <c r="F221" s="215"/>
      <c r="G221" s="222">
        <f>E221*F221</f>
        <v>0</v>
      </c>
      <c r="H221" s="175"/>
      <c r="I221" s="170"/>
      <c r="J221" s="176"/>
      <c r="K221" s="170"/>
      <c r="M221" s="171">
        <v>64</v>
      </c>
      <c r="O221" s="159"/>
    </row>
    <row r="222" spans="1:80" ht="12.75">
      <c r="A222" s="168"/>
      <c r="B222" s="169"/>
      <c r="C222" s="414" t="s">
        <v>336</v>
      </c>
      <c r="D222" s="415"/>
      <c r="E222" s="415"/>
      <c r="F222" s="415"/>
      <c r="G222" s="416"/>
      <c r="H222" s="166">
        <v>0.00207</v>
      </c>
      <c r="I222" s="167">
        <f>E224*H222</f>
        <v>1.1384999999999998</v>
      </c>
      <c r="J222" s="166"/>
      <c r="K222" s="167">
        <f>E224*J222</f>
        <v>0</v>
      </c>
      <c r="O222" s="159">
        <v>2</v>
      </c>
      <c r="AA222" s="132">
        <v>3</v>
      </c>
      <c r="AB222" s="132">
        <v>9</v>
      </c>
      <c r="AC222" s="132">
        <v>28614059</v>
      </c>
      <c r="AZ222" s="132">
        <v>3</v>
      </c>
      <c r="BA222" s="132">
        <f>IF(AZ222=1,G224,0)</f>
        <v>0</v>
      </c>
      <c r="BB222" s="132">
        <f>IF(AZ222=2,G224,0)</f>
        <v>0</v>
      </c>
      <c r="BC222" s="132">
        <f>IF(AZ222=3,G224,0)</f>
        <v>0</v>
      </c>
      <c r="BD222" s="132">
        <f>IF(AZ222=4,G224,0)</f>
        <v>0</v>
      </c>
      <c r="BE222" s="132">
        <f>IF(AZ222=5,G224,0)</f>
        <v>0</v>
      </c>
      <c r="CA222" s="159">
        <v>3</v>
      </c>
      <c r="CB222" s="159">
        <v>9</v>
      </c>
    </row>
    <row r="223" spans="1:15" ht="12.75">
      <c r="A223" s="168"/>
      <c r="B223" s="172"/>
      <c r="C223" s="440" t="s">
        <v>348</v>
      </c>
      <c r="D223" s="441"/>
      <c r="E223" s="217">
        <v>64</v>
      </c>
      <c r="F223" s="216"/>
      <c r="G223" s="218"/>
      <c r="I223" s="170"/>
      <c r="K223" s="170"/>
      <c r="L223" s="171" t="s">
        <v>339</v>
      </c>
      <c r="O223" s="159">
        <v>3</v>
      </c>
    </row>
    <row r="224" spans="1:15" ht="12.75">
      <c r="A224" s="160">
        <v>91</v>
      </c>
      <c r="B224" s="161" t="s">
        <v>349</v>
      </c>
      <c r="C224" s="219" t="s">
        <v>350</v>
      </c>
      <c r="D224" s="220" t="s">
        <v>215</v>
      </c>
      <c r="E224" s="221">
        <v>550</v>
      </c>
      <c r="F224" s="215"/>
      <c r="G224" s="222">
        <f>E224*F224</f>
        <v>0</v>
      </c>
      <c r="H224" s="175"/>
      <c r="I224" s="170"/>
      <c r="J224" s="176"/>
      <c r="K224" s="170"/>
      <c r="M224" s="171">
        <v>450</v>
      </c>
      <c r="O224" s="159"/>
    </row>
    <row r="225" spans="1:15" ht="12.75">
      <c r="A225" s="168"/>
      <c r="B225" s="169"/>
      <c r="C225" s="414" t="s">
        <v>339</v>
      </c>
      <c r="D225" s="415"/>
      <c r="E225" s="415"/>
      <c r="F225" s="415"/>
      <c r="G225" s="416"/>
      <c r="H225" s="175"/>
      <c r="I225" s="170"/>
      <c r="J225" s="176"/>
      <c r="K225" s="170"/>
      <c r="M225" s="171">
        <v>100</v>
      </c>
      <c r="O225" s="159"/>
    </row>
    <row r="226" spans="1:80" ht="12.75">
      <c r="A226" s="168"/>
      <c r="B226" s="172"/>
      <c r="C226" s="440" t="s">
        <v>351</v>
      </c>
      <c r="D226" s="441"/>
      <c r="E226" s="217">
        <v>450</v>
      </c>
      <c r="F226" s="216"/>
      <c r="G226" s="218"/>
      <c r="H226" s="166">
        <v>0.00667</v>
      </c>
      <c r="I226" s="167">
        <f>E228*H226</f>
        <v>0.11494611099999999</v>
      </c>
      <c r="J226" s="166"/>
      <c r="K226" s="167">
        <f>E228*J226</f>
        <v>0</v>
      </c>
      <c r="O226" s="159">
        <v>2</v>
      </c>
      <c r="AA226" s="132">
        <v>3</v>
      </c>
      <c r="AB226" s="132">
        <v>9</v>
      </c>
      <c r="AC226" s="132">
        <v>28614068</v>
      </c>
      <c r="AZ226" s="132">
        <v>3</v>
      </c>
      <c r="BA226" s="132">
        <f>IF(AZ226=1,G228,0)</f>
        <v>0</v>
      </c>
      <c r="BB226" s="132">
        <f>IF(AZ226=2,G228,0)</f>
        <v>0</v>
      </c>
      <c r="BC226" s="132">
        <f>IF(AZ226=3,G228,0)</f>
        <v>0</v>
      </c>
      <c r="BD226" s="132">
        <f>IF(AZ226=4,G228,0)</f>
        <v>0</v>
      </c>
      <c r="BE226" s="132">
        <f>IF(AZ226=5,G228,0)</f>
        <v>0</v>
      </c>
      <c r="CA226" s="159">
        <v>3</v>
      </c>
      <c r="CB226" s="159">
        <v>9</v>
      </c>
    </row>
    <row r="227" spans="1:15" ht="12.75">
      <c r="A227" s="168"/>
      <c r="B227" s="172"/>
      <c r="C227" s="440" t="s">
        <v>352</v>
      </c>
      <c r="D227" s="441"/>
      <c r="E227" s="217">
        <v>100</v>
      </c>
      <c r="F227" s="216"/>
      <c r="G227" s="218"/>
      <c r="I227" s="170"/>
      <c r="K227" s="170"/>
      <c r="L227" s="171" t="s">
        <v>342</v>
      </c>
      <c r="O227" s="159">
        <v>3</v>
      </c>
    </row>
    <row r="228" spans="1:15" ht="12.75">
      <c r="A228" s="160">
        <v>92</v>
      </c>
      <c r="B228" s="161" t="s">
        <v>353</v>
      </c>
      <c r="C228" s="219" t="s">
        <v>354</v>
      </c>
      <c r="D228" s="220" t="s">
        <v>215</v>
      </c>
      <c r="E228" s="221">
        <v>17.2333</v>
      </c>
      <c r="F228" s="215"/>
      <c r="G228" s="222">
        <f>E228*F228</f>
        <v>0</v>
      </c>
      <c r="H228" s="175"/>
      <c r="I228" s="170"/>
      <c r="J228" s="176"/>
      <c r="K228" s="170"/>
      <c r="M228" s="171" t="s">
        <v>355</v>
      </c>
      <c r="O228" s="159"/>
    </row>
    <row r="229" spans="1:57" ht="12.75">
      <c r="A229" s="168"/>
      <c r="B229" s="169"/>
      <c r="C229" s="414" t="s">
        <v>342</v>
      </c>
      <c r="D229" s="415"/>
      <c r="E229" s="415"/>
      <c r="F229" s="415"/>
      <c r="G229" s="416"/>
      <c r="H229" s="184"/>
      <c r="I229" s="185">
        <f>SUM(I209:I228)</f>
        <v>1.562128011</v>
      </c>
      <c r="J229" s="184"/>
      <c r="K229" s="185">
        <f>SUM(K209:K228)</f>
        <v>0</v>
      </c>
      <c r="O229" s="159">
        <v>4</v>
      </c>
      <c r="BA229" s="186">
        <f>SUM(BA209:BA228)</f>
        <v>0</v>
      </c>
      <c r="BB229" s="186">
        <f>SUM(BB209:BB228)</f>
        <v>0</v>
      </c>
      <c r="BC229" s="186">
        <f>SUM(BC209:BC228)</f>
        <v>0</v>
      </c>
      <c r="BD229" s="186">
        <f>SUM(BD209:BD228)</f>
        <v>0</v>
      </c>
      <c r="BE229" s="186">
        <f>SUM(BE209:BE228)</f>
        <v>0</v>
      </c>
    </row>
    <row r="230" spans="1:7" ht="12.75">
      <c r="A230" s="168"/>
      <c r="B230" s="172"/>
      <c r="C230" s="440" t="s">
        <v>355</v>
      </c>
      <c r="D230" s="441"/>
      <c r="E230" s="217">
        <v>17.2333</v>
      </c>
      <c r="F230" s="216"/>
      <c r="G230" s="218"/>
    </row>
    <row r="231" spans="1:7" ht="12.75">
      <c r="A231" s="177"/>
      <c r="B231" s="178" t="s">
        <v>87</v>
      </c>
      <c r="C231" s="179" t="s">
        <v>333</v>
      </c>
      <c r="D231" s="180"/>
      <c r="E231" s="181"/>
      <c r="F231" s="182"/>
      <c r="G231" s="183">
        <f>SUM(G211:G230)</f>
        <v>0</v>
      </c>
    </row>
    <row r="232" ht="12.75">
      <c r="E232" s="132"/>
    </row>
    <row r="233" ht="12.75">
      <c r="E233" s="132"/>
    </row>
    <row r="234" ht="12.75">
      <c r="E234" s="132"/>
    </row>
    <row r="235" ht="12.75">
      <c r="E235" s="132"/>
    </row>
    <row r="236" ht="12.75">
      <c r="E236" s="132"/>
    </row>
    <row r="237" ht="12.75">
      <c r="E237" s="132"/>
    </row>
    <row r="238" ht="12.75">
      <c r="E238" s="132"/>
    </row>
    <row r="239" ht="12.75">
      <c r="E239" s="132"/>
    </row>
    <row r="240" ht="12.75">
      <c r="E240" s="132"/>
    </row>
    <row r="241" ht="12.75">
      <c r="E241" s="132"/>
    </row>
    <row r="242" ht="12.75">
      <c r="E242" s="132"/>
    </row>
    <row r="243" ht="12.75">
      <c r="E243" s="132"/>
    </row>
    <row r="244" ht="12.75">
      <c r="E244" s="132"/>
    </row>
    <row r="245" ht="12.75">
      <c r="E245" s="132"/>
    </row>
    <row r="246" ht="12.75">
      <c r="E246" s="132"/>
    </row>
    <row r="247" ht="12.75">
      <c r="E247" s="132"/>
    </row>
    <row r="248" ht="12.75">
      <c r="E248" s="132"/>
    </row>
    <row r="249" ht="12.75">
      <c r="E249" s="132"/>
    </row>
    <row r="250" ht="12.75">
      <c r="E250" s="132"/>
    </row>
    <row r="251" ht="12.75">
      <c r="E251" s="132"/>
    </row>
    <row r="252" ht="12.75">
      <c r="E252" s="132"/>
    </row>
    <row r="253" ht="12.75">
      <c r="E253" s="132"/>
    </row>
    <row r="254" ht="12.75">
      <c r="E254" s="132"/>
    </row>
    <row r="255" spans="1:7" ht="12.75">
      <c r="A255" s="176"/>
      <c r="B255" s="176"/>
      <c r="C255" s="176"/>
      <c r="D255" s="176"/>
      <c r="E255" s="176"/>
      <c r="F255" s="176"/>
      <c r="G255" s="176"/>
    </row>
    <row r="256" spans="1:7" ht="12.75">
      <c r="A256" s="176"/>
      <c r="B256" s="176"/>
      <c r="C256" s="176"/>
      <c r="D256" s="176"/>
      <c r="E256" s="176"/>
      <c r="F256" s="176"/>
      <c r="G256" s="176"/>
    </row>
    <row r="257" spans="1:7" ht="12.75">
      <c r="A257" s="176"/>
      <c r="B257" s="176"/>
      <c r="C257" s="176"/>
      <c r="D257" s="176"/>
      <c r="E257" s="176"/>
      <c r="F257" s="176"/>
      <c r="G257" s="176"/>
    </row>
    <row r="258" spans="1:7" ht="12.75">
      <c r="A258" s="176"/>
      <c r="B258" s="176"/>
      <c r="C258" s="176"/>
      <c r="D258" s="176"/>
      <c r="E258" s="176"/>
      <c r="F258" s="176"/>
      <c r="G258" s="176"/>
    </row>
    <row r="259" ht="12.75">
      <c r="E259" s="132"/>
    </row>
    <row r="260" ht="12.75">
      <c r="E260" s="132"/>
    </row>
    <row r="261" ht="12.75">
      <c r="E261" s="132"/>
    </row>
    <row r="262" ht="12.75">
      <c r="E262" s="132"/>
    </row>
    <row r="263" ht="12.75">
      <c r="E263" s="132"/>
    </row>
    <row r="264" ht="12.75">
      <c r="E264" s="132"/>
    </row>
    <row r="265" ht="12.75">
      <c r="E265" s="132"/>
    </row>
    <row r="266" ht="12.75">
      <c r="E266" s="132"/>
    </row>
    <row r="267" ht="12.75">
      <c r="E267" s="132"/>
    </row>
    <row r="268" ht="12.75">
      <c r="E268" s="132"/>
    </row>
    <row r="269" ht="12.75">
      <c r="E269" s="132"/>
    </row>
    <row r="270" ht="12.75">
      <c r="E270" s="132"/>
    </row>
    <row r="271" ht="12.75">
      <c r="E271" s="132"/>
    </row>
    <row r="272" ht="12.75">
      <c r="E272" s="132"/>
    </row>
    <row r="273" ht="12.75">
      <c r="E273" s="132"/>
    </row>
    <row r="274" ht="12.75">
      <c r="E274" s="132"/>
    </row>
    <row r="275" ht="12.75">
      <c r="E275" s="132"/>
    </row>
    <row r="276" ht="12.75">
      <c r="E276" s="132"/>
    </row>
    <row r="277" ht="12.75">
      <c r="E277" s="132"/>
    </row>
    <row r="278" ht="12.75">
      <c r="E278" s="132"/>
    </row>
    <row r="279" ht="12.75">
      <c r="E279" s="132"/>
    </row>
    <row r="280" ht="12.75">
      <c r="E280" s="132"/>
    </row>
    <row r="281" ht="12.75">
      <c r="E281" s="132"/>
    </row>
    <row r="282" ht="12.75">
      <c r="E282" s="132"/>
    </row>
    <row r="283" ht="12.75">
      <c r="E283" s="132"/>
    </row>
    <row r="284" ht="12.75">
      <c r="E284" s="132"/>
    </row>
    <row r="285" ht="12.75">
      <c r="E285" s="132"/>
    </row>
    <row r="286" ht="12.75">
      <c r="E286" s="132"/>
    </row>
    <row r="287" ht="12.75">
      <c r="E287" s="132"/>
    </row>
    <row r="288" ht="12.75">
      <c r="E288" s="132"/>
    </row>
    <row r="289" ht="12.75">
      <c r="E289" s="132"/>
    </row>
    <row r="290" spans="1:2" ht="12.75">
      <c r="A290" s="187"/>
      <c r="B290" s="187"/>
    </row>
    <row r="291" spans="1:7" ht="12.75">
      <c r="A291" s="176"/>
      <c r="B291" s="176"/>
      <c r="C291" s="188"/>
      <c r="D291" s="188"/>
      <c r="E291" s="189"/>
      <c r="F291" s="188"/>
      <c r="G291" s="190"/>
    </row>
    <row r="292" spans="1:7" ht="12.75">
      <c r="A292" s="191"/>
      <c r="B292" s="191"/>
      <c r="C292" s="176"/>
      <c r="D292" s="176"/>
      <c r="E292" s="192"/>
      <c r="F292" s="176"/>
      <c r="G292" s="176"/>
    </row>
    <row r="293" spans="1:7" ht="12.75">
      <c r="A293" s="176"/>
      <c r="B293" s="176"/>
      <c r="C293" s="176"/>
      <c r="D293" s="176"/>
      <c r="E293" s="192"/>
      <c r="F293" s="176"/>
      <c r="G293" s="176"/>
    </row>
    <row r="294" spans="1:7" ht="12.75">
      <c r="A294" s="176"/>
      <c r="B294" s="176"/>
      <c r="C294" s="176"/>
      <c r="D294" s="176"/>
      <c r="E294" s="192"/>
      <c r="F294" s="176"/>
      <c r="G294" s="176"/>
    </row>
    <row r="295" spans="1:7" ht="12.75">
      <c r="A295" s="176"/>
      <c r="B295" s="176"/>
      <c r="C295" s="176"/>
      <c r="D295" s="176"/>
      <c r="E295" s="192"/>
      <c r="F295" s="176"/>
      <c r="G295" s="176"/>
    </row>
    <row r="296" spans="1:7" ht="12.75">
      <c r="A296" s="176"/>
      <c r="B296" s="176"/>
      <c r="C296" s="176"/>
      <c r="D296" s="176"/>
      <c r="E296" s="192"/>
      <c r="F296" s="176"/>
      <c r="G296" s="176"/>
    </row>
    <row r="297" spans="1:7" ht="12.75">
      <c r="A297" s="176"/>
      <c r="B297" s="176"/>
      <c r="C297" s="176"/>
      <c r="D297" s="176"/>
      <c r="E297" s="192"/>
      <c r="F297" s="176"/>
      <c r="G297" s="176"/>
    </row>
    <row r="298" spans="1:7" ht="12.75">
      <c r="A298" s="176"/>
      <c r="B298" s="176"/>
      <c r="C298" s="176"/>
      <c r="D298" s="176"/>
      <c r="E298" s="192"/>
      <c r="F298" s="176"/>
      <c r="G298" s="176"/>
    </row>
    <row r="299" spans="1:7" ht="12.75">
      <c r="A299" s="176"/>
      <c r="B299" s="176"/>
      <c r="C299" s="176"/>
      <c r="D299" s="176"/>
      <c r="E299" s="192"/>
      <c r="F299" s="176"/>
      <c r="G299" s="176"/>
    </row>
    <row r="300" spans="1:7" ht="12.75">
      <c r="A300" s="176"/>
      <c r="B300" s="176"/>
      <c r="C300" s="176"/>
      <c r="D300" s="176"/>
      <c r="E300" s="192"/>
      <c r="F300" s="176"/>
      <c r="G300" s="176"/>
    </row>
    <row r="301" spans="1:7" ht="12.75">
      <c r="A301" s="176"/>
      <c r="B301" s="176"/>
      <c r="C301" s="176"/>
      <c r="D301" s="176"/>
      <c r="E301" s="192"/>
      <c r="F301" s="176"/>
      <c r="G301" s="176"/>
    </row>
    <row r="302" spans="1:7" ht="12.75">
      <c r="A302" s="176"/>
      <c r="B302" s="176"/>
      <c r="C302" s="176"/>
      <c r="D302" s="176"/>
      <c r="E302" s="192"/>
      <c r="F302" s="176"/>
      <c r="G302" s="176"/>
    </row>
    <row r="303" spans="1:7" ht="12.75">
      <c r="A303" s="176"/>
      <c r="B303" s="176"/>
      <c r="C303" s="176"/>
      <c r="D303" s="176"/>
      <c r="E303" s="192"/>
      <c r="F303" s="176"/>
      <c r="G303" s="176"/>
    </row>
    <row r="304" spans="1:7" ht="12.75">
      <c r="A304" s="176"/>
      <c r="B304" s="176"/>
      <c r="C304" s="176"/>
      <c r="D304" s="176"/>
      <c r="E304" s="192"/>
      <c r="F304" s="176"/>
      <c r="G304" s="176"/>
    </row>
  </sheetData>
  <sheetProtection password="E0CF" sheet="1" objects="1" scenarios="1"/>
  <mergeCells count="120">
    <mergeCell ref="C230:D230"/>
    <mergeCell ref="C180:G180"/>
    <mergeCell ref="C182:G182"/>
    <mergeCell ref="C185:D185"/>
    <mergeCell ref="C186:D186"/>
    <mergeCell ref="C188:G188"/>
    <mergeCell ref="C190:G190"/>
    <mergeCell ref="C192:G192"/>
    <mergeCell ref="C197:D197"/>
    <mergeCell ref="C222:G222"/>
    <mergeCell ref="C223:D223"/>
    <mergeCell ref="C225:G225"/>
    <mergeCell ref="C226:D226"/>
    <mergeCell ref="C227:D227"/>
    <mergeCell ref="C229:G229"/>
    <mergeCell ref="C213:G213"/>
    <mergeCell ref="C214:D214"/>
    <mergeCell ref="C216:G216"/>
    <mergeCell ref="C218:G218"/>
    <mergeCell ref="C220:D220"/>
    <mergeCell ref="C202:D202"/>
    <mergeCell ref="C201:D201"/>
    <mergeCell ref="C171:G171"/>
    <mergeCell ref="C172:G172"/>
    <mergeCell ref="C173:G173"/>
    <mergeCell ref="C204:D204"/>
    <mergeCell ref="C205:D205"/>
    <mergeCell ref="C209:D209"/>
    <mergeCell ref="C129:D129"/>
    <mergeCell ref="C131:D131"/>
    <mergeCell ref="C133:D133"/>
    <mergeCell ref="C155:D155"/>
    <mergeCell ref="C157:G157"/>
    <mergeCell ref="C145:D145"/>
    <mergeCell ref="C147:D147"/>
    <mergeCell ref="C149:D149"/>
    <mergeCell ref="C154:D154"/>
    <mergeCell ref="C137:G137"/>
    <mergeCell ref="C138:D138"/>
    <mergeCell ref="C140:G140"/>
    <mergeCell ref="C141:D141"/>
    <mergeCell ref="C143:D143"/>
    <mergeCell ref="C163:D163"/>
    <mergeCell ref="C167:D167"/>
    <mergeCell ref="C169:D169"/>
    <mergeCell ref="C159:D159"/>
    <mergeCell ref="C161:G161"/>
    <mergeCell ref="C162:D162"/>
    <mergeCell ref="C158:D158"/>
    <mergeCell ref="C114:D114"/>
    <mergeCell ref="C116:D116"/>
    <mergeCell ref="C121:D121"/>
    <mergeCell ref="C125:G125"/>
    <mergeCell ref="C104:G104"/>
    <mergeCell ref="C105:D105"/>
    <mergeCell ref="C107:D107"/>
    <mergeCell ref="C109:D109"/>
    <mergeCell ref="C111:D111"/>
    <mergeCell ref="C113:D113"/>
    <mergeCell ref="C118:D118"/>
    <mergeCell ref="C102:D102"/>
    <mergeCell ref="C81:D81"/>
    <mergeCell ref="C83:G83"/>
    <mergeCell ref="C84:D84"/>
    <mergeCell ref="C86:G86"/>
    <mergeCell ref="C87:D87"/>
    <mergeCell ref="C89:G89"/>
    <mergeCell ref="C91:G91"/>
    <mergeCell ref="C92:D92"/>
    <mergeCell ref="C94:G94"/>
    <mergeCell ref="C100:G100"/>
    <mergeCell ref="C95:D95"/>
    <mergeCell ref="C98:D98"/>
    <mergeCell ref="C97:G97"/>
    <mergeCell ref="C79:D79"/>
    <mergeCell ref="C61:D61"/>
    <mergeCell ref="C63:G63"/>
    <mergeCell ref="C64:D64"/>
    <mergeCell ref="C65:D65"/>
    <mergeCell ref="C66:D66"/>
    <mergeCell ref="C67:D67"/>
    <mergeCell ref="C68:D68"/>
    <mergeCell ref="C70:G70"/>
    <mergeCell ref="C71:D71"/>
    <mergeCell ref="C73:D73"/>
    <mergeCell ref="C76:D76"/>
    <mergeCell ref="C78:D78"/>
    <mergeCell ref="C58:G58"/>
    <mergeCell ref="C59:G59"/>
    <mergeCell ref="C60:G60"/>
    <mergeCell ref="A1:G1"/>
    <mergeCell ref="A3:B3"/>
    <mergeCell ref="A4:B4"/>
    <mergeCell ref="E4:G4"/>
    <mergeCell ref="C57:G57"/>
    <mergeCell ref="C9:D9"/>
    <mergeCell ref="C11:D11"/>
    <mergeCell ref="C13:D13"/>
    <mergeCell ref="C16:D16"/>
    <mergeCell ref="C20:D20"/>
    <mergeCell ref="C22:D22"/>
    <mergeCell ref="C24:D24"/>
    <mergeCell ref="C26:G26"/>
    <mergeCell ref="C15:G15"/>
    <mergeCell ref="C52:D52"/>
    <mergeCell ref="C51:G51"/>
    <mergeCell ref="C48:G48"/>
    <mergeCell ref="C45:G45"/>
    <mergeCell ref="C38:G38"/>
    <mergeCell ref="C39:D39"/>
    <mergeCell ref="C41:D41"/>
    <mergeCell ref="C43:D43"/>
    <mergeCell ref="C46:D46"/>
    <mergeCell ref="C49:D49"/>
    <mergeCell ref="C27:D27"/>
    <mergeCell ref="C29:D29"/>
    <mergeCell ref="C31:D31"/>
    <mergeCell ref="C33:D33"/>
    <mergeCell ref="C36:D36"/>
    <mergeCell ref="C35:G3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M26" sqref="M26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4" t="s">
        <v>88</v>
      </c>
      <c r="B1" s="15"/>
      <c r="C1" s="15"/>
      <c r="D1" s="15"/>
      <c r="E1" s="15"/>
      <c r="F1" s="15"/>
      <c r="G1" s="15"/>
    </row>
    <row r="2" spans="1:7" ht="12.75" customHeight="1">
      <c r="A2" s="16" t="s">
        <v>25</v>
      </c>
      <c r="B2" s="17"/>
      <c r="C2" s="18" t="s">
        <v>96</v>
      </c>
      <c r="D2" s="18" t="s">
        <v>96</v>
      </c>
      <c r="E2" s="19"/>
      <c r="F2" s="20" t="s">
        <v>26</v>
      </c>
      <c r="G2" s="21"/>
    </row>
    <row r="3" spans="1:7" ht="3" customHeight="1" hidden="1">
      <c r="A3" s="22"/>
      <c r="B3" s="23"/>
      <c r="C3" s="24"/>
      <c r="D3" s="24"/>
      <c r="E3" s="25"/>
      <c r="F3" s="26"/>
      <c r="G3" s="27"/>
    </row>
    <row r="4" spans="1:7" ht="12" customHeight="1">
      <c r="A4" s="28" t="s">
        <v>27</v>
      </c>
      <c r="B4" s="23"/>
      <c r="C4" s="24"/>
      <c r="D4" s="24"/>
      <c r="E4" s="25"/>
      <c r="F4" s="26" t="s">
        <v>28</v>
      </c>
      <c r="G4" s="29"/>
    </row>
    <row r="5" spans="1:7" ht="12.95" customHeight="1">
      <c r="A5" s="30" t="s">
        <v>356</v>
      </c>
      <c r="B5" s="31"/>
      <c r="C5" s="32" t="s">
        <v>357</v>
      </c>
      <c r="D5" s="33"/>
      <c r="E5" s="31"/>
      <c r="F5" s="26" t="s">
        <v>29</v>
      </c>
      <c r="G5" s="27" t="s">
        <v>215</v>
      </c>
    </row>
    <row r="6" spans="1:15" ht="12.95" customHeight="1">
      <c r="A6" s="28" t="s">
        <v>30</v>
      </c>
      <c r="B6" s="23"/>
      <c r="C6" s="24"/>
      <c r="D6" s="24"/>
      <c r="E6" s="25"/>
      <c r="F6" s="34" t="s">
        <v>31</v>
      </c>
      <c r="G6" s="35"/>
      <c r="O6" s="36"/>
    </row>
    <row r="7" spans="1:7" ht="12.95" customHeight="1">
      <c r="A7" s="37" t="s">
        <v>90</v>
      </c>
      <c r="B7" s="38"/>
      <c r="C7" s="398" t="s">
        <v>91</v>
      </c>
      <c r="D7" s="399"/>
      <c r="E7" s="400"/>
      <c r="F7" s="39" t="s">
        <v>32</v>
      </c>
      <c r="G7" s="35">
        <f>IF(G6=0,,ROUND((F30+F32)/G6,1))</f>
        <v>0</v>
      </c>
    </row>
    <row r="8" spans="1:9" ht="12.75">
      <c r="A8" s="40" t="s">
        <v>33</v>
      </c>
      <c r="B8" s="26"/>
      <c r="C8" s="401" t="s">
        <v>121</v>
      </c>
      <c r="D8" s="401"/>
      <c r="E8" s="402"/>
      <c r="F8" s="41" t="s">
        <v>34</v>
      </c>
      <c r="G8" s="42"/>
      <c r="H8" s="43"/>
      <c r="I8" s="44"/>
    </row>
    <row r="9" spans="1:8" ht="12.75">
      <c r="A9" s="40" t="s">
        <v>35</v>
      </c>
      <c r="B9" s="26"/>
      <c r="C9" s="401"/>
      <c r="D9" s="401"/>
      <c r="E9" s="402"/>
      <c r="F9" s="26"/>
      <c r="G9" s="45"/>
      <c r="H9" s="46"/>
    </row>
    <row r="10" spans="1:8" ht="12.75">
      <c r="A10" s="40" t="s">
        <v>36</v>
      </c>
      <c r="B10" s="26"/>
      <c r="C10" s="401" t="s">
        <v>120</v>
      </c>
      <c r="D10" s="401"/>
      <c r="E10" s="401"/>
      <c r="F10" s="47"/>
      <c r="G10" s="48"/>
      <c r="H10" s="49"/>
    </row>
    <row r="11" spans="1:57" ht="13.5" customHeight="1">
      <c r="A11" s="40" t="s">
        <v>37</v>
      </c>
      <c r="B11" s="26"/>
      <c r="C11" s="401"/>
      <c r="D11" s="401"/>
      <c r="E11" s="401"/>
      <c r="F11" s="50" t="s">
        <v>38</v>
      </c>
      <c r="G11" s="51"/>
      <c r="H11" s="46"/>
      <c r="BA11" s="52"/>
      <c r="BB11" s="52"/>
      <c r="BC11" s="52"/>
      <c r="BD11" s="52"/>
      <c r="BE11" s="52"/>
    </row>
    <row r="12" spans="1:8" ht="12.75" customHeight="1">
      <c r="A12" s="53" t="s">
        <v>39</v>
      </c>
      <c r="B12" s="23"/>
      <c r="C12" s="403"/>
      <c r="D12" s="403"/>
      <c r="E12" s="403"/>
      <c r="F12" s="54" t="s">
        <v>40</v>
      </c>
      <c r="G12" s="55"/>
      <c r="H12" s="46"/>
    </row>
    <row r="13" spans="1:8" ht="28.5" customHeight="1" thickBot="1">
      <c r="A13" s="56" t="s">
        <v>41</v>
      </c>
      <c r="B13" s="57"/>
      <c r="C13" s="57"/>
      <c r="D13" s="57"/>
      <c r="E13" s="58"/>
      <c r="F13" s="58"/>
      <c r="G13" s="59"/>
      <c r="H13" s="46"/>
    </row>
    <row r="14" spans="1:7" ht="17.25" customHeight="1" thickBot="1">
      <c r="A14" s="60" t="s">
        <v>42</v>
      </c>
      <c r="B14" s="61"/>
      <c r="C14" s="62"/>
      <c r="D14" s="63" t="s">
        <v>43</v>
      </c>
      <c r="E14" s="64"/>
      <c r="F14" s="64"/>
      <c r="G14" s="62"/>
    </row>
    <row r="15" spans="1:7" ht="15.95" customHeight="1">
      <c r="A15" s="65"/>
      <c r="B15" s="66" t="s">
        <v>44</v>
      </c>
      <c r="C15" s="67">
        <f>'SO200  Rek'!E18</f>
        <v>0</v>
      </c>
      <c r="D15" s="68">
        <f>'SO200  Rek'!A23</f>
        <v>0</v>
      </c>
      <c r="E15" s="69"/>
      <c r="F15" s="70"/>
      <c r="G15" s="67">
        <f>'SO200  Rek'!I23</f>
        <v>0</v>
      </c>
    </row>
    <row r="16" spans="1:7" ht="15.95" customHeight="1">
      <c r="A16" s="65" t="s">
        <v>45</v>
      </c>
      <c r="B16" s="66" t="s">
        <v>46</v>
      </c>
      <c r="C16" s="67">
        <f>'SO200  Rek'!F18</f>
        <v>0</v>
      </c>
      <c r="D16" s="22">
        <f>'SO200  Rek'!A24</f>
        <v>0</v>
      </c>
      <c r="E16" s="71"/>
      <c r="F16" s="72"/>
      <c r="G16" s="67">
        <f>'SO200  Rek'!I24</f>
        <v>0</v>
      </c>
    </row>
    <row r="17" spans="1:7" ht="15.95" customHeight="1">
      <c r="A17" s="65" t="s">
        <v>47</v>
      </c>
      <c r="B17" s="66" t="s">
        <v>48</v>
      </c>
      <c r="C17" s="67">
        <f>'SO200  Rek'!H18</f>
        <v>0</v>
      </c>
      <c r="D17" s="22">
        <f>'SO200  Rek'!A25</f>
        <v>0</v>
      </c>
      <c r="E17" s="71"/>
      <c r="F17" s="72"/>
      <c r="G17" s="67">
        <f>'SO200  Rek'!I25</f>
        <v>0</v>
      </c>
    </row>
    <row r="18" spans="1:7" ht="15.95" customHeight="1">
      <c r="A18" s="73" t="s">
        <v>49</v>
      </c>
      <c r="B18" s="74" t="s">
        <v>50</v>
      </c>
      <c r="C18" s="67">
        <f>'SO200  Rek'!G18</f>
        <v>0</v>
      </c>
      <c r="D18" s="22">
        <f>'SO200  Rek'!A26</f>
        <v>0</v>
      </c>
      <c r="E18" s="71"/>
      <c r="F18" s="72"/>
      <c r="G18" s="67">
        <f>'SO200  Rek'!I26</f>
        <v>0</v>
      </c>
    </row>
    <row r="19" spans="1:7" ht="15.95" customHeight="1">
      <c r="A19" s="75" t="s">
        <v>51</v>
      </c>
      <c r="B19" s="66"/>
      <c r="C19" s="67">
        <f>SUM(C15:C18)</f>
        <v>0</v>
      </c>
      <c r="D19" s="22"/>
      <c r="E19" s="71"/>
      <c r="F19" s="72"/>
      <c r="G19" s="67"/>
    </row>
    <row r="20" spans="1:7" ht="15.95" customHeight="1">
      <c r="A20" s="75"/>
      <c r="B20" s="66"/>
      <c r="C20" s="67"/>
      <c r="D20" s="22"/>
      <c r="E20" s="71"/>
      <c r="F20" s="72"/>
      <c r="G20" s="67"/>
    </row>
    <row r="21" spans="1:7" ht="15.95" customHeight="1">
      <c r="A21" s="75" t="s">
        <v>24</v>
      </c>
      <c r="B21" s="66"/>
      <c r="C21" s="67">
        <f>'SO000  Rek'!I8</f>
        <v>0</v>
      </c>
      <c r="D21" s="22"/>
      <c r="E21" s="71"/>
      <c r="F21" s="72"/>
      <c r="G21" s="67"/>
    </row>
    <row r="22" spans="1:7" ht="15.95" customHeight="1">
      <c r="A22" s="76" t="s">
        <v>52</v>
      </c>
      <c r="B22" s="46"/>
      <c r="C22" s="67">
        <f>C19+C21</f>
        <v>0</v>
      </c>
      <c r="D22" s="22"/>
      <c r="E22" s="71"/>
      <c r="F22" s="72"/>
      <c r="G22" s="67"/>
    </row>
    <row r="23" spans="1:7" ht="15.95" customHeight="1" thickBot="1">
      <c r="A23" s="404" t="s">
        <v>53</v>
      </c>
      <c r="B23" s="405"/>
      <c r="C23" s="77">
        <f>C22+G23</f>
        <v>0</v>
      </c>
      <c r="D23" s="78"/>
      <c r="E23" s="79"/>
      <c r="F23" s="80"/>
      <c r="G23" s="67"/>
    </row>
    <row r="24" spans="1:7" ht="12.75">
      <c r="A24" s="81" t="s">
        <v>54</v>
      </c>
      <c r="B24" s="82"/>
      <c r="C24" s="83"/>
      <c r="D24" s="82" t="s">
        <v>55</v>
      </c>
      <c r="E24" s="82"/>
      <c r="F24" s="84" t="s">
        <v>56</v>
      </c>
      <c r="G24" s="85"/>
    </row>
    <row r="25" spans="1:7" ht="12.75">
      <c r="A25" s="76" t="s">
        <v>57</v>
      </c>
      <c r="B25" s="46"/>
      <c r="C25" s="86"/>
      <c r="D25" s="46" t="s">
        <v>57</v>
      </c>
      <c r="F25" s="87" t="s">
        <v>57</v>
      </c>
      <c r="G25" s="88"/>
    </row>
    <row r="26" spans="1:7" ht="37.5" customHeight="1">
      <c r="A26" s="76" t="s">
        <v>58</v>
      </c>
      <c r="B26" s="89"/>
      <c r="C26" s="86"/>
      <c r="D26" s="46" t="s">
        <v>58</v>
      </c>
      <c r="F26" s="87" t="s">
        <v>58</v>
      </c>
      <c r="G26" s="88"/>
    </row>
    <row r="27" spans="1:7" ht="12.75">
      <c r="A27" s="76"/>
      <c r="B27" s="90"/>
      <c r="C27" s="86"/>
      <c r="D27" s="46"/>
      <c r="F27" s="87"/>
      <c r="G27" s="88"/>
    </row>
    <row r="28" spans="1:7" ht="12.75">
      <c r="A28" s="76" t="s">
        <v>59</v>
      </c>
      <c r="B28" s="46"/>
      <c r="C28" s="86"/>
      <c r="D28" s="87" t="s">
        <v>60</v>
      </c>
      <c r="E28" s="86"/>
      <c r="F28" s="91" t="s">
        <v>60</v>
      </c>
      <c r="G28" s="88"/>
    </row>
    <row r="29" spans="1:7" ht="69" customHeight="1">
      <c r="A29" s="76"/>
      <c r="B29" s="46"/>
      <c r="C29" s="92"/>
      <c r="D29" s="93"/>
      <c r="E29" s="92"/>
      <c r="F29" s="46"/>
      <c r="G29" s="88"/>
    </row>
    <row r="30" spans="1:7" ht="12.75">
      <c r="A30" s="94" t="s">
        <v>11</v>
      </c>
      <c r="B30" s="95"/>
      <c r="C30" s="96">
        <v>21</v>
      </c>
      <c r="D30" s="95" t="s">
        <v>61</v>
      </c>
      <c r="E30" s="97"/>
      <c r="F30" s="393">
        <f>C23-F32</f>
        <v>0</v>
      </c>
      <c r="G30" s="394"/>
    </row>
    <row r="31" spans="1:7" ht="12.75">
      <c r="A31" s="94" t="s">
        <v>62</v>
      </c>
      <c r="B31" s="95"/>
      <c r="C31" s="96">
        <f>C30</f>
        <v>21</v>
      </c>
      <c r="D31" s="95" t="s">
        <v>63</v>
      </c>
      <c r="E31" s="97"/>
      <c r="F31" s="393">
        <f>ROUND(PRODUCT(F30,C31/100),0)</f>
        <v>0</v>
      </c>
      <c r="G31" s="394"/>
    </row>
    <row r="32" spans="1:7" ht="12.75">
      <c r="A32" s="94" t="s">
        <v>11</v>
      </c>
      <c r="B32" s="95"/>
      <c r="C32" s="96">
        <v>0</v>
      </c>
      <c r="D32" s="95" t="s">
        <v>63</v>
      </c>
      <c r="E32" s="97"/>
      <c r="F32" s="393">
        <v>0</v>
      </c>
      <c r="G32" s="394"/>
    </row>
    <row r="33" spans="1:7" ht="12.75">
      <c r="A33" s="94" t="s">
        <v>62</v>
      </c>
      <c r="B33" s="98"/>
      <c r="C33" s="99">
        <f>C32</f>
        <v>0</v>
      </c>
      <c r="D33" s="95" t="s">
        <v>63</v>
      </c>
      <c r="E33" s="72"/>
      <c r="F33" s="393">
        <f>ROUND(PRODUCT(F32,C33/100),0)</f>
        <v>0</v>
      </c>
      <c r="G33" s="394"/>
    </row>
    <row r="34" spans="1:7" s="103" customFormat="1" ht="19.5" customHeight="1" thickBot="1">
      <c r="A34" s="100" t="s">
        <v>64</v>
      </c>
      <c r="B34" s="101"/>
      <c r="C34" s="101"/>
      <c r="D34" s="101"/>
      <c r="E34" s="102"/>
      <c r="F34" s="395">
        <f>ROUND(SUM(F30:F33),0)</f>
        <v>0</v>
      </c>
      <c r="G34" s="396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97"/>
      <c r="C37" s="397"/>
      <c r="D37" s="397"/>
      <c r="E37" s="397"/>
      <c r="F37" s="397"/>
      <c r="G37" s="397"/>
      <c r="H37" s="1" t="s">
        <v>1</v>
      </c>
    </row>
    <row r="38" spans="1:8" ht="12.75" customHeight="1">
      <c r="A38" s="104"/>
      <c r="B38" s="397"/>
      <c r="C38" s="397"/>
      <c r="D38" s="397"/>
      <c r="E38" s="397"/>
      <c r="F38" s="397"/>
      <c r="G38" s="397"/>
      <c r="H38" s="1" t="s">
        <v>1</v>
      </c>
    </row>
    <row r="39" spans="1:8" ht="12.75">
      <c r="A39" s="104"/>
      <c r="B39" s="397"/>
      <c r="C39" s="397"/>
      <c r="D39" s="397"/>
      <c r="E39" s="397"/>
      <c r="F39" s="397"/>
      <c r="G39" s="397"/>
      <c r="H39" s="1" t="s">
        <v>1</v>
      </c>
    </row>
    <row r="40" spans="1:8" ht="12.75">
      <c r="A40" s="104"/>
      <c r="B40" s="397"/>
      <c r="C40" s="397"/>
      <c r="D40" s="397"/>
      <c r="E40" s="397"/>
      <c r="F40" s="397"/>
      <c r="G40" s="397"/>
      <c r="H40" s="1" t="s">
        <v>1</v>
      </c>
    </row>
    <row r="41" spans="1:8" ht="12.75">
      <c r="A41" s="104"/>
      <c r="B41" s="397"/>
      <c r="C41" s="397"/>
      <c r="D41" s="397"/>
      <c r="E41" s="397"/>
      <c r="F41" s="397"/>
      <c r="G41" s="397"/>
      <c r="H41" s="1" t="s">
        <v>1</v>
      </c>
    </row>
    <row r="42" spans="1:8" ht="12.75">
      <c r="A42" s="104"/>
      <c r="B42" s="397"/>
      <c r="C42" s="397"/>
      <c r="D42" s="397"/>
      <c r="E42" s="397"/>
      <c r="F42" s="397"/>
      <c r="G42" s="397"/>
      <c r="H42" s="1" t="s">
        <v>1</v>
      </c>
    </row>
    <row r="43" spans="1:8" ht="12.75">
      <c r="A43" s="104"/>
      <c r="B43" s="397"/>
      <c r="C43" s="397"/>
      <c r="D43" s="397"/>
      <c r="E43" s="397"/>
      <c r="F43" s="397"/>
      <c r="G43" s="397"/>
      <c r="H43" s="1" t="s">
        <v>1</v>
      </c>
    </row>
    <row r="44" spans="1:8" ht="12.75" customHeight="1">
      <c r="A44" s="104"/>
      <c r="B44" s="397"/>
      <c r="C44" s="397"/>
      <c r="D44" s="397"/>
      <c r="E44" s="397"/>
      <c r="F44" s="397"/>
      <c r="G44" s="397"/>
      <c r="H44" s="1" t="s">
        <v>1</v>
      </c>
    </row>
    <row r="45" spans="1:8" ht="12.75" customHeight="1">
      <c r="A45" s="104"/>
      <c r="B45" s="397"/>
      <c r="C45" s="397"/>
      <c r="D45" s="397"/>
      <c r="E45" s="397"/>
      <c r="F45" s="397"/>
      <c r="G45" s="397"/>
      <c r="H45" s="1" t="s">
        <v>1</v>
      </c>
    </row>
    <row r="46" spans="2:7" ht="12.75">
      <c r="B46" s="392"/>
      <c r="C46" s="392"/>
      <c r="D46" s="392"/>
      <c r="E46" s="392"/>
      <c r="F46" s="392"/>
      <c r="G46" s="392"/>
    </row>
    <row r="47" spans="2:7" ht="12.75">
      <c r="B47" s="392"/>
      <c r="C47" s="392"/>
      <c r="D47" s="392"/>
      <c r="E47" s="392"/>
      <c r="F47" s="392"/>
      <c r="G47" s="392"/>
    </row>
    <row r="48" spans="2:7" ht="12.75">
      <c r="B48" s="392"/>
      <c r="C48" s="392"/>
      <c r="D48" s="392"/>
      <c r="E48" s="392"/>
      <c r="F48" s="392"/>
      <c r="G48" s="392"/>
    </row>
    <row r="49" spans="2:7" ht="12.75">
      <c r="B49" s="392"/>
      <c r="C49" s="392"/>
      <c r="D49" s="392"/>
      <c r="E49" s="392"/>
      <c r="F49" s="392"/>
      <c r="G49" s="392"/>
    </row>
    <row r="50" spans="2:7" ht="12.75">
      <c r="B50" s="392"/>
      <c r="C50" s="392"/>
      <c r="D50" s="392"/>
      <c r="E50" s="392"/>
      <c r="F50" s="392"/>
      <c r="G50" s="392"/>
    </row>
    <row r="51" spans="2:7" ht="12.75">
      <c r="B51" s="392"/>
      <c r="C51" s="392"/>
      <c r="D51" s="392"/>
      <c r="E51" s="392"/>
      <c r="F51" s="392"/>
      <c r="G51" s="392"/>
    </row>
  </sheetData>
  <sheetProtection password="CC3D" sheet="1" objects="1" scenarios="1"/>
  <mergeCells count="19">
    <mergeCell ref="C7:E7"/>
    <mergeCell ref="B46:G46"/>
    <mergeCell ref="B47:G47"/>
    <mergeCell ref="B48:G48"/>
    <mergeCell ref="B49:G49"/>
    <mergeCell ref="C8:E8"/>
    <mergeCell ref="C9:E9"/>
    <mergeCell ref="C10:E10"/>
    <mergeCell ref="C11:E11"/>
    <mergeCell ref="C12:E12"/>
    <mergeCell ref="A23:B23"/>
    <mergeCell ref="B50:G50"/>
    <mergeCell ref="B51:G51"/>
    <mergeCell ref="F30:G30"/>
    <mergeCell ref="F31:G31"/>
    <mergeCell ref="F32:G32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79"/>
  <sheetViews>
    <sheetView workbookViewId="0" topLeftCell="A1">
      <selection activeCell="A20" sqref="A20:I28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06" t="s">
        <v>2</v>
      </c>
      <c r="B1" s="407"/>
      <c r="C1" s="105" t="s">
        <v>91</v>
      </c>
      <c r="D1" s="106"/>
      <c r="E1" s="107"/>
      <c r="F1" s="106"/>
      <c r="G1" s="108" t="s">
        <v>66</v>
      </c>
      <c r="H1" s="109" t="s">
        <v>96</v>
      </c>
      <c r="I1" s="110"/>
    </row>
    <row r="2" spans="1:9" ht="13.5" thickBot="1">
      <c r="A2" s="408" t="s">
        <v>67</v>
      </c>
      <c r="B2" s="409"/>
      <c r="C2" s="111" t="s">
        <v>358</v>
      </c>
      <c r="D2" s="112"/>
      <c r="E2" s="113"/>
      <c r="F2" s="112"/>
      <c r="G2" s="410"/>
      <c r="H2" s="411"/>
      <c r="I2" s="412"/>
    </row>
    <row r="3" ht="13.5" thickTop="1">
      <c r="F3" s="46"/>
    </row>
    <row r="4" spans="1:9" ht="19.5" customHeight="1">
      <c r="A4" s="114" t="s">
        <v>68</v>
      </c>
      <c r="B4" s="115"/>
      <c r="C4" s="115"/>
      <c r="D4" s="115"/>
      <c r="E4" s="116"/>
      <c r="F4" s="115"/>
      <c r="G4" s="115"/>
      <c r="H4" s="115"/>
      <c r="I4" s="115"/>
    </row>
    <row r="5" ht="13.5" thickBot="1"/>
    <row r="6" spans="1:9" s="46" customFormat="1" ht="13.5" thickBot="1">
      <c r="A6" s="117"/>
      <c r="B6" s="118" t="s">
        <v>69</v>
      </c>
      <c r="C6" s="118"/>
      <c r="D6" s="119"/>
      <c r="E6" s="120" t="s">
        <v>20</v>
      </c>
      <c r="F6" s="121" t="s">
        <v>21</v>
      </c>
      <c r="G6" s="121" t="s">
        <v>22</v>
      </c>
      <c r="H6" s="121" t="s">
        <v>23</v>
      </c>
      <c r="I6" s="122" t="s">
        <v>24</v>
      </c>
    </row>
    <row r="7" spans="1:9" s="46" customFormat="1" ht="12.75">
      <c r="A7" s="193" t="str">
        <f>'SO200  Pol'!B7</f>
        <v>1</v>
      </c>
      <c r="B7" s="12" t="str">
        <f>'SO200  Pol'!C7</f>
        <v>Zemní práce</v>
      </c>
      <c r="D7" s="123"/>
      <c r="E7" s="194">
        <f>'SO200  Pol'!BA54</f>
        <v>0</v>
      </c>
      <c r="F7" s="195">
        <f>'SO200  Pol'!BB54</f>
        <v>0</v>
      </c>
      <c r="G7" s="195">
        <f>'SO200  Pol'!BC54</f>
        <v>0</v>
      </c>
      <c r="H7" s="195">
        <f>'SO200  Pol'!BD54</f>
        <v>0</v>
      </c>
      <c r="I7" s="196">
        <f>'SO200  Pol'!BE54</f>
        <v>0</v>
      </c>
    </row>
    <row r="8" spans="1:9" s="46" customFormat="1" ht="12.75">
      <c r="A8" s="193" t="str">
        <f>'SO200  Pol'!B55</f>
        <v>2</v>
      </c>
      <c r="B8" s="12" t="str">
        <f>'SO200  Pol'!C55</f>
        <v>Základy a zvláštní zakládání</v>
      </c>
      <c r="D8" s="123"/>
      <c r="E8" s="194">
        <f>'SO200  Pol'!BA64</f>
        <v>0</v>
      </c>
      <c r="F8" s="195">
        <f>'SO200  Pol'!BB64</f>
        <v>0</v>
      </c>
      <c r="G8" s="195">
        <f>'SO200  Pol'!BC64</f>
        <v>0</v>
      </c>
      <c r="H8" s="195">
        <f>'SO200  Pol'!BD64</f>
        <v>0</v>
      </c>
      <c r="I8" s="196">
        <f>'SO200  Pol'!BE64</f>
        <v>0</v>
      </c>
    </row>
    <row r="9" spans="1:9" s="46" customFormat="1" ht="12.75">
      <c r="A9" s="193" t="str">
        <f>'SO200  Pol'!B65</f>
        <v>4</v>
      </c>
      <c r="B9" s="12" t="str">
        <f>'SO200  Pol'!C65</f>
        <v>Vodorovné konstrukce</v>
      </c>
      <c r="D9" s="123"/>
      <c r="E9" s="194">
        <f>'SO200  Pol'!BA68</f>
        <v>0</v>
      </c>
      <c r="F9" s="195">
        <f>'SO200  Pol'!BB68</f>
        <v>0</v>
      </c>
      <c r="G9" s="195">
        <f>'SO200  Pol'!BC68</f>
        <v>0</v>
      </c>
      <c r="H9" s="195">
        <f>'SO200  Pol'!BD68</f>
        <v>0</v>
      </c>
      <c r="I9" s="196">
        <f>'SO200  Pol'!BE68</f>
        <v>0</v>
      </c>
    </row>
    <row r="10" spans="1:9" s="46" customFormat="1" ht="12.75">
      <c r="A10" s="193" t="str">
        <f>'SO200  Pol'!B69</f>
        <v>5</v>
      </c>
      <c r="B10" s="12" t="str">
        <f>'SO200  Pol'!C69</f>
        <v>Komunikace</v>
      </c>
      <c r="D10" s="123"/>
      <c r="E10" s="194">
        <f>'SO200  Pol'!BA82</f>
        <v>0</v>
      </c>
      <c r="F10" s="195">
        <f>'SO200  Pol'!BB82</f>
        <v>0</v>
      </c>
      <c r="G10" s="195">
        <f>'SO200  Pol'!BC82</f>
        <v>0</v>
      </c>
      <c r="H10" s="195">
        <f>'SO200  Pol'!BD82</f>
        <v>0</v>
      </c>
      <c r="I10" s="196">
        <f>'SO200  Pol'!BE82</f>
        <v>0</v>
      </c>
    </row>
    <row r="11" spans="1:9" s="46" customFormat="1" ht="12.75">
      <c r="A11" s="193" t="str">
        <f>'SO200  Pol'!B83</f>
        <v>8</v>
      </c>
      <c r="B11" s="12" t="str">
        <f>'SO200  Pol'!C83</f>
        <v>Trubní vedení</v>
      </c>
      <c r="D11" s="123"/>
      <c r="E11" s="194">
        <f>'SO200  Pol'!BA86</f>
        <v>0</v>
      </c>
      <c r="F11" s="195">
        <f>'SO200  Pol'!BB86</f>
        <v>0</v>
      </c>
      <c r="G11" s="195">
        <f>'SO200  Pol'!BC86</f>
        <v>0</v>
      </c>
      <c r="H11" s="195">
        <f>'SO200  Pol'!BD86</f>
        <v>0</v>
      </c>
      <c r="I11" s="196">
        <f>'SO200  Pol'!BE86</f>
        <v>0</v>
      </c>
    </row>
    <row r="12" spans="1:9" s="46" customFormat="1" ht="12.75">
      <c r="A12" s="193" t="str">
        <f>'SO200  Pol'!B87</f>
        <v>91</v>
      </c>
      <c r="B12" s="12" t="str">
        <f>'SO200  Pol'!C87</f>
        <v>Doplňující práce na komunikaci</v>
      </c>
      <c r="D12" s="123"/>
      <c r="E12" s="194">
        <f>'SO200  Pol'!BA94</f>
        <v>0</v>
      </c>
      <c r="F12" s="195">
        <f>'SO200  Pol'!BB94</f>
        <v>0</v>
      </c>
      <c r="G12" s="195">
        <f>'SO200  Pol'!BC94</f>
        <v>0</v>
      </c>
      <c r="H12" s="195">
        <f>'SO200  Pol'!BD94</f>
        <v>0</v>
      </c>
      <c r="I12" s="196">
        <f>'SO200  Pol'!BE94</f>
        <v>0</v>
      </c>
    </row>
    <row r="13" spans="1:9" s="46" customFormat="1" ht="12.75">
      <c r="A13" s="193" t="str">
        <f>'SO200  Pol'!B95</f>
        <v>M21</v>
      </c>
      <c r="B13" s="12" t="str">
        <f>'SO200  Pol'!C95</f>
        <v>Elektromontáže</v>
      </c>
      <c r="D13" s="123"/>
      <c r="E13" s="194">
        <f>'SO200  Pol'!BA99</f>
        <v>0</v>
      </c>
      <c r="F13" s="195">
        <f>'SO200  Pol'!BB99</f>
        <v>0</v>
      </c>
      <c r="G13" s="195">
        <f>'SO200  Pol'!BC99</f>
        <v>0</v>
      </c>
      <c r="H13" s="195">
        <f>'SO200  Pol'!BD99</f>
        <v>0</v>
      </c>
      <c r="I13" s="196">
        <f>'SO200  Pol'!BE99</f>
        <v>0</v>
      </c>
    </row>
    <row r="14" spans="1:9" s="46" customFormat="1" ht="12.75">
      <c r="A14" s="193" t="str">
        <f>'SO200  Pol'!B100</f>
        <v>M23</v>
      </c>
      <c r="B14" s="12" t="str">
        <f>'SO200  Pol'!C100</f>
        <v>Montáže potrubí</v>
      </c>
      <c r="D14" s="123"/>
      <c r="E14" s="194">
        <f>'SO200  Pol'!BA153</f>
        <v>0</v>
      </c>
      <c r="F14" s="195">
        <f>'SO200  Pol'!BB153</f>
        <v>0</v>
      </c>
      <c r="G14" s="195">
        <f>'SO200  Pol'!BC153</f>
        <v>0</v>
      </c>
      <c r="H14" s="195">
        <f>'SO200  Pol'!BD153</f>
        <v>0</v>
      </c>
      <c r="I14" s="196">
        <f>'SO200  Pol'!BE153</f>
        <v>0</v>
      </c>
    </row>
    <row r="15" spans="1:9" s="46" customFormat="1" ht="12.75">
      <c r="A15" s="193" t="str">
        <f>'SO200  Pol'!B154</f>
        <v>M46</v>
      </c>
      <c r="B15" s="12" t="str">
        <f>'SO200  Pol'!C154</f>
        <v>Zemní práce při montážích</v>
      </c>
      <c r="D15" s="123"/>
      <c r="E15" s="194">
        <f>'SO200  Pol'!BA157</f>
        <v>0</v>
      </c>
      <c r="F15" s="195">
        <f>'SO200  Pol'!BB157</f>
        <v>0</v>
      </c>
      <c r="G15" s="195">
        <f>'SO200  Pol'!BC157</f>
        <v>0</v>
      </c>
      <c r="H15" s="195">
        <f>'SO200  Pol'!BD157</f>
        <v>0</v>
      </c>
      <c r="I15" s="196">
        <f>'SO200  Pol'!BE157</f>
        <v>0</v>
      </c>
    </row>
    <row r="16" spans="1:9" s="46" customFormat="1" ht="12.75">
      <c r="A16" s="193" t="str">
        <f>'SO200  Pol'!B158</f>
        <v>999</v>
      </c>
      <c r="B16" s="12" t="str">
        <f>'SO200  Pol'!C158</f>
        <v>Poplatky za skládky</v>
      </c>
      <c r="D16" s="123"/>
      <c r="E16" s="194">
        <f>'SO200  Pol'!BA163</f>
        <v>0</v>
      </c>
      <c r="F16" s="195">
        <f>'SO200  Pol'!BB163</f>
        <v>0</v>
      </c>
      <c r="G16" s="195">
        <f>'SO200  Pol'!BC163</f>
        <v>0</v>
      </c>
      <c r="H16" s="195">
        <f>'SO200  Pol'!BD163</f>
        <v>0</v>
      </c>
      <c r="I16" s="196">
        <f>'SO200  Pol'!BE163</f>
        <v>0</v>
      </c>
    </row>
    <row r="17" spans="1:9" s="46" customFormat="1" ht="13.5" thickBot="1">
      <c r="A17" s="193" t="str">
        <f>'SO200  Pol'!B164</f>
        <v>D96</v>
      </c>
      <c r="B17" s="12" t="str">
        <f>'SO200  Pol'!C164</f>
        <v>Přesuny suti a vybouraných hmot</v>
      </c>
      <c r="D17" s="123"/>
      <c r="E17" s="194">
        <f>'SO200  Pol'!BA170</f>
        <v>0</v>
      </c>
      <c r="F17" s="195">
        <f>'SO200  Pol'!BB170</f>
        <v>0</v>
      </c>
      <c r="G17" s="195">
        <f>'SO200  Pol'!BC170</f>
        <v>0</v>
      </c>
      <c r="H17" s="195">
        <f>'SO200  Pol'!BD170</f>
        <v>0</v>
      </c>
      <c r="I17" s="196">
        <f>'SO200  Pol'!BE170</f>
        <v>0</v>
      </c>
    </row>
    <row r="18" spans="1:9" s="5" customFormat="1" ht="13.5" thickBot="1">
      <c r="A18" s="124"/>
      <c r="B18" s="125" t="s">
        <v>70</v>
      </c>
      <c r="C18" s="125"/>
      <c r="D18" s="126"/>
      <c r="E18" s="127">
        <f>SUM(E7:E17)</f>
        <v>0</v>
      </c>
      <c r="F18" s="128">
        <f>SUM(F7:F17)</f>
        <v>0</v>
      </c>
      <c r="G18" s="128">
        <f>SUM(G7:G17)</f>
        <v>0</v>
      </c>
      <c r="H18" s="128">
        <f>SUM(H7:H17)</f>
        <v>0</v>
      </c>
      <c r="I18" s="129">
        <f>SUM(I7:I17)</f>
        <v>0</v>
      </c>
    </row>
    <row r="19" spans="1:9" ht="12.75">
      <c r="A19" s="46"/>
      <c r="B19" s="46"/>
      <c r="C19" s="46"/>
      <c r="D19" s="46"/>
      <c r="E19" s="46"/>
      <c r="F19" s="46"/>
      <c r="G19" s="46"/>
      <c r="H19" s="46"/>
      <c r="I19" s="46"/>
    </row>
    <row r="20" spans="1:57" ht="19.5" customHeight="1">
      <c r="A20" s="239"/>
      <c r="B20" s="239"/>
      <c r="C20" s="239"/>
      <c r="D20" s="239"/>
      <c r="E20" s="239"/>
      <c r="F20" s="239"/>
      <c r="G20" s="240"/>
      <c r="H20" s="239"/>
      <c r="I20" s="239"/>
      <c r="BA20" s="52"/>
      <c r="BB20" s="52"/>
      <c r="BC20" s="52"/>
      <c r="BD20" s="52"/>
      <c r="BE20" s="52"/>
    </row>
    <row r="21" spans="1:9" ht="12.75">
      <c r="A21" s="91"/>
      <c r="B21" s="91"/>
      <c r="C21" s="91"/>
      <c r="D21" s="91"/>
      <c r="E21" s="91"/>
      <c r="F21" s="91"/>
      <c r="G21" s="91"/>
      <c r="H21" s="91"/>
      <c r="I21" s="91"/>
    </row>
    <row r="22" spans="1:9" ht="12.75">
      <c r="A22" s="241"/>
      <c r="B22" s="241"/>
      <c r="C22" s="241"/>
      <c r="D22" s="91"/>
      <c r="E22" s="242"/>
      <c r="F22" s="242"/>
      <c r="G22" s="243"/>
      <c r="H22" s="244"/>
      <c r="I22" s="244"/>
    </row>
    <row r="23" spans="1:53" ht="12.75">
      <c r="A23" s="91"/>
      <c r="B23" s="91"/>
      <c r="C23" s="91"/>
      <c r="D23" s="91"/>
      <c r="E23" s="245"/>
      <c r="F23" s="246"/>
      <c r="G23" s="245"/>
      <c r="H23" s="247"/>
      <c r="I23" s="245"/>
      <c r="BA23" s="1">
        <v>0</v>
      </c>
    </row>
    <row r="24" spans="1:53" ht="12.75">
      <c r="A24" s="91"/>
      <c r="B24" s="91"/>
      <c r="C24" s="91"/>
      <c r="D24" s="91"/>
      <c r="E24" s="245"/>
      <c r="F24" s="246"/>
      <c r="G24" s="245"/>
      <c r="H24" s="247"/>
      <c r="I24" s="245"/>
      <c r="BA24" s="1">
        <v>0</v>
      </c>
    </row>
    <row r="25" spans="1:53" ht="12.75">
      <c r="A25" s="91"/>
      <c r="B25" s="91"/>
      <c r="C25" s="91"/>
      <c r="D25" s="91"/>
      <c r="E25" s="245"/>
      <c r="F25" s="246"/>
      <c r="G25" s="245"/>
      <c r="H25" s="247"/>
      <c r="I25" s="245"/>
      <c r="BA25" s="1">
        <v>0</v>
      </c>
    </row>
    <row r="26" spans="1:53" ht="12.75">
      <c r="A26" s="91"/>
      <c r="B26" s="91"/>
      <c r="C26" s="91"/>
      <c r="D26" s="91"/>
      <c r="E26" s="245"/>
      <c r="F26" s="246"/>
      <c r="G26" s="245"/>
      <c r="H26" s="247"/>
      <c r="I26" s="245"/>
      <c r="BA26" s="1">
        <v>1</v>
      </c>
    </row>
    <row r="27" spans="1:53" ht="12.75">
      <c r="A27" s="91"/>
      <c r="B27" s="91"/>
      <c r="C27" s="91"/>
      <c r="D27" s="91"/>
      <c r="E27" s="245"/>
      <c r="F27" s="246"/>
      <c r="G27" s="245"/>
      <c r="H27" s="247"/>
      <c r="I27" s="245"/>
      <c r="BA27" s="1">
        <v>1</v>
      </c>
    </row>
    <row r="28" spans="1:9" ht="12.75">
      <c r="A28" s="91"/>
      <c r="B28" s="241"/>
      <c r="C28" s="91"/>
      <c r="D28" s="248"/>
      <c r="E28" s="248"/>
      <c r="F28" s="248"/>
      <c r="G28" s="248"/>
      <c r="H28" s="413"/>
      <c r="I28" s="413"/>
    </row>
    <row r="30" spans="2:9" ht="12.75">
      <c r="B30" s="5"/>
      <c r="F30" s="130"/>
      <c r="G30" s="131"/>
      <c r="H30" s="131"/>
      <c r="I30" s="11"/>
    </row>
    <row r="31" spans="6:9" ht="12.75">
      <c r="F31" s="130"/>
      <c r="G31" s="131"/>
      <c r="H31" s="131"/>
      <c r="I31" s="11"/>
    </row>
    <row r="32" spans="6:9" ht="12.75">
      <c r="F32" s="130"/>
      <c r="G32" s="131"/>
      <c r="H32" s="131"/>
      <c r="I32" s="11"/>
    </row>
    <row r="33" spans="6:9" ht="12.75">
      <c r="F33" s="130"/>
      <c r="G33" s="131"/>
      <c r="H33" s="131"/>
      <c r="I33" s="11"/>
    </row>
    <row r="34" spans="6:9" ht="12.75">
      <c r="F34" s="130"/>
      <c r="G34" s="131"/>
      <c r="H34" s="131"/>
      <c r="I34" s="11"/>
    </row>
    <row r="35" spans="6:9" ht="12.75">
      <c r="F35" s="130"/>
      <c r="G35" s="131"/>
      <c r="H35" s="131"/>
      <c r="I35" s="11"/>
    </row>
    <row r="36" spans="6:9" ht="12.75">
      <c r="F36" s="130"/>
      <c r="G36" s="131"/>
      <c r="H36" s="131"/>
      <c r="I36" s="11"/>
    </row>
    <row r="37" spans="6:9" ht="12.75">
      <c r="F37" s="130"/>
      <c r="G37" s="131"/>
      <c r="H37" s="131"/>
      <c r="I37" s="11"/>
    </row>
    <row r="38" spans="6:9" ht="12.75">
      <c r="F38" s="130"/>
      <c r="G38" s="131"/>
      <c r="H38" s="131"/>
      <c r="I38" s="11"/>
    </row>
    <row r="39" spans="6:9" ht="12.75">
      <c r="F39" s="130"/>
      <c r="G39" s="131"/>
      <c r="H39" s="131"/>
      <c r="I39" s="11"/>
    </row>
    <row r="40" spans="6:9" ht="12.75">
      <c r="F40" s="130"/>
      <c r="G40" s="131"/>
      <c r="H40" s="131"/>
      <c r="I40" s="11"/>
    </row>
    <row r="41" spans="6:9" ht="12.75">
      <c r="F41" s="130"/>
      <c r="G41" s="131"/>
      <c r="H41" s="131"/>
      <c r="I41" s="11"/>
    </row>
    <row r="42" spans="6:9" ht="12.75">
      <c r="F42" s="130"/>
      <c r="G42" s="131"/>
      <c r="H42" s="131"/>
      <c r="I42" s="11"/>
    </row>
    <row r="43" spans="6:9" ht="12.75">
      <c r="F43" s="130"/>
      <c r="G43" s="131"/>
      <c r="H43" s="131"/>
      <c r="I43" s="11"/>
    </row>
    <row r="44" spans="6:9" ht="12.75">
      <c r="F44" s="130"/>
      <c r="G44" s="131"/>
      <c r="H44" s="131"/>
      <c r="I44" s="11"/>
    </row>
    <row r="45" spans="6:9" ht="12.75">
      <c r="F45" s="130"/>
      <c r="G45" s="131"/>
      <c r="H45" s="131"/>
      <c r="I45" s="11"/>
    </row>
    <row r="46" spans="6:9" ht="12.75">
      <c r="F46" s="130"/>
      <c r="G46" s="131"/>
      <c r="H46" s="131"/>
      <c r="I46" s="11"/>
    </row>
    <row r="47" spans="6:9" ht="12.75">
      <c r="F47" s="130"/>
      <c r="G47" s="131"/>
      <c r="H47" s="131"/>
      <c r="I47" s="11"/>
    </row>
    <row r="48" spans="6:9" ht="12.75">
      <c r="F48" s="130"/>
      <c r="G48" s="131"/>
      <c r="H48" s="131"/>
      <c r="I48" s="11"/>
    </row>
    <row r="49" spans="6:9" ht="12.75">
      <c r="F49" s="130"/>
      <c r="G49" s="131"/>
      <c r="H49" s="131"/>
      <c r="I49" s="11"/>
    </row>
    <row r="50" spans="6:9" ht="12.75">
      <c r="F50" s="130"/>
      <c r="G50" s="131"/>
      <c r="H50" s="131"/>
      <c r="I50" s="11"/>
    </row>
    <row r="51" spans="6:9" ht="12.75">
      <c r="F51" s="130"/>
      <c r="G51" s="131"/>
      <c r="H51" s="131"/>
      <c r="I51" s="11"/>
    </row>
    <row r="52" spans="6:9" ht="12.75">
      <c r="F52" s="130"/>
      <c r="G52" s="131"/>
      <c r="H52" s="131"/>
      <c r="I52" s="11"/>
    </row>
    <row r="53" spans="6:9" ht="12.75">
      <c r="F53" s="130"/>
      <c r="G53" s="131"/>
      <c r="H53" s="131"/>
      <c r="I53" s="11"/>
    </row>
    <row r="54" spans="6:9" ht="12.75">
      <c r="F54" s="130"/>
      <c r="G54" s="131"/>
      <c r="H54" s="131"/>
      <c r="I54" s="11"/>
    </row>
    <row r="55" spans="6:9" ht="12.75">
      <c r="F55" s="130"/>
      <c r="G55" s="131"/>
      <c r="H55" s="131"/>
      <c r="I55" s="11"/>
    </row>
    <row r="56" spans="6:9" ht="12.75">
      <c r="F56" s="130"/>
      <c r="G56" s="131"/>
      <c r="H56" s="131"/>
      <c r="I56" s="11"/>
    </row>
    <row r="57" spans="6:9" ht="12.75">
      <c r="F57" s="130"/>
      <c r="G57" s="131"/>
      <c r="H57" s="131"/>
      <c r="I57" s="11"/>
    </row>
    <row r="58" spans="6:9" ht="12.75">
      <c r="F58" s="130"/>
      <c r="G58" s="131"/>
      <c r="H58" s="131"/>
      <c r="I58" s="11"/>
    </row>
    <row r="59" spans="6:9" ht="12.75">
      <c r="F59" s="130"/>
      <c r="G59" s="131"/>
      <c r="H59" s="131"/>
      <c r="I59" s="11"/>
    </row>
    <row r="60" spans="6:9" ht="12.75">
      <c r="F60" s="130"/>
      <c r="G60" s="131"/>
      <c r="H60" s="131"/>
      <c r="I60" s="11"/>
    </row>
    <row r="61" spans="6:9" ht="12.75">
      <c r="F61" s="130"/>
      <c r="G61" s="131"/>
      <c r="H61" s="131"/>
      <c r="I61" s="11"/>
    </row>
    <row r="62" spans="6:9" ht="12.75">
      <c r="F62" s="130"/>
      <c r="G62" s="131"/>
      <c r="H62" s="131"/>
      <c r="I62" s="11"/>
    </row>
    <row r="63" spans="6:9" ht="12.75">
      <c r="F63" s="130"/>
      <c r="G63" s="131"/>
      <c r="H63" s="131"/>
      <c r="I63" s="11"/>
    </row>
    <row r="64" spans="6:9" ht="12.75">
      <c r="F64" s="130"/>
      <c r="G64" s="131"/>
      <c r="H64" s="131"/>
      <c r="I64" s="11"/>
    </row>
    <row r="65" spans="6:9" ht="12.75">
      <c r="F65" s="130"/>
      <c r="G65" s="131"/>
      <c r="H65" s="131"/>
      <c r="I65" s="11"/>
    </row>
    <row r="66" spans="6:9" ht="12.75">
      <c r="F66" s="130"/>
      <c r="G66" s="131"/>
      <c r="H66" s="131"/>
      <c r="I66" s="11"/>
    </row>
    <row r="67" spans="6:9" ht="12.75">
      <c r="F67" s="130"/>
      <c r="G67" s="131"/>
      <c r="H67" s="131"/>
      <c r="I67" s="11"/>
    </row>
    <row r="68" spans="6:9" ht="12.75">
      <c r="F68" s="130"/>
      <c r="G68" s="131"/>
      <c r="H68" s="131"/>
      <c r="I68" s="11"/>
    </row>
    <row r="69" spans="6:9" ht="12.75">
      <c r="F69" s="130"/>
      <c r="G69" s="131"/>
      <c r="H69" s="131"/>
      <c r="I69" s="11"/>
    </row>
    <row r="70" spans="6:9" ht="12.75">
      <c r="F70" s="130"/>
      <c r="G70" s="131"/>
      <c r="H70" s="131"/>
      <c r="I70" s="11"/>
    </row>
    <row r="71" spans="6:9" ht="12.75">
      <c r="F71" s="130"/>
      <c r="G71" s="131"/>
      <c r="H71" s="131"/>
      <c r="I71" s="11"/>
    </row>
    <row r="72" spans="6:9" ht="12.75">
      <c r="F72" s="130"/>
      <c r="G72" s="131"/>
      <c r="H72" s="131"/>
      <c r="I72" s="11"/>
    </row>
    <row r="73" spans="6:9" ht="12.75">
      <c r="F73" s="130"/>
      <c r="G73" s="131"/>
      <c r="H73" s="131"/>
      <c r="I73" s="11"/>
    </row>
    <row r="74" spans="6:9" ht="12.75">
      <c r="F74" s="130"/>
      <c r="G74" s="131"/>
      <c r="H74" s="131"/>
      <c r="I74" s="11"/>
    </row>
    <row r="75" spans="6:9" ht="12.75">
      <c r="F75" s="130"/>
      <c r="G75" s="131"/>
      <c r="H75" s="131"/>
      <c r="I75" s="11"/>
    </row>
    <row r="76" spans="6:9" ht="12.75">
      <c r="F76" s="130"/>
      <c r="G76" s="131"/>
      <c r="H76" s="131"/>
      <c r="I76" s="11"/>
    </row>
    <row r="77" spans="6:9" ht="12.75">
      <c r="F77" s="130"/>
      <c r="G77" s="131"/>
      <c r="H77" s="131"/>
      <c r="I77" s="11"/>
    </row>
    <row r="78" spans="6:9" ht="12.75">
      <c r="F78" s="130"/>
      <c r="G78" s="131"/>
      <c r="H78" s="131"/>
      <c r="I78" s="11"/>
    </row>
    <row r="79" spans="6:9" ht="12.75">
      <c r="F79" s="130"/>
      <c r="G79" s="131"/>
      <c r="H79" s="131"/>
      <c r="I79" s="11"/>
    </row>
  </sheetData>
  <sheetProtection password="E0CF" sheet="1" objects="1" scenarios="1"/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Hančík Jakub</dc:creator>
  <cp:keywords/>
  <dc:description/>
  <cp:lastModifiedBy>Hančík Jakub</cp:lastModifiedBy>
  <cp:lastPrinted>2015-12-15T14:01:52Z</cp:lastPrinted>
  <dcterms:created xsi:type="dcterms:W3CDTF">2015-02-05T06:53:20Z</dcterms:created>
  <dcterms:modified xsi:type="dcterms:W3CDTF">2016-06-03T09:32:37Z</dcterms:modified>
  <cp:category/>
  <cp:version/>
  <cp:contentType/>
  <cp:contentStatus/>
</cp:coreProperties>
</file>