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zdarns-my.sharepoint.com/personal/danwur_zdarns_cz/Documents/Dana W MUZR/VZ/Jihlavská, cesta k vlečce/"/>
    </mc:Choice>
  </mc:AlternateContent>
  <xr:revisionPtr revIDLastSave="0" documentId="8_{435AD26D-47F6-4D37-8903-F125D0968F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" sheetId="5" r:id="rId1"/>
    <sheet name="000" sheetId="2" r:id="rId2"/>
    <sheet name="10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4" i="3" l="1"/>
  <c r="I93" i="3"/>
  <c r="O93" i="3" s="1"/>
  <c r="I89" i="3"/>
  <c r="O89" i="3" s="1"/>
  <c r="I85" i="3"/>
  <c r="O85" i="3" s="1"/>
  <c r="I80" i="3"/>
  <c r="O80" i="3" s="1"/>
  <c r="I76" i="3"/>
  <c r="O76" i="3" s="1"/>
  <c r="O72" i="3"/>
  <c r="I72" i="3"/>
  <c r="I68" i="3"/>
  <c r="O68" i="3" s="1"/>
  <c r="O64" i="3"/>
  <c r="I64" i="3"/>
  <c r="O60" i="3"/>
  <c r="I60" i="3"/>
  <c r="I47" i="3" s="1"/>
  <c r="I56" i="3"/>
  <c r="O56" i="3" s="1"/>
  <c r="I52" i="3"/>
  <c r="O52" i="3" s="1"/>
  <c r="O48" i="3"/>
  <c r="I48" i="3"/>
  <c r="I42" i="3"/>
  <c r="I43" i="3"/>
  <c r="O43" i="3" s="1"/>
  <c r="O38" i="3"/>
  <c r="I38" i="3"/>
  <c r="I34" i="3"/>
  <c r="O34" i="3" s="1"/>
  <c r="I30" i="3"/>
  <c r="O30" i="3" s="1"/>
  <c r="O26" i="3"/>
  <c r="I26" i="3"/>
  <c r="I22" i="3"/>
  <c r="O22" i="3" s="1"/>
  <c r="O18" i="3"/>
  <c r="I18" i="3"/>
  <c r="O14" i="3"/>
  <c r="I14" i="3"/>
  <c r="I13" i="3" s="1"/>
  <c r="I8" i="3"/>
  <c r="I9" i="3"/>
  <c r="O9" i="3" s="1"/>
  <c r="I8" i="2"/>
  <c r="I3" i="2" s="1"/>
  <c r="C10" i="5" s="1"/>
  <c r="I25" i="2"/>
  <c r="O25" i="2" s="1"/>
  <c r="I22" i="2"/>
  <c r="O22" i="2" s="1"/>
  <c r="I19" i="2"/>
  <c r="O19" i="2" s="1"/>
  <c r="I16" i="2"/>
  <c r="O16" i="2" s="1"/>
  <c r="I12" i="2"/>
  <c r="O12" i="2" s="1"/>
  <c r="I9" i="2"/>
  <c r="O9" i="2" s="1"/>
  <c r="D10" i="5" s="1"/>
  <c r="E10" i="5" l="1"/>
  <c r="D11" i="5"/>
  <c r="I3" i="3"/>
  <c r="C11" i="5" s="1"/>
  <c r="E11" i="5" l="1"/>
  <c r="C6" i="5"/>
  <c r="C7" i="5"/>
</calcChain>
</file>

<file path=xl/sharedStrings.xml><?xml version="1.0" encoding="utf-8"?>
<sst xmlns="http://schemas.openxmlformats.org/spreadsheetml/2006/main" count="393" uniqueCount="160">
  <si>
    <t>EstiCon</t>
  </si>
  <si>
    <t xml:space="preserve">Firma: </t>
  </si>
  <si>
    <t>Rekapitulace ceny</t>
  </si>
  <si>
    <t>Stavba: 2023-000071 - OPRAVA KOMUNIKACE K ŽEL. VLEČCE Z ULICE JIHLAVSKÁ, ŽĎÁR NAD SÁZAVOU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</si>
  <si>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</si>
  <si>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</si>
  <si>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</si>
  <si>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</si>
  <si>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</si>
  <si>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</si>
  <si>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</si>
  <si>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000</t>
  </si>
  <si>
    <t>VEDLEJŠÍ A OSTATNÍ NÁKLADY</t>
  </si>
  <si>
    <t>101</t>
  </si>
  <si>
    <t>OPRAVA KOMUNIKACE</t>
  </si>
  <si>
    <t>Soupis prací objektu</t>
  </si>
  <si>
    <t>S</t>
  </si>
  <si>
    <t>Stavba:</t>
  </si>
  <si>
    <t>2023-000071</t>
  </si>
  <si>
    <t>OPRAVA KOMUNIKACE K ŽEL. VLEČCE Z ULICE JIHLAVSKÁ, ŽĎÁR NAD SÁZAVOU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</si>
  <si>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</si>
  <si>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</si>
  <si>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</si>
  <si>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</si>
  <si>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</si>
  <si>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</si>
  <si>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</si>
  <si>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</si>
  <si>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</si>
  <si>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</si>
  <si>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</si>
  <si>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</si>
  <si>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</si>
  <si>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</si>
  <si>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</si>
  <si>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</si>
  <si>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</si>
  <si>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02730</t>
  </si>
  <si>
    <t/>
  </si>
  <si>
    <t>POMOC PRÁCE ZRÍZ NEBO ZAJIŠT OCHRANU INŽENÝRSKÝCH SÍTÍ</t>
  </si>
  <si>
    <t>KPL</t>
  </si>
  <si>
    <t>OTSKP ~ 2025</t>
  </si>
  <si>
    <t>PP</t>
  </si>
  <si>
    <t>náklady na vytyčení inženýrských sítí na staveništi</t>
  </si>
  <si>
    <t>TS</t>
  </si>
  <si>
    <t>zahrnuje veškeré náklady spojené s objednatelem požadovanými zarízeními</t>
  </si>
  <si>
    <t>02911</t>
  </si>
  <si>
    <t>OSTATNÍ POŽADAVKY - GEODETICKÉ ZAMERENÍ</t>
  </si>
  <si>
    <t>HM</t>
  </si>
  <si>
    <t>veškerá zaměření nutná pro realizaci stavby</t>
  </si>
  <si>
    <t>VV</t>
  </si>
  <si>
    <t>0,3 = 0,300 [A]</t>
  </si>
  <si>
    <t>zahrnuje veškeré náklady spojené s objednatelem požadovanými pracemi</t>
  </si>
  <si>
    <t>02944</t>
  </si>
  <si>
    <t>OSTAT POŽADAVKY - DOKUMENTACE SKUTEC PROVEDENÍ V DIGIT FORME</t>
  </si>
  <si>
    <t>doložení provedených prací a doložení skutečného provedení stavby na podkladu KM
Jedná se o zaměření skutečného provedení stavby ke kolaudaci vč. digitální podoby, vytyčení hranic pozemků a obvodu stavby</t>
  </si>
  <si>
    <t>02960</t>
  </si>
  <si>
    <t>OSTATNÍ POŽADAVKY - ODBORNÝ DOZOR</t>
  </si>
  <si>
    <t>Kompletní práce související se zajištěním BOZP na stavbě – práce související s plánem BOZP</t>
  </si>
  <si>
    <t>zahrnuje veškeré náklady spojené s objednatelem požadovaným dozorem</t>
  </si>
  <si>
    <t>03100</t>
  </si>
  <si>
    <t>ZARÍZENÍ STAVENIŠTE - ZRÍZENÍ, PROVOZ, DEMONTÁŽ</t>
  </si>
  <si>
    <t>Zahrnuje zejména náklady na:
- požadavky související s vybudováním, provozem a likvidací zařízení staveniště
- přípravu staveniště včetně zajištění přístupu pro provádění prací</t>
  </si>
  <si>
    <t>zahrnuje objednatelem povolené náklady na porízení (event. pronájem), provozování, udržování a likvidaci zhotovitelova zarízení</t>
  </si>
  <si>
    <t>03350</t>
  </si>
  <si>
    <t>SLUŽBY ZAJIŠTUJÍCÍ REGUL, PREVED A OCHRANU VEREJ DOPRAVY</t>
  </si>
  <si>
    <t>zpracování DIO, vč. zřízení a odstranění přechodného dopravního značení
Zajištění vydání všech potřebných rozhodnutí a stanovení pro přechodnou úpravu provozu na pozemních komunikacích dle zpracované projektové dokumentace a dle vyjádření dotčených orgánů;
-Soustavnou péči zhotovitele o kvalitní značení 
-Zabezpečení změny dopravního značení</t>
  </si>
  <si>
    <t>zahrnuje objednatelem povolené náklady na služby pro zhotovitele</t>
  </si>
  <si>
    <t>015111</t>
  </si>
  <si>
    <t>POPLATKY ZA LIKVIDACI ODPADŮ NEKONTAMINOVANÝCH - 17 05 04  VYTĚŽENÉ ZEMINY A HORNINY -  I. TŘÍDA TĚŽITELNOSTI</t>
  </si>
  <si>
    <t>T</t>
  </si>
  <si>
    <t>14,7*1,8 = 26,460 [A]</t>
  </si>
  <si>
    <t>1. Položka obsahuje:
 – veškeré poplatky provozovateli skládky, recyklační linky nebo jiného zařízení na zpracování nebo likvidaci odpadů související s převzetím, uložením, zpracováním nebo likvidací odpadu
2. Položka neobsahuje:
 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541/2020 Sb., o nakládání s odpady, v platném znění.</t>
  </si>
  <si>
    <t>1</t>
  </si>
  <si>
    <t>Zemní práce</t>
  </si>
  <si>
    <t>11360</t>
  </si>
  <si>
    <t>ROZRYTÍ VOZOVKY</t>
  </si>
  <si>
    <t>M2</t>
  </si>
  <si>
    <t>123,5*4,5 = 555,750 [A]</t>
  </si>
  <si>
    <t>zahrnuje potřebné mechanizmy a odklizení přebytečného materiálu</t>
  </si>
  <si>
    <t>12283</t>
  </si>
  <si>
    <t>ODKOPÁVKY A PROKOPÁVKY OBECNÉ TŘ. II</t>
  </si>
  <si>
    <t>M3</t>
  </si>
  <si>
    <t>odvoz na skládku dle dispozic zhotovitele</t>
  </si>
  <si>
    <t>lokální sanace okrajů vozovky 0,040 - 0,090 50*0,6*0,25 = 7,500 [A]_x000D_
lokální sanace okrajů vozovky 0,040 - 0,090 48*0,6*0,25 = 7,200 [B]_x000D_
Celkové množství = 14,700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</si>
  <si>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eventuelně nutné druhotné rozpojení odstřelené horniny
- ruční vykopávky, odstranění kořenů a napadávek
- pažení, vzepření a rozepření vč. přepažování (vyjma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</si>
  <si>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12922</t>
  </si>
  <si>
    <t>ČIŠTĚNÍ KRAJNIC OD NÁNOSU TL. DO 100MM</t>
  </si>
  <si>
    <t>123*2*0,5 = 123,000 [A]</t>
  </si>
  <si>
    <t>Součástí položky je vodorovná a svislá doprava, přemístění, přeložení, manipulace s materiálem a uložení na skládku.
 Nezahrnuje poplatek za skládku, který se vykazuje v položce 0141** (s výjimkou malého množství  materiálu, kde je možné poplatek zahrnout do jednotkové ceny položky – tento fakt musí být uveden v doplňujícím textu k položce)</t>
  </si>
  <si>
    <t>17310</t>
  </si>
  <si>
    <t>ZEMNÍ KRAJNICE A DOSYPÁVKY SE ZHUTNĚNÍM</t>
  </si>
  <si>
    <t>123*2*0,05 = 12,300 [A]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</si>
  <si>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svahování, hutnění a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</si>
  <si>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18120</t>
  </si>
  <si>
    <t>ÚPRAVA PLÁNĚ SE ZHUTNĚNÍM V HORNINĚ TŘ. II</t>
  </si>
  <si>
    <t>lokální sanace okrajů vozovky 0,040 - 0,090 50*0,6 = 30,000 [A]_x000D_
lokální sanace okrajů vozovky 0,040 - 0,090 48*0,6 = 28,800 [B]_x000D_
Celkové množství = 58,800</t>
  </si>
  <si>
    <t>položka zahrnuje úpravu pláně včetně vyrovnání výškových rozdílů. Míru zhutnění určuje projekt.</t>
  </si>
  <si>
    <t>18232</t>
  </si>
  <si>
    <t>ROZPROSTŘENÍ ORNICE V ROVINĚ V TL DO 0,15M</t>
  </si>
  <si>
    <t>123*1,0 = 123,000 [A]</t>
  </si>
  <si>
    <t>položka zahrnuje:
nutné přemístění ornice z dočasných skládek vzdálených do 50m
rozprostření ornice v předepsané tloušťce v rovině a ve svahu do 1:5</t>
  </si>
  <si>
    <t>18241</t>
  </si>
  <si>
    <t>ZALOŽENÍ TRÁVNÍKU RUČNÍM VÝSEVEM</t>
  </si>
  <si>
    <t>Zahrnuje dodání předepsané travní směsi, její výsev na ornici, zalévání, první pokosení, to vše bez ohledu na sklon terénu</t>
  </si>
  <si>
    <t>2</t>
  </si>
  <si>
    <t>Základy</t>
  </si>
  <si>
    <t>289973</t>
  </si>
  <si>
    <t>OPLÁŠTĚNÍ (ZPEVNĚNÍ) Z GEOSÍTÍ A GEOROHOŽÍ</t>
  </si>
  <si>
    <t>pomocí trojrozměrných georohoží s výztužnou mřížkou jako trvalé ochrany svahu (např. georohože typu Trinter nebo lepší)</t>
  </si>
  <si>
    <t>370 = 370,000 [A]</t>
  </si>
  <si>
    <t>Položka zahrnuje:
- dodávku předepsané geosítě nebi georohože
- úpravu, očištění a ochranu podkladu
- přichycení k podkladu, případně zatížení
- úpravy spojů a zajištění okrajů
- úpravy pro odvodnění
- nutné přesahy
- mimostaveništní a vnitrostaveništní dopravu</t>
  </si>
  <si>
    <t>5</t>
  </si>
  <si>
    <t>Komunikace</t>
  </si>
  <si>
    <t>56335</t>
  </si>
  <si>
    <t>VOZOVKOVÉ VRSTVY ZE ŠTĚRKODRTI TL. DO 250MM</t>
  </si>
  <si>
    <t>- dodání kameniva předepsané kvality a zrnitosti
- rozprostření a zhutnění vrstvy v předepsané tloušťce
- zřízení vrstvy bez rozlišení šířky, pokládání vrstvy po etapách
- nezahrnuje postřiky, nátěry</t>
  </si>
  <si>
    <t>56362</t>
  </si>
  <si>
    <t>VOZOVKOVÉ VRSTVY Z RECYKLOVANÉHO MATERIÁLU TL DO 100MM</t>
  </si>
  <si>
    <t>Konstrukce stávající vozovky bude doplněna a zesílena o R-mat 0/32 nebo o nestmelenou vrstvu MZ nebo ŠD 0/32 v tl. 80-100mm</t>
  </si>
  <si>
    <t>- dodání recyklátu v požadované kvalitě
- očištění podkladu
- uložení recyklátu dle předepsaného technologického předpisu, zhutnění vrstvy v předepsané tloušťce
- zřízení vrstvy bez rozlišení šířky, pokládání vrstvy po etapách, včetně pracovních spar a spojů
- úpravu napojení, ukončení 
- nezahrnuje postřiky, nátěry</t>
  </si>
  <si>
    <t>567541</t>
  </si>
  <si>
    <t>VRSTVY PRO OBNOVU A OPRAVY RECYK ZA STUDENA CEM TL DO 200MM</t>
  </si>
  <si>
    <t>- dodání materiálů předepsaných pro recyklaci za studena
- provedení recyklace dle předepsaného technologického předpisu, zhutnění vrstvy v předepsané tloušťce
- zřízení vrstvy bez rozlišení šířky, pokládání vrstvy po etapách
- úpravu napojení, ukončení
- nezahrnuje postřiky, nátěry</t>
  </si>
  <si>
    <t>56932</t>
  </si>
  <si>
    <t>ZPEVNĚNÍ KRAJNIC ZE ŠTĚRKODRTI TL. DO 100MM</t>
  </si>
  <si>
    <t>2*0,5*123 = 123,000 [A]</t>
  </si>
  <si>
    <t>- dodání kameniva předepsané kvality a zrnitosti
- rozprostření a zhutnění vrstvy v předepsané tloušťce
- zřízení vrstvy bez rozlišení šířky, pokládání vrstvy po etapách</t>
  </si>
  <si>
    <t>572213</t>
  </si>
  <si>
    <t>SPOJOVACÍ POSTŘIK Z EMULZE DO 0,5KG/M2</t>
  </si>
  <si>
    <t>2*(123,5*4,5) = 1111,500 [A]</t>
  </si>
  <si>
    <t>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</si>
  <si>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57476</t>
  </si>
  <si>
    <t>VOZOVKOVÉ VÝZTUŽNÉ VRSTVY Z GEOMŘÍŽOVINY S TKANINOU</t>
  </si>
  <si>
    <t>Sklovláknitá samolepící mříž</t>
  </si>
  <si>
    <t>- dodání geomříže v požadované kvalitě a v množství včetně přesahů (přesahy započteny v jednotkové ceně)
- očištění podkladu
- pokládka geomříže dle předepsaného technologického předpisu</t>
  </si>
  <si>
    <t>574A34</t>
  </si>
  <si>
    <t>ASFALTOVÝ BETON PRO OBRUSNÉ VRSTVY ACO 11+, 11S TL. 40MM</t>
  </si>
  <si>
    <t>ACO 11+, PMB 45/80-65 123,5*4,5 = 555,750 [A]</t>
  </si>
  <si>
    <t>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- nezahrnuje postřiky, nátěry
- nezahrnuje těsnění podél obrubníků, dilatačních zařízení, odvodňovacích proužků, odvodňovačů, vpustí, šachet a pod.</t>
  </si>
  <si>
    <t>574C56</t>
  </si>
  <si>
    <t>ASFALTOVÝ BETON PRO LOŽNÍ VRSTVY ACL 16+, 16S TL. 60MM</t>
  </si>
  <si>
    <t>574E46</t>
  </si>
  <si>
    <t>ASFALTOVÝ BETON PRO PODKLADNÍ VRSTVY ACP 16+, 16S TL. 50MM</t>
  </si>
  <si>
    <t>9</t>
  </si>
  <si>
    <t>Ostatní konstrukce a práce</t>
  </si>
  <si>
    <t>9111A3</t>
  </si>
  <si>
    <t>ZÁBRADLÍ SILNIČNÍ S VODOR MADLY - DEMONTÁŽ S PŘESUNEM</t>
  </si>
  <si>
    <t>M</t>
  </si>
  <si>
    <t>stávající zábradlí 22+73 = 95,000 [A]</t>
  </si>
  <si>
    <t>položka zahrnuje:
- demontáž a odstranění zařízení
- jeho odvoz na předepsané místo</t>
  </si>
  <si>
    <t>9113A1</t>
  </si>
  <si>
    <t>SVODIDLO OCEL SILNIČ JEDNOSTR, ÚROVEŇ ZADRŽ N1, N2 - DODÁVKA A MONTÁŽ</t>
  </si>
  <si>
    <t>km 0,000 - 0,098 98 = 98,000 [A]</t>
  </si>
  <si>
    <t>položka zahrnuje:
- kompletní dodávku všech dílů ocelového svodidla s předepsanou povrchovou úpravou včetně spojovacích prvků
- montáž a osazení svodidla, osazení sloupků zaberaněním nebo osazením do betonových bloků (včetně betonových bloků a nutných zemních prací
- ukončení zapuštěním do betonových bloků (včetně betonového bloku a nutných zemních prací) nebo koncovkou
- přechod na jiný typ svodidla nebo přes mostní závěr
- ochranu proti bludným proudům a vývody pro jejich měření
nezahrnuje odrazky nebo retroreflexní fólie</t>
  </si>
  <si>
    <t>91267</t>
  </si>
  <si>
    <t>ODRAZKY NA SVODIDLA</t>
  </si>
  <si>
    <t>KUS</t>
  </si>
  <si>
    <t>98/20 = 4,900 [A]</t>
  </si>
  <si>
    <t>- kompletní dodávka se všemi pomocnými a doplňujícími pracemi a součástmi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</si>
</sst>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9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54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2" fillId="2" borderId="0" xfId="3" applyFill="1">
      <alignment horizontal="right" vertical="center" wrapText="1"/>
    </xf>
    <xf numFmtId="164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4" fontId="2" fillId="0" borderId="1" xfId="1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righ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5" fillId="2" borderId="5" xfId="5" applyFill="1" applyBorder="1">
      <alignment horizontal="left" vertical="center" wrapText="1"/>
    </xf>
    <xf numFmtId="0" fontId="5" fillId="2" borderId="0" xfId="5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4" fillId="3" borderId="9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4" fillId="3" borderId="11" xfId="4" applyFill="1" applyBorder="1">
      <alignment horizontal="center" vertical="center" wrapText="1"/>
    </xf>
    <xf numFmtId="0" fontId="4" fillId="3" borderId="12" xfId="4" applyFill="1" applyBorder="1">
      <alignment horizontal="center" vertical="center" wrapText="1"/>
    </xf>
    <xf numFmtId="0" fontId="6" fillId="2" borderId="7" xfId="0" applyFont="1" applyFill="1" applyBorder="1"/>
    <xf numFmtId="0" fontId="6" fillId="2" borderId="13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/>
    <xf numFmtId="164" fontId="6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7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wrapText="1"/>
    </xf>
    <xf numFmtId="0" fontId="3" fillId="2" borderId="0" xfId="2" applyFill="1">
      <alignment horizontal="left" vertical="center" wrapText="1"/>
    </xf>
    <xf numFmtId="0" fontId="0" fillId="2" borderId="0" xfId="0" applyFill="1"/>
    <xf numFmtId="0" fontId="5" fillId="2" borderId="0" xfId="5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4" fillId="3" borderId="8" xfId="4" applyFill="1" applyBorder="1">
      <alignment horizontal="center" vertical="center" wrapText="1"/>
    </xf>
    <xf numFmtId="0" fontId="4" fillId="3" borderId="9" xfId="4" applyFill="1" applyBorder="1">
      <alignment horizontal="center" vertical="center" wrapText="1"/>
    </xf>
    <xf numFmtId="0" fontId="4" fillId="3" borderId="1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</cellXfs>
  <cellStyles count="9">
    <cellStyle name="NadpisRekapitulaceSoupisPraciStyle" xfId="2" xr:uid="{00000000-0005-0000-0000-000002000000}"/>
    <cellStyle name="NadpisStrukturyStyle" xfId="6" xr:uid="{00000000-0005-0000-0000-000006000000}"/>
    <cellStyle name="NadpisySloupcuStyle" xfId="4" xr:uid="{00000000-0005-0000-0000-000004000000}"/>
    <cellStyle name="Normální" xfId="0" builtinId="0"/>
    <cellStyle name="NormalStyle" xfId="1" xr:uid="{00000000-0005-0000-0000-000001000000}"/>
    <cellStyle name="PolDoplnInfoStyle" xfId="8" xr:uid="{00000000-0005-0000-0000-000008000000}"/>
    <cellStyle name="RekapitulaceCenyStyle" xfId="3" xr:uid="{00000000-0005-0000-0000-000003000000}"/>
    <cellStyle name="StavbaRozpocetHeaderStyle" xfId="5" xr:uid="{00000000-0005-0000-0000-000005000000}"/>
    <cellStyle name="StavebniDilStyle" xfId="7" xr:uid="{00000000-0005-0000-0000-000007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"/>
  <sheetViews>
    <sheetView tabSelected="1" workbookViewId="0">
      <selection activeCell="A21" sqref="A21"/>
    </sheetView>
  </sheetViews>
  <sheetFormatPr defaultRowHeight="14.4" x14ac:dyDescent="0.3"/>
  <cols>
    <col min="1" max="2" width="32.44140625" customWidth="1"/>
    <col min="3" max="5" width="19.44140625" customWidth="1"/>
  </cols>
  <sheetData>
    <row r="1" spans="1:5" x14ac:dyDescent="0.3">
      <c r="A1" s="1" t="s">
        <v>0</v>
      </c>
      <c r="B1" s="2" t="s">
        <v>1</v>
      </c>
      <c r="C1" s="3"/>
      <c r="D1" s="3"/>
      <c r="E1" s="3"/>
    </row>
    <row r="2" spans="1:5" x14ac:dyDescent="0.3">
      <c r="A2" s="1"/>
      <c r="B2" s="46" t="s">
        <v>2</v>
      </c>
      <c r="C2" s="3"/>
      <c r="D2" s="3"/>
      <c r="E2" s="3"/>
    </row>
    <row r="3" spans="1:5" x14ac:dyDescent="0.3">
      <c r="A3" s="3"/>
      <c r="B3" s="47"/>
      <c r="C3" s="3"/>
      <c r="D3" s="3"/>
      <c r="E3" s="3"/>
    </row>
    <row r="4" spans="1:5" x14ac:dyDescent="0.3">
      <c r="A4" s="3"/>
      <c r="B4" s="46" t="s">
        <v>3</v>
      </c>
      <c r="C4" s="47"/>
      <c r="D4" s="47"/>
      <c r="E4" s="47"/>
    </row>
    <row r="5" spans="1:5" x14ac:dyDescent="0.3">
      <c r="A5" s="3"/>
      <c r="B5" s="3"/>
      <c r="C5" s="3"/>
      <c r="D5" s="3"/>
      <c r="E5" s="3"/>
    </row>
    <row r="6" spans="1:5" x14ac:dyDescent="0.3">
      <c r="A6" s="3"/>
      <c r="B6" s="4" t="s">
        <v>4</v>
      </c>
      <c r="C6" s="5">
        <f>SUM(C10:C12)</f>
        <v>0</v>
      </c>
      <c r="D6" s="3"/>
      <c r="E6" s="3"/>
    </row>
    <row r="7" spans="1:5" x14ac:dyDescent="0.3">
      <c r="A7" s="3"/>
      <c r="B7" s="4" t="s">
        <v>5</v>
      </c>
      <c r="C7" s="5">
        <f>SUM(E10:E12)</f>
        <v>0</v>
      </c>
      <c r="D7" s="3"/>
      <c r="E7" s="3"/>
    </row>
    <row r="8" spans="1:5" x14ac:dyDescent="0.3">
      <c r="A8" s="3"/>
      <c r="B8" s="3"/>
      <c r="C8" s="3"/>
      <c r="D8" s="3"/>
      <c r="E8" s="3"/>
    </row>
    <row r="9" spans="1:5" x14ac:dyDescent="0.3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</row>
    <row r="10" spans="1:5" x14ac:dyDescent="0.3">
      <c r="A10" s="7" t="s">
        <v>11</v>
      </c>
      <c r="B10" s="7" t="s">
        <v>12</v>
      </c>
      <c r="C10" s="8">
        <f>'000'!I3</f>
        <v>0</v>
      </c>
      <c r="D10" s="8">
        <f>SUMIFS('000'!O:O,'000'!A:A,"P")</f>
        <v>0</v>
      </c>
      <c r="E10" s="8">
        <f>C10+D10</f>
        <v>0</v>
      </c>
    </row>
    <row r="11" spans="1:5" x14ac:dyDescent="0.3">
      <c r="A11" s="7" t="s">
        <v>13</v>
      </c>
      <c r="B11" s="7" t="s">
        <v>14</v>
      </c>
      <c r="C11" s="8">
        <f>'101'!I3</f>
        <v>0</v>
      </c>
      <c r="D11" s="8">
        <f>SUMIFS('101'!O:O,'101'!A:A,"P")</f>
        <v>0</v>
      </c>
      <c r="E11" s="8">
        <f>C11+D11</f>
        <v>0</v>
      </c>
    </row>
    <row r="12" spans="1:5" x14ac:dyDescent="0.3">
      <c r="A12" s="7"/>
      <c r="B12" s="7"/>
      <c r="C12" s="8"/>
      <c r="D12" s="8"/>
      <c r="E12" s="8"/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7"/>
  <sheetViews>
    <sheetView topLeftCell="B1" workbookViewId="0"/>
  </sheetViews>
  <sheetFormatPr defaultRowHeight="14.4" x14ac:dyDescent="0.3"/>
  <cols>
    <col min="1" max="1" width="9.109375" hidden="1"/>
    <col min="2" max="2" width="16.109375" customWidth="1"/>
    <col min="3" max="3" width="9.6640625" customWidth="1"/>
    <col min="4" max="4" width="13" customWidth="1"/>
    <col min="5" max="5" width="64.88671875" customWidth="1"/>
    <col min="6" max="6" width="13" customWidth="1"/>
    <col min="7" max="9" width="16.109375" customWidth="1"/>
    <col min="10" max="10" width="14.88671875" bestFit="1" customWidth="1"/>
    <col min="15" max="16" width="9.109375" hidden="1"/>
  </cols>
  <sheetData>
    <row r="1" spans="1:16" x14ac:dyDescent="0.3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1" x14ac:dyDescent="0.3">
      <c r="A2" s="1"/>
      <c r="B2" s="13"/>
      <c r="C2" s="14"/>
      <c r="D2" s="14"/>
      <c r="E2" s="15" t="s">
        <v>15</v>
      </c>
      <c r="F2" s="14"/>
      <c r="G2" s="14"/>
      <c r="H2" s="14"/>
      <c r="I2" s="14"/>
      <c r="J2" s="16"/>
    </row>
    <row r="3" spans="1:16" ht="27.6" x14ac:dyDescent="0.3">
      <c r="A3" s="3" t="s">
        <v>16</v>
      </c>
      <c r="B3" s="17" t="s">
        <v>17</v>
      </c>
      <c r="C3" s="48" t="s">
        <v>18</v>
      </c>
      <c r="D3" s="49"/>
      <c r="E3" s="18" t="s">
        <v>19</v>
      </c>
      <c r="F3" s="14"/>
      <c r="G3" s="14"/>
      <c r="H3" s="19" t="s">
        <v>11</v>
      </c>
      <c r="I3" s="20">
        <f>SUMIFS(I8:I27,A8:A27,"SD")</f>
        <v>0</v>
      </c>
      <c r="J3" s="16"/>
      <c r="O3">
        <v>0</v>
      </c>
      <c r="P3">
        <v>2</v>
      </c>
    </row>
    <row r="4" spans="1:16" x14ac:dyDescent="0.3">
      <c r="A4" s="3" t="s">
        <v>20</v>
      </c>
      <c r="B4" s="17" t="s">
        <v>21</v>
      </c>
      <c r="C4" s="48" t="s">
        <v>11</v>
      </c>
      <c r="D4" s="49"/>
      <c r="E4" s="18" t="s">
        <v>12</v>
      </c>
      <c r="F4" s="14"/>
      <c r="G4" s="14"/>
      <c r="H4" s="14"/>
      <c r="I4" s="14"/>
      <c r="J4" s="16"/>
      <c r="O4">
        <v>0.15</v>
      </c>
      <c r="P4">
        <v>2</v>
      </c>
    </row>
    <row r="5" spans="1:16" x14ac:dyDescent="0.3">
      <c r="A5" s="50" t="s">
        <v>22</v>
      </c>
      <c r="B5" s="51" t="s">
        <v>23</v>
      </c>
      <c r="C5" s="52" t="s">
        <v>24</v>
      </c>
      <c r="D5" s="52" t="s">
        <v>25</v>
      </c>
      <c r="E5" s="52" t="s">
        <v>26</v>
      </c>
      <c r="F5" s="52" t="s">
        <v>27</v>
      </c>
      <c r="G5" s="52" t="s">
        <v>28</v>
      </c>
      <c r="H5" s="52" t="s">
        <v>29</v>
      </c>
      <c r="I5" s="52"/>
      <c r="J5" s="53" t="s">
        <v>30</v>
      </c>
      <c r="O5">
        <v>0.21</v>
      </c>
    </row>
    <row r="6" spans="1:16" x14ac:dyDescent="0.3">
      <c r="A6" s="50"/>
      <c r="B6" s="51"/>
      <c r="C6" s="52"/>
      <c r="D6" s="52"/>
      <c r="E6" s="52"/>
      <c r="F6" s="52"/>
      <c r="G6" s="52"/>
      <c r="H6" s="6" t="s">
        <v>31</v>
      </c>
      <c r="I6" s="6" t="s">
        <v>32</v>
      </c>
      <c r="J6" s="53"/>
    </row>
    <row r="7" spans="1:16" x14ac:dyDescent="0.3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3">
      <c r="A8" s="25" t="s">
        <v>33</v>
      </c>
      <c r="B8" s="26"/>
      <c r="C8" s="27" t="s">
        <v>34</v>
      </c>
      <c r="D8" s="28"/>
      <c r="E8" s="25" t="s">
        <v>35</v>
      </c>
      <c r="F8" s="28"/>
      <c r="G8" s="28"/>
      <c r="H8" s="28"/>
      <c r="I8" s="29">
        <f>SUMIFS(I9:I27,A9:A27,"P")</f>
        <v>0</v>
      </c>
      <c r="J8" s="30"/>
    </row>
    <row r="9" spans="1:16" x14ac:dyDescent="0.3">
      <c r="A9" s="31" t="s">
        <v>36</v>
      </c>
      <c r="B9" s="31">
        <v>1</v>
      </c>
      <c r="C9" s="32" t="s">
        <v>37</v>
      </c>
      <c r="D9" s="31" t="s">
        <v>38</v>
      </c>
      <c r="E9" s="33" t="s">
        <v>39</v>
      </c>
      <c r="F9" s="34" t="s">
        <v>40</v>
      </c>
      <c r="G9" s="35">
        <v>1</v>
      </c>
      <c r="H9" s="36">
        <v>0</v>
      </c>
      <c r="I9" s="36">
        <f>ROUND(G9*H9,P4)</f>
        <v>0</v>
      </c>
      <c r="J9" s="34" t="s">
        <v>41</v>
      </c>
      <c r="O9" s="37">
        <f>I9*0.21</f>
        <v>0</v>
      </c>
      <c r="P9">
        <v>3</v>
      </c>
    </row>
    <row r="10" spans="1:16" x14ac:dyDescent="0.3">
      <c r="A10" s="31" t="s">
        <v>42</v>
      </c>
      <c r="B10" s="38"/>
      <c r="C10" s="39"/>
      <c r="D10" s="39"/>
      <c r="E10" s="33" t="s">
        <v>43</v>
      </c>
      <c r="F10" s="39"/>
      <c r="G10" s="39"/>
      <c r="H10" s="39"/>
      <c r="I10" s="39"/>
      <c r="J10" s="40"/>
    </row>
    <row r="11" spans="1:16" x14ac:dyDescent="0.3">
      <c r="A11" s="31" t="s">
        <v>44</v>
      </c>
      <c r="B11" s="38"/>
      <c r="C11" s="39"/>
      <c r="D11" s="39"/>
      <c r="E11" s="33" t="s">
        <v>45</v>
      </c>
      <c r="F11" s="39"/>
      <c r="G11" s="39"/>
      <c r="H11" s="39"/>
      <c r="I11" s="39"/>
      <c r="J11" s="40"/>
    </row>
    <row r="12" spans="1:16" x14ac:dyDescent="0.3">
      <c r="A12" s="31" t="s">
        <v>36</v>
      </c>
      <c r="B12" s="31">
        <v>2</v>
      </c>
      <c r="C12" s="32" t="s">
        <v>46</v>
      </c>
      <c r="D12" s="31" t="s">
        <v>38</v>
      </c>
      <c r="E12" s="33" t="s">
        <v>47</v>
      </c>
      <c r="F12" s="34" t="s">
        <v>48</v>
      </c>
      <c r="G12" s="35">
        <v>0.3</v>
      </c>
      <c r="H12" s="36">
        <v>0</v>
      </c>
      <c r="I12" s="36">
        <f>ROUND(G12*H12,P4)</f>
        <v>0</v>
      </c>
      <c r="J12" s="34" t="s">
        <v>41</v>
      </c>
      <c r="O12" s="37">
        <f>I12*0.21</f>
        <v>0</v>
      </c>
      <c r="P12">
        <v>3</v>
      </c>
    </row>
    <row r="13" spans="1:16" x14ac:dyDescent="0.3">
      <c r="A13" s="31" t="s">
        <v>42</v>
      </c>
      <c r="B13" s="38"/>
      <c r="C13" s="39"/>
      <c r="D13" s="39"/>
      <c r="E13" s="33" t="s">
        <v>49</v>
      </c>
      <c r="F13" s="39"/>
      <c r="G13" s="39"/>
      <c r="H13" s="39"/>
      <c r="I13" s="39"/>
      <c r="J13" s="40"/>
    </row>
    <row r="14" spans="1:16" x14ac:dyDescent="0.3">
      <c r="A14" s="31" t="s">
        <v>50</v>
      </c>
      <c r="B14" s="38"/>
      <c r="C14" s="39"/>
      <c r="D14" s="39"/>
      <c r="E14" s="41" t="s">
        <v>51</v>
      </c>
      <c r="F14" s="39"/>
      <c r="G14" s="39"/>
      <c r="H14" s="39"/>
      <c r="I14" s="39"/>
      <c r="J14" s="40"/>
    </row>
    <row r="15" spans="1:16" x14ac:dyDescent="0.3">
      <c r="A15" s="31" t="s">
        <v>44</v>
      </c>
      <c r="B15" s="38"/>
      <c r="C15" s="39"/>
      <c r="D15" s="39"/>
      <c r="E15" s="33" t="s">
        <v>52</v>
      </c>
      <c r="F15" s="39"/>
      <c r="G15" s="39"/>
      <c r="H15" s="39"/>
      <c r="I15" s="39"/>
      <c r="J15" s="40"/>
    </row>
    <row r="16" spans="1:16" x14ac:dyDescent="0.3">
      <c r="A16" s="31" t="s">
        <v>36</v>
      </c>
      <c r="B16" s="31">
        <v>3</v>
      </c>
      <c r="C16" s="32" t="s">
        <v>53</v>
      </c>
      <c r="D16" s="31" t="s">
        <v>38</v>
      </c>
      <c r="E16" s="33" t="s">
        <v>54</v>
      </c>
      <c r="F16" s="34" t="s">
        <v>40</v>
      </c>
      <c r="G16" s="35">
        <v>1</v>
      </c>
      <c r="H16" s="36">
        <v>0</v>
      </c>
      <c r="I16" s="36">
        <f>ROUND(G16*H16,P4)</f>
        <v>0</v>
      </c>
      <c r="J16" s="34" t="s">
        <v>41</v>
      </c>
      <c r="O16" s="37">
        <f>I16*0.21</f>
        <v>0</v>
      </c>
      <c r="P16">
        <v>3</v>
      </c>
    </row>
    <row r="17" spans="1:16" ht="57.6" x14ac:dyDescent="0.3">
      <c r="A17" s="31" t="s">
        <v>42</v>
      </c>
      <c r="B17" s="38"/>
      <c r="C17" s="39"/>
      <c r="D17" s="39"/>
      <c r="E17" s="33" t="s">
        <v>55</v>
      </c>
      <c r="F17" s="39"/>
      <c r="G17" s="39"/>
      <c r="H17" s="39"/>
      <c r="I17" s="39"/>
      <c r="J17" s="40"/>
    </row>
    <row r="18" spans="1:16" x14ac:dyDescent="0.3">
      <c r="A18" s="31" t="s">
        <v>44</v>
      </c>
      <c r="B18" s="38"/>
      <c r="C18" s="39"/>
      <c r="D18" s="39"/>
      <c r="E18" s="33" t="s">
        <v>52</v>
      </c>
      <c r="F18" s="39"/>
      <c r="G18" s="39"/>
      <c r="H18" s="39"/>
      <c r="I18" s="39"/>
      <c r="J18" s="40"/>
    </row>
    <row r="19" spans="1:16" x14ac:dyDescent="0.3">
      <c r="A19" s="31" t="s">
        <v>36</v>
      </c>
      <c r="B19" s="31">
        <v>4</v>
      </c>
      <c r="C19" s="32" t="s">
        <v>56</v>
      </c>
      <c r="D19" s="31" t="s">
        <v>38</v>
      </c>
      <c r="E19" s="33" t="s">
        <v>57</v>
      </c>
      <c r="F19" s="34" t="s">
        <v>40</v>
      </c>
      <c r="G19" s="35">
        <v>1</v>
      </c>
      <c r="H19" s="36">
        <v>0</v>
      </c>
      <c r="I19" s="36">
        <f>ROUND(G19*H19,P4)</f>
        <v>0</v>
      </c>
      <c r="J19" s="34" t="s">
        <v>41</v>
      </c>
      <c r="O19" s="37">
        <f>I19*0.21</f>
        <v>0</v>
      </c>
      <c r="P19">
        <v>3</v>
      </c>
    </row>
    <row r="20" spans="1:16" ht="28.8" x14ac:dyDescent="0.3">
      <c r="A20" s="31" t="s">
        <v>42</v>
      </c>
      <c r="B20" s="38"/>
      <c r="C20" s="39"/>
      <c r="D20" s="39"/>
      <c r="E20" s="33" t="s">
        <v>58</v>
      </c>
      <c r="F20" s="39"/>
      <c r="G20" s="39"/>
      <c r="H20" s="39"/>
      <c r="I20" s="39"/>
      <c r="J20" s="40"/>
    </row>
    <row r="21" spans="1:16" x14ac:dyDescent="0.3">
      <c r="A21" s="31" t="s">
        <v>44</v>
      </c>
      <c r="B21" s="38"/>
      <c r="C21" s="39"/>
      <c r="D21" s="39"/>
      <c r="E21" s="33" t="s">
        <v>59</v>
      </c>
      <c r="F21" s="39"/>
      <c r="G21" s="39"/>
      <c r="H21" s="39"/>
      <c r="I21" s="39"/>
      <c r="J21" s="40"/>
    </row>
    <row r="22" spans="1:16" x14ac:dyDescent="0.3">
      <c r="A22" s="31" t="s">
        <v>36</v>
      </c>
      <c r="B22" s="31">
        <v>5</v>
      </c>
      <c r="C22" s="32" t="s">
        <v>60</v>
      </c>
      <c r="D22" s="31" t="s">
        <v>38</v>
      </c>
      <c r="E22" s="33" t="s">
        <v>61</v>
      </c>
      <c r="F22" s="34" t="s">
        <v>40</v>
      </c>
      <c r="G22" s="35">
        <v>1</v>
      </c>
      <c r="H22" s="36">
        <v>0</v>
      </c>
      <c r="I22" s="36">
        <f>ROUND(G22*H22,P4)</f>
        <v>0</v>
      </c>
      <c r="J22" s="34" t="s">
        <v>41</v>
      </c>
      <c r="O22" s="37">
        <f>I22*0.21</f>
        <v>0</v>
      </c>
      <c r="P22">
        <v>3</v>
      </c>
    </row>
    <row r="23" spans="1:16" ht="57.6" x14ac:dyDescent="0.3">
      <c r="A23" s="31" t="s">
        <v>42</v>
      </c>
      <c r="B23" s="38"/>
      <c r="C23" s="39"/>
      <c r="D23" s="39"/>
      <c r="E23" s="33" t="s">
        <v>62</v>
      </c>
      <c r="F23" s="39"/>
      <c r="G23" s="39"/>
      <c r="H23" s="39"/>
      <c r="I23" s="39"/>
      <c r="J23" s="40"/>
    </row>
    <row r="24" spans="1:16" ht="28.8" x14ac:dyDescent="0.3">
      <c r="A24" s="31" t="s">
        <v>44</v>
      </c>
      <c r="B24" s="38"/>
      <c r="C24" s="39"/>
      <c r="D24" s="39"/>
      <c r="E24" s="33" t="s">
        <v>63</v>
      </c>
      <c r="F24" s="39"/>
      <c r="G24" s="39"/>
      <c r="H24" s="39"/>
      <c r="I24" s="39"/>
      <c r="J24" s="40"/>
    </row>
    <row r="25" spans="1:16" x14ac:dyDescent="0.3">
      <c r="A25" s="31" t="s">
        <v>36</v>
      </c>
      <c r="B25" s="31">
        <v>6</v>
      </c>
      <c r="C25" s="32" t="s">
        <v>64</v>
      </c>
      <c r="D25" s="31" t="s">
        <v>38</v>
      </c>
      <c r="E25" s="33" t="s">
        <v>65</v>
      </c>
      <c r="F25" s="34" t="s">
        <v>40</v>
      </c>
      <c r="G25" s="35">
        <v>1</v>
      </c>
      <c r="H25" s="36">
        <v>0</v>
      </c>
      <c r="I25" s="36">
        <f>ROUND(G25*H25,P4)</f>
        <v>0</v>
      </c>
      <c r="J25" s="34" t="s">
        <v>41</v>
      </c>
      <c r="O25" s="37">
        <f>I25*0.21</f>
        <v>0</v>
      </c>
      <c r="P25">
        <v>3</v>
      </c>
    </row>
    <row r="26" spans="1:16" ht="86.4" x14ac:dyDescent="0.3">
      <c r="A26" s="31" t="s">
        <v>42</v>
      </c>
      <c r="B26" s="38"/>
      <c r="C26" s="39"/>
      <c r="D26" s="39"/>
      <c r="E26" s="33" t="s">
        <v>66</v>
      </c>
      <c r="F26" s="39"/>
      <c r="G26" s="39"/>
      <c r="H26" s="39"/>
      <c r="I26" s="39"/>
      <c r="J26" s="40"/>
    </row>
    <row r="27" spans="1:16" x14ac:dyDescent="0.3">
      <c r="A27" s="31" t="s">
        <v>44</v>
      </c>
      <c r="B27" s="42"/>
      <c r="C27" s="43"/>
      <c r="D27" s="43"/>
      <c r="E27" s="33" t="s">
        <v>67</v>
      </c>
      <c r="F27" s="43"/>
      <c r="G27" s="43"/>
      <c r="H27" s="43"/>
      <c r="I27" s="43"/>
      <c r="J27" s="44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96"/>
  <sheetViews>
    <sheetView topLeftCell="B1" workbookViewId="0"/>
  </sheetViews>
  <sheetFormatPr defaultRowHeight="14.4" x14ac:dyDescent="0.3"/>
  <cols>
    <col min="1" max="1" width="9.109375" hidden="1"/>
    <col min="2" max="2" width="16.109375" customWidth="1"/>
    <col min="3" max="3" width="9.6640625" customWidth="1"/>
    <col min="4" max="4" width="13" customWidth="1"/>
    <col min="5" max="5" width="64.88671875" customWidth="1"/>
    <col min="6" max="6" width="13" customWidth="1"/>
    <col min="7" max="9" width="16.109375" customWidth="1"/>
    <col min="10" max="10" width="14.88671875" bestFit="1" customWidth="1"/>
    <col min="15" max="16" width="9.109375" hidden="1"/>
  </cols>
  <sheetData>
    <row r="1" spans="1:16" x14ac:dyDescent="0.3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1" x14ac:dyDescent="0.3">
      <c r="A2" s="1"/>
      <c r="B2" s="13"/>
      <c r="C2" s="14"/>
      <c r="D2" s="14"/>
      <c r="E2" s="15" t="s">
        <v>15</v>
      </c>
      <c r="F2" s="14"/>
      <c r="G2" s="14"/>
      <c r="H2" s="14"/>
      <c r="I2" s="14"/>
      <c r="J2" s="16"/>
    </row>
    <row r="3" spans="1:16" ht="27.6" x14ac:dyDescent="0.3">
      <c r="A3" s="3" t="s">
        <v>16</v>
      </c>
      <c r="B3" s="17" t="s">
        <v>17</v>
      </c>
      <c r="C3" s="48" t="s">
        <v>18</v>
      </c>
      <c r="D3" s="49"/>
      <c r="E3" s="18" t="s">
        <v>19</v>
      </c>
      <c r="F3" s="14"/>
      <c r="G3" s="14"/>
      <c r="H3" s="19" t="s">
        <v>13</v>
      </c>
      <c r="I3" s="20">
        <f>SUMIFS(I8:I96,A8:A96,"SD")</f>
        <v>0</v>
      </c>
      <c r="J3" s="16"/>
      <c r="O3">
        <v>0</v>
      </c>
      <c r="P3">
        <v>2</v>
      </c>
    </row>
    <row r="4" spans="1:16" x14ac:dyDescent="0.3">
      <c r="A4" s="3" t="s">
        <v>20</v>
      </c>
      <c r="B4" s="17" t="s">
        <v>21</v>
      </c>
      <c r="C4" s="48" t="s">
        <v>13</v>
      </c>
      <c r="D4" s="49"/>
      <c r="E4" s="18" t="s">
        <v>14</v>
      </c>
      <c r="F4" s="14"/>
      <c r="G4" s="14"/>
      <c r="H4" s="14"/>
      <c r="I4" s="14"/>
      <c r="J4" s="16"/>
      <c r="O4">
        <v>0.15</v>
      </c>
      <c r="P4">
        <v>2</v>
      </c>
    </row>
    <row r="5" spans="1:16" x14ac:dyDescent="0.3">
      <c r="A5" s="50" t="s">
        <v>22</v>
      </c>
      <c r="B5" s="51" t="s">
        <v>23</v>
      </c>
      <c r="C5" s="52" t="s">
        <v>24</v>
      </c>
      <c r="D5" s="52" t="s">
        <v>25</v>
      </c>
      <c r="E5" s="52" t="s">
        <v>26</v>
      </c>
      <c r="F5" s="52" t="s">
        <v>27</v>
      </c>
      <c r="G5" s="52" t="s">
        <v>28</v>
      </c>
      <c r="H5" s="52" t="s">
        <v>29</v>
      </c>
      <c r="I5" s="52"/>
      <c r="J5" s="53" t="s">
        <v>30</v>
      </c>
      <c r="O5">
        <v>0.21</v>
      </c>
    </row>
    <row r="6" spans="1:16" x14ac:dyDescent="0.3">
      <c r="A6" s="50"/>
      <c r="B6" s="51"/>
      <c r="C6" s="52"/>
      <c r="D6" s="52"/>
      <c r="E6" s="52"/>
      <c r="F6" s="52"/>
      <c r="G6" s="52"/>
      <c r="H6" s="6" t="s">
        <v>31</v>
      </c>
      <c r="I6" s="6" t="s">
        <v>32</v>
      </c>
      <c r="J6" s="53"/>
    </row>
    <row r="7" spans="1:16" x14ac:dyDescent="0.3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3">
      <c r="A8" s="25" t="s">
        <v>33</v>
      </c>
      <c r="B8" s="26"/>
      <c r="C8" s="27" t="s">
        <v>34</v>
      </c>
      <c r="D8" s="28"/>
      <c r="E8" s="25" t="s">
        <v>35</v>
      </c>
      <c r="F8" s="28"/>
      <c r="G8" s="28"/>
      <c r="H8" s="28"/>
      <c r="I8" s="29">
        <f>SUMIFS(I9:I12,A9:A12,"P")</f>
        <v>0</v>
      </c>
      <c r="J8" s="30"/>
    </row>
    <row r="9" spans="1:16" ht="28.8" x14ac:dyDescent="0.3">
      <c r="A9" s="31" t="s">
        <v>36</v>
      </c>
      <c r="B9" s="31">
        <v>1</v>
      </c>
      <c r="C9" s="32" t="s">
        <v>68</v>
      </c>
      <c r="D9" s="31" t="s">
        <v>38</v>
      </c>
      <c r="E9" s="33" t="s">
        <v>69</v>
      </c>
      <c r="F9" s="34" t="s">
        <v>70</v>
      </c>
      <c r="G9" s="35">
        <v>26.46</v>
      </c>
      <c r="H9" s="36">
        <v>0</v>
      </c>
      <c r="I9" s="36">
        <f>ROUND(G9*H9,P4)</f>
        <v>0</v>
      </c>
      <c r="J9" s="34" t="s">
        <v>41</v>
      </c>
      <c r="O9" s="37">
        <f>I9*0.21</f>
        <v>0</v>
      </c>
      <c r="P9">
        <v>3</v>
      </c>
    </row>
    <row r="10" spans="1:16" x14ac:dyDescent="0.3">
      <c r="A10" s="31" t="s">
        <v>42</v>
      </c>
      <c r="B10" s="38"/>
      <c r="C10" s="39"/>
      <c r="D10" s="39"/>
      <c r="E10" s="45" t="s">
        <v>38</v>
      </c>
      <c r="F10" s="39"/>
      <c r="G10" s="39"/>
      <c r="H10" s="39"/>
      <c r="I10" s="39"/>
      <c r="J10" s="40"/>
    </row>
    <row r="11" spans="1:16" x14ac:dyDescent="0.3">
      <c r="A11" s="31" t="s">
        <v>50</v>
      </c>
      <c r="B11" s="38"/>
      <c r="C11" s="39"/>
      <c r="D11" s="39"/>
      <c r="E11" s="41" t="s">
        <v>71</v>
      </c>
      <c r="F11" s="39"/>
      <c r="G11" s="39"/>
      <c r="H11" s="39"/>
      <c r="I11" s="39"/>
      <c r="J11" s="40"/>
    </row>
    <row r="12" spans="1:16" ht="158.4" x14ac:dyDescent="0.3">
      <c r="A12" s="31" t="s">
        <v>44</v>
      </c>
      <c r="B12" s="38"/>
      <c r="C12" s="39"/>
      <c r="D12" s="39"/>
      <c r="E12" s="33" t="s">
        <v>72</v>
      </c>
      <c r="F12" s="39"/>
      <c r="G12" s="39"/>
      <c r="H12" s="39"/>
      <c r="I12" s="39"/>
      <c r="J12" s="40"/>
    </row>
    <row r="13" spans="1:16" x14ac:dyDescent="0.3">
      <c r="A13" s="25" t="s">
        <v>33</v>
      </c>
      <c r="B13" s="26"/>
      <c r="C13" s="27" t="s">
        <v>73</v>
      </c>
      <c r="D13" s="28"/>
      <c r="E13" s="25" t="s">
        <v>74</v>
      </c>
      <c r="F13" s="28"/>
      <c r="G13" s="28"/>
      <c r="H13" s="28"/>
      <c r="I13" s="29">
        <f>SUMIFS(I14:I41,A14:A41,"P")</f>
        <v>0</v>
      </c>
      <c r="J13" s="30"/>
    </row>
    <row r="14" spans="1:16" x14ac:dyDescent="0.3">
      <c r="A14" s="31" t="s">
        <v>36</v>
      </c>
      <c r="B14" s="31">
        <v>2</v>
      </c>
      <c r="C14" s="32" t="s">
        <v>75</v>
      </c>
      <c r="D14" s="31" t="s">
        <v>38</v>
      </c>
      <c r="E14" s="33" t="s">
        <v>76</v>
      </c>
      <c r="F14" s="34" t="s">
        <v>77</v>
      </c>
      <c r="G14" s="35">
        <v>555.75</v>
      </c>
      <c r="H14" s="36">
        <v>0</v>
      </c>
      <c r="I14" s="36">
        <f>ROUND(G14*H14,P4)</f>
        <v>0</v>
      </c>
      <c r="J14" s="34" t="s">
        <v>41</v>
      </c>
      <c r="O14" s="37">
        <f>I14*0.21</f>
        <v>0</v>
      </c>
      <c r="P14">
        <v>3</v>
      </c>
    </row>
    <row r="15" spans="1:16" x14ac:dyDescent="0.3">
      <c r="A15" s="31" t="s">
        <v>42</v>
      </c>
      <c r="B15" s="38"/>
      <c r="C15" s="39"/>
      <c r="D15" s="39"/>
      <c r="E15" s="45" t="s">
        <v>38</v>
      </c>
      <c r="F15" s="39"/>
      <c r="G15" s="39"/>
      <c r="H15" s="39"/>
      <c r="I15" s="39"/>
      <c r="J15" s="40"/>
    </row>
    <row r="16" spans="1:16" x14ac:dyDescent="0.3">
      <c r="A16" s="31" t="s">
        <v>50</v>
      </c>
      <c r="B16" s="38"/>
      <c r="C16" s="39"/>
      <c r="D16" s="39"/>
      <c r="E16" s="41" t="s">
        <v>78</v>
      </c>
      <c r="F16" s="39"/>
      <c r="G16" s="39"/>
      <c r="H16" s="39"/>
      <c r="I16" s="39"/>
      <c r="J16" s="40"/>
    </row>
    <row r="17" spans="1:16" x14ac:dyDescent="0.3">
      <c r="A17" s="31" t="s">
        <v>44</v>
      </c>
      <c r="B17" s="38"/>
      <c r="C17" s="39"/>
      <c r="D17" s="39"/>
      <c r="E17" s="33" t="s">
        <v>79</v>
      </c>
      <c r="F17" s="39"/>
      <c r="G17" s="39"/>
      <c r="H17" s="39"/>
      <c r="I17" s="39"/>
      <c r="J17" s="40"/>
    </row>
    <row r="18" spans="1:16" x14ac:dyDescent="0.3">
      <c r="A18" s="31" t="s">
        <v>36</v>
      </c>
      <c r="B18" s="31">
        <v>3</v>
      </c>
      <c r="C18" s="32" t="s">
        <v>80</v>
      </c>
      <c r="D18" s="31" t="s">
        <v>38</v>
      </c>
      <c r="E18" s="33" t="s">
        <v>81</v>
      </c>
      <c r="F18" s="34" t="s">
        <v>82</v>
      </c>
      <c r="G18" s="35">
        <v>14.7</v>
      </c>
      <c r="H18" s="36">
        <v>0</v>
      </c>
      <c r="I18" s="36">
        <f>ROUND(G18*H18,P4)</f>
        <v>0</v>
      </c>
      <c r="J18" s="34" t="s">
        <v>41</v>
      </c>
      <c r="O18" s="37">
        <f>I18*0.21</f>
        <v>0</v>
      </c>
      <c r="P18">
        <v>3</v>
      </c>
    </row>
    <row r="19" spans="1:16" x14ac:dyDescent="0.3">
      <c r="A19" s="31" t="s">
        <v>42</v>
      </c>
      <c r="B19" s="38"/>
      <c r="C19" s="39"/>
      <c r="D19" s="39"/>
      <c r="E19" s="33" t="s">
        <v>83</v>
      </c>
      <c r="F19" s="39"/>
      <c r="G19" s="39"/>
      <c r="H19" s="39"/>
      <c r="I19" s="39"/>
      <c r="J19" s="40"/>
    </row>
    <row r="20" spans="1:16" ht="43.2" x14ac:dyDescent="0.3">
      <c r="A20" s="31" t="s">
        <v>50</v>
      </c>
      <c r="B20" s="38"/>
      <c r="C20" s="39"/>
      <c r="D20" s="39"/>
      <c r="E20" s="41" t="s">
        <v>84</v>
      </c>
      <c r="F20" s="39"/>
      <c r="G20" s="39"/>
      <c r="H20" s="39"/>
      <c r="I20" s="39"/>
      <c r="J20" s="40"/>
    </row>
    <row r="21" spans="1:16" ht="409.6" x14ac:dyDescent="0.3">
      <c r="A21" s="31" t="s">
        <v>44</v>
      </c>
      <c r="B21" s="38"/>
      <c r="C21" s="39"/>
      <c r="D21" s="39"/>
      <c r="E21" s="33" t="s">
        <v>85</v>
      </c>
      <c r="F21" s="39"/>
      <c r="G21" s="39"/>
      <c r="H21" s="39"/>
      <c r="I21" s="39"/>
      <c r="J21" s="40"/>
    </row>
    <row r="22" spans="1:16" x14ac:dyDescent="0.3">
      <c r="A22" s="31" t="s">
        <v>36</v>
      </c>
      <c r="B22" s="31">
        <v>4</v>
      </c>
      <c r="C22" s="32" t="s">
        <v>86</v>
      </c>
      <c r="D22" s="31" t="s">
        <v>38</v>
      </c>
      <c r="E22" s="33" t="s">
        <v>87</v>
      </c>
      <c r="F22" s="34" t="s">
        <v>77</v>
      </c>
      <c r="G22" s="35">
        <v>123</v>
      </c>
      <c r="H22" s="36">
        <v>0</v>
      </c>
      <c r="I22" s="36">
        <f>ROUND(G22*H22,P4)</f>
        <v>0</v>
      </c>
      <c r="J22" s="34" t="s">
        <v>41</v>
      </c>
      <c r="O22" s="37">
        <f>I22*0.21</f>
        <v>0</v>
      </c>
      <c r="P22">
        <v>3</v>
      </c>
    </row>
    <row r="23" spans="1:16" x14ac:dyDescent="0.3">
      <c r="A23" s="31" t="s">
        <v>42</v>
      </c>
      <c r="B23" s="38"/>
      <c r="C23" s="39"/>
      <c r="D23" s="39"/>
      <c r="E23" s="45" t="s">
        <v>38</v>
      </c>
      <c r="F23" s="39"/>
      <c r="G23" s="39"/>
      <c r="H23" s="39"/>
      <c r="I23" s="39"/>
      <c r="J23" s="40"/>
    </row>
    <row r="24" spans="1:16" x14ac:dyDescent="0.3">
      <c r="A24" s="31" t="s">
        <v>50</v>
      </c>
      <c r="B24" s="38"/>
      <c r="C24" s="39"/>
      <c r="D24" s="39"/>
      <c r="E24" s="41" t="s">
        <v>88</v>
      </c>
      <c r="F24" s="39"/>
      <c r="G24" s="39"/>
      <c r="H24" s="39"/>
      <c r="I24" s="39"/>
      <c r="J24" s="40"/>
    </row>
    <row r="25" spans="1:16" ht="86.4" x14ac:dyDescent="0.3">
      <c r="A25" s="31" t="s">
        <v>44</v>
      </c>
      <c r="B25" s="38"/>
      <c r="C25" s="39"/>
      <c r="D25" s="39"/>
      <c r="E25" s="33" t="s">
        <v>89</v>
      </c>
      <c r="F25" s="39"/>
      <c r="G25" s="39"/>
      <c r="H25" s="39"/>
      <c r="I25" s="39"/>
      <c r="J25" s="40"/>
    </row>
    <row r="26" spans="1:16" x14ac:dyDescent="0.3">
      <c r="A26" s="31" t="s">
        <v>36</v>
      </c>
      <c r="B26" s="31">
        <v>5</v>
      </c>
      <c r="C26" s="32" t="s">
        <v>90</v>
      </c>
      <c r="D26" s="31" t="s">
        <v>38</v>
      </c>
      <c r="E26" s="33" t="s">
        <v>91</v>
      </c>
      <c r="F26" s="34" t="s">
        <v>82</v>
      </c>
      <c r="G26" s="35">
        <v>12.3</v>
      </c>
      <c r="H26" s="36">
        <v>0</v>
      </c>
      <c r="I26" s="36">
        <f>ROUND(G26*H26,P4)</f>
        <v>0</v>
      </c>
      <c r="J26" s="34" t="s">
        <v>41</v>
      </c>
      <c r="O26" s="37">
        <f>I26*0.21</f>
        <v>0</v>
      </c>
      <c r="P26">
        <v>3</v>
      </c>
    </row>
    <row r="27" spans="1:16" x14ac:dyDescent="0.3">
      <c r="A27" s="31" t="s">
        <v>42</v>
      </c>
      <c r="B27" s="38"/>
      <c r="C27" s="39"/>
      <c r="D27" s="39"/>
      <c r="E27" s="45" t="s">
        <v>38</v>
      </c>
      <c r="F27" s="39"/>
      <c r="G27" s="39"/>
      <c r="H27" s="39"/>
      <c r="I27" s="39"/>
      <c r="J27" s="40"/>
    </row>
    <row r="28" spans="1:16" x14ac:dyDescent="0.3">
      <c r="A28" s="31" t="s">
        <v>50</v>
      </c>
      <c r="B28" s="38"/>
      <c r="C28" s="39"/>
      <c r="D28" s="39"/>
      <c r="E28" s="41" t="s">
        <v>92</v>
      </c>
      <c r="F28" s="39"/>
      <c r="G28" s="39"/>
      <c r="H28" s="39"/>
      <c r="I28" s="39"/>
      <c r="J28" s="40"/>
    </row>
    <row r="29" spans="1:16" ht="288" x14ac:dyDescent="0.3">
      <c r="A29" s="31" t="s">
        <v>44</v>
      </c>
      <c r="B29" s="38"/>
      <c r="C29" s="39"/>
      <c r="D29" s="39"/>
      <c r="E29" s="33" t="s">
        <v>93</v>
      </c>
      <c r="F29" s="39"/>
      <c r="G29" s="39"/>
      <c r="H29" s="39"/>
      <c r="I29" s="39"/>
      <c r="J29" s="40"/>
    </row>
    <row r="30" spans="1:16" x14ac:dyDescent="0.3">
      <c r="A30" s="31" t="s">
        <v>36</v>
      </c>
      <c r="B30" s="31">
        <v>6</v>
      </c>
      <c r="C30" s="32" t="s">
        <v>94</v>
      </c>
      <c r="D30" s="31" t="s">
        <v>38</v>
      </c>
      <c r="E30" s="33" t="s">
        <v>95</v>
      </c>
      <c r="F30" s="34" t="s">
        <v>77</v>
      </c>
      <c r="G30" s="35">
        <v>58.8</v>
      </c>
      <c r="H30" s="36">
        <v>0</v>
      </c>
      <c r="I30" s="36">
        <f>ROUND(G30*H30,P4)</f>
        <v>0</v>
      </c>
      <c r="J30" s="34" t="s">
        <v>41</v>
      </c>
      <c r="O30" s="37">
        <f>I30*0.21</f>
        <v>0</v>
      </c>
      <c r="P30">
        <v>3</v>
      </c>
    </row>
    <row r="31" spans="1:16" x14ac:dyDescent="0.3">
      <c r="A31" s="31" t="s">
        <v>42</v>
      </c>
      <c r="B31" s="38"/>
      <c r="C31" s="39"/>
      <c r="D31" s="39"/>
      <c r="E31" s="45" t="s">
        <v>38</v>
      </c>
      <c r="F31" s="39"/>
      <c r="G31" s="39"/>
      <c r="H31" s="39"/>
      <c r="I31" s="39"/>
      <c r="J31" s="40"/>
    </row>
    <row r="32" spans="1:16" ht="43.2" x14ac:dyDescent="0.3">
      <c r="A32" s="31" t="s">
        <v>50</v>
      </c>
      <c r="B32" s="38"/>
      <c r="C32" s="39"/>
      <c r="D32" s="39"/>
      <c r="E32" s="41" t="s">
        <v>96</v>
      </c>
      <c r="F32" s="39"/>
      <c r="G32" s="39"/>
      <c r="H32" s="39"/>
      <c r="I32" s="39"/>
      <c r="J32" s="40"/>
    </row>
    <row r="33" spans="1:16" ht="28.8" x14ac:dyDescent="0.3">
      <c r="A33" s="31" t="s">
        <v>44</v>
      </c>
      <c r="B33" s="38"/>
      <c r="C33" s="39"/>
      <c r="D33" s="39"/>
      <c r="E33" s="33" t="s">
        <v>97</v>
      </c>
      <c r="F33" s="39"/>
      <c r="G33" s="39"/>
      <c r="H33" s="39"/>
      <c r="I33" s="39"/>
      <c r="J33" s="40"/>
    </row>
    <row r="34" spans="1:16" x14ac:dyDescent="0.3">
      <c r="A34" s="31" t="s">
        <v>36</v>
      </c>
      <c r="B34" s="31">
        <v>7</v>
      </c>
      <c r="C34" s="32" t="s">
        <v>98</v>
      </c>
      <c r="D34" s="31" t="s">
        <v>38</v>
      </c>
      <c r="E34" s="33" t="s">
        <v>99</v>
      </c>
      <c r="F34" s="34" t="s">
        <v>77</v>
      </c>
      <c r="G34" s="35">
        <v>123</v>
      </c>
      <c r="H34" s="36">
        <v>0</v>
      </c>
      <c r="I34" s="36">
        <f>ROUND(G34*H34,P4)</f>
        <v>0</v>
      </c>
      <c r="J34" s="34" t="s">
        <v>41</v>
      </c>
      <c r="O34" s="37">
        <f>I34*0.21</f>
        <v>0</v>
      </c>
      <c r="P34">
        <v>3</v>
      </c>
    </row>
    <row r="35" spans="1:16" x14ac:dyDescent="0.3">
      <c r="A35" s="31" t="s">
        <v>42</v>
      </c>
      <c r="B35" s="38"/>
      <c r="C35" s="39"/>
      <c r="D35" s="39"/>
      <c r="E35" s="45" t="s">
        <v>38</v>
      </c>
      <c r="F35" s="39"/>
      <c r="G35" s="39"/>
      <c r="H35" s="39"/>
      <c r="I35" s="39"/>
      <c r="J35" s="40"/>
    </row>
    <row r="36" spans="1:16" x14ac:dyDescent="0.3">
      <c r="A36" s="31" t="s">
        <v>50</v>
      </c>
      <c r="B36" s="38"/>
      <c r="C36" s="39"/>
      <c r="D36" s="39"/>
      <c r="E36" s="41" t="s">
        <v>100</v>
      </c>
      <c r="F36" s="39"/>
      <c r="G36" s="39"/>
      <c r="H36" s="39"/>
      <c r="I36" s="39"/>
      <c r="J36" s="40"/>
    </row>
    <row r="37" spans="1:16" ht="43.2" x14ac:dyDescent="0.3">
      <c r="A37" s="31" t="s">
        <v>44</v>
      </c>
      <c r="B37" s="38"/>
      <c r="C37" s="39"/>
      <c r="D37" s="39"/>
      <c r="E37" s="33" t="s">
        <v>101</v>
      </c>
      <c r="F37" s="39"/>
      <c r="G37" s="39"/>
      <c r="H37" s="39"/>
      <c r="I37" s="39"/>
      <c r="J37" s="40"/>
    </row>
    <row r="38" spans="1:16" x14ac:dyDescent="0.3">
      <c r="A38" s="31" t="s">
        <v>36</v>
      </c>
      <c r="B38" s="31">
        <v>8</v>
      </c>
      <c r="C38" s="32" t="s">
        <v>102</v>
      </c>
      <c r="D38" s="31" t="s">
        <v>38</v>
      </c>
      <c r="E38" s="33" t="s">
        <v>103</v>
      </c>
      <c r="F38" s="34" t="s">
        <v>77</v>
      </c>
      <c r="G38" s="35">
        <v>123</v>
      </c>
      <c r="H38" s="36">
        <v>0</v>
      </c>
      <c r="I38" s="36">
        <f>ROUND(G38*H38,P4)</f>
        <v>0</v>
      </c>
      <c r="J38" s="34" t="s">
        <v>41</v>
      </c>
      <c r="O38" s="37">
        <f>I38*0.21</f>
        <v>0</v>
      </c>
      <c r="P38">
        <v>3</v>
      </c>
    </row>
    <row r="39" spans="1:16" x14ac:dyDescent="0.3">
      <c r="A39" s="31" t="s">
        <v>42</v>
      </c>
      <c r="B39" s="38"/>
      <c r="C39" s="39"/>
      <c r="D39" s="39"/>
      <c r="E39" s="45" t="s">
        <v>38</v>
      </c>
      <c r="F39" s="39"/>
      <c r="G39" s="39"/>
      <c r="H39" s="39"/>
      <c r="I39" s="39"/>
      <c r="J39" s="40"/>
    </row>
    <row r="40" spans="1:16" x14ac:dyDescent="0.3">
      <c r="A40" s="31" t="s">
        <v>50</v>
      </c>
      <c r="B40" s="38"/>
      <c r="C40" s="39"/>
      <c r="D40" s="39"/>
      <c r="E40" s="41" t="s">
        <v>100</v>
      </c>
      <c r="F40" s="39"/>
      <c r="G40" s="39"/>
      <c r="H40" s="39"/>
      <c r="I40" s="39"/>
      <c r="J40" s="40"/>
    </row>
    <row r="41" spans="1:16" ht="28.8" x14ac:dyDescent="0.3">
      <c r="A41" s="31" t="s">
        <v>44</v>
      </c>
      <c r="B41" s="38"/>
      <c r="C41" s="39"/>
      <c r="D41" s="39"/>
      <c r="E41" s="33" t="s">
        <v>104</v>
      </c>
      <c r="F41" s="39"/>
      <c r="G41" s="39"/>
      <c r="H41" s="39"/>
      <c r="I41" s="39"/>
      <c r="J41" s="40"/>
    </row>
    <row r="42" spans="1:16" x14ac:dyDescent="0.3">
      <c r="A42" s="25" t="s">
        <v>33</v>
      </c>
      <c r="B42" s="26"/>
      <c r="C42" s="27" t="s">
        <v>105</v>
      </c>
      <c r="D42" s="28"/>
      <c r="E42" s="25" t="s">
        <v>106</v>
      </c>
      <c r="F42" s="28"/>
      <c r="G42" s="28"/>
      <c r="H42" s="28"/>
      <c r="I42" s="29">
        <f>SUMIFS(I43:I46,A43:A46,"P")</f>
        <v>0</v>
      </c>
      <c r="J42" s="30"/>
    </row>
    <row r="43" spans="1:16" x14ac:dyDescent="0.3">
      <c r="A43" s="31" t="s">
        <v>36</v>
      </c>
      <c r="B43" s="31">
        <v>9</v>
      </c>
      <c r="C43" s="32" t="s">
        <v>107</v>
      </c>
      <c r="D43" s="31" t="s">
        <v>38</v>
      </c>
      <c r="E43" s="33" t="s">
        <v>108</v>
      </c>
      <c r="F43" s="34" t="s">
        <v>77</v>
      </c>
      <c r="G43" s="35">
        <v>370</v>
      </c>
      <c r="H43" s="36">
        <v>0</v>
      </c>
      <c r="I43" s="36">
        <f>ROUND(G43*H43,P4)</f>
        <v>0</v>
      </c>
      <c r="J43" s="34" t="s">
        <v>41</v>
      </c>
      <c r="O43" s="37">
        <f>I43*0.21</f>
        <v>0</v>
      </c>
      <c r="P43">
        <v>3</v>
      </c>
    </row>
    <row r="44" spans="1:16" ht="28.8" x14ac:dyDescent="0.3">
      <c r="A44" s="31" t="s">
        <v>42</v>
      </c>
      <c r="B44" s="38"/>
      <c r="C44" s="39"/>
      <c r="D44" s="39"/>
      <c r="E44" s="33" t="s">
        <v>109</v>
      </c>
      <c r="F44" s="39"/>
      <c r="G44" s="39"/>
      <c r="H44" s="39"/>
      <c r="I44" s="39"/>
      <c r="J44" s="40"/>
    </row>
    <row r="45" spans="1:16" x14ac:dyDescent="0.3">
      <c r="A45" s="31" t="s">
        <v>50</v>
      </c>
      <c r="B45" s="38"/>
      <c r="C45" s="39"/>
      <c r="D45" s="39"/>
      <c r="E45" s="41" t="s">
        <v>110</v>
      </c>
      <c r="F45" s="39"/>
      <c r="G45" s="39"/>
      <c r="H45" s="39"/>
      <c r="I45" s="39"/>
      <c r="J45" s="40"/>
    </row>
    <row r="46" spans="1:16" ht="115.2" x14ac:dyDescent="0.3">
      <c r="A46" s="31" t="s">
        <v>44</v>
      </c>
      <c r="B46" s="38"/>
      <c r="C46" s="39"/>
      <c r="D46" s="39"/>
      <c r="E46" s="33" t="s">
        <v>111</v>
      </c>
      <c r="F46" s="39"/>
      <c r="G46" s="39"/>
      <c r="H46" s="39"/>
      <c r="I46" s="39"/>
      <c r="J46" s="40"/>
    </row>
    <row r="47" spans="1:16" x14ac:dyDescent="0.3">
      <c r="A47" s="25" t="s">
        <v>33</v>
      </c>
      <c r="B47" s="26"/>
      <c r="C47" s="27" t="s">
        <v>112</v>
      </c>
      <c r="D47" s="28"/>
      <c r="E47" s="25" t="s">
        <v>113</v>
      </c>
      <c r="F47" s="28"/>
      <c r="G47" s="28"/>
      <c r="H47" s="28"/>
      <c r="I47" s="29">
        <f>SUMIFS(I48:I83,A48:A83,"P")</f>
        <v>0</v>
      </c>
      <c r="J47" s="30"/>
    </row>
    <row r="48" spans="1:16" x14ac:dyDescent="0.3">
      <c r="A48" s="31" t="s">
        <v>36</v>
      </c>
      <c r="B48" s="31">
        <v>10</v>
      </c>
      <c r="C48" s="32" t="s">
        <v>114</v>
      </c>
      <c r="D48" s="31" t="s">
        <v>38</v>
      </c>
      <c r="E48" s="33" t="s">
        <v>115</v>
      </c>
      <c r="F48" s="34" t="s">
        <v>77</v>
      </c>
      <c r="G48" s="35">
        <v>14.7</v>
      </c>
      <c r="H48" s="36">
        <v>0</v>
      </c>
      <c r="I48" s="36">
        <f>ROUND(G48*H48,P4)</f>
        <v>0</v>
      </c>
      <c r="J48" s="34" t="s">
        <v>41</v>
      </c>
      <c r="O48" s="37">
        <f>I48*0.21</f>
        <v>0</v>
      </c>
      <c r="P48">
        <v>3</v>
      </c>
    </row>
    <row r="49" spans="1:16" x14ac:dyDescent="0.3">
      <c r="A49" s="31" t="s">
        <v>42</v>
      </c>
      <c r="B49" s="38"/>
      <c r="C49" s="39"/>
      <c r="D49" s="39"/>
      <c r="E49" s="45" t="s">
        <v>38</v>
      </c>
      <c r="F49" s="39"/>
      <c r="G49" s="39"/>
      <c r="H49" s="39"/>
      <c r="I49" s="39"/>
      <c r="J49" s="40"/>
    </row>
    <row r="50" spans="1:16" ht="43.2" x14ac:dyDescent="0.3">
      <c r="A50" s="31" t="s">
        <v>50</v>
      </c>
      <c r="B50" s="38"/>
      <c r="C50" s="39"/>
      <c r="D50" s="39"/>
      <c r="E50" s="41" t="s">
        <v>84</v>
      </c>
      <c r="F50" s="39"/>
      <c r="G50" s="39"/>
      <c r="H50" s="39"/>
      <c r="I50" s="39"/>
      <c r="J50" s="40"/>
    </row>
    <row r="51" spans="1:16" ht="57.6" x14ac:dyDescent="0.3">
      <c r="A51" s="31" t="s">
        <v>44</v>
      </c>
      <c r="B51" s="38"/>
      <c r="C51" s="39"/>
      <c r="D51" s="39"/>
      <c r="E51" s="33" t="s">
        <v>116</v>
      </c>
      <c r="F51" s="39"/>
      <c r="G51" s="39"/>
      <c r="H51" s="39"/>
      <c r="I51" s="39"/>
      <c r="J51" s="40"/>
    </row>
    <row r="52" spans="1:16" x14ac:dyDescent="0.3">
      <c r="A52" s="31" t="s">
        <v>36</v>
      </c>
      <c r="B52" s="31">
        <v>11</v>
      </c>
      <c r="C52" s="32" t="s">
        <v>117</v>
      </c>
      <c r="D52" s="31" t="s">
        <v>38</v>
      </c>
      <c r="E52" s="33" t="s">
        <v>118</v>
      </c>
      <c r="F52" s="34" t="s">
        <v>77</v>
      </c>
      <c r="G52" s="35">
        <v>555.75</v>
      </c>
      <c r="H52" s="36">
        <v>0</v>
      </c>
      <c r="I52" s="36">
        <f>ROUND(G52*H52,P4)</f>
        <v>0</v>
      </c>
      <c r="J52" s="34" t="s">
        <v>41</v>
      </c>
      <c r="O52" s="37">
        <f>I52*0.21</f>
        <v>0</v>
      </c>
      <c r="P52">
        <v>3</v>
      </c>
    </row>
    <row r="53" spans="1:16" ht="28.8" x14ac:dyDescent="0.3">
      <c r="A53" s="31" t="s">
        <v>42</v>
      </c>
      <c r="B53" s="38"/>
      <c r="C53" s="39"/>
      <c r="D53" s="39"/>
      <c r="E53" s="33" t="s">
        <v>119</v>
      </c>
      <c r="F53" s="39"/>
      <c r="G53" s="39"/>
      <c r="H53" s="39"/>
      <c r="I53" s="39"/>
      <c r="J53" s="40"/>
    </row>
    <row r="54" spans="1:16" x14ac:dyDescent="0.3">
      <c r="A54" s="31" t="s">
        <v>50</v>
      </c>
      <c r="B54" s="38"/>
      <c r="C54" s="39"/>
      <c r="D54" s="39"/>
      <c r="E54" s="41" t="s">
        <v>78</v>
      </c>
      <c r="F54" s="39"/>
      <c r="G54" s="39"/>
      <c r="H54" s="39"/>
      <c r="I54" s="39"/>
      <c r="J54" s="40"/>
    </row>
    <row r="55" spans="1:16" ht="115.2" x14ac:dyDescent="0.3">
      <c r="A55" s="31" t="s">
        <v>44</v>
      </c>
      <c r="B55" s="38"/>
      <c r="C55" s="39"/>
      <c r="D55" s="39"/>
      <c r="E55" s="33" t="s">
        <v>120</v>
      </c>
      <c r="F55" s="39"/>
      <c r="G55" s="39"/>
      <c r="H55" s="39"/>
      <c r="I55" s="39"/>
      <c r="J55" s="40"/>
    </row>
    <row r="56" spans="1:16" x14ac:dyDescent="0.3">
      <c r="A56" s="31" t="s">
        <v>36</v>
      </c>
      <c r="B56" s="31">
        <v>12</v>
      </c>
      <c r="C56" s="32" t="s">
        <v>121</v>
      </c>
      <c r="D56" s="31" t="s">
        <v>38</v>
      </c>
      <c r="E56" s="33" t="s">
        <v>122</v>
      </c>
      <c r="F56" s="34" t="s">
        <v>77</v>
      </c>
      <c r="G56" s="35">
        <v>555.75</v>
      </c>
      <c r="H56" s="36">
        <v>0</v>
      </c>
      <c r="I56" s="36">
        <f>ROUND(G56*H56,P4)</f>
        <v>0</v>
      </c>
      <c r="J56" s="34" t="s">
        <v>41</v>
      </c>
      <c r="O56" s="37">
        <f>I56*0.21</f>
        <v>0</v>
      </c>
      <c r="P56">
        <v>3</v>
      </c>
    </row>
    <row r="57" spans="1:16" x14ac:dyDescent="0.3">
      <c r="A57" s="31" t="s">
        <v>42</v>
      </c>
      <c r="B57" s="38"/>
      <c r="C57" s="39"/>
      <c r="D57" s="39"/>
      <c r="E57" s="45" t="s">
        <v>38</v>
      </c>
      <c r="F57" s="39"/>
      <c r="G57" s="39"/>
      <c r="H57" s="39"/>
      <c r="I57" s="39"/>
      <c r="J57" s="40"/>
    </row>
    <row r="58" spans="1:16" x14ac:dyDescent="0.3">
      <c r="A58" s="31" t="s">
        <v>50</v>
      </c>
      <c r="B58" s="38"/>
      <c r="C58" s="39"/>
      <c r="D58" s="39"/>
      <c r="E58" s="41" t="s">
        <v>78</v>
      </c>
      <c r="F58" s="39"/>
      <c r="G58" s="39"/>
      <c r="H58" s="39"/>
      <c r="I58" s="39"/>
      <c r="J58" s="40"/>
    </row>
    <row r="59" spans="1:16" ht="86.4" x14ac:dyDescent="0.3">
      <c r="A59" s="31" t="s">
        <v>44</v>
      </c>
      <c r="B59" s="38"/>
      <c r="C59" s="39"/>
      <c r="D59" s="39"/>
      <c r="E59" s="33" t="s">
        <v>123</v>
      </c>
      <c r="F59" s="39"/>
      <c r="G59" s="39"/>
      <c r="H59" s="39"/>
      <c r="I59" s="39"/>
      <c r="J59" s="40"/>
    </row>
    <row r="60" spans="1:16" x14ac:dyDescent="0.3">
      <c r="A60" s="31" t="s">
        <v>36</v>
      </c>
      <c r="B60" s="31">
        <v>13</v>
      </c>
      <c r="C60" s="32" t="s">
        <v>124</v>
      </c>
      <c r="D60" s="31" t="s">
        <v>38</v>
      </c>
      <c r="E60" s="33" t="s">
        <v>125</v>
      </c>
      <c r="F60" s="34" t="s">
        <v>77</v>
      </c>
      <c r="G60" s="35">
        <v>123</v>
      </c>
      <c r="H60" s="36">
        <v>0</v>
      </c>
      <c r="I60" s="36">
        <f>ROUND(G60*H60,P4)</f>
        <v>0</v>
      </c>
      <c r="J60" s="34" t="s">
        <v>41</v>
      </c>
      <c r="O60" s="37">
        <f>I60*0.21</f>
        <v>0</v>
      </c>
      <c r="P60">
        <v>3</v>
      </c>
    </row>
    <row r="61" spans="1:16" x14ac:dyDescent="0.3">
      <c r="A61" s="31" t="s">
        <v>42</v>
      </c>
      <c r="B61" s="38"/>
      <c r="C61" s="39"/>
      <c r="D61" s="39"/>
      <c r="E61" s="45" t="s">
        <v>38</v>
      </c>
      <c r="F61" s="39"/>
      <c r="G61" s="39"/>
      <c r="H61" s="39"/>
      <c r="I61" s="39"/>
      <c r="J61" s="40"/>
    </row>
    <row r="62" spans="1:16" x14ac:dyDescent="0.3">
      <c r="A62" s="31" t="s">
        <v>50</v>
      </c>
      <c r="B62" s="38"/>
      <c r="C62" s="39"/>
      <c r="D62" s="39"/>
      <c r="E62" s="41" t="s">
        <v>126</v>
      </c>
      <c r="F62" s="39"/>
      <c r="G62" s="39"/>
      <c r="H62" s="39"/>
      <c r="I62" s="39"/>
      <c r="J62" s="40"/>
    </row>
    <row r="63" spans="1:16" ht="43.2" x14ac:dyDescent="0.3">
      <c r="A63" s="31" t="s">
        <v>44</v>
      </c>
      <c r="B63" s="38"/>
      <c r="C63" s="39"/>
      <c r="D63" s="39"/>
      <c r="E63" s="33" t="s">
        <v>127</v>
      </c>
      <c r="F63" s="39"/>
      <c r="G63" s="39"/>
      <c r="H63" s="39"/>
      <c r="I63" s="39"/>
      <c r="J63" s="40"/>
    </row>
    <row r="64" spans="1:16" x14ac:dyDescent="0.3">
      <c r="A64" s="31" t="s">
        <v>36</v>
      </c>
      <c r="B64" s="31">
        <v>14</v>
      </c>
      <c r="C64" s="32" t="s">
        <v>128</v>
      </c>
      <c r="D64" s="31" t="s">
        <v>38</v>
      </c>
      <c r="E64" s="33" t="s">
        <v>129</v>
      </c>
      <c r="F64" s="34" t="s">
        <v>77</v>
      </c>
      <c r="G64" s="35">
        <v>1111.5</v>
      </c>
      <c r="H64" s="36">
        <v>0</v>
      </c>
      <c r="I64" s="36">
        <f>ROUND(G64*H64,P4)</f>
        <v>0</v>
      </c>
      <c r="J64" s="34" t="s">
        <v>41</v>
      </c>
      <c r="O64" s="37">
        <f>I64*0.21</f>
        <v>0</v>
      </c>
      <c r="P64">
        <v>3</v>
      </c>
    </row>
    <row r="65" spans="1:16" x14ac:dyDescent="0.3">
      <c r="A65" s="31" t="s">
        <v>42</v>
      </c>
      <c r="B65" s="38"/>
      <c r="C65" s="39"/>
      <c r="D65" s="39"/>
      <c r="E65" s="45" t="s">
        <v>38</v>
      </c>
      <c r="F65" s="39"/>
      <c r="G65" s="39"/>
      <c r="H65" s="39"/>
      <c r="I65" s="39"/>
      <c r="J65" s="40"/>
    </row>
    <row r="66" spans="1:16" x14ac:dyDescent="0.3">
      <c r="A66" s="31" t="s">
        <v>50</v>
      </c>
      <c r="B66" s="38"/>
      <c r="C66" s="39"/>
      <c r="D66" s="39"/>
      <c r="E66" s="41" t="s">
        <v>130</v>
      </c>
      <c r="F66" s="39"/>
      <c r="G66" s="39"/>
      <c r="H66" s="39"/>
      <c r="I66" s="39"/>
      <c r="J66" s="40"/>
    </row>
    <row r="67" spans="1:16" ht="57.6" x14ac:dyDescent="0.3">
      <c r="A67" s="31" t="s">
        <v>44</v>
      </c>
      <c r="B67" s="38"/>
      <c r="C67" s="39"/>
      <c r="D67" s="39"/>
      <c r="E67" s="33" t="s">
        <v>131</v>
      </c>
      <c r="F67" s="39"/>
      <c r="G67" s="39"/>
      <c r="H67" s="39"/>
      <c r="I67" s="39"/>
      <c r="J67" s="40"/>
    </row>
    <row r="68" spans="1:16" x14ac:dyDescent="0.3">
      <c r="A68" s="31" t="s">
        <v>36</v>
      </c>
      <c r="B68" s="31">
        <v>15</v>
      </c>
      <c r="C68" s="32" t="s">
        <v>132</v>
      </c>
      <c r="D68" s="31" t="s">
        <v>38</v>
      </c>
      <c r="E68" s="33" t="s">
        <v>133</v>
      </c>
      <c r="F68" s="34" t="s">
        <v>77</v>
      </c>
      <c r="G68" s="35">
        <v>555.75</v>
      </c>
      <c r="H68" s="36">
        <v>0</v>
      </c>
      <c r="I68" s="36">
        <f>ROUND(G68*H68,P4)</f>
        <v>0</v>
      </c>
      <c r="J68" s="34" t="s">
        <v>41</v>
      </c>
      <c r="O68" s="37">
        <f>I68*0.21</f>
        <v>0</v>
      </c>
      <c r="P68">
        <v>3</v>
      </c>
    </row>
    <row r="69" spans="1:16" x14ac:dyDescent="0.3">
      <c r="A69" s="31" t="s">
        <v>42</v>
      </c>
      <c r="B69" s="38"/>
      <c r="C69" s="39"/>
      <c r="D69" s="39"/>
      <c r="E69" s="33" t="s">
        <v>134</v>
      </c>
      <c r="F69" s="39"/>
      <c r="G69" s="39"/>
      <c r="H69" s="39"/>
      <c r="I69" s="39"/>
      <c r="J69" s="40"/>
    </row>
    <row r="70" spans="1:16" x14ac:dyDescent="0.3">
      <c r="A70" s="31" t="s">
        <v>50</v>
      </c>
      <c r="B70" s="38"/>
      <c r="C70" s="39"/>
      <c r="D70" s="39"/>
      <c r="E70" s="41" t="s">
        <v>78</v>
      </c>
      <c r="F70" s="39"/>
      <c r="G70" s="39"/>
      <c r="H70" s="39"/>
      <c r="I70" s="39"/>
      <c r="J70" s="40"/>
    </row>
    <row r="71" spans="1:16" ht="57.6" x14ac:dyDescent="0.3">
      <c r="A71" s="31" t="s">
        <v>44</v>
      </c>
      <c r="B71" s="38"/>
      <c r="C71" s="39"/>
      <c r="D71" s="39"/>
      <c r="E71" s="33" t="s">
        <v>135</v>
      </c>
      <c r="F71" s="39"/>
      <c r="G71" s="39"/>
      <c r="H71" s="39"/>
      <c r="I71" s="39"/>
      <c r="J71" s="40"/>
    </row>
    <row r="72" spans="1:16" x14ac:dyDescent="0.3">
      <c r="A72" s="31" t="s">
        <v>36</v>
      </c>
      <c r="B72" s="31">
        <v>16</v>
      </c>
      <c r="C72" s="32" t="s">
        <v>136</v>
      </c>
      <c r="D72" s="31" t="s">
        <v>38</v>
      </c>
      <c r="E72" s="33" t="s">
        <v>137</v>
      </c>
      <c r="F72" s="34" t="s">
        <v>77</v>
      </c>
      <c r="G72" s="35">
        <v>555.75</v>
      </c>
      <c r="H72" s="36">
        <v>0</v>
      </c>
      <c r="I72" s="36">
        <f>ROUND(G72*H72,P4)</f>
        <v>0</v>
      </c>
      <c r="J72" s="34" t="s">
        <v>41</v>
      </c>
      <c r="O72" s="37">
        <f>I72*0.21</f>
        <v>0</v>
      </c>
      <c r="P72">
        <v>3</v>
      </c>
    </row>
    <row r="73" spans="1:16" x14ac:dyDescent="0.3">
      <c r="A73" s="31" t="s">
        <v>42</v>
      </c>
      <c r="B73" s="38"/>
      <c r="C73" s="39"/>
      <c r="D73" s="39"/>
      <c r="E73" s="45" t="s">
        <v>38</v>
      </c>
      <c r="F73" s="39"/>
      <c r="G73" s="39"/>
      <c r="H73" s="39"/>
      <c r="I73" s="39"/>
      <c r="J73" s="40"/>
    </row>
    <row r="74" spans="1:16" x14ac:dyDescent="0.3">
      <c r="A74" s="31" t="s">
        <v>50</v>
      </c>
      <c r="B74" s="38"/>
      <c r="C74" s="39"/>
      <c r="D74" s="39"/>
      <c r="E74" s="41" t="s">
        <v>138</v>
      </c>
      <c r="F74" s="39"/>
      <c r="G74" s="39"/>
      <c r="H74" s="39"/>
      <c r="I74" s="39"/>
      <c r="J74" s="40"/>
    </row>
    <row r="75" spans="1:16" ht="158.4" x14ac:dyDescent="0.3">
      <c r="A75" s="31" t="s">
        <v>44</v>
      </c>
      <c r="B75" s="38"/>
      <c r="C75" s="39"/>
      <c r="D75" s="39"/>
      <c r="E75" s="33" t="s">
        <v>139</v>
      </c>
      <c r="F75" s="39"/>
      <c r="G75" s="39"/>
      <c r="H75" s="39"/>
      <c r="I75" s="39"/>
      <c r="J75" s="40"/>
    </row>
    <row r="76" spans="1:16" x14ac:dyDescent="0.3">
      <c r="A76" s="31" t="s">
        <v>36</v>
      </c>
      <c r="B76" s="31">
        <v>17</v>
      </c>
      <c r="C76" s="32" t="s">
        <v>140</v>
      </c>
      <c r="D76" s="31" t="s">
        <v>38</v>
      </c>
      <c r="E76" s="33" t="s">
        <v>141</v>
      </c>
      <c r="F76" s="34" t="s">
        <v>77</v>
      </c>
      <c r="G76" s="35">
        <v>555.75</v>
      </c>
      <c r="H76" s="36">
        <v>0</v>
      </c>
      <c r="I76" s="36">
        <f>ROUND(G76*H76,P4)</f>
        <v>0</v>
      </c>
      <c r="J76" s="34" t="s">
        <v>41</v>
      </c>
      <c r="O76" s="37">
        <f>I76*0.21</f>
        <v>0</v>
      </c>
      <c r="P76">
        <v>3</v>
      </c>
    </row>
    <row r="77" spans="1:16" x14ac:dyDescent="0.3">
      <c r="A77" s="31" t="s">
        <v>42</v>
      </c>
      <c r="B77" s="38"/>
      <c r="C77" s="39"/>
      <c r="D77" s="39"/>
      <c r="E77" s="45" t="s">
        <v>38</v>
      </c>
      <c r="F77" s="39"/>
      <c r="G77" s="39"/>
      <c r="H77" s="39"/>
      <c r="I77" s="39"/>
      <c r="J77" s="40"/>
    </row>
    <row r="78" spans="1:16" x14ac:dyDescent="0.3">
      <c r="A78" s="31" t="s">
        <v>50</v>
      </c>
      <c r="B78" s="38"/>
      <c r="C78" s="39"/>
      <c r="D78" s="39"/>
      <c r="E78" s="41" t="s">
        <v>78</v>
      </c>
      <c r="F78" s="39"/>
      <c r="G78" s="39"/>
      <c r="H78" s="39"/>
      <c r="I78" s="39"/>
      <c r="J78" s="40"/>
    </row>
    <row r="79" spans="1:16" ht="158.4" x14ac:dyDescent="0.3">
      <c r="A79" s="31" t="s">
        <v>44</v>
      </c>
      <c r="B79" s="38"/>
      <c r="C79" s="39"/>
      <c r="D79" s="39"/>
      <c r="E79" s="33" t="s">
        <v>139</v>
      </c>
      <c r="F79" s="39"/>
      <c r="G79" s="39"/>
      <c r="H79" s="39"/>
      <c r="I79" s="39"/>
      <c r="J79" s="40"/>
    </row>
    <row r="80" spans="1:16" x14ac:dyDescent="0.3">
      <c r="A80" s="31" t="s">
        <v>36</v>
      </c>
      <c r="B80" s="31">
        <v>18</v>
      </c>
      <c r="C80" s="32" t="s">
        <v>142</v>
      </c>
      <c r="D80" s="31" t="s">
        <v>38</v>
      </c>
      <c r="E80" s="33" t="s">
        <v>143</v>
      </c>
      <c r="F80" s="34" t="s">
        <v>77</v>
      </c>
      <c r="G80" s="35">
        <v>555.75</v>
      </c>
      <c r="H80" s="36">
        <v>0</v>
      </c>
      <c r="I80" s="36">
        <f>ROUND(G80*H80,P4)</f>
        <v>0</v>
      </c>
      <c r="J80" s="34" t="s">
        <v>41</v>
      </c>
      <c r="O80" s="37">
        <f>I80*0.21</f>
        <v>0</v>
      </c>
      <c r="P80">
        <v>3</v>
      </c>
    </row>
    <row r="81" spans="1:16" x14ac:dyDescent="0.3">
      <c r="A81" s="31" t="s">
        <v>42</v>
      </c>
      <c r="B81" s="38"/>
      <c r="C81" s="39"/>
      <c r="D81" s="39"/>
      <c r="E81" s="45" t="s">
        <v>38</v>
      </c>
      <c r="F81" s="39"/>
      <c r="G81" s="39"/>
      <c r="H81" s="39"/>
      <c r="I81" s="39"/>
      <c r="J81" s="40"/>
    </row>
    <row r="82" spans="1:16" x14ac:dyDescent="0.3">
      <c r="A82" s="31" t="s">
        <v>50</v>
      </c>
      <c r="B82" s="38"/>
      <c r="C82" s="39"/>
      <c r="D82" s="39"/>
      <c r="E82" s="41" t="s">
        <v>78</v>
      </c>
      <c r="F82" s="39"/>
      <c r="G82" s="39"/>
      <c r="H82" s="39"/>
      <c r="I82" s="39"/>
      <c r="J82" s="40"/>
    </row>
    <row r="83" spans="1:16" ht="158.4" x14ac:dyDescent="0.3">
      <c r="A83" s="31" t="s">
        <v>44</v>
      </c>
      <c r="B83" s="38"/>
      <c r="C83" s="39"/>
      <c r="D83" s="39"/>
      <c r="E83" s="33" t="s">
        <v>139</v>
      </c>
      <c r="F83" s="39"/>
      <c r="G83" s="39"/>
      <c r="H83" s="39"/>
      <c r="I83" s="39"/>
      <c r="J83" s="40"/>
    </row>
    <row r="84" spans="1:16" x14ac:dyDescent="0.3">
      <c r="A84" s="25" t="s">
        <v>33</v>
      </c>
      <c r="B84" s="26"/>
      <c r="C84" s="27" t="s">
        <v>144</v>
      </c>
      <c r="D84" s="28"/>
      <c r="E84" s="25" t="s">
        <v>145</v>
      </c>
      <c r="F84" s="28"/>
      <c r="G84" s="28"/>
      <c r="H84" s="28"/>
      <c r="I84" s="29">
        <f>SUMIFS(I85:I96,A85:A96,"P")</f>
        <v>0</v>
      </c>
      <c r="J84" s="30"/>
    </row>
    <row r="85" spans="1:16" x14ac:dyDescent="0.3">
      <c r="A85" s="31" t="s">
        <v>36</v>
      </c>
      <c r="B85" s="31">
        <v>19</v>
      </c>
      <c r="C85" s="32" t="s">
        <v>146</v>
      </c>
      <c r="D85" s="31" t="s">
        <v>38</v>
      </c>
      <c r="E85" s="33" t="s">
        <v>147</v>
      </c>
      <c r="F85" s="34" t="s">
        <v>148</v>
      </c>
      <c r="G85" s="35">
        <v>95</v>
      </c>
      <c r="H85" s="36">
        <v>0</v>
      </c>
      <c r="I85" s="36">
        <f>ROUND(G85*H85,P4)</f>
        <v>0</v>
      </c>
      <c r="J85" s="34" t="s">
        <v>41</v>
      </c>
      <c r="O85" s="37">
        <f>I85*0.21</f>
        <v>0</v>
      </c>
      <c r="P85">
        <v>3</v>
      </c>
    </row>
    <row r="86" spans="1:16" x14ac:dyDescent="0.3">
      <c r="A86" s="31" t="s">
        <v>42</v>
      </c>
      <c r="B86" s="38"/>
      <c r="C86" s="39"/>
      <c r="D86" s="39"/>
      <c r="E86" s="45" t="s">
        <v>38</v>
      </c>
      <c r="F86" s="39"/>
      <c r="G86" s="39"/>
      <c r="H86" s="39"/>
      <c r="I86" s="39"/>
      <c r="J86" s="40"/>
    </row>
    <row r="87" spans="1:16" x14ac:dyDescent="0.3">
      <c r="A87" s="31" t="s">
        <v>50</v>
      </c>
      <c r="B87" s="38"/>
      <c r="C87" s="39"/>
      <c r="D87" s="39"/>
      <c r="E87" s="41" t="s">
        <v>149</v>
      </c>
      <c r="F87" s="39"/>
      <c r="G87" s="39"/>
      <c r="H87" s="39"/>
      <c r="I87" s="39"/>
      <c r="J87" s="40"/>
    </row>
    <row r="88" spans="1:16" ht="43.2" x14ac:dyDescent="0.3">
      <c r="A88" s="31" t="s">
        <v>44</v>
      </c>
      <c r="B88" s="38"/>
      <c r="C88" s="39"/>
      <c r="D88" s="39"/>
      <c r="E88" s="33" t="s">
        <v>150</v>
      </c>
      <c r="F88" s="39"/>
      <c r="G88" s="39"/>
      <c r="H88" s="39"/>
      <c r="I88" s="39"/>
      <c r="J88" s="40"/>
    </row>
    <row r="89" spans="1:16" ht="28.8" x14ac:dyDescent="0.3">
      <c r="A89" s="31" t="s">
        <v>36</v>
      </c>
      <c r="B89" s="31">
        <v>20</v>
      </c>
      <c r="C89" s="32" t="s">
        <v>151</v>
      </c>
      <c r="D89" s="31" t="s">
        <v>38</v>
      </c>
      <c r="E89" s="33" t="s">
        <v>152</v>
      </c>
      <c r="F89" s="34" t="s">
        <v>148</v>
      </c>
      <c r="G89" s="35">
        <v>98</v>
      </c>
      <c r="H89" s="36">
        <v>0</v>
      </c>
      <c r="I89" s="36">
        <f>ROUND(G89*H89,P4)</f>
        <v>0</v>
      </c>
      <c r="J89" s="34" t="s">
        <v>41</v>
      </c>
      <c r="O89" s="37">
        <f>I89*0.21</f>
        <v>0</v>
      </c>
      <c r="P89">
        <v>3</v>
      </c>
    </row>
    <row r="90" spans="1:16" x14ac:dyDescent="0.3">
      <c r="A90" s="31" t="s">
        <v>42</v>
      </c>
      <c r="B90" s="38"/>
      <c r="C90" s="39"/>
      <c r="D90" s="39"/>
      <c r="E90" s="45" t="s">
        <v>38</v>
      </c>
      <c r="F90" s="39"/>
      <c r="G90" s="39"/>
      <c r="H90" s="39"/>
      <c r="I90" s="39"/>
      <c r="J90" s="40"/>
    </row>
    <row r="91" spans="1:16" x14ac:dyDescent="0.3">
      <c r="A91" s="31" t="s">
        <v>50</v>
      </c>
      <c r="B91" s="38"/>
      <c r="C91" s="39"/>
      <c r="D91" s="39"/>
      <c r="E91" s="41" t="s">
        <v>153</v>
      </c>
      <c r="F91" s="39"/>
      <c r="G91" s="39"/>
      <c r="H91" s="39"/>
      <c r="I91" s="39"/>
      <c r="J91" s="40"/>
    </row>
    <row r="92" spans="1:16" ht="144" x14ac:dyDescent="0.3">
      <c r="A92" s="31" t="s">
        <v>44</v>
      </c>
      <c r="B92" s="38"/>
      <c r="C92" s="39"/>
      <c r="D92" s="39"/>
      <c r="E92" s="33" t="s">
        <v>154</v>
      </c>
      <c r="F92" s="39"/>
      <c r="G92" s="39"/>
      <c r="H92" s="39"/>
      <c r="I92" s="39"/>
      <c r="J92" s="40"/>
    </row>
    <row r="93" spans="1:16" x14ac:dyDescent="0.3">
      <c r="A93" s="31" t="s">
        <v>36</v>
      </c>
      <c r="B93" s="31">
        <v>21</v>
      </c>
      <c r="C93" s="32" t="s">
        <v>155</v>
      </c>
      <c r="D93" s="31" t="s">
        <v>38</v>
      </c>
      <c r="E93" s="33" t="s">
        <v>156</v>
      </c>
      <c r="F93" s="34" t="s">
        <v>157</v>
      </c>
      <c r="G93" s="35">
        <v>4.9000000000000004</v>
      </c>
      <c r="H93" s="36">
        <v>0</v>
      </c>
      <c r="I93" s="36">
        <f>ROUND(G93*H93,P4)</f>
        <v>0</v>
      </c>
      <c r="J93" s="34" t="s">
        <v>41</v>
      </c>
      <c r="O93" s="37">
        <f>I93*0.21</f>
        <v>0</v>
      </c>
      <c r="P93">
        <v>3</v>
      </c>
    </row>
    <row r="94" spans="1:16" x14ac:dyDescent="0.3">
      <c r="A94" s="31" t="s">
        <v>42</v>
      </c>
      <c r="B94" s="38"/>
      <c r="C94" s="39"/>
      <c r="D94" s="39"/>
      <c r="E94" s="45" t="s">
        <v>38</v>
      </c>
      <c r="F94" s="39"/>
      <c r="G94" s="39"/>
      <c r="H94" s="39"/>
      <c r="I94" s="39"/>
      <c r="J94" s="40"/>
    </row>
    <row r="95" spans="1:16" x14ac:dyDescent="0.3">
      <c r="A95" s="31" t="s">
        <v>50</v>
      </c>
      <c r="B95" s="38"/>
      <c r="C95" s="39"/>
      <c r="D95" s="39"/>
      <c r="E95" s="41" t="s">
        <v>158</v>
      </c>
      <c r="F95" s="39"/>
      <c r="G95" s="39"/>
      <c r="H95" s="39"/>
      <c r="I95" s="39"/>
      <c r="J95" s="40"/>
    </row>
    <row r="96" spans="1:16" ht="28.8" x14ac:dyDescent="0.3">
      <c r="A96" s="31" t="s">
        <v>44</v>
      </c>
      <c r="B96" s="42"/>
      <c r="C96" s="43"/>
      <c r="D96" s="43"/>
      <c r="E96" s="33" t="s">
        <v>159</v>
      </c>
      <c r="F96" s="43"/>
      <c r="G96" s="43"/>
      <c r="H96" s="43"/>
      <c r="I96" s="43"/>
      <c r="J96" s="44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000</vt:lpstr>
      <vt:lpstr>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Horský Lukáš</dc:creator>
  <cp:lastModifiedBy>Wurzelová Dana Ing.</cp:lastModifiedBy>
  <dcterms:created xsi:type="dcterms:W3CDTF">2026-01-06T13:09:59Z</dcterms:created>
  <dcterms:modified xsi:type="dcterms:W3CDTF">2026-01-07T11:02:11Z</dcterms:modified>
</cp:coreProperties>
</file>