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2760" windowWidth="28080" windowHeight="12480" activeTab="0"/>
  </bookViews>
  <sheets>
    <sheet name="rekapitulace" sheetId="1" r:id="rId1"/>
    <sheet name="201" sheetId="2" r:id="rId2"/>
  </sheets>
  <externalReferences>
    <externalReference r:id="rId5"/>
  </externalReferences>
  <definedNames>
    <definedName name="_xlnm.Print_Titles" localSheetId="1">'201'!$8:$10</definedName>
    <definedName name="_xlnm.Print_Area" localSheetId="0">'rekapitulace'!$A$1:$E$12</definedName>
  </definedNames>
  <calcPr fullCalcOnLoad="1"/>
</workbook>
</file>

<file path=xl/sharedStrings.xml><?xml version="1.0" encoding="utf-8"?>
<sst xmlns="http://schemas.openxmlformats.org/spreadsheetml/2006/main" count="147" uniqueCount="97">
  <si>
    <t>Soupis objektů s DPH</t>
  </si>
  <si>
    <t xml:space="preserve">Varianta:ZŘ - 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</si>
  <si>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</si>
  <si>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</si>
  <si>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</si>
  <si>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</si>
  <si>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</si>
  <si>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</si>
  <si>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</si>
  <si>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</si>
  <si>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</si>
  <si>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</si>
  <si>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</si>
  <si>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</si>
  <si>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</si>
  <si>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</si>
  <si>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</si>
  <si>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ZR-003</t>
  </si>
  <si>
    <t>Stavební úpravy mostu ev. č. ZR-003, ul. Kovářova, Žďár nad Sázavou</t>
  </si>
  <si>
    <t>000</t>
  </si>
  <si>
    <t>Soupis vedlejších a ostatních nákladů</t>
  </si>
  <si>
    <t>1</t>
  </si>
  <si>
    <t>Základní rozpočet CÚ 2018</t>
  </si>
  <si>
    <t>Zatřídění JKSO:</t>
  </si>
  <si>
    <t>Poř.
č.pol.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</si>
  <si>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</si>
  <si>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</si>
  <si>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</si>
  <si>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</si>
  <si>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</si>
  <si>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</si>
  <si>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</si>
  <si>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</si>
  <si>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</si>
  <si>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</si>
  <si>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</si>
  <si>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</si>
  <si>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</si>
  <si>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</si>
  <si>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</si>
  <si>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</si>
  <si>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9</t>
  </si>
  <si>
    <t>2018_OTSKP</t>
  </si>
  <si>
    <t/>
  </si>
  <si>
    <t>A</t>
  </si>
  <si>
    <t>B</t>
  </si>
  <si>
    <t>C e l k e m</t>
  </si>
  <si>
    <t>201</t>
  </si>
  <si>
    <t>Most ev. č. ZR-003</t>
  </si>
  <si>
    <t>821 11</t>
  </si>
  <si>
    <t>Mosty pozemních komunikací pro zatížení třídy A</t>
  </si>
  <si>
    <t>Všeobecné konstrukce a práce</t>
  </si>
  <si>
    <t>0</t>
  </si>
  <si>
    <t>014102</t>
  </si>
  <si>
    <t>POPLATKY ZA SKLÁDKU
čištění koryta viz pol. 12960, podklad vozovek viz pol.113324A,B a 113334, ŠD vpravo před mostem viz. pol. 123734, výkop za a před opěrami, pro přístupová schodiště, viz. pol. 131834A,B, 124934, zemina z těsněných hrázek viz. pol. 17750</t>
  </si>
  <si>
    <t xml:space="preserve">T         </t>
  </si>
  <si>
    <t>Zemní práce</t>
  </si>
  <si>
    <t xml:space="preserve">M3        </t>
  </si>
  <si>
    <t>(5,7+7,9)*1,41*0,5=9,588 [A]</t>
  </si>
  <si>
    <t>12960</t>
  </si>
  <si>
    <t>ČIŠTĚNÍ VODOTEČÍ A MELIORAČ KANÁLŮ OD NÁNOSŮ
koryto pod mostem, vč.odvozu na skládku</t>
  </si>
  <si>
    <t>24,0*14,5*0,1=34,800 [A]</t>
  </si>
  <si>
    <t xml:space="preserve">M2        </t>
  </si>
  <si>
    <t>Vodorovné konstrukce</t>
  </si>
  <si>
    <t>431125</t>
  </si>
  <si>
    <t>SCHODIŠŤ KONSTR Z DÍLCŮ ŽELEZOBETON DO C30/37 (B37)
bet. stupně, vč. výztuže, bet. lože C25/30 XC2, XF2, vč. podkladního betonu a obrubníků, vč.podsypu ze ŠP (0,6m3)</t>
  </si>
  <si>
    <t>(1,633+2,873)*1,05=4,731 [A]</t>
  </si>
  <si>
    <t>46321</t>
  </si>
  <si>
    <t>ROVNANINA Z LOMOVÉHO KAMENE
nová kamenná rovnanina, min. hmotnost kamene 80-150kg</t>
  </si>
  <si>
    <t>(12,911+2,359*1,41)*0,5=8,119 [A]</t>
  </si>
  <si>
    <t>465512</t>
  </si>
  <si>
    <t>DLAŽBY Z LOMOVÉHO KAMENE NA MC
C 25/30 XF2, nově budované zpevnění kolem křídel, celk. tl.300mm, vč. bet. obrubníků kolem dlažby š.100mm</t>
  </si>
  <si>
    <t>(7,83+8,55*1,41)*0,3=5,966 [A]</t>
  </si>
  <si>
    <t>DLAŽBY Z LOMOVÉHO KAMENE NA MC
C 25/30 XF2, nově budované zpevnění kolem líců opěr, odhad celk. tl.500mm, bude upřesněno dle skutečnosti na stavbě</t>
  </si>
  <si>
    <t>(4,0+5,4)*0,5=4,700 [A]</t>
  </si>
  <si>
    <t>Komunikace</t>
  </si>
  <si>
    <t>572121</t>
  </si>
  <si>
    <t>INFILTRAČNÍ POSTŘIK ASFALTOVÝ DO 1,0KG/M2
pod ACP 16+</t>
  </si>
  <si>
    <t>572211</t>
  </si>
  <si>
    <t>SPOJOVACÍ POSTŘIK Z ASFALTU DO 0,5KG/M2
pod ACO 11+</t>
  </si>
  <si>
    <t>572741</t>
  </si>
  <si>
    <t>ASFALTOVÝ NÁTĚR VOZOVKY
vodonepropustný nátěr vozovky š. 500 mm podél obrubníků (asfaltová suspenze)</t>
  </si>
  <si>
    <t>(30,5+29,9)*0,5=30,200 [A]</t>
  </si>
  <si>
    <t>57475</t>
  </si>
  <si>
    <t>VOZOVKOVÉ VÝZTUŽNÉ VRSTVY Z GEOMŘÍŽOVINY
vyztužení podkladní vrstvy vozovky geomříží š.1,0m nad spárou NK - závěrná zídka</t>
  </si>
  <si>
    <t>2*3,45*1,0=6,900 [A]</t>
  </si>
  <si>
    <t>574A34</t>
  </si>
  <si>
    <t>ASFALTOVÝ BETON PRO OBRUSNÉ VRSTVY ACO 11+, 11S TL. 40MM
obrusná vrstva vozovky tl.40mm ACO 11 + v ploše úpravy komunikace</t>
  </si>
  <si>
    <t>574E66</t>
  </si>
  <si>
    <t>ASFALTOVÝ BETON PRO PODKLADNÍ VRSTVY ACP 16+, 16S TL. 70MM
ACP 16+ mimo most, tl. 70mm</t>
  </si>
  <si>
    <t>24,627+41,219=65,846 [A]</t>
  </si>
  <si>
    <t>465513</t>
  </si>
  <si>
    <t>PŘEDLÁŽDĚNÍ DLAŽBY Z LOMOVÉHO KAMENE
zpětné uložení stávajícího kamenného zpevnění břehů pro výkopy kolem opěr</t>
  </si>
  <si>
    <t>34,8*2,0=69,60 [A]</t>
  </si>
  <si>
    <t>automaticky bude doplněno po vyplnění jednotkových cen položek objektu 201 na příslušném listu tohoto sešitu</t>
  </si>
  <si>
    <t xml:space="preserve">doplní účatník výběrového řízení podle svých technologií a postupu prací, a to včetně nákladů spojených s koordinací a zajištěním staveniště se stávajícím dodvatelem akce „Stavební úpravy mostu Kovářova ZR“ </t>
  </si>
  <si>
    <t>Stavba:ZR-003 - Finální povrch komunikace a opevnění břehů most Kovářova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</si>
</sst>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"/>
    <numFmt numFmtId="167" formatCode="###\ ###\ ###\ ##0.000"/>
  </numFmts>
  <fonts count="40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67" fontId="0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2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 quotePrefix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166" fontId="0" fillId="0" borderId="10" xfId="0" applyNumberForma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166" fontId="0" fillId="0" borderId="12" xfId="0" applyNumberFormat="1" applyFont="1" applyFill="1" applyBorder="1" applyAlignment="1" applyProtection="1">
      <alignment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center"/>
    </xf>
    <xf numFmtId="166" fontId="39" fillId="0" borderId="10" xfId="0" applyNumberFormat="1" applyFont="1" applyFill="1" applyBorder="1" applyAlignment="1" applyProtection="1">
      <alignment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delka\Downloads\&#381;&#271;&#225;r-v1-im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1"/>
      <sheetName val="1_"/>
    </sheetNames>
    <sheetDataSet>
      <sheetData sheetId="0">
        <row r="8">
          <cell r="H8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42" sqref="C42"/>
    </sheetView>
  </sheetViews>
  <sheetFormatPr defaultColWidth="9.140625" defaultRowHeight="12.75" customHeight="1"/>
  <cols>
    <col min="1" max="1" width="6.8515625" style="0" customWidth="1"/>
    <col min="2" max="2" width="43.421875" style="0" customWidth="1"/>
    <col min="3" max="3" width="13.7109375" style="0" bestFit="1" customWidth="1"/>
    <col min="4" max="4" width="12.00390625" style="0" customWidth="1"/>
    <col min="5" max="5" width="12.28125" style="0" bestFit="1" customWidth="1"/>
  </cols>
  <sheetData>
    <row r="1" ht="12.75" customHeight="1">
      <c r="A1" s="4" t="s">
        <v>12</v>
      </c>
    </row>
    <row r="3" ht="12.75" customHeight="1">
      <c r="B3" s="1" t="s">
        <v>0</v>
      </c>
    </row>
    <row r="5" spans="1:5" ht="12.75" customHeight="1">
      <c r="A5" s="25" t="s">
        <v>96</v>
      </c>
      <c r="B5" s="21"/>
      <c r="C5" s="21"/>
      <c r="D5" s="21"/>
      <c r="E5" s="21"/>
    </row>
    <row r="6" spans="2:8" ht="12.75" customHeight="1">
      <c r="B6" t="s">
        <v>1</v>
      </c>
      <c r="G6" t="s">
        <v>4</v>
      </c>
      <c r="H6">
        <v>0</v>
      </c>
    </row>
    <row r="7" spans="2:8" ht="12.75" customHeight="1">
      <c r="B7" s="3" t="s">
        <v>2</v>
      </c>
      <c r="C7" s="2">
        <f>SUM(C11:C12)</f>
        <v>0</v>
      </c>
      <c r="G7" t="s">
        <v>5</v>
      </c>
      <c r="H7">
        <v>15</v>
      </c>
    </row>
    <row r="8" spans="2:8" ht="12.75" customHeight="1">
      <c r="B8" s="3" t="s">
        <v>3</v>
      </c>
      <c r="C8" s="2">
        <f>SUM(E11:E12)</f>
        <v>0</v>
      </c>
      <c r="G8" t="s">
        <v>6</v>
      </c>
      <c r="H8">
        <v>21</v>
      </c>
    </row>
    <row r="10" spans="1:5" s="13" customFormat="1" ht="12.75" customHeight="1">
      <c r="A10" s="12" t="s">
        <v>7</v>
      </c>
      <c r="B10" s="12" t="s">
        <v>8</v>
      </c>
      <c r="C10" s="12" t="s">
        <v>9</v>
      </c>
      <c r="D10" s="12" t="s">
        <v>10</v>
      </c>
      <c r="E10" s="12" t="s">
        <v>11</v>
      </c>
    </row>
    <row r="11" spans="1:6" ht="12.75" customHeight="1">
      <c r="A11" s="14" t="s">
        <v>19</v>
      </c>
      <c r="B11" s="5" t="s">
        <v>20</v>
      </c>
      <c r="C11" s="24">
        <v>0</v>
      </c>
      <c r="D11" s="24">
        <v>0</v>
      </c>
      <c r="E11" s="9">
        <f>C11+D11</f>
        <v>0</v>
      </c>
      <c r="F11" s="23" t="s">
        <v>95</v>
      </c>
    </row>
    <row r="12" spans="1:6" ht="12.75" customHeight="1">
      <c r="A12" s="14" t="s">
        <v>47</v>
      </c>
      <c r="B12" s="5" t="s">
        <v>48</v>
      </c>
      <c r="C12" s="9">
        <f>'201'!I46</f>
        <v>0</v>
      </c>
      <c r="D12" s="9">
        <f>'201'!Q46</f>
        <v>0</v>
      </c>
      <c r="E12" s="9">
        <f>C12+D12</f>
        <v>0</v>
      </c>
      <c r="F12" s="13" t="s">
        <v>94</v>
      </c>
    </row>
  </sheetData>
  <sheetProtection formatColumns="0"/>
  <mergeCells count="1">
    <mergeCell ref="A5:E5"/>
  </mergeCells>
  <hyperlinks>
    <hyperlink ref="A11" location="#'1'!A1" tooltip="Odkaz na stranku objektu [1]" display="1"/>
    <hyperlink ref="A12" location="#'1_'!A1" tooltip="Odkaz na stranku objektu [1_]" display="1"/>
  </hyperlink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H24" sqref="H24"/>
    </sheetView>
  </sheetViews>
  <sheetFormatPr defaultColWidth="9.140625" defaultRowHeight="12.75" customHeight="1"/>
  <cols>
    <col min="1" max="1" width="5.421875" style="0" customWidth="1"/>
    <col min="2" max="2" width="13.28125" style="0" customWidth="1"/>
    <col min="3" max="3" width="8.57421875" style="0" customWidth="1"/>
    <col min="4" max="4" width="7.8515625" style="0" customWidth="1"/>
    <col min="5" max="5" width="75.7109375" style="0" customWidth="1"/>
    <col min="6" max="6" width="7.7109375" style="0" bestFit="1" customWidth="1"/>
    <col min="7" max="7" width="9.28125" style="0" bestFit="1" customWidth="1"/>
    <col min="8" max="8" width="11.28125" style="0" bestFit="1" customWidth="1"/>
    <col min="9" max="9" width="12.28125" style="0" bestFit="1" customWidth="1"/>
    <col min="10" max="10" width="12.28125" style="0" customWidth="1"/>
    <col min="11" max="11" width="10.28125" style="0" bestFit="1" customWidth="1"/>
    <col min="12" max="12" width="12.28125" style="0" customWidth="1"/>
    <col min="14" max="14" width="11.28125" style="0" bestFit="1" customWidth="1"/>
    <col min="16" max="16" width="9.140625" style="0" hidden="1" customWidth="1"/>
    <col min="17" max="17" width="15.8515625" style="0" hidden="1" customWidth="1"/>
  </cols>
  <sheetData>
    <row r="1" ht="12.75" customHeight="1">
      <c r="A1" s="4" t="s">
        <v>12</v>
      </c>
    </row>
    <row r="2" ht="12.75" customHeight="1">
      <c r="C2" s="1" t="s">
        <v>13</v>
      </c>
    </row>
    <row r="4" spans="1:5" ht="12.75" customHeight="1">
      <c r="A4" t="s">
        <v>14</v>
      </c>
      <c r="C4" s="4" t="s">
        <v>17</v>
      </c>
      <c r="D4" s="4"/>
      <c r="E4" s="4" t="s">
        <v>18</v>
      </c>
    </row>
    <row r="5" spans="1:5" ht="12.75" customHeight="1">
      <c r="A5" t="s">
        <v>15</v>
      </c>
      <c r="C5" s="4" t="s">
        <v>47</v>
      </c>
      <c r="D5" s="4"/>
      <c r="E5" s="4" t="s">
        <v>48</v>
      </c>
    </row>
    <row r="6" spans="1:5" ht="12.75" customHeight="1">
      <c r="A6" t="s">
        <v>16</v>
      </c>
      <c r="C6" s="4" t="s">
        <v>21</v>
      </c>
      <c r="D6" s="4"/>
      <c r="E6" s="4" t="s">
        <v>22</v>
      </c>
    </row>
    <row r="7" spans="1:5" ht="12.75" customHeight="1">
      <c r="A7" t="s">
        <v>23</v>
      </c>
      <c r="C7" s="4" t="s">
        <v>49</v>
      </c>
      <c r="D7" s="4" t="s">
        <v>50</v>
      </c>
      <c r="E7" s="4"/>
    </row>
    <row r="8" spans="1:17" s="16" customFormat="1" ht="12.75" customHeight="1">
      <c r="A8" s="22" t="s">
        <v>24</v>
      </c>
      <c r="B8" s="22" t="s">
        <v>25</v>
      </c>
      <c r="C8" s="22" t="s">
        <v>26</v>
      </c>
      <c r="D8" s="22" t="s">
        <v>27</v>
      </c>
      <c r="E8" s="22" t="s">
        <v>28</v>
      </c>
      <c r="F8" s="22" t="s">
        <v>29</v>
      </c>
      <c r="G8" s="22" t="s">
        <v>30</v>
      </c>
      <c r="H8" s="22" t="s">
        <v>31</v>
      </c>
      <c r="I8" s="22"/>
      <c r="J8" s="18"/>
      <c r="P8" s="16" t="s">
        <v>34</v>
      </c>
      <c r="Q8" s="16" t="s">
        <v>10</v>
      </c>
    </row>
    <row r="9" spans="1:16" s="16" customFormat="1" ht="12">
      <c r="A9" s="22"/>
      <c r="B9" s="22"/>
      <c r="C9" s="22"/>
      <c r="D9" s="22"/>
      <c r="E9" s="22"/>
      <c r="F9" s="22"/>
      <c r="G9" s="22"/>
      <c r="H9" s="15" t="s">
        <v>32</v>
      </c>
      <c r="I9" s="15" t="s">
        <v>33</v>
      </c>
      <c r="P9" s="16" t="s">
        <v>10</v>
      </c>
    </row>
    <row r="10" spans="1:9" s="16" customFormat="1" ht="12">
      <c r="A10" s="15" t="s">
        <v>21</v>
      </c>
      <c r="B10" s="15" t="s">
        <v>35</v>
      </c>
      <c r="C10" s="15" t="s">
        <v>36</v>
      </c>
      <c r="D10" s="15" t="s">
        <v>37</v>
      </c>
      <c r="E10" s="15" t="s">
        <v>38</v>
      </c>
      <c r="F10" s="15" t="s">
        <v>39</v>
      </c>
      <c r="G10" s="15" t="s">
        <v>40</v>
      </c>
      <c r="H10" s="15">
        <v>8</v>
      </c>
      <c r="I10" s="15" t="s">
        <v>41</v>
      </c>
    </row>
    <row r="11" spans="1:9" ht="12.75" customHeight="1">
      <c r="A11" s="6"/>
      <c r="B11" s="6"/>
      <c r="C11" s="6" t="s">
        <v>52</v>
      </c>
      <c r="D11" s="6"/>
      <c r="E11" s="6" t="s">
        <v>51</v>
      </c>
      <c r="F11" s="6"/>
      <c r="G11" s="8"/>
      <c r="H11" s="6"/>
      <c r="I11" s="8"/>
    </row>
    <row r="12" spans="1:17" ht="51">
      <c r="A12" s="5">
        <v>1</v>
      </c>
      <c r="B12" s="5" t="s">
        <v>42</v>
      </c>
      <c r="C12" s="5" t="s">
        <v>53</v>
      </c>
      <c r="D12" s="5" t="s">
        <v>44</v>
      </c>
      <c r="E12" s="5" t="s">
        <v>54</v>
      </c>
      <c r="F12" s="5" t="s">
        <v>55</v>
      </c>
      <c r="G12" s="7">
        <v>69.6</v>
      </c>
      <c r="H12" s="17"/>
      <c r="I12" s="9">
        <f>ROUND((H12*G12),2)</f>
        <v>0</v>
      </c>
      <c r="P12">
        <f>rekapitulace!H8</f>
        <v>21</v>
      </c>
      <c r="Q12">
        <f>P12/100*I12</f>
        <v>0</v>
      </c>
    </row>
    <row r="13" ht="12.75">
      <c r="E13" s="11" t="s">
        <v>93</v>
      </c>
    </row>
    <row r="14" spans="1:17" ht="12.75" customHeight="1">
      <c r="A14" s="10"/>
      <c r="B14" s="10"/>
      <c r="C14" s="10" t="s">
        <v>52</v>
      </c>
      <c r="D14" s="10"/>
      <c r="E14" s="10" t="s">
        <v>51</v>
      </c>
      <c r="F14" s="10"/>
      <c r="G14" s="10"/>
      <c r="H14" s="10"/>
      <c r="I14" s="10">
        <f>SUM(I12:I13)</f>
        <v>0</v>
      </c>
      <c r="Q14">
        <f>ROUND(SUM(Q12:Q13),2)</f>
        <v>0</v>
      </c>
    </row>
    <row r="16" spans="1:9" ht="12.75" customHeight="1">
      <c r="A16" s="6"/>
      <c r="B16" s="6"/>
      <c r="C16" s="6" t="s">
        <v>21</v>
      </c>
      <c r="D16" s="6"/>
      <c r="E16" s="6" t="s">
        <v>56</v>
      </c>
      <c r="F16" s="6"/>
      <c r="G16" s="8"/>
      <c r="H16" s="6"/>
      <c r="I16" s="8"/>
    </row>
    <row r="17" spans="1:17" ht="25.5">
      <c r="A17" s="5">
        <v>19</v>
      </c>
      <c r="B17" s="5" t="s">
        <v>42</v>
      </c>
      <c r="C17" s="5" t="s">
        <v>59</v>
      </c>
      <c r="D17" s="5" t="s">
        <v>43</v>
      </c>
      <c r="E17" s="5" t="s">
        <v>60</v>
      </c>
      <c r="F17" s="5" t="s">
        <v>57</v>
      </c>
      <c r="G17" s="7">
        <v>34.8</v>
      </c>
      <c r="H17" s="17"/>
      <c r="I17" s="9">
        <f>ROUND((H17*G17),2)</f>
        <v>0</v>
      </c>
      <c r="P17">
        <f>rekapitulace!H8</f>
        <v>21</v>
      </c>
      <c r="Q17">
        <f>P17/100*I17</f>
        <v>0</v>
      </c>
    </row>
    <row r="18" ht="12.75">
      <c r="E18" s="11" t="s">
        <v>61</v>
      </c>
    </row>
    <row r="19" spans="1:17" ht="12.75" customHeight="1">
      <c r="A19" s="10"/>
      <c r="B19" s="10"/>
      <c r="C19" s="10" t="s">
        <v>21</v>
      </c>
      <c r="D19" s="10"/>
      <c r="E19" s="10" t="s">
        <v>56</v>
      </c>
      <c r="F19" s="10"/>
      <c r="G19" s="10"/>
      <c r="H19" s="10"/>
      <c r="I19" s="10">
        <f>SUM(I17:I18)</f>
        <v>0</v>
      </c>
      <c r="Q19">
        <f>ROUND(SUM(Q17:Q18),2)</f>
        <v>0</v>
      </c>
    </row>
    <row r="21" spans="1:9" ht="12.75" customHeight="1">
      <c r="A21" s="6"/>
      <c r="B21" s="6"/>
      <c r="C21" s="6" t="s">
        <v>37</v>
      </c>
      <c r="D21" s="6"/>
      <c r="E21" s="6" t="s">
        <v>63</v>
      </c>
      <c r="F21" s="6"/>
      <c r="G21" s="8"/>
      <c r="H21" s="6"/>
      <c r="I21" s="8"/>
    </row>
    <row r="22" spans="1:17" ht="38.25">
      <c r="A22" s="5">
        <v>54</v>
      </c>
      <c r="B22" s="5" t="s">
        <v>42</v>
      </c>
      <c r="C22" s="5" t="s">
        <v>64</v>
      </c>
      <c r="D22" s="5" t="s">
        <v>43</v>
      </c>
      <c r="E22" s="5" t="s">
        <v>65</v>
      </c>
      <c r="F22" s="5" t="s">
        <v>57</v>
      </c>
      <c r="G22" s="7">
        <v>4.731</v>
      </c>
      <c r="H22" s="17"/>
      <c r="I22" s="9">
        <f>ROUND((H22*G22),2)</f>
        <v>0</v>
      </c>
      <c r="P22">
        <f>rekapitulace!H8</f>
        <v>21</v>
      </c>
      <c r="Q22">
        <f>P22/100*I22</f>
        <v>0</v>
      </c>
    </row>
    <row r="23" spans="1:9" ht="12.75">
      <c r="A23" s="19"/>
      <c r="B23" s="19"/>
      <c r="C23" s="19"/>
      <c r="D23" s="19"/>
      <c r="E23" s="11" t="s">
        <v>66</v>
      </c>
      <c r="F23" s="19"/>
      <c r="G23" s="19"/>
      <c r="H23" s="19"/>
      <c r="I23" s="19"/>
    </row>
    <row r="24" spans="1:17" ht="25.5">
      <c r="A24" s="5">
        <v>64</v>
      </c>
      <c r="B24" s="5" t="s">
        <v>42</v>
      </c>
      <c r="C24" s="5" t="s">
        <v>67</v>
      </c>
      <c r="D24" s="5" t="s">
        <v>43</v>
      </c>
      <c r="E24" s="5" t="s">
        <v>68</v>
      </c>
      <c r="F24" s="5" t="s">
        <v>57</v>
      </c>
      <c r="G24" s="7">
        <v>8.119</v>
      </c>
      <c r="H24" s="17"/>
      <c r="I24" s="9">
        <f>ROUND((H24*G24),2)</f>
        <v>0</v>
      </c>
      <c r="P24">
        <f>rekapitulace!H8</f>
        <v>21</v>
      </c>
      <c r="Q24">
        <f>P24/100*I24</f>
        <v>0</v>
      </c>
    </row>
    <row r="25" spans="1:9" ht="12.75">
      <c r="A25" s="19"/>
      <c r="B25" s="19"/>
      <c r="C25" s="19"/>
      <c r="D25" s="19"/>
      <c r="E25" s="11" t="s">
        <v>69</v>
      </c>
      <c r="F25" s="19"/>
      <c r="G25" s="19"/>
      <c r="H25" s="19"/>
      <c r="I25" s="19"/>
    </row>
    <row r="26" spans="1:17" ht="38.25">
      <c r="A26" s="5">
        <v>65</v>
      </c>
      <c r="B26" s="5" t="s">
        <v>42</v>
      </c>
      <c r="C26" s="5" t="s">
        <v>70</v>
      </c>
      <c r="D26" s="5" t="s">
        <v>44</v>
      </c>
      <c r="E26" s="5" t="s">
        <v>71</v>
      </c>
      <c r="F26" s="5" t="s">
        <v>57</v>
      </c>
      <c r="G26" s="7">
        <v>5.966</v>
      </c>
      <c r="H26" s="17"/>
      <c r="I26" s="9">
        <f>ROUND((H26*G26),2)</f>
        <v>0</v>
      </c>
      <c r="P26">
        <f>rekapitulace!H8</f>
        <v>21</v>
      </c>
      <c r="Q26">
        <f>P26/100*I26</f>
        <v>0</v>
      </c>
    </row>
    <row r="27" spans="1:9" ht="12.75">
      <c r="A27" s="19"/>
      <c r="B27" s="19"/>
      <c r="C27" s="19"/>
      <c r="D27" s="19"/>
      <c r="E27" s="11" t="s">
        <v>72</v>
      </c>
      <c r="F27" s="19"/>
      <c r="G27" s="19"/>
      <c r="H27" s="19"/>
      <c r="I27" s="19"/>
    </row>
    <row r="28" spans="1:17" ht="38.25">
      <c r="A28" s="5">
        <v>66</v>
      </c>
      <c r="B28" s="5" t="s">
        <v>42</v>
      </c>
      <c r="C28" s="5" t="s">
        <v>70</v>
      </c>
      <c r="D28" s="5" t="s">
        <v>45</v>
      </c>
      <c r="E28" s="5" t="s">
        <v>73</v>
      </c>
      <c r="F28" s="5" t="s">
        <v>57</v>
      </c>
      <c r="G28" s="7">
        <v>4.7</v>
      </c>
      <c r="H28" s="17"/>
      <c r="I28" s="9">
        <f>ROUND((H28*G28),2)</f>
        <v>0</v>
      </c>
      <c r="P28">
        <f>rekapitulace!H8</f>
        <v>21</v>
      </c>
      <c r="Q28">
        <f>P28/100*I28</f>
        <v>0</v>
      </c>
    </row>
    <row r="29" spans="1:9" ht="12.75">
      <c r="A29" s="19"/>
      <c r="B29" s="19"/>
      <c r="C29" s="19"/>
      <c r="D29" s="19"/>
      <c r="E29" s="11" t="s">
        <v>74</v>
      </c>
      <c r="F29" s="19"/>
      <c r="G29" s="19"/>
      <c r="H29" s="19"/>
      <c r="I29" s="19"/>
    </row>
    <row r="30" spans="1:17" ht="25.5">
      <c r="A30" s="5">
        <v>67</v>
      </c>
      <c r="B30" s="5" t="s">
        <v>42</v>
      </c>
      <c r="C30" s="5" t="s">
        <v>91</v>
      </c>
      <c r="D30" s="5" t="s">
        <v>43</v>
      </c>
      <c r="E30" s="5" t="s">
        <v>92</v>
      </c>
      <c r="F30" s="5" t="s">
        <v>57</v>
      </c>
      <c r="G30" s="7">
        <v>9.588</v>
      </c>
      <c r="H30" s="17"/>
      <c r="I30" s="9">
        <f>ROUND((H30*G30),2)</f>
        <v>0</v>
      </c>
      <c r="P30">
        <f>'[1]rekapitulace'!H8</f>
        <v>21</v>
      </c>
      <c r="Q30">
        <f>P30/100*I30</f>
        <v>0</v>
      </c>
    </row>
    <row r="31" ht="12.75">
      <c r="E31" s="11" t="s">
        <v>58</v>
      </c>
    </row>
    <row r="32" spans="1:17" ht="12.75" customHeight="1">
      <c r="A32" s="10"/>
      <c r="B32" s="10"/>
      <c r="C32" s="10" t="s">
        <v>37</v>
      </c>
      <c r="D32" s="10"/>
      <c r="E32" s="10" t="s">
        <v>63</v>
      </c>
      <c r="F32" s="10"/>
      <c r="G32" s="10"/>
      <c r="H32" s="10"/>
      <c r="I32" s="10">
        <f>SUM(I22:I31)</f>
        <v>0</v>
      </c>
      <c r="Q32">
        <f>ROUND(SUM(Q22:Q31),2)</f>
        <v>0</v>
      </c>
    </row>
    <row r="34" spans="1:9" ht="12.75" customHeight="1">
      <c r="A34" s="6"/>
      <c r="B34" s="6"/>
      <c r="C34" s="6" t="s">
        <v>38</v>
      </c>
      <c r="D34" s="6"/>
      <c r="E34" s="6" t="s">
        <v>75</v>
      </c>
      <c r="F34" s="6"/>
      <c r="G34" s="8"/>
      <c r="H34" s="6"/>
      <c r="I34" s="8"/>
    </row>
    <row r="35" spans="1:17" ht="25.5">
      <c r="A35" s="5">
        <v>70</v>
      </c>
      <c r="B35" s="5" t="s">
        <v>42</v>
      </c>
      <c r="C35" s="5" t="s">
        <v>76</v>
      </c>
      <c r="D35" s="5" t="s">
        <v>43</v>
      </c>
      <c r="E35" s="5" t="s">
        <v>77</v>
      </c>
      <c r="F35" s="5" t="s">
        <v>62</v>
      </c>
      <c r="G35" s="7">
        <v>65.846</v>
      </c>
      <c r="H35" s="17"/>
      <c r="I35" s="20">
        <f>ROUND((H35*G35),2)</f>
        <v>0</v>
      </c>
      <c r="P35">
        <f>rekapitulace!H8</f>
        <v>21</v>
      </c>
      <c r="Q35">
        <f>P35/100*I35</f>
        <v>0</v>
      </c>
    </row>
    <row r="36" spans="1:17" ht="25.5">
      <c r="A36" s="5">
        <v>71</v>
      </c>
      <c r="B36" s="5" t="s">
        <v>42</v>
      </c>
      <c r="C36" s="5" t="s">
        <v>78</v>
      </c>
      <c r="D36" s="5" t="s">
        <v>43</v>
      </c>
      <c r="E36" s="5" t="s">
        <v>79</v>
      </c>
      <c r="F36" s="5" t="s">
        <v>62</v>
      </c>
      <c r="G36" s="7">
        <v>148.834</v>
      </c>
      <c r="H36" s="17"/>
      <c r="I36" s="20">
        <f>ROUND((H36*G36),2)</f>
        <v>0</v>
      </c>
      <c r="P36">
        <f>rekapitulace!H8</f>
        <v>21</v>
      </c>
      <c r="Q36">
        <f>P36/100*I36</f>
        <v>0</v>
      </c>
    </row>
    <row r="37" spans="1:17" ht="25.5">
      <c r="A37" s="5">
        <v>72</v>
      </c>
      <c r="B37" s="5" t="s">
        <v>42</v>
      </c>
      <c r="C37" s="5" t="s">
        <v>80</v>
      </c>
      <c r="D37" s="5" t="s">
        <v>43</v>
      </c>
      <c r="E37" s="5" t="s">
        <v>81</v>
      </c>
      <c r="F37" s="5" t="s">
        <v>62</v>
      </c>
      <c r="G37" s="7">
        <v>30.2</v>
      </c>
      <c r="H37" s="17"/>
      <c r="I37" s="20">
        <f>ROUND((H37*G37),2)</f>
        <v>0</v>
      </c>
      <c r="P37">
        <f>rekapitulace!H8</f>
        <v>21</v>
      </c>
      <c r="Q37">
        <f>P37/100*I37</f>
        <v>0</v>
      </c>
    </row>
    <row r="38" spans="1:9" ht="12.75">
      <c r="A38" s="19"/>
      <c r="B38" s="19"/>
      <c r="C38" s="19"/>
      <c r="D38" s="19"/>
      <c r="E38" s="11" t="s">
        <v>82</v>
      </c>
      <c r="F38" s="19"/>
      <c r="G38" s="19"/>
      <c r="H38" s="19"/>
      <c r="I38" s="19"/>
    </row>
    <row r="39" spans="1:17" ht="25.5">
      <c r="A39" s="5">
        <v>73</v>
      </c>
      <c r="B39" s="5" t="s">
        <v>42</v>
      </c>
      <c r="C39" s="5" t="s">
        <v>83</v>
      </c>
      <c r="D39" s="5" t="s">
        <v>43</v>
      </c>
      <c r="E39" s="5" t="s">
        <v>84</v>
      </c>
      <c r="F39" s="5" t="s">
        <v>62</v>
      </c>
      <c r="G39" s="7">
        <v>6.9</v>
      </c>
      <c r="H39" s="17"/>
      <c r="I39" s="20">
        <f>ROUND((H39*G39),2)</f>
        <v>0</v>
      </c>
      <c r="P39">
        <f>rekapitulace!H8</f>
        <v>21</v>
      </c>
      <c r="Q39">
        <f>P39/100*I39</f>
        <v>0</v>
      </c>
    </row>
    <row r="40" spans="1:9" ht="12.75">
      <c r="A40" s="19"/>
      <c r="B40" s="19"/>
      <c r="C40" s="19"/>
      <c r="D40" s="19"/>
      <c r="E40" s="11" t="s">
        <v>85</v>
      </c>
      <c r="F40" s="19"/>
      <c r="G40" s="19"/>
      <c r="H40" s="19"/>
      <c r="I40" s="19"/>
    </row>
    <row r="41" spans="1:17" ht="25.5">
      <c r="A41" s="5">
        <v>74</v>
      </c>
      <c r="B41" s="5" t="s">
        <v>42</v>
      </c>
      <c r="C41" s="5" t="s">
        <v>86</v>
      </c>
      <c r="D41" s="5" t="s">
        <v>43</v>
      </c>
      <c r="E41" s="5" t="s">
        <v>87</v>
      </c>
      <c r="F41" s="5" t="s">
        <v>62</v>
      </c>
      <c r="G41" s="7">
        <v>148.834</v>
      </c>
      <c r="H41" s="17"/>
      <c r="I41" s="20">
        <f>ROUND((H41*G41),2)</f>
        <v>0</v>
      </c>
      <c r="P41">
        <f>rekapitulace!H8</f>
        <v>21</v>
      </c>
      <c r="Q41">
        <f>P41/100*I41</f>
        <v>0</v>
      </c>
    </row>
    <row r="42" spans="1:17" ht="25.5">
      <c r="A42" s="5">
        <v>75</v>
      </c>
      <c r="B42" s="5" t="s">
        <v>42</v>
      </c>
      <c r="C42" s="5" t="s">
        <v>88</v>
      </c>
      <c r="D42" s="5" t="s">
        <v>43</v>
      </c>
      <c r="E42" s="5" t="s">
        <v>89</v>
      </c>
      <c r="F42" s="5" t="s">
        <v>62</v>
      </c>
      <c r="G42" s="7">
        <v>65.846</v>
      </c>
      <c r="H42" s="17"/>
      <c r="I42" s="20">
        <f>ROUND((H42*G42),2)</f>
        <v>0</v>
      </c>
      <c r="P42">
        <f>rekapitulace!H8</f>
        <v>21</v>
      </c>
      <c r="Q42">
        <f>P42/100*I42</f>
        <v>0</v>
      </c>
    </row>
    <row r="43" ht="12.75">
      <c r="E43" s="11" t="s">
        <v>90</v>
      </c>
    </row>
    <row r="44" spans="1:17" ht="12.75" customHeight="1">
      <c r="A44" s="10"/>
      <c r="B44" s="10"/>
      <c r="C44" s="10" t="s">
        <v>38</v>
      </c>
      <c r="D44" s="10"/>
      <c r="E44" s="10" t="s">
        <v>75</v>
      </c>
      <c r="F44" s="10"/>
      <c r="G44" s="10"/>
      <c r="H44" s="10"/>
      <c r="I44" s="10">
        <f>SUM(I35:I43)</f>
        <v>0</v>
      </c>
      <c r="Q44">
        <f>ROUND(SUM(Q35:Q43),2)</f>
        <v>0</v>
      </c>
    </row>
    <row r="46" spans="1:17" ht="12.75" customHeight="1">
      <c r="A46" s="10"/>
      <c r="B46" s="10"/>
      <c r="C46" s="10"/>
      <c r="D46" s="10"/>
      <c r="E46" s="10" t="s">
        <v>46</v>
      </c>
      <c r="F46" s="10"/>
      <c r="G46" s="10"/>
      <c r="H46" s="10"/>
      <c r="I46" s="10">
        <f>I14+I19+I32+I44</f>
        <v>0</v>
      </c>
      <c r="Q46">
        <f>Q14+Q19+Q32+Q44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590551181102362" right="0.590551181102362" top="0.984251968503937" bottom="0.984251968503937" header="0.511811023622047" footer="0.511811023622047"/>
  <pageSetup fitToHeight="0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Koudelka Pavel</dc:creator>
  <cp:keywords/>
  <dc:description/>
  <cp:lastModifiedBy>Wurzelová Dana Ing.</cp:lastModifiedBy>
  <cp:lastPrinted>2022-05-25T07:55:48Z</cp:lastPrinted>
  <dcterms:created xsi:type="dcterms:W3CDTF">2019-04-09T14:18:34Z</dcterms:created>
  <dcterms:modified xsi:type="dcterms:W3CDTF">2022-08-26T07:40:02Z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