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C:\_DATA-PROJEKTY\RUŠAR\Žďár nad Sázavou\"/>
    </mc:Choice>
  </mc:AlternateContent>
  <xr:revisionPtr revIDLastSave="0" documentId="13_ncr:1_{94208F1F-55A0-477F-B0D3-A94FD2D58F6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kapitulace stavby" sheetId="1" r:id="rId1"/>
    <sheet name="SO 181 - Dopravně inženýr..." sheetId="2" r:id="rId2"/>
    <sheet name="SO 201 - Most ev.č. ZR-002" sheetId="3" r:id="rId3"/>
    <sheet name="SO 401 - Přeložka VO" sheetId="4" r:id="rId4"/>
  </sheets>
  <definedNames>
    <definedName name="_xlnm._FilterDatabase" localSheetId="1" hidden="1">'SO 181 - Dopravně inženýr...'!$C$118:$K$185</definedName>
    <definedName name="_xlnm._FilterDatabase" localSheetId="2" hidden="1">'SO 201 - Most ev.č. ZR-002'!$C$135:$K$861</definedName>
    <definedName name="_xlnm._FilterDatabase" localSheetId="3" hidden="1">'SO 401 - Přeložka VO'!$C$117:$K$170</definedName>
    <definedName name="_xlnm.Print_Titles" localSheetId="0">'Rekapitulace stavby'!$92:$92</definedName>
    <definedName name="_xlnm.Print_Titles" localSheetId="1">'SO 181 - Dopravně inženýr...'!$118:$118</definedName>
    <definedName name="_xlnm.Print_Titles" localSheetId="2">'SO 201 - Most ev.č. ZR-002'!$135:$135</definedName>
    <definedName name="_xlnm.Print_Titles" localSheetId="3">'SO 401 - Přeložka VO'!$117:$117</definedName>
    <definedName name="_xlnm.Print_Area" localSheetId="0">'Rekapitulace stavby'!$D$4:$AO$76,'Rekapitulace stavby'!$C$82:$AQ$98</definedName>
    <definedName name="_xlnm.Print_Area" localSheetId="1">'SO 181 - Dopravně inženýr...'!$C$4:$J$76,'SO 181 - Dopravně inženýr...'!$C$82:$J$100,'SO 181 - Dopravně inženýr...'!$C$106:$K$185</definedName>
    <definedName name="_xlnm.Print_Area" localSheetId="2">'SO 201 - Most ev.č. ZR-002'!$C$4:$J$76,'SO 201 - Most ev.č. ZR-002'!$C$82:$J$117,'SO 201 - Most ev.č. ZR-002'!$C$123:$K$861</definedName>
    <definedName name="_xlnm.Print_Area" localSheetId="3">'SO 401 - Přeložka VO'!$C$4:$J$76,'SO 401 - Přeložka VO'!$C$82:$J$99,'SO 401 - Přeložka VO'!$C$105:$K$170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T119" i="4"/>
  <c r="R120" i="4"/>
  <c r="R119" i="4" s="1"/>
  <c r="P120" i="4"/>
  <c r="P119" i="4"/>
  <c r="F112" i="4"/>
  <c r="E110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92" i="4"/>
  <c r="J17" i="4"/>
  <c r="J15" i="4"/>
  <c r="E15" i="4"/>
  <c r="F91" i="4" s="1"/>
  <c r="J14" i="4"/>
  <c r="J12" i="4"/>
  <c r="J112" i="4" s="1"/>
  <c r="E7" i="4"/>
  <c r="E108" i="4" s="1"/>
  <c r="J37" i="3"/>
  <c r="J36" i="3"/>
  <c r="AY96" i="1"/>
  <c r="J35" i="3"/>
  <c r="AX96" i="1" s="1"/>
  <c r="BI859" i="3"/>
  <c r="BH859" i="3"/>
  <c r="BG859" i="3"/>
  <c r="BF859" i="3"/>
  <c r="T859" i="3"/>
  <c r="T858" i="3"/>
  <c r="R859" i="3"/>
  <c r="R858" i="3" s="1"/>
  <c r="P859" i="3"/>
  <c r="P858" i="3"/>
  <c r="BI854" i="3"/>
  <c r="BH854" i="3"/>
  <c r="BG854" i="3"/>
  <c r="BF854" i="3"/>
  <c r="T854" i="3"/>
  <c r="R854" i="3"/>
  <c r="P854" i="3"/>
  <c r="BI851" i="3"/>
  <c r="BH851" i="3"/>
  <c r="BG851" i="3"/>
  <c r="BF851" i="3"/>
  <c r="T851" i="3"/>
  <c r="R851" i="3"/>
  <c r="P851" i="3"/>
  <c r="BI848" i="3"/>
  <c r="BH848" i="3"/>
  <c r="BG848" i="3"/>
  <c r="BF848" i="3"/>
  <c r="T848" i="3"/>
  <c r="R848" i="3"/>
  <c r="P848" i="3"/>
  <c r="BI845" i="3"/>
  <c r="BH845" i="3"/>
  <c r="BG845" i="3"/>
  <c r="BF845" i="3"/>
  <c r="T845" i="3"/>
  <c r="R845" i="3"/>
  <c r="P845" i="3"/>
  <c r="BI843" i="3"/>
  <c r="BH843" i="3"/>
  <c r="BG843" i="3"/>
  <c r="BF843" i="3"/>
  <c r="T843" i="3"/>
  <c r="R843" i="3"/>
  <c r="P843" i="3"/>
  <c r="BI840" i="3"/>
  <c r="BH840" i="3"/>
  <c r="BG840" i="3"/>
  <c r="BF840" i="3"/>
  <c r="T840" i="3"/>
  <c r="R840" i="3"/>
  <c r="P840" i="3"/>
  <c r="BI837" i="3"/>
  <c r="BH837" i="3"/>
  <c r="BG837" i="3"/>
  <c r="BF837" i="3"/>
  <c r="T837" i="3"/>
  <c r="R837" i="3"/>
  <c r="P837" i="3"/>
  <c r="BI834" i="3"/>
  <c r="BH834" i="3"/>
  <c r="BG834" i="3"/>
  <c r="BF834" i="3"/>
  <c r="T834" i="3"/>
  <c r="R834" i="3"/>
  <c r="P834" i="3"/>
  <c r="BI831" i="3"/>
  <c r="BH831" i="3"/>
  <c r="BG831" i="3"/>
  <c r="BF831" i="3"/>
  <c r="T831" i="3"/>
  <c r="R831" i="3"/>
  <c r="P831" i="3"/>
  <c r="BI828" i="3"/>
  <c r="BH828" i="3"/>
  <c r="BG828" i="3"/>
  <c r="BF828" i="3"/>
  <c r="T828" i="3"/>
  <c r="R828" i="3"/>
  <c r="P828" i="3"/>
  <c r="BI825" i="3"/>
  <c r="BH825" i="3"/>
  <c r="BG825" i="3"/>
  <c r="BF825" i="3"/>
  <c r="T825" i="3"/>
  <c r="R825" i="3"/>
  <c r="P825" i="3"/>
  <c r="BI821" i="3"/>
  <c r="BH821" i="3"/>
  <c r="BG821" i="3"/>
  <c r="BF821" i="3"/>
  <c r="T821" i="3"/>
  <c r="R821" i="3"/>
  <c r="P821" i="3"/>
  <c r="BI817" i="3"/>
  <c r="BH817" i="3"/>
  <c r="BG817" i="3"/>
  <c r="BF817" i="3"/>
  <c r="T817" i="3"/>
  <c r="R817" i="3"/>
  <c r="P817" i="3"/>
  <c r="BI812" i="3"/>
  <c r="BH812" i="3"/>
  <c r="BG812" i="3"/>
  <c r="BF812" i="3"/>
  <c r="T812" i="3"/>
  <c r="R812" i="3"/>
  <c r="P812" i="3"/>
  <c r="BI808" i="3"/>
  <c r="BH808" i="3"/>
  <c r="BG808" i="3"/>
  <c r="BF808" i="3"/>
  <c r="T808" i="3"/>
  <c r="R808" i="3"/>
  <c r="P808" i="3"/>
  <c r="BI804" i="3"/>
  <c r="BH804" i="3"/>
  <c r="BG804" i="3"/>
  <c r="BF804" i="3"/>
  <c r="T804" i="3"/>
  <c r="R804" i="3"/>
  <c r="P804" i="3"/>
  <c r="BI799" i="3"/>
  <c r="BH799" i="3"/>
  <c r="BG799" i="3"/>
  <c r="BF799" i="3"/>
  <c r="T799" i="3"/>
  <c r="R799" i="3"/>
  <c r="P799" i="3"/>
  <c r="BI795" i="3"/>
  <c r="BH795" i="3"/>
  <c r="BG795" i="3"/>
  <c r="BF795" i="3"/>
  <c r="T795" i="3"/>
  <c r="R795" i="3"/>
  <c r="P795" i="3"/>
  <c r="BI791" i="3"/>
  <c r="BH791" i="3"/>
  <c r="BG791" i="3"/>
  <c r="BF791" i="3"/>
  <c r="T791" i="3"/>
  <c r="R791" i="3"/>
  <c r="P791" i="3"/>
  <c r="BI787" i="3"/>
  <c r="BH787" i="3"/>
  <c r="BG787" i="3"/>
  <c r="BF787" i="3"/>
  <c r="T787" i="3"/>
  <c r="R787" i="3"/>
  <c r="P787" i="3"/>
  <c r="BI783" i="3"/>
  <c r="BH783" i="3"/>
  <c r="BG783" i="3"/>
  <c r="BF783" i="3"/>
  <c r="T783" i="3"/>
  <c r="R783" i="3"/>
  <c r="P783" i="3"/>
  <c r="BI779" i="3"/>
  <c r="BH779" i="3"/>
  <c r="BG779" i="3"/>
  <c r="BF779" i="3"/>
  <c r="T779" i="3"/>
  <c r="R779" i="3"/>
  <c r="P779" i="3"/>
  <c r="BI776" i="3"/>
  <c r="BH776" i="3"/>
  <c r="BG776" i="3"/>
  <c r="BF776" i="3"/>
  <c r="T776" i="3"/>
  <c r="R776" i="3"/>
  <c r="P776" i="3"/>
  <c r="BI771" i="3"/>
  <c r="BH771" i="3"/>
  <c r="BG771" i="3"/>
  <c r="BF771" i="3"/>
  <c r="T771" i="3"/>
  <c r="R771" i="3"/>
  <c r="P771" i="3"/>
  <c r="BI767" i="3"/>
  <c r="BH767" i="3"/>
  <c r="BG767" i="3"/>
  <c r="BF767" i="3"/>
  <c r="T767" i="3"/>
  <c r="R767" i="3"/>
  <c r="P767" i="3"/>
  <c r="BI764" i="3"/>
  <c r="BH764" i="3"/>
  <c r="BG764" i="3"/>
  <c r="BF764" i="3"/>
  <c r="T764" i="3"/>
  <c r="R764" i="3"/>
  <c r="P764" i="3"/>
  <c r="BI760" i="3"/>
  <c r="BH760" i="3"/>
  <c r="BG760" i="3"/>
  <c r="BF760" i="3"/>
  <c r="T760" i="3"/>
  <c r="R760" i="3"/>
  <c r="P760" i="3"/>
  <c r="BI756" i="3"/>
  <c r="BH756" i="3"/>
  <c r="BG756" i="3"/>
  <c r="BF756" i="3"/>
  <c r="T756" i="3"/>
  <c r="R756" i="3"/>
  <c r="P756" i="3"/>
  <c r="BI753" i="3"/>
  <c r="BH753" i="3"/>
  <c r="BG753" i="3"/>
  <c r="BF753" i="3"/>
  <c r="T753" i="3"/>
  <c r="R753" i="3"/>
  <c r="P753" i="3"/>
  <c r="BI748" i="3"/>
  <c r="BH748" i="3"/>
  <c r="BG748" i="3"/>
  <c r="BF748" i="3"/>
  <c r="T748" i="3"/>
  <c r="R748" i="3"/>
  <c r="P748" i="3"/>
  <c r="BI745" i="3"/>
  <c r="BH745" i="3"/>
  <c r="BG745" i="3"/>
  <c r="BF745" i="3"/>
  <c r="T745" i="3"/>
  <c r="R745" i="3"/>
  <c r="P745" i="3"/>
  <c r="BI741" i="3"/>
  <c r="BH741" i="3"/>
  <c r="BG741" i="3"/>
  <c r="BF741" i="3"/>
  <c r="T741" i="3"/>
  <c r="R741" i="3"/>
  <c r="P741" i="3"/>
  <c r="BI738" i="3"/>
  <c r="BH738" i="3"/>
  <c r="BG738" i="3"/>
  <c r="BF738" i="3"/>
  <c r="T738" i="3"/>
  <c r="R738" i="3"/>
  <c r="P738" i="3"/>
  <c r="BI735" i="3"/>
  <c r="BH735" i="3"/>
  <c r="BG735" i="3"/>
  <c r="BF735" i="3"/>
  <c r="T735" i="3"/>
  <c r="R735" i="3"/>
  <c r="P735" i="3"/>
  <c r="BI729" i="3"/>
  <c r="BH729" i="3"/>
  <c r="BG729" i="3"/>
  <c r="BF729" i="3"/>
  <c r="T729" i="3"/>
  <c r="R729" i="3"/>
  <c r="P729" i="3"/>
  <c r="BI724" i="3"/>
  <c r="BH724" i="3"/>
  <c r="BG724" i="3"/>
  <c r="BF724" i="3"/>
  <c r="T724" i="3"/>
  <c r="T723" i="3" s="1"/>
  <c r="R724" i="3"/>
  <c r="R723" i="3"/>
  <c r="P724" i="3"/>
  <c r="P723" i="3" s="1"/>
  <c r="BI715" i="3"/>
  <c r="BH715" i="3"/>
  <c r="BG715" i="3"/>
  <c r="BF715" i="3"/>
  <c r="T715" i="3"/>
  <c r="R715" i="3"/>
  <c r="P715" i="3"/>
  <c r="BI708" i="3"/>
  <c r="BH708" i="3"/>
  <c r="BG708" i="3"/>
  <c r="BF708" i="3"/>
  <c r="T708" i="3"/>
  <c r="R708" i="3"/>
  <c r="P708" i="3"/>
  <c r="BI699" i="3"/>
  <c r="BH699" i="3"/>
  <c r="BG699" i="3"/>
  <c r="BF699" i="3"/>
  <c r="T699" i="3"/>
  <c r="R699" i="3"/>
  <c r="P699" i="3"/>
  <c r="BI679" i="3"/>
  <c r="BH679" i="3"/>
  <c r="BG679" i="3"/>
  <c r="BF679" i="3"/>
  <c r="T679" i="3"/>
  <c r="R679" i="3"/>
  <c r="P679" i="3"/>
  <c r="BI659" i="3"/>
  <c r="BH659" i="3"/>
  <c r="BG659" i="3"/>
  <c r="BF659" i="3"/>
  <c r="T659" i="3"/>
  <c r="R659" i="3"/>
  <c r="P659" i="3"/>
  <c r="BI655" i="3"/>
  <c r="BH655" i="3"/>
  <c r="BG655" i="3"/>
  <c r="BF655" i="3"/>
  <c r="T655" i="3"/>
  <c r="R655" i="3"/>
  <c r="P655" i="3"/>
  <c r="BI650" i="3"/>
  <c r="BH650" i="3"/>
  <c r="BG650" i="3"/>
  <c r="BF650" i="3"/>
  <c r="T650" i="3"/>
  <c r="R650" i="3"/>
  <c r="P650" i="3"/>
  <c r="BI643" i="3"/>
  <c r="BH643" i="3"/>
  <c r="BG643" i="3"/>
  <c r="BF643" i="3"/>
  <c r="T643" i="3"/>
  <c r="R643" i="3"/>
  <c r="P643" i="3"/>
  <c r="BI639" i="3"/>
  <c r="BH639" i="3"/>
  <c r="BG639" i="3"/>
  <c r="BF639" i="3"/>
  <c r="T639" i="3"/>
  <c r="R639" i="3"/>
  <c r="P639" i="3"/>
  <c r="BI635" i="3"/>
  <c r="BH635" i="3"/>
  <c r="BG635" i="3"/>
  <c r="BF635" i="3"/>
  <c r="T635" i="3"/>
  <c r="R635" i="3"/>
  <c r="P635" i="3"/>
  <c r="BI626" i="3"/>
  <c r="BH626" i="3"/>
  <c r="BG626" i="3"/>
  <c r="BF626" i="3"/>
  <c r="T626" i="3"/>
  <c r="R626" i="3"/>
  <c r="P626" i="3"/>
  <c r="BI618" i="3"/>
  <c r="BH618" i="3"/>
  <c r="BG618" i="3"/>
  <c r="BF618" i="3"/>
  <c r="T618" i="3"/>
  <c r="R618" i="3"/>
  <c r="P618" i="3"/>
  <c r="BI610" i="3"/>
  <c r="BH610" i="3"/>
  <c r="BG610" i="3"/>
  <c r="BF610" i="3"/>
  <c r="T610" i="3"/>
  <c r="R610" i="3"/>
  <c r="P610" i="3"/>
  <c r="BI603" i="3"/>
  <c r="BH603" i="3"/>
  <c r="BG603" i="3"/>
  <c r="BF603" i="3"/>
  <c r="T603" i="3"/>
  <c r="R603" i="3"/>
  <c r="P603" i="3"/>
  <c r="BI599" i="3"/>
  <c r="BH599" i="3"/>
  <c r="BG599" i="3"/>
  <c r="BF599" i="3"/>
  <c r="T599" i="3"/>
  <c r="R599" i="3"/>
  <c r="P599" i="3"/>
  <c r="BI590" i="3"/>
  <c r="BH590" i="3"/>
  <c r="BG590" i="3"/>
  <c r="BF590" i="3"/>
  <c r="T590" i="3"/>
  <c r="R590" i="3"/>
  <c r="P590" i="3"/>
  <c r="BI586" i="3"/>
  <c r="BH586" i="3"/>
  <c r="BG586" i="3"/>
  <c r="BF586" i="3"/>
  <c r="T586" i="3"/>
  <c r="R586" i="3"/>
  <c r="P586" i="3"/>
  <c r="BI582" i="3"/>
  <c r="BH582" i="3"/>
  <c r="BG582" i="3"/>
  <c r="BF582" i="3"/>
  <c r="T582" i="3"/>
  <c r="R582" i="3"/>
  <c r="P582" i="3"/>
  <c r="BI578" i="3"/>
  <c r="BH578" i="3"/>
  <c r="BG578" i="3"/>
  <c r="BF578" i="3"/>
  <c r="T578" i="3"/>
  <c r="R578" i="3"/>
  <c r="P578" i="3"/>
  <c r="BI570" i="3"/>
  <c r="BH570" i="3"/>
  <c r="BG570" i="3"/>
  <c r="BF570" i="3"/>
  <c r="T570" i="3"/>
  <c r="R570" i="3"/>
  <c r="P570" i="3"/>
  <c r="BI562" i="3"/>
  <c r="BH562" i="3"/>
  <c r="BG562" i="3"/>
  <c r="BF562" i="3"/>
  <c r="T562" i="3"/>
  <c r="R562" i="3"/>
  <c r="P562" i="3"/>
  <c r="BI559" i="3"/>
  <c r="BH559" i="3"/>
  <c r="BG559" i="3"/>
  <c r="BF559" i="3"/>
  <c r="T559" i="3"/>
  <c r="R559" i="3"/>
  <c r="P559" i="3"/>
  <c r="BI555" i="3"/>
  <c r="BH555" i="3"/>
  <c r="BG555" i="3"/>
  <c r="BF555" i="3"/>
  <c r="T555" i="3"/>
  <c r="R555" i="3"/>
  <c r="P555" i="3"/>
  <c r="BI553" i="3"/>
  <c r="BH553" i="3"/>
  <c r="BG553" i="3"/>
  <c r="BF553" i="3"/>
  <c r="T553" i="3"/>
  <c r="R553" i="3"/>
  <c r="P553" i="3"/>
  <c r="BI549" i="3"/>
  <c r="BH549" i="3"/>
  <c r="BG549" i="3"/>
  <c r="BF549" i="3"/>
  <c r="T549" i="3"/>
  <c r="R549" i="3"/>
  <c r="P549" i="3"/>
  <c r="BI546" i="3"/>
  <c r="BH546" i="3"/>
  <c r="BG546" i="3"/>
  <c r="BF546" i="3"/>
  <c r="T546" i="3"/>
  <c r="R546" i="3"/>
  <c r="P546" i="3"/>
  <c r="BI542" i="3"/>
  <c r="BH542" i="3"/>
  <c r="BG542" i="3"/>
  <c r="BF542" i="3"/>
  <c r="T542" i="3"/>
  <c r="R542" i="3"/>
  <c r="P542" i="3"/>
  <c r="BI540" i="3"/>
  <c r="BH540" i="3"/>
  <c r="BG540" i="3"/>
  <c r="BF540" i="3"/>
  <c r="T540" i="3"/>
  <c r="R540" i="3"/>
  <c r="P540" i="3"/>
  <c r="BI536" i="3"/>
  <c r="BH536" i="3"/>
  <c r="BG536" i="3"/>
  <c r="BF536" i="3"/>
  <c r="T536" i="3"/>
  <c r="R536" i="3"/>
  <c r="P536" i="3"/>
  <c r="BI532" i="3"/>
  <c r="BH532" i="3"/>
  <c r="BG532" i="3"/>
  <c r="BF532" i="3"/>
  <c r="T532" i="3"/>
  <c r="R532" i="3"/>
  <c r="P532" i="3"/>
  <c r="BI524" i="3"/>
  <c r="BH524" i="3"/>
  <c r="BG524" i="3"/>
  <c r="BF524" i="3"/>
  <c r="T524" i="3"/>
  <c r="R524" i="3"/>
  <c r="P524" i="3"/>
  <c r="BI517" i="3"/>
  <c r="BH517" i="3"/>
  <c r="BG517" i="3"/>
  <c r="BF517" i="3"/>
  <c r="T517" i="3"/>
  <c r="R517" i="3"/>
  <c r="P517" i="3"/>
  <c r="BI515" i="3"/>
  <c r="BH515" i="3"/>
  <c r="BG515" i="3"/>
  <c r="BF515" i="3"/>
  <c r="T515" i="3"/>
  <c r="R515" i="3"/>
  <c r="P515" i="3"/>
  <c r="BI508" i="3"/>
  <c r="BH508" i="3"/>
  <c r="BG508" i="3"/>
  <c r="BF508" i="3"/>
  <c r="T508" i="3"/>
  <c r="R508" i="3"/>
  <c r="P508" i="3"/>
  <c r="BI504" i="3"/>
  <c r="BH504" i="3"/>
  <c r="BG504" i="3"/>
  <c r="BF504" i="3"/>
  <c r="T504" i="3"/>
  <c r="R504" i="3"/>
  <c r="P504" i="3"/>
  <c r="BI501" i="3"/>
  <c r="BH501" i="3"/>
  <c r="BG501" i="3"/>
  <c r="BF501" i="3"/>
  <c r="T501" i="3"/>
  <c r="R501" i="3"/>
  <c r="P501" i="3"/>
  <c r="BI494" i="3"/>
  <c r="BH494" i="3"/>
  <c r="BG494" i="3"/>
  <c r="BF494" i="3"/>
  <c r="T494" i="3"/>
  <c r="R494" i="3"/>
  <c r="P494" i="3"/>
  <c r="BI491" i="3"/>
  <c r="BH491" i="3"/>
  <c r="BG491" i="3"/>
  <c r="BF491" i="3"/>
  <c r="T491" i="3"/>
  <c r="R491" i="3"/>
  <c r="P491" i="3"/>
  <c r="BI486" i="3"/>
  <c r="BH486" i="3"/>
  <c r="BG486" i="3"/>
  <c r="BF486" i="3"/>
  <c r="T486" i="3"/>
  <c r="R486" i="3"/>
  <c r="P486" i="3"/>
  <c r="BI484" i="3"/>
  <c r="BH484" i="3"/>
  <c r="BG484" i="3"/>
  <c r="BF484" i="3"/>
  <c r="T484" i="3"/>
  <c r="R484" i="3"/>
  <c r="P484" i="3"/>
  <c r="BI481" i="3"/>
  <c r="BH481" i="3"/>
  <c r="BG481" i="3"/>
  <c r="BF481" i="3"/>
  <c r="T481" i="3"/>
  <c r="R481" i="3"/>
  <c r="P481" i="3"/>
  <c r="BI477" i="3"/>
  <c r="BH477" i="3"/>
  <c r="BG477" i="3"/>
  <c r="BF477" i="3"/>
  <c r="T477" i="3"/>
  <c r="R477" i="3"/>
  <c r="P477" i="3"/>
  <c r="BI472" i="3"/>
  <c r="BH472" i="3"/>
  <c r="BG472" i="3"/>
  <c r="BF472" i="3"/>
  <c r="T472" i="3"/>
  <c r="T471" i="3"/>
  <c r="R472" i="3"/>
  <c r="R471" i="3"/>
  <c r="P472" i="3"/>
  <c r="P471" i="3" s="1"/>
  <c r="BI468" i="3"/>
  <c r="BH468" i="3"/>
  <c r="BG468" i="3"/>
  <c r="BF468" i="3"/>
  <c r="T468" i="3"/>
  <c r="R468" i="3"/>
  <c r="P468" i="3"/>
  <c r="BI465" i="3"/>
  <c r="BH465" i="3"/>
  <c r="BG465" i="3"/>
  <c r="BF465" i="3"/>
  <c r="T465" i="3"/>
  <c r="R465" i="3"/>
  <c r="P465" i="3"/>
  <c r="BI460" i="3"/>
  <c r="BH460" i="3"/>
  <c r="BG460" i="3"/>
  <c r="BF460" i="3"/>
  <c r="T460" i="3"/>
  <c r="R460" i="3"/>
  <c r="P460" i="3"/>
  <c r="BI454" i="3"/>
  <c r="BH454" i="3"/>
  <c r="BG454" i="3"/>
  <c r="BF454" i="3"/>
  <c r="T454" i="3"/>
  <c r="R454" i="3"/>
  <c r="P454" i="3"/>
  <c r="BI449" i="3"/>
  <c r="BH449" i="3"/>
  <c r="BG449" i="3"/>
  <c r="BF449" i="3"/>
  <c r="T449" i="3"/>
  <c r="R449" i="3"/>
  <c r="P449" i="3"/>
  <c r="BI444" i="3"/>
  <c r="BH444" i="3"/>
  <c r="BG444" i="3"/>
  <c r="BF444" i="3"/>
  <c r="T444" i="3"/>
  <c r="R444" i="3"/>
  <c r="P444" i="3"/>
  <c r="BI440" i="3"/>
  <c r="BH440" i="3"/>
  <c r="BG440" i="3"/>
  <c r="BF440" i="3"/>
  <c r="T440" i="3"/>
  <c r="R440" i="3"/>
  <c r="P440" i="3"/>
  <c r="BI436" i="3"/>
  <c r="BH436" i="3"/>
  <c r="BG436" i="3"/>
  <c r="BF436" i="3"/>
  <c r="T436" i="3"/>
  <c r="R436" i="3"/>
  <c r="P436" i="3"/>
  <c r="BI432" i="3"/>
  <c r="BH432" i="3"/>
  <c r="BG432" i="3"/>
  <c r="BF432" i="3"/>
  <c r="T432" i="3"/>
  <c r="R432" i="3"/>
  <c r="P432" i="3"/>
  <c r="BI427" i="3"/>
  <c r="BH427" i="3"/>
  <c r="BG427" i="3"/>
  <c r="BF427" i="3"/>
  <c r="T427" i="3"/>
  <c r="R427" i="3"/>
  <c r="P427" i="3"/>
  <c r="BI422" i="3"/>
  <c r="BH422" i="3"/>
  <c r="BG422" i="3"/>
  <c r="BF422" i="3"/>
  <c r="T422" i="3"/>
  <c r="R422" i="3"/>
  <c r="P422" i="3"/>
  <c r="BI417" i="3"/>
  <c r="BH417" i="3"/>
  <c r="BG417" i="3"/>
  <c r="BF417" i="3"/>
  <c r="T417" i="3"/>
  <c r="R417" i="3"/>
  <c r="P417" i="3"/>
  <c r="BI412" i="3"/>
  <c r="BH412" i="3"/>
  <c r="BG412" i="3"/>
  <c r="BF412" i="3"/>
  <c r="T412" i="3"/>
  <c r="R412" i="3"/>
  <c r="P412" i="3"/>
  <c r="BI407" i="3"/>
  <c r="BH407" i="3"/>
  <c r="BG407" i="3"/>
  <c r="BF407" i="3"/>
  <c r="T407" i="3"/>
  <c r="R407" i="3"/>
  <c r="P407" i="3"/>
  <c r="BI402" i="3"/>
  <c r="BH402" i="3"/>
  <c r="BG402" i="3"/>
  <c r="BF402" i="3"/>
  <c r="T402" i="3"/>
  <c r="R402" i="3"/>
  <c r="P402" i="3"/>
  <c r="BI397" i="3"/>
  <c r="BH397" i="3"/>
  <c r="BG397" i="3"/>
  <c r="BF397" i="3"/>
  <c r="T397" i="3"/>
  <c r="R397" i="3"/>
  <c r="P397" i="3"/>
  <c r="BI392" i="3"/>
  <c r="BH392" i="3"/>
  <c r="BG392" i="3"/>
  <c r="BF392" i="3"/>
  <c r="T392" i="3"/>
  <c r="R392" i="3"/>
  <c r="P392" i="3"/>
  <c r="BI384" i="3"/>
  <c r="BH384" i="3"/>
  <c r="BG384" i="3"/>
  <c r="BF384" i="3"/>
  <c r="T384" i="3"/>
  <c r="R384" i="3"/>
  <c r="P384" i="3"/>
  <c r="BI379" i="3"/>
  <c r="BH379" i="3"/>
  <c r="BG379" i="3"/>
  <c r="BF379" i="3"/>
  <c r="T379" i="3"/>
  <c r="R379" i="3"/>
  <c r="P379" i="3"/>
  <c r="BI375" i="3"/>
  <c r="BH375" i="3"/>
  <c r="BG375" i="3"/>
  <c r="BF375" i="3"/>
  <c r="T375" i="3"/>
  <c r="R375" i="3"/>
  <c r="P375" i="3"/>
  <c r="BI370" i="3"/>
  <c r="BH370" i="3"/>
  <c r="BG370" i="3"/>
  <c r="BF370" i="3"/>
  <c r="T370" i="3"/>
  <c r="R370" i="3"/>
  <c r="P370" i="3"/>
  <c r="BI366" i="3"/>
  <c r="BH366" i="3"/>
  <c r="BG366" i="3"/>
  <c r="BF366" i="3"/>
  <c r="T366" i="3"/>
  <c r="R366" i="3"/>
  <c r="P366" i="3"/>
  <c r="BI362" i="3"/>
  <c r="BH362" i="3"/>
  <c r="BG362" i="3"/>
  <c r="BF362" i="3"/>
  <c r="T362" i="3"/>
  <c r="R362" i="3"/>
  <c r="P362" i="3"/>
  <c r="BI357" i="3"/>
  <c r="BH357" i="3"/>
  <c r="BG357" i="3"/>
  <c r="BF357" i="3"/>
  <c r="T357" i="3"/>
  <c r="R357" i="3"/>
  <c r="P357" i="3"/>
  <c r="BI353" i="3"/>
  <c r="BH353" i="3"/>
  <c r="BG353" i="3"/>
  <c r="BF353" i="3"/>
  <c r="T353" i="3"/>
  <c r="R353" i="3"/>
  <c r="P353" i="3"/>
  <c r="BI350" i="3"/>
  <c r="BH350" i="3"/>
  <c r="BG350" i="3"/>
  <c r="BF350" i="3"/>
  <c r="T350" i="3"/>
  <c r="R350" i="3"/>
  <c r="P350" i="3"/>
  <c r="BI346" i="3"/>
  <c r="BH346" i="3"/>
  <c r="BG346" i="3"/>
  <c r="BF346" i="3"/>
  <c r="T346" i="3"/>
  <c r="R346" i="3"/>
  <c r="P346" i="3"/>
  <c r="BI341" i="3"/>
  <c r="BH341" i="3"/>
  <c r="BG341" i="3"/>
  <c r="BF341" i="3"/>
  <c r="T341" i="3"/>
  <c r="R341" i="3"/>
  <c r="P341" i="3"/>
  <c r="BI335" i="3"/>
  <c r="BH335" i="3"/>
  <c r="BG335" i="3"/>
  <c r="BF335" i="3"/>
  <c r="T335" i="3"/>
  <c r="R335" i="3"/>
  <c r="P335" i="3"/>
  <c r="BI331" i="3"/>
  <c r="BH331" i="3"/>
  <c r="BG331" i="3"/>
  <c r="BF331" i="3"/>
  <c r="T331" i="3"/>
  <c r="R331" i="3"/>
  <c r="P331" i="3"/>
  <c r="BI328" i="3"/>
  <c r="BH328" i="3"/>
  <c r="BG328" i="3"/>
  <c r="BF328" i="3"/>
  <c r="T328" i="3"/>
  <c r="R328" i="3"/>
  <c r="P328" i="3"/>
  <c r="BI324" i="3"/>
  <c r="BH324" i="3"/>
  <c r="BG324" i="3"/>
  <c r="BF324" i="3"/>
  <c r="T324" i="3"/>
  <c r="R324" i="3"/>
  <c r="P324" i="3"/>
  <c r="BI319" i="3"/>
  <c r="BH319" i="3"/>
  <c r="BG319" i="3"/>
  <c r="BF319" i="3"/>
  <c r="T319" i="3"/>
  <c r="R319" i="3"/>
  <c r="P319" i="3"/>
  <c r="BI316" i="3"/>
  <c r="BH316" i="3"/>
  <c r="BG316" i="3"/>
  <c r="BF316" i="3"/>
  <c r="T316" i="3"/>
  <c r="R316" i="3"/>
  <c r="P316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07" i="3"/>
  <c r="BH307" i="3"/>
  <c r="BG307" i="3"/>
  <c r="BF307" i="3"/>
  <c r="T307" i="3"/>
  <c r="R307" i="3"/>
  <c r="P307" i="3"/>
  <c r="BI301" i="3"/>
  <c r="BH301" i="3"/>
  <c r="BG301" i="3"/>
  <c r="BF301" i="3"/>
  <c r="T301" i="3"/>
  <c r="R301" i="3"/>
  <c r="P301" i="3"/>
  <c r="P290" i="3" s="1"/>
  <c r="BI296" i="3"/>
  <c r="BH296" i="3"/>
  <c r="BG296" i="3"/>
  <c r="BF296" i="3"/>
  <c r="T296" i="3"/>
  <c r="R296" i="3"/>
  <c r="P296" i="3"/>
  <c r="BI291" i="3"/>
  <c r="BH291" i="3"/>
  <c r="BG291" i="3"/>
  <c r="BF291" i="3"/>
  <c r="T291" i="3"/>
  <c r="T290" i="3" s="1"/>
  <c r="R291" i="3"/>
  <c r="R290" i="3" s="1"/>
  <c r="P291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79" i="3"/>
  <c r="BH279" i="3"/>
  <c r="BG279" i="3"/>
  <c r="BF279" i="3"/>
  <c r="T279" i="3"/>
  <c r="R279" i="3"/>
  <c r="P279" i="3"/>
  <c r="BI271" i="3"/>
  <c r="BH271" i="3"/>
  <c r="BG271" i="3"/>
  <c r="BF271" i="3"/>
  <c r="T271" i="3"/>
  <c r="R271" i="3"/>
  <c r="P271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6" i="3"/>
  <c r="BH246" i="3"/>
  <c r="BG246" i="3"/>
  <c r="BF246" i="3"/>
  <c r="T246" i="3"/>
  <c r="R246" i="3"/>
  <c r="P246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27" i="3"/>
  <c r="BH227" i="3"/>
  <c r="BG227" i="3"/>
  <c r="BF227" i="3"/>
  <c r="T227" i="3"/>
  <c r="R227" i="3"/>
  <c r="P227" i="3"/>
  <c r="BI222" i="3"/>
  <c r="BH222" i="3"/>
  <c r="BG222" i="3"/>
  <c r="BF222" i="3"/>
  <c r="T222" i="3"/>
  <c r="R222" i="3"/>
  <c r="P222" i="3"/>
  <c r="BI217" i="3"/>
  <c r="BH217" i="3"/>
  <c r="BG217" i="3"/>
  <c r="BF217" i="3"/>
  <c r="T217" i="3"/>
  <c r="R217" i="3"/>
  <c r="P217" i="3"/>
  <c r="BI212" i="3"/>
  <c r="BH212" i="3"/>
  <c r="BG212" i="3"/>
  <c r="BF212" i="3"/>
  <c r="T212" i="3"/>
  <c r="R212" i="3"/>
  <c r="P212" i="3"/>
  <c r="BI207" i="3"/>
  <c r="BH207" i="3"/>
  <c r="BG207" i="3"/>
  <c r="BF207" i="3"/>
  <c r="T207" i="3"/>
  <c r="R207" i="3"/>
  <c r="P207" i="3"/>
  <c r="BI202" i="3"/>
  <c r="BH202" i="3"/>
  <c r="BG202" i="3"/>
  <c r="BF202" i="3"/>
  <c r="T202" i="3"/>
  <c r="R202" i="3"/>
  <c r="P202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3" i="3"/>
  <c r="BH153" i="3"/>
  <c r="BG153" i="3"/>
  <c r="BF153" i="3"/>
  <c r="T153" i="3"/>
  <c r="R153" i="3"/>
  <c r="P153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F130" i="3"/>
  <c r="E128" i="3"/>
  <c r="F89" i="3"/>
  <c r="E87" i="3"/>
  <c r="J24" i="3"/>
  <c r="E24" i="3"/>
  <c r="J133" i="3" s="1"/>
  <c r="J23" i="3"/>
  <c r="J21" i="3"/>
  <c r="E21" i="3"/>
  <c r="J132" i="3"/>
  <c r="J20" i="3"/>
  <c r="J18" i="3"/>
  <c r="E18" i="3"/>
  <c r="F133" i="3" s="1"/>
  <c r="J17" i="3"/>
  <c r="J15" i="3"/>
  <c r="E15" i="3"/>
  <c r="F91" i="3" s="1"/>
  <c r="J14" i="3"/>
  <c r="J12" i="3"/>
  <c r="J89" i="3"/>
  <c r="E7" i="3"/>
  <c r="E126" i="3" s="1"/>
  <c r="J37" i="2"/>
  <c r="J36" i="2"/>
  <c r="AY95" i="1" s="1"/>
  <c r="J35" i="2"/>
  <c r="AX95" i="1"/>
  <c r="BI183" i="2"/>
  <c r="BH183" i="2"/>
  <c r="BG183" i="2"/>
  <c r="BF183" i="2"/>
  <c r="T183" i="2"/>
  <c r="T182" i="2"/>
  <c r="R183" i="2"/>
  <c r="R182" i="2"/>
  <c r="P183" i="2"/>
  <c r="P182" i="2" s="1"/>
  <c r="BI178" i="2"/>
  <c r="BH178" i="2"/>
  <c r="BG178" i="2"/>
  <c r="BF178" i="2"/>
  <c r="T178" i="2"/>
  <c r="R178" i="2"/>
  <c r="P178" i="2"/>
  <c r="BI171" i="2"/>
  <c r="BH171" i="2"/>
  <c r="BG171" i="2"/>
  <c r="BF171" i="2"/>
  <c r="T171" i="2"/>
  <c r="R171" i="2"/>
  <c r="P171" i="2"/>
  <c r="BI164" i="2"/>
  <c r="BH164" i="2"/>
  <c r="BG164" i="2"/>
  <c r="BF164" i="2"/>
  <c r="T164" i="2"/>
  <c r="R164" i="2"/>
  <c r="P164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92" i="2" s="1"/>
  <c r="J23" i="2"/>
  <c r="J21" i="2"/>
  <c r="E21" i="2"/>
  <c r="J91" i="2"/>
  <c r="J20" i="2"/>
  <c r="J18" i="2"/>
  <c r="E18" i="2"/>
  <c r="F116" i="2" s="1"/>
  <c r="J17" i="2"/>
  <c r="J15" i="2"/>
  <c r="E15" i="2"/>
  <c r="F91" i="2" s="1"/>
  <c r="J14" i="2"/>
  <c r="J12" i="2"/>
  <c r="J113" i="2"/>
  <c r="E7" i="2"/>
  <c r="E109" i="2" s="1"/>
  <c r="L90" i="1"/>
  <c r="AM90" i="1"/>
  <c r="AM89" i="1"/>
  <c r="L89" i="1"/>
  <c r="AM87" i="1"/>
  <c r="L87" i="1"/>
  <c r="L85" i="1"/>
  <c r="L84" i="1"/>
  <c r="BK139" i="2"/>
  <c r="J132" i="2"/>
  <c r="BK183" i="2"/>
  <c r="BK147" i="2"/>
  <c r="J136" i="2"/>
  <c r="J460" i="3"/>
  <c r="J331" i="3"/>
  <c r="BK217" i="3"/>
  <c r="J603" i="3"/>
  <c r="BK524" i="3"/>
  <c r="BK296" i="3"/>
  <c r="BK808" i="3"/>
  <c r="BK779" i="3"/>
  <c r="J515" i="3"/>
  <c r="J328" i="3"/>
  <c r="J139" i="3"/>
  <c r="BK639" i="3"/>
  <c r="J508" i="3"/>
  <c r="J234" i="3"/>
  <c r="BK139" i="3"/>
  <c r="BK501" i="3"/>
  <c r="J202" i="3"/>
  <c r="J570" i="3"/>
  <c r="BK454" i="3"/>
  <c r="BK392" i="3"/>
  <c r="J301" i="3"/>
  <c r="J659" i="3"/>
  <c r="J397" i="3"/>
  <c r="J257" i="3"/>
  <c r="J840" i="3"/>
  <c r="BK771" i="3"/>
  <c r="BK590" i="3"/>
  <c r="BK432" i="3"/>
  <c r="BK260" i="3"/>
  <c r="BK147" i="3"/>
  <c r="J804" i="3"/>
  <c r="BK659" i="3"/>
  <c r="BK324" i="3"/>
  <c r="J181" i="3"/>
  <c r="J812" i="3"/>
  <c r="BK553" i="3"/>
  <c r="J427" i="3"/>
  <c r="J207" i="3"/>
  <c r="BK837" i="3"/>
  <c r="BK753" i="3"/>
  <c r="BK444" i="3"/>
  <c r="BK241" i="3"/>
  <c r="BK153" i="4"/>
  <c r="BK135" i="4"/>
  <c r="J129" i="4"/>
  <c r="J161" i="4"/>
  <c r="J137" i="4"/>
  <c r="BK137" i="4"/>
  <c r="BK171" i="2"/>
  <c r="BK136" i="2"/>
  <c r="AS94" i="1"/>
  <c r="BK250" i="3"/>
  <c r="J562" i="3"/>
  <c r="BK536" i="3"/>
  <c r="BK331" i="3"/>
  <c r="BK161" i="3"/>
  <c r="BK787" i="3"/>
  <c r="BK517" i="3"/>
  <c r="J177" i="3"/>
  <c r="J610" i="3"/>
  <c r="J477" i="3"/>
  <c r="J241" i="3"/>
  <c r="J165" i="3"/>
  <c r="J542" i="3"/>
  <c r="BK741" i="3"/>
  <c r="BK472" i="3"/>
  <c r="BK412" i="3"/>
  <c r="J366" i="3"/>
  <c r="BK267" i="3"/>
  <c r="J540" i="3"/>
  <c r="J316" i="3"/>
  <c r="BK859" i="3"/>
  <c r="J795" i="3"/>
  <c r="J536" i="3"/>
  <c r="BK422" i="3"/>
  <c r="J169" i="3"/>
  <c r="J771" i="3"/>
  <c r="J650" i="3"/>
  <c r="BK307" i="3"/>
  <c r="BK246" i="3"/>
  <c r="BK845" i="3"/>
  <c r="J779" i="3"/>
  <c r="J484" i="3"/>
  <c r="J196" i="3"/>
  <c r="J854" i="3"/>
  <c r="BK791" i="3"/>
  <c r="J468" i="3"/>
  <c r="J250" i="3"/>
  <c r="BK169" i="4"/>
  <c r="J147" i="4"/>
  <c r="J143" i="4"/>
  <c r="BK147" i="4"/>
  <c r="BK120" i="4"/>
  <c r="BK157" i="2"/>
  <c r="BK130" i="2"/>
  <c r="BK141" i="2"/>
  <c r="J164" i="2"/>
  <c r="BK407" i="3"/>
  <c r="BK314" i="3"/>
  <c r="J253" i="3"/>
  <c r="J639" i="3"/>
  <c r="BK546" i="3"/>
  <c r="BK440" i="3"/>
  <c r="BK271" i="3"/>
  <c r="BK804" i="3"/>
  <c r="J760" i="3"/>
  <c r="BK508" i="3"/>
  <c r="BK189" i="3"/>
  <c r="BK643" i="3"/>
  <c r="BK417" i="3"/>
  <c r="J212" i="3"/>
  <c r="BK650" i="3"/>
  <c r="BK515" i="3"/>
  <c r="J267" i="3"/>
  <c r="BK635" i="3"/>
  <c r="J444" i="3"/>
  <c r="J392" i="3"/>
  <c r="J350" i="3"/>
  <c r="BK724" i="3"/>
  <c r="J524" i="3"/>
  <c r="J379" i="3"/>
  <c r="J845" i="3"/>
  <c r="J753" i="3"/>
  <c r="BK436" i="3"/>
  <c r="J238" i="3"/>
  <c r="J851" i="3"/>
  <c r="BK812" i="3"/>
  <c r="J724" i="3"/>
  <c r="J319" i="3"/>
  <c r="BK212" i="3"/>
  <c r="BK817" i="3"/>
  <c r="J481" i="3"/>
  <c r="BK366" i="3"/>
  <c r="J859" i="3"/>
  <c r="BK799" i="3"/>
  <c r="BK735" i="3"/>
  <c r="J402" i="3"/>
  <c r="BK167" i="4"/>
  <c r="J167" i="4"/>
  <c r="J149" i="4"/>
  <c r="BK161" i="4"/>
  <c r="BK141" i="4"/>
  <c r="BK129" i="4"/>
  <c r="J127" i="4"/>
  <c r="BK164" i="2"/>
  <c r="J122" i="2"/>
  <c r="J183" i="2"/>
  <c r="J143" i="2"/>
  <c r="J582" i="3"/>
  <c r="J357" i="3"/>
  <c r="BK286" i="3"/>
  <c r="J147" i="3"/>
  <c r="BK555" i="3"/>
  <c r="J517" i="3"/>
  <c r="J407" i="3"/>
  <c r="BK196" i="3"/>
  <c r="BK834" i="3"/>
  <c r="BK767" i="3"/>
  <c r="J486" i="3"/>
  <c r="J286" i="3"/>
  <c r="BK715" i="3"/>
  <c r="J532" i="3"/>
  <c r="J454" i="3"/>
  <c r="J314" i="3"/>
  <c r="J222" i="3"/>
  <c r="BK618" i="3"/>
  <c r="BK357" i="3"/>
  <c r="BK610" i="3"/>
  <c r="BK468" i="3"/>
  <c r="BK397" i="3"/>
  <c r="BK328" i="3"/>
  <c r="J679" i="3"/>
  <c r="BK494" i="3"/>
  <c r="J307" i="3"/>
  <c r="BK173" i="3"/>
  <c r="J776" i="3"/>
  <c r="J626" i="3"/>
  <c r="J440" i="3"/>
  <c r="J271" i="3"/>
  <c r="J217" i="3"/>
  <c r="BK840" i="3"/>
  <c r="J767" i="3"/>
  <c r="BK460" i="3"/>
  <c r="BK851" i="3"/>
  <c r="J787" i="3"/>
  <c r="J491" i="3"/>
  <c r="BK362" i="3"/>
  <c r="J143" i="3"/>
  <c r="J834" i="3"/>
  <c r="BK783" i="3"/>
  <c r="BK578" i="3"/>
  <c r="BK353" i="3"/>
  <c r="J155" i="4"/>
  <c r="BK143" i="4"/>
  <c r="J169" i="4"/>
  <c r="BK153" i="2"/>
  <c r="J139" i="2"/>
  <c r="J465" i="3"/>
  <c r="J353" i="3"/>
  <c r="BK570" i="3"/>
  <c r="BK465" i="3"/>
  <c r="BK316" i="3"/>
  <c r="BK828" i="3"/>
  <c r="BK729" i="3"/>
  <c r="J412" i="3"/>
  <c r="BK143" i="3"/>
  <c r="J546" i="3"/>
  <c r="BK346" i="3"/>
  <c r="J153" i="3"/>
  <c r="J586" i="3"/>
  <c r="J279" i="3"/>
  <c r="BK586" i="3"/>
  <c r="BK370" i="3"/>
  <c r="BK181" i="3"/>
  <c r="BK532" i="3"/>
  <c r="BK384" i="3"/>
  <c r="BK238" i="3"/>
  <c r="BK831" i="3"/>
  <c r="J764" i="3"/>
  <c r="BK549" i="3"/>
  <c r="J312" i="3"/>
  <c r="J185" i="3"/>
  <c r="BK825" i="3"/>
  <c r="BK760" i="3"/>
  <c r="BK283" i="3"/>
  <c r="BK854" i="3"/>
  <c r="J808" i="3"/>
  <c r="J549" i="3"/>
  <c r="J264" i="3"/>
  <c r="J843" i="3"/>
  <c r="BK582" i="3"/>
  <c r="BK202" i="3"/>
  <c r="J139" i="4"/>
  <c r="J153" i="4"/>
  <c r="J145" i="4"/>
  <c r="J125" i="4"/>
  <c r="J135" i="4"/>
  <c r="J123" i="4"/>
  <c r="BK127" i="4"/>
  <c r="J178" i="2"/>
  <c r="J145" i="2"/>
  <c r="BK132" i="2"/>
  <c r="BK122" i="2"/>
  <c r="J141" i="2"/>
  <c r="BK504" i="3"/>
  <c r="J346" i="3"/>
  <c r="BK264" i="3"/>
  <c r="J590" i="3"/>
  <c r="J494" i="3"/>
  <c r="BK335" i="3"/>
  <c r="BK821" i="3"/>
  <c r="BK748" i="3"/>
  <c r="BK427" i="3"/>
  <c r="BK655" i="3"/>
  <c r="J553" i="3"/>
  <c r="J432" i="3"/>
  <c r="BK177" i="3"/>
  <c r="BK679" i="3"/>
  <c r="J472" i="3"/>
  <c r="J260" i="3"/>
  <c r="BK484" i="3"/>
  <c r="J384" i="3"/>
  <c r="BK193" i="3"/>
  <c r="J643" i="3"/>
  <c r="BK486" i="3"/>
  <c r="J362" i="3"/>
  <c r="J193" i="3"/>
  <c r="J825" i="3"/>
  <c r="J748" i="3"/>
  <c r="BK562" i="3"/>
  <c r="J324" i="3"/>
  <c r="BK157" i="3"/>
  <c r="J735" i="3"/>
  <c r="BK542" i="3"/>
  <c r="BK253" i="3"/>
  <c r="BK843" i="3"/>
  <c r="J559" i="3"/>
  <c r="BK375" i="3"/>
  <c r="J161" i="3"/>
  <c r="J848" i="3"/>
  <c r="J756" i="3"/>
  <c r="J449" i="3"/>
  <c r="J246" i="3"/>
  <c r="J157" i="4"/>
  <c r="J151" i="4"/>
  <c r="BK131" i="4"/>
  <c r="J163" i="4"/>
  <c r="BK123" i="4"/>
  <c r="J130" i="2"/>
  <c r="J157" i="2"/>
  <c r="BK126" i="2"/>
  <c r="J715" i="3"/>
  <c r="J375" i="3"/>
  <c r="J291" i="3"/>
  <c r="BK169" i="3"/>
  <c r="J618" i="3"/>
  <c r="BK491" i="3"/>
  <c r="BK279" i="3"/>
  <c r="J173" i="3"/>
  <c r="J296" i="3"/>
  <c r="J837" i="3"/>
  <c r="BK776" i="3"/>
  <c r="J422" i="3"/>
  <c r="BK185" i="3"/>
  <c r="BK795" i="3"/>
  <c r="J738" i="3"/>
  <c r="BK350" i="3"/>
  <c r="J159" i="4"/>
  <c r="BK145" i="4"/>
  <c r="BK151" i="4"/>
  <c r="J141" i="4"/>
  <c r="BK159" i="4"/>
  <c r="BK157" i="4"/>
  <c r="BK143" i="2"/>
  <c r="J171" i="2"/>
  <c r="BK178" i="2"/>
  <c r="BK745" i="3"/>
  <c r="BK481" i="3"/>
  <c r="BK341" i="3"/>
  <c r="J741" i="3"/>
  <c r="BK626" i="3"/>
  <c r="BK540" i="3"/>
  <c r="J436" i="3"/>
  <c r="BK234" i="3"/>
  <c r="BK848" i="3"/>
  <c r="J791" i="3"/>
  <c r="J708" i="3"/>
  <c r="BK402" i="3"/>
  <c r="J729" i="3"/>
  <c r="BK599" i="3"/>
  <c r="J504" i="3"/>
  <c r="J227" i="3"/>
  <c r="J699" i="3"/>
  <c r="BK603" i="3"/>
  <c r="BK291" i="3"/>
  <c r="J655" i="3"/>
  <c r="J578" i="3"/>
  <c r="J417" i="3"/>
  <c r="BK319" i="3"/>
  <c r="BK559" i="3"/>
  <c r="J335" i="3"/>
  <c r="BK222" i="3"/>
  <c r="J799" i="3"/>
  <c r="J635" i="3"/>
  <c r="J341" i="3"/>
  <c r="BK165" i="3"/>
  <c r="J821" i="3"/>
  <c r="BK708" i="3"/>
  <c r="BK301" i="3"/>
  <c r="BK207" i="3"/>
  <c r="J831" i="3"/>
  <c r="BK764" i="3"/>
  <c r="J370" i="3"/>
  <c r="J157" i="3"/>
  <c r="J817" i="3"/>
  <c r="J745" i="3"/>
  <c r="BK477" i="3"/>
  <c r="BK153" i="3"/>
  <c r="J120" i="4"/>
  <c r="J165" i="4"/>
  <c r="J133" i="4"/>
  <c r="BK163" i="4"/>
  <c r="BK125" i="4"/>
  <c r="J131" i="4"/>
  <c r="BK145" i="2"/>
  <c r="J126" i="2"/>
  <c r="J153" i="2"/>
  <c r="J147" i="2"/>
  <c r="J599" i="3"/>
  <c r="BK379" i="3"/>
  <c r="BK312" i="3"/>
  <c r="BK257" i="3"/>
  <c r="BK738" i="3"/>
  <c r="J501" i="3"/>
  <c r="J189" i="3"/>
  <c r="J783" i="3"/>
  <c r="BK699" i="3"/>
  <c r="J283" i="3"/>
  <c r="J555" i="3"/>
  <c r="J828" i="3"/>
  <c r="BK756" i="3"/>
  <c r="BK449" i="3"/>
  <c r="BK227" i="3"/>
  <c r="BK165" i="4"/>
  <c r="BK149" i="4"/>
  <c r="BK155" i="4"/>
  <c r="BK133" i="4"/>
  <c r="BK139" i="4"/>
  <c r="R138" i="3" l="1"/>
  <c r="P340" i="3"/>
  <c r="T340" i="3"/>
  <c r="R654" i="3"/>
  <c r="BK786" i="3"/>
  <c r="J786" i="3"/>
  <c r="J109" i="3"/>
  <c r="R794" i="3"/>
  <c r="P803" i="3"/>
  <c r="P802" i="3"/>
  <c r="T803" i="3"/>
  <c r="T802" i="3"/>
  <c r="BK121" i="2"/>
  <c r="P306" i="3"/>
  <c r="BK391" i="3"/>
  <c r="J391" i="3" s="1"/>
  <c r="J102" i="3" s="1"/>
  <c r="T728" i="3"/>
  <c r="BK803" i="3"/>
  <c r="BK802" i="3" s="1"/>
  <c r="J802" i="3" s="1"/>
  <c r="J111" i="3" s="1"/>
  <c r="P847" i="3"/>
  <c r="T121" i="2"/>
  <c r="T120" i="2" s="1"/>
  <c r="T119" i="2" s="1"/>
  <c r="P476" i="3"/>
  <c r="BK728" i="3"/>
  <c r="P794" i="3"/>
  <c r="R847" i="3"/>
  <c r="R476" i="3"/>
  <c r="R786" i="3"/>
  <c r="P121" i="2"/>
  <c r="P120" i="2"/>
  <c r="P119" i="2"/>
  <c r="AU95" i="1"/>
  <c r="T138" i="3"/>
  <c r="T476" i="3"/>
  <c r="T816" i="3"/>
  <c r="BK340" i="3"/>
  <c r="J340" i="3" s="1"/>
  <c r="J101" i="3" s="1"/>
  <c r="R340" i="3"/>
  <c r="P654" i="3"/>
  <c r="T786" i="3"/>
  <c r="R816" i="3"/>
  <c r="R815" i="3"/>
  <c r="P138" i="3"/>
  <c r="BK306" i="3"/>
  <c r="J306" i="3" s="1"/>
  <c r="J100" i="3" s="1"/>
  <c r="T391" i="3"/>
  <c r="T654" i="3"/>
  <c r="P786" i="3"/>
  <c r="T794" i="3"/>
  <c r="R803" i="3"/>
  <c r="R802" i="3"/>
  <c r="T847" i="3"/>
  <c r="BK122" i="4"/>
  <c r="J122" i="4"/>
  <c r="J98" i="4" s="1"/>
  <c r="BK847" i="3"/>
  <c r="J847" i="3"/>
  <c r="J115" i="3" s="1"/>
  <c r="R121" i="2"/>
  <c r="R120" i="2" s="1"/>
  <c r="R119" i="2" s="1"/>
  <c r="BK476" i="3"/>
  <c r="J476" i="3"/>
  <c r="J104" i="3"/>
  <c r="R728" i="3"/>
  <c r="R727" i="3"/>
  <c r="BK816" i="3"/>
  <c r="J816" i="3" s="1"/>
  <c r="J114" i="3" s="1"/>
  <c r="P122" i="4"/>
  <c r="P118" i="4"/>
  <c r="AU97" i="1" s="1"/>
  <c r="T306" i="3"/>
  <c r="R391" i="3"/>
  <c r="BK654" i="3"/>
  <c r="J654" i="3"/>
  <c r="J105" i="3"/>
  <c r="BK794" i="3"/>
  <c r="J794" i="3" s="1"/>
  <c r="J110" i="3" s="1"/>
  <c r="P816" i="3"/>
  <c r="P815" i="3" s="1"/>
  <c r="R122" i="4"/>
  <c r="R118" i="4" s="1"/>
  <c r="BK138" i="3"/>
  <c r="J138" i="3" s="1"/>
  <c r="J98" i="3" s="1"/>
  <c r="R306" i="3"/>
  <c r="P391" i="3"/>
  <c r="P728" i="3"/>
  <c r="P727" i="3" s="1"/>
  <c r="T122" i="4"/>
  <c r="T118" i="4"/>
  <c r="BK471" i="3"/>
  <c r="J471" i="3"/>
  <c r="J103" i="3" s="1"/>
  <c r="BK858" i="3"/>
  <c r="BK815" i="3" s="1"/>
  <c r="J815" i="3" s="1"/>
  <c r="J113" i="3" s="1"/>
  <c r="BK119" i="4"/>
  <c r="J119" i="4"/>
  <c r="J97" i="4"/>
  <c r="BK182" i="2"/>
  <c r="J182" i="2" s="1"/>
  <c r="J99" i="2" s="1"/>
  <c r="BK290" i="3"/>
  <c r="J290" i="3"/>
  <c r="J99" i="3" s="1"/>
  <c r="BK723" i="3"/>
  <c r="J723" i="3" s="1"/>
  <c r="J106" i="3" s="1"/>
  <c r="J728" i="3"/>
  <c r="J108" i="3"/>
  <c r="F114" i="4"/>
  <c r="BE157" i="4"/>
  <c r="J803" i="3"/>
  <c r="J112" i="3"/>
  <c r="E85" i="4"/>
  <c r="J114" i="4"/>
  <c r="BE145" i="4"/>
  <c r="BE149" i="4"/>
  <c r="J115" i="4"/>
  <c r="BE131" i="4"/>
  <c r="BE155" i="4"/>
  <c r="BE169" i="4"/>
  <c r="F115" i="4"/>
  <c r="BE139" i="4"/>
  <c r="BE165" i="4"/>
  <c r="BE167" i="4"/>
  <c r="J89" i="4"/>
  <c r="BE151" i="4"/>
  <c r="BE120" i="4"/>
  <c r="BE129" i="4"/>
  <c r="BE135" i="4"/>
  <c r="BE137" i="4"/>
  <c r="BE141" i="4"/>
  <c r="BE143" i="4"/>
  <c r="BE123" i="4"/>
  <c r="BE125" i="4"/>
  <c r="BE159" i="4"/>
  <c r="BE147" i="4"/>
  <c r="BE153" i="4"/>
  <c r="BE161" i="4"/>
  <c r="BE163" i="4"/>
  <c r="BE127" i="4"/>
  <c r="BE133" i="4"/>
  <c r="BE147" i="3"/>
  <c r="BE193" i="3"/>
  <c r="BE207" i="3"/>
  <c r="BE217" i="3"/>
  <c r="BE257" i="3"/>
  <c r="BE260" i="3"/>
  <c r="BE407" i="3"/>
  <c r="BE436" i="3"/>
  <c r="BE454" i="3"/>
  <c r="BE756" i="3"/>
  <c r="BE764" i="3"/>
  <c r="BE767" i="3"/>
  <c r="BE812" i="3"/>
  <c r="BE817" i="3"/>
  <c r="BE825" i="3"/>
  <c r="BE831" i="3"/>
  <c r="BE840" i="3"/>
  <c r="BE845" i="3"/>
  <c r="J92" i="3"/>
  <c r="F132" i="3"/>
  <c r="BE139" i="3"/>
  <c r="BE165" i="3"/>
  <c r="BE169" i="3"/>
  <c r="BE173" i="3"/>
  <c r="BE181" i="3"/>
  <c r="BE189" i="3"/>
  <c r="BE222" i="3"/>
  <c r="BE227" i="3"/>
  <c r="BE238" i="3"/>
  <c r="BE253" i="3"/>
  <c r="BE271" i="3"/>
  <c r="BE286" i="3"/>
  <c r="BE301" i="3"/>
  <c r="BE362" i="3"/>
  <c r="BE379" i="3"/>
  <c r="BE465" i="3"/>
  <c r="BE578" i="3"/>
  <c r="BE590" i="3"/>
  <c r="BE599" i="3"/>
  <c r="BE729" i="3"/>
  <c r="BE735" i="3"/>
  <c r="BE738" i="3"/>
  <c r="BE748" i="3"/>
  <c r="BE771" i="3"/>
  <c r="BE783" i="3"/>
  <c r="BE804" i="3"/>
  <c r="BE821" i="3"/>
  <c r="BE828" i="3"/>
  <c r="J91" i="3"/>
  <c r="BE177" i="3"/>
  <c r="BE331" i="3"/>
  <c r="BE350" i="3"/>
  <c r="BE549" i="3"/>
  <c r="BE655" i="3"/>
  <c r="BE715" i="3"/>
  <c r="BE787" i="3"/>
  <c r="BE799" i="3"/>
  <c r="BE834" i="3"/>
  <c r="BE837" i="3"/>
  <c r="BE143" i="3"/>
  <c r="BE202" i="3"/>
  <c r="BE264" i="3"/>
  <c r="BE314" i="3"/>
  <c r="BE328" i="3"/>
  <c r="BE412" i="3"/>
  <c r="BE417" i="3"/>
  <c r="BE586" i="3"/>
  <c r="BE745" i="3"/>
  <c r="BE760" i="3"/>
  <c r="BE779" i="3"/>
  <c r="BE791" i="3"/>
  <c r="BE795" i="3"/>
  <c r="BE808" i="3"/>
  <c r="BE843" i="3"/>
  <c r="BE848" i="3"/>
  <c r="BE851" i="3"/>
  <c r="BE859" i="3"/>
  <c r="BE196" i="3"/>
  <c r="BE212" i="3"/>
  <c r="BE241" i="3"/>
  <c r="BE267" i="3"/>
  <c r="BE279" i="3"/>
  <c r="BE319" i="3"/>
  <c r="BE353" i="3"/>
  <c r="BE357" i="3"/>
  <c r="BE370" i="3"/>
  <c r="BE515" i="3"/>
  <c r="BE517" i="3"/>
  <c r="BE536" i="3"/>
  <c r="BE603" i="3"/>
  <c r="BE610" i="3"/>
  <c r="BE618" i="3"/>
  <c r="BE639" i="3"/>
  <c r="J121" i="2"/>
  <c r="J98" i="2"/>
  <c r="E85" i="3"/>
  <c r="F92" i="3"/>
  <c r="BE335" i="3"/>
  <c r="BE341" i="3"/>
  <c r="BE375" i="3"/>
  <c r="BE384" i="3"/>
  <c r="BE397" i="3"/>
  <c r="BE546" i="3"/>
  <c r="BE643" i="3"/>
  <c r="BE659" i="3"/>
  <c r="BE246" i="3"/>
  <c r="BE296" i="3"/>
  <c r="BE468" i="3"/>
  <c r="BE481" i="3"/>
  <c r="BE504" i="3"/>
  <c r="BE540" i="3"/>
  <c r="BE553" i="3"/>
  <c r="BE626" i="3"/>
  <c r="BE635" i="3"/>
  <c r="J130" i="3"/>
  <c r="BE161" i="3"/>
  <c r="BE291" i="3"/>
  <c r="BE402" i="3"/>
  <c r="BE460" i="3"/>
  <c r="BE484" i="3"/>
  <c r="BE491" i="3"/>
  <c r="BE559" i="3"/>
  <c r="BE570" i="3"/>
  <c r="BE582" i="3"/>
  <c r="BE153" i="3"/>
  <c r="BE157" i="3"/>
  <c r="BE307" i="3"/>
  <c r="BE312" i="3"/>
  <c r="BE494" i="3"/>
  <c r="BE524" i="3"/>
  <c r="BE562" i="3"/>
  <c r="BE650" i="3"/>
  <c r="BE708" i="3"/>
  <c r="BE741" i="3"/>
  <c r="BE753" i="3"/>
  <c r="BE776" i="3"/>
  <c r="BE854" i="3"/>
  <c r="BE185" i="3"/>
  <c r="BE250" i="3"/>
  <c r="BE283" i="3"/>
  <c r="BE346" i="3"/>
  <c r="BE422" i="3"/>
  <c r="BE508" i="3"/>
  <c r="BE532" i="3"/>
  <c r="BE542" i="3"/>
  <c r="BE699" i="3"/>
  <c r="BE234" i="3"/>
  <c r="BE316" i="3"/>
  <c r="BE324" i="3"/>
  <c r="BE366" i="3"/>
  <c r="BE392" i="3"/>
  <c r="BE427" i="3"/>
  <c r="BE432" i="3"/>
  <c r="BE440" i="3"/>
  <c r="BE444" i="3"/>
  <c r="BE449" i="3"/>
  <c r="BE472" i="3"/>
  <c r="BE477" i="3"/>
  <c r="BE486" i="3"/>
  <c r="BE501" i="3"/>
  <c r="BE555" i="3"/>
  <c r="BE679" i="3"/>
  <c r="BE724" i="3"/>
  <c r="E85" i="2"/>
  <c r="F92" i="2"/>
  <c r="J89" i="2"/>
  <c r="J115" i="2"/>
  <c r="BE143" i="2"/>
  <c r="BE126" i="2"/>
  <c r="BE130" i="2"/>
  <c r="BE153" i="2"/>
  <c r="BE164" i="2"/>
  <c r="BE178" i="2"/>
  <c r="BE183" i="2"/>
  <c r="BE145" i="2"/>
  <c r="F115" i="2"/>
  <c r="BE136" i="2"/>
  <c r="BE139" i="2"/>
  <c r="BE171" i="2"/>
  <c r="J116" i="2"/>
  <c r="BE157" i="2"/>
  <c r="BE122" i="2"/>
  <c r="BE132" i="2"/>
  <c r="BE147" i="2"/>
  <c r="BE141" i="2"/>
  <c r="F36" i="2"/>
  <c r="BC95" i="1" s="1"/>
  <c r="J34" i="4"/>
  <c r="AW97" i="1"/>
  <c r="F36" i="3"/>
  <c r="BC96" i="1"/>
  <c r="F37" i="2"/>
  <c r="BD95" i="1"/>
  <c r="F35" i="4"/>
  <c r="BB97" i="1" s="1"/>
  <c r="F34" i="3"/>
  <c r="BA96" i="1" s="1"/>
  <c r="F35" i="3"/>
  <c r="BB96" i="1" s="1"/>
  <c r="F34" i="2"/>
  <c r="BA95" i="1"/>
  <c r="F37" i="4"/>
  <c r="BD97" i="1"/>
  <c r="J34" i="2"/>
  <c r="AW95" i="1"/>
  <c r="F35" i="2"/>
  <c r="BB95" i="1" s="1"/>
  <c r="F34" i="4"/>
  <c r="BA97" i="1"/>
  <c r="F37" i="3"/>
  <c r="BD96" i="1" s="1"/>
  <c r="F36" i="4"/>
  <c r="BC97" i="1" s="1"/>
  <c r="J34" i="3"/>
  <c r="AW96" i="1"/>
  <c r="J858" i="3" l="1"/>
  <c r="J116" i="3" s="1"/>
  <c r="P137" i="3"/>
  <c r="P136" i="3"/>
  <c r="AU96" i="1"/>
  <c r="AU94" i="1" s="1"/>
  <c r="T815" i="3"/>
  <c r="T137" i="3"/>
  <c r="T727" i="3"/>
  <c r="T136" i="3" s="1"/>
  <c r="BK727" i="3"/>
  <c r="BK136" i="3" s="1"/>
  <c r="J136" i="3" s="1"/>
  <c r="J96" i="3" s="1"/>
  <c r="J727" i="3"/>
  <c r="J107" i="3"/>
  <c r="BK120" i="2"/>
  <c r="J120" i="2" s="1"/>
  <c r="J97" i="2" s="1"/>
  <c r="R137" i="3"/>
  <c r="R136" i="3"/>
  <c r="BK137" i="3"/>
  <c r="BK118" i="4"/>
  <c r="J118" i="4"/>
  <c r="J30" i="4" s="1"/>
  <c r="AG97" i="1" s="1"/>
  <c r="AN97" i="1" s="1"/>
  <c r="J137" i="3"/>
  <c r="J97" i="3"/>
  <c r="F33" i="2"/>
  <c r="AZ95" i="1"/>
  <c r="F33" i="3"/>
  <c r="AZ96" i="1" s="1"/>
  <c r="J33" i="2"/>
  <c r="AV95" i="1" s="1"/>
  <c r="AT95" i="1" s="1"/>
  <c r="BA94" i="1"/>
  <c r="W30" i="1"/>
  <c r="J33" i="3"/>
  <c r="AV96" i="1" s="1"/>
  <c r="AT96" i="1" s="1"/>
  <c r="J33" i="4"/>
  <c r="AV97" i="1" s="1"/>
  <c r="AT97" i="1" s="1"/>
  <c r="BB94" i="1"/>
  <c r="W31" i="1"/>
  <c r="BD94" i="1"/>
  <c r="W33" i="1"/>
  <c r="BC94" i="1"/>
  <c r="W32" i="1" s="1"/>
  <c r="F33" i="4"/>
  <c r="AZ97" i="1"/>
  <c r="J96" i="4" l="1"/>
  <c r="BK119" i="2"/>
  <c r="J119" i="2" s="1"/>
  <c r="J30" i="2" s="1"/>
  <c r="AG95" i="1" s="1"/>
  <c r="AG94" i="1" s="1"/>
  <c r="AK26" i="1" s="1"/>
  <c r="J39" i="4"/>
  <c r="J30" i="3"/>
  <c r="AG96" i="1"/>
  <c r="AX94" i="1"/>
  <c r="AZ94" i="1"/>
  <c r="AV94" i="1" s="1"/>
  <c r="AK29" i="1" s="1"/>
  <c r="AY94" i="1"/>
  <c r="AW94" i="1"/>
  <c r="AK30" i="1" s="1"/>
  <c r="J39" i="2" l="1"/>
  <c r="J96" i="2"/>
  <c r="J39" i="3"/>
  <c r="AN96" i="1"/>
  <c r="AK35" i="1"/>
  <c r="AN95" i="1"/>
  <c r="AT94" i="1"/>
  <c r="W29" i="1"/>
  <c r="AN94" i="1" l="1"/>
</calcChain>
</file>

<file path=xl/sharedStrings.xml><?xml version="1.0" encoding="utf-8"?>
<sst xmlns="http://schemas.openxmlformats.org/spreadsheetml/2006/main" count="7582" uniqueCount="1345">
  <si>
    <t>Export Komplet</t>
  </si>
  <si>
    <t/>
  </si>
  <si>
    <t>2.0</t>
  </si>
  <si>
    <t>False</t>
  </si>
  <si>
    <t>{d0157298-a726-4cf0-b5bf-0e85ff5ea3ab}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</si>
  <si>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</si>
  <si>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</si>
  <si>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</si>
  <si>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</si>
  <si>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</si>
  <si>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</si>
  <si>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</si>
  <si>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</si>
  <si>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</si>
  <si>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RUSAR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</si>
  <si>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</si>
  <si>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</si>
  <si>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mostu ev.č. ZR-002, ul. Strojírenská, Žďár nad Sázavou</t>
  </si>
  <si>
    <t>KSO:</t>
  </si>
  <si>
    <t>CC-CZ:</t>
  </si>
  <si>
    <t>Místo:</t>
  </si>
  <si>
    <t xml:space="preserve"> </t>
  </si>
  <si>
    <t>Datum:</t>
  </si>
  <si>
    <t>27. 9. 2022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</si>
  <si>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</si>
  <si>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</si>
  <si>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</si>
  <si>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</si>
  <si>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</si>
  <si>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</si>
  <si>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</si>
  <si>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</si>
  <si>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</si>
  <si>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</si>
  <si>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</si>
  <si>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</si>
  <si>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</si>
  <si>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</si>
  <si>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</si>
  <si>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</si>
  <si>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</si>
  <si>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</si>
  <si>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</si>
  <si>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</si>
  <si>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</si>
  <si>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</si>
  <si>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</si>
  <si>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</si>
  <si>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</si>
  <si>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</si>
  <si>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</si>
  <si>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</si>
  <si>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</si>
  <si>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</si>
  <si>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</si>
  <si>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</si>
  <si>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</si>
  <si>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</si>
  <si>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</si>
  <si>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</si>
  <si>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</si>
  <si>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</si>
  <si>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</si>
  <si>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</si>
  <si>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</si>
  <si>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</si>
  <si>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</si>
  <si>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</si>
  <si>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</si>
  <si>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</si>
  <si>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</si>
  <si>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</si>
  <si>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</si>
  <si>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</si>
  <si>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</si>
  <si>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</si>
  <si>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</si>
  <si>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</si>
  <si>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181</t>
  </si>
  <si>
    <t>Dopravně inženýrská opatření</t>
  </si>
  <si>
    <t>STA</t>
  </si>
  <si>
    <t>1</t>
  </si>
  <si>
    <t>{f4cbb51c-7629-42a3-ac53-0eb4dfcd75c2}</t>
  </si>
  <si>
    <t>2</t>
  </si>
  <si>
    <t>SO 201</t>
  </si>
  <si>
    <t>Most ev.č. ZR-002</t>
  </si>
  <si>
    <t>{654c3160-3676-4968-89fd-c515c4706a29}</t>
  </si>
  <si>
    <t>SO 401</t>
  </si>
  <si>
    <t>Přeložka VO</t>
  </si>
  <si>
    <t>{34cc90f6-1f6b-49cd-a2a6-0f17e010fda9}</t>
  </si>
  <si>
    <t>KRYCÍ LIST SOUPISU PRACÍ</t>
  </si>
  <si>
    <t>Objekt:</t>
  </si>
  <si>
    <t>SO 181 - Dopravně inženýrská opatření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</si>
  <si>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</si>
  <si>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</si>
  <si>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</si>
  <si>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</si>
  <si>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</si>
  <si>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</si>
  <si>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</si>
  <si>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</si>
  <si>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</si>
  <si>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</si>
  <si>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</si>
  <si>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</si>
  <si>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</si>
  <si>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</si>
  <si>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</si>
  <si>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</si>
  <si>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</si>
  <si>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</si>
  <si>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</si>
  <si>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</si>
  <si>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</si>
  <si>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</si>
  <si>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</si>
  <si>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</si>
  <si>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</si>
  <si>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</si>
  <si>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</si>
  <si>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913111111</t>
  </si>
  <si>
    <t>Montáž a demontáž dočasné dopravní značky</t>
  </si>
  <si>
    <t>kpl</t>
  </si>
  <si>
    <t>CS ÚRS 2022 02</t>
  </si>
  <si>
    <t>4</t>
  </si>
  <si>
    <t>2101270360</t>
  </si>
  <si>
    <t>PP</t>
  </si>
  <si>
    <t>Online PSC</t>
  </si>
  <si>
    <t>https://podminky.urs.cz/item/CS_URS_2022_02/913111111</t>
  </si>
  <si>
    <t>VV</t>
  </si>
  <si>
    <t>"provizorní dopravní značení objízdné trasy - bude řešeno v RDS, doba pronájmu 4 měsíce" 1</t>
  </si>
  <si>
    <t>914111111</t>
  </si>
  <si>
    <t>Montáž svislé dopravní značky do velikosti 1 m2 objímkami na sloupek nebo konzolu</t>
  </si>
  <si>
    <t>kus</t>
  </si>
  <si>
    <t>-1678385801</t>
  </si>
  <si>
    <t>Montáž svislé dopravní značky základní velikosti do 1 m2 objímkami na sloupky nebo konzoly</t>
  </si>
  <si>
    <t>https://podminky.urs.cz/item/CS_URS_2022_02/914111111</t>
  </si>
  <si>
    <t>"nové značky IP6 a IP7" 2+2</t>
  </si>
  <si>
    <t>3</t>
  </si>
  <si>
    <t>M</t>
  </si>
  <si>
    <t>40445621</t>
  </si>
  <si>
    <t>informativní značky provozní IP1-IP3, IP4b-IP7, IP10a, b 500x500mm</t>
  </si>
  <si>
    <t>8</t>
  </si>
  <si>
    <t>1077401660</t>
  </si>
  <si>
    <t>914511111</t>
  </si>
  <si>
    <t>Montáž sloupku dopravních značek délky do 3,5 m s betonovým základem</t>
  </si>
  <si>
    <t>1159730942</t>
  </si>
  <si>
    <t>Montáž sloupku dopravních značek délky do 3,5 m do betonového základu</t>
  </si>
  <si>
    <t>https://podminky.urs.cz/item/CS_URS_2022_02/914511111</t>
  </si>
  <si>
    <t xml:space="preserve">"zpětné osazení značek vč. sloupku - C9a a C9b" 2+2 </t>
  </si>
  <si>
    <t>5</t>
  </si>
  <si>
    <t>914511112</t>
  </si>
  <si>
    <t>Montáž sloupku dopravních značek délky do 3,5 m s betonovým základem a patkou D 60 mm</t>
  </si>
  <si>
    <t>1253907329</t>
  </si>
  <si>
    <t>Montáž sloupku dopravních značek délky do 3,5 m do hliníkové patky pro sloupek D 60 mm</t>
  </si>
  <si>
    <t>https://podminky.urs.cz/item/CS_URS_2022_02/914511112</t>
  </si>
  <si>
    <t>6</t>
  </si>
  <si>
    <t>40445225</t>
  </si>
  <si>
    <t>sloupek pro dopravní značku Zn D 60mm v 3,5m</t>
  </si>
  <si>
    <t>-607674997</t>
  </si>
  <si>
    <t>7</t>
  </si>
  <si>
    <t>40445240</t>
  </si>
  <si>
    <t>patka pro sloupek Al D 60mm</t>
  </si>
  <si>
    <t>-1725645379</t>
  </si>
  <si>
    <t>40445256</t>
  </si>
  <si>
    <t>svorka upínací na sloupek dopravní značky D 60mm</t>
  </si>
  <si>
    <t>2120317617</t>
  </si>
  <si>
    <t>40445253</t>
  </si>
  <si>
    <t>víčko plastové na sloupek D 60mm</t>
  </si>
  <si>
    <t>618090584</t>
  </si>
  <si>
    <t>10</t>
  </si>
  <si>
    <t>915111112</t>
  </si>
  <si>
    <t>Vodorovné dopravní značení dělící čáry souvislé š 125 mm retroreflexní bílá barva</t>
  </si>
  <si>
    <t>m</t>
  </si>
  <si>
    <t>-74134330</t>
  </si>
  <si>
    <t>Vodorovné dopravní značení stříkané barvou dělící čára šířky 125 mm souvislá bílá retroreflexní</t>
  </si>
  <si>
    <t>https://podminky.urs.cz/item/CS_URS_2022_02/915111112</t>
  </si>
  <si>
    <t>"značka V1a" 65+15,5+13,5</t>
  </si>
  <si>
    <t>"značka V11a zastávka BUS" 2*38</t>
  </si>
  <si>
    <t>Součet</t>
  </si>
  <si>
    <t>11</t>
  </si>
  <si>
    <t>915121122</t>
  </si>
  <si>
    <t>Vodorovné dopravní značení vodící čáry přerušované š 250 mm retroreflexní bílá barva</t>
  </si>
  <si>
    <t>-1242850291</t>
  </si>
  <si>
    <t>Vodorovné dopravní značení stříkané barvou vodící čára bílá šířky 250 mm přerušovaná retroreflexní</t>
  </si>
  <si>
    <t>https://podminky.urs.cz/item/CS_URS_2022_02/915121122</t>
  </si>
  <si>
    <t>"značka V4" 2*105</t>
  </si>
  <si>
    <t>12</t>
  </si>
  <si>
    <t>915131112</t>
  </si>
  <si>
    <t>Vodorovné dopravní značení přechody pro chodce, šipky, symboly retroreflexní bílá barva</t>
  </si>
  <si>
    <t>m2</t>
  </si>
  <si>
    <t>-874099532</t>
  </si>
  <si>
    <t>Vodorovné dopravní značení stříkané barvou přechody pro chodce, šipky, symboly bílé retroreflexní</t>
  </si>
  <si>
    <t>https://podminky.urs.cz/item/CS_URS_2022_02/915131112</t>
  </si>
  <si>
    <t>"piktogram V20" 18</t>
  </si>
  <si>
    <t>"nápis BUS" 4*3*0,7</t>
  </si>
  <si>
    <t>"šikmé čáry V13a" 2*28</t>
  </si>
  <si>
    <t>13</t>
  </si>
  <si>
    <t>915611111</t>
  </si>
  <si>
    <t>Předznačení vodorovného liniového značení</t>
  </si>
  <si>
    <t>1747906709</t>
  </si>
  <si>
    <t>Předznačení pro vodorovné značení stříkané barvou nebo prováděné z nátěrových hmot liniové dělicí čáry, vodicí proužky</t>
  </si>
  <si>
    <t>https://podminky.urs.cz/item/CS_URS_2022_02/915611111</t>
  </si>
  <si>
    <t>14</t>
  </si>
  <si>
    <t>915621111</t>
  </si>
  <si>
    <t>Předznačení vodorovného plošného značení</t>
  </si>
  <si>
    <t>-1813828305</t>
  </si>
  <si>
    <t>Předznačení pro vodorovné značení stříkané barvou nebo prováděné z nátěrových hmot plošné šipky, symboly, nápisy</t>
  </si>
  <si>
    <t>https://podminky.urs.cz/item/CS_URS_2022_02/915621111</t>
  </si>
  <si>
    <t>966006132</t>
  </si>
  <si>
    <t>Odstranění značek dopravních nebo orientačních se sloupky s betonovými patkami</t>
  </si>
  <si>
    <t>-1518345851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</si>
  <si>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</si>
  <si>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https://podminky.urs.cz/item/CS_URS_2022_02/966006132</t>
  </si>
  <si>
    <t>"odstranění značek vč. sloupku, uložení v místě pro zpětné osazení" 4</t>
  </si>
  <si>
    <t>998</t>
  </si>
  <si>
    <t>Přesun hmot</t>
  </si>
  <si>
    <t>16</t>
  </si>
  <si>
    <t>998225111</t>
  </si>
  <si>
    <t>Přesun hmot pro pozemní komunikace s krytem z kamene, monolitickým betonovým nebo živičným</t>
  </si>
  <si>
    <t>t</t>
  </si>
  <si>
    <t>-1779569961</t>
  </si>
  <si>
    <t>Přesun hmot pro komunikace s krytem z kameniva, monolitickým betonovým nebo živičným dopravní vzdálenost do 200 m jakékoliv délky objektu</t>
  </si>
  <si>
    <t>https://podminky.urs.cz/item/CS_URS_2022_02/998225111</t>
  </si>
  <si>
    <t>SO 201 - Most ev.č. ZR-002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</si>
  <si>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</si>
  <si>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</si>
  <si>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</si>
  <si>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</si>
  <si>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</si>
  <si>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</si>
  <si>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997 - Přesun sutě</t>
  </si>
  <si>
    <t>PSV - Práce a dodávky PSV</t>
  </si>
  <si>
    <t xml:space="preserve">    711 - Izolace proti vodě, vlhkosti a plynům</t>
  </si>
  <si>
    <t xml:space="preserve">    713 - Izolace tepelné</t>
  </si>
  <si>
    <t xml:space="preserve">    764 - Konstrukce klempířské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</si>
  <si>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</si>
  <si>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</si>
  <si>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</si>
  <si>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</si>
  <si>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</si>
  <si>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</si>
  <si>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Zemní práce</t>
  </si>
  <si>
    <t>113105113</t>
  </si>
  <si>
    <t>Rozebrání dlažeb z lomového kamene kladených na MC vyspárované MC</t>
  </si>
  <si>
    <t>-1560709360</t>
  </si>
  <si>
    <t>Rozebrání dlažeb z lomového kamene s přemístěním hmot na skládku na vzdálenost do 3 m nebo s naložením na dopravní prostředek, kladených do cementové malty se spárami zalitými cementovou maltou</t>
  </si>
  <si>
    <t>https://podminky.urs.cz/item/CS_URS_2022_02/113105113</t>
  </si>
  <si>
    <t>"rozebrání části dlažby  pod mostem, očištění a zpětná pokládka, cca 20% plochy" (2*1,5*17,8)*0,2</t>
  </si>
  <si>
    <t>113106144</t>
  </si>
  <si>
    <t>Rozebrání dlažeb ze zámkových dlaždic komunikací pro pěší strojně pl přes 50 m2</t>
  </si>
  <si>
    <t>-1522087521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</si>
  <si>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</si>
  <si>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https://podminky.urs.cz/item/CS_URS_2022_02/113106144</t>
  </si>
  <si>
    <t>"rozebrání bet. chodníků tl. 6cm, suť 0,260 t/m2" (5,2*1,9+3,0*2,5+16,5*3,25+19,5*3,5*2)</t>
  </si>
  <si>
    <t>113106492R</t>
  </si>
  <si>
    <t>Rozebrání vozovek ze silničních dílců při překopech se spárami zalitými cementovou maltou strojně pl přes 15 m2</t>
  </si>
  <si>
    <t>1328293463</t>
  </si>
  <si>
    <t>Rozebrání dlažeb a dílců při překopech inženýrských sítí s přemístěním hmot na skládku na vzdálenost do 3 m nebo s naložením na dopravní prostředek strojně plochy jednotlivě přes 15 m2 vozovek a ploch, s jakoukoliv výplní spár ze silničních dílců jakýchkoliv rozměrů, s ložem z kameniva nebo živice se zalitím spar cementovou maltou</t>
  </si>
  <si>
    <t xml:space="preserve">"odstranění silničních panelů, vč. odvozu" </t>
  </si>
  <si>
    <t>"silniční panely 3x2m tl. 15cm pro založení provizoria" 30*3,0*2,0</t>
  </si>
  <si>
    <t>"silniční panely 3x2m tl. 15cm pro provizorní komunikace" 3*3,0*2,0</t>
  </si>
  <si>
    <t>113107181</t>
  </si>
  <si>
    <t>Odstranění podkladu živičného tl do 50 mm strojně pl přes 50 do 200 m2</t>
  </si>
  <si>
    <t>-824106753</t>
  </si>
  <si>
    <t>Odstranění podkladů nebo krytů strojně plochy jednotlivě přes 50 m2 do 200 m2 s přemístěním hmot na skládku na vzdálenost do 20 m nebo s naložením na dopravní prostředek živičných, o tl. vrstvy do 50 mm</t>
  </si>
  <si>
    <t>https://podminky.urs.cz/item/CS_URS_2022_02/113107181</t>
  </si>
  <si>
    <t>"odstranění asf. krytu chodníku v tl. 5cm, suť 0,098 t/m2" 2,5*2*23,1</t>
  </si>
  <si>
    <t>113107163</t>
  </si>
  <si>
    <t>Odstranění podkladu z kameniva drceného tl přes 200 do 300 mm strojně pl přes 50 do 200 m2</t>
  </si>
  <si>
    <t>1554545587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</si>
  <si>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</si>
  <si>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https://podminky.urs.cz/item/CS_URS_2022_02/113107163</t>
  </si>
  <si>
    <t>"odstranění štěrkových vrstev v tl. 25cm, suť 0,367 t/m2" 8,0*(4,5+4,5)</t>
  </si>
  <si>
    <t>113107184</t>
  </si>
  <si>
    <t>Odstranění podkladu živičného tl přes 150 do 200 mm strojně pl přes 50 do 200 m2</t>
  </si>
  <si>
    <t>-997995542</t>
  </si>
  <si>
    <t>Odstranění podkladů nebo krytů strojně plochy jednotlivě přes 50 m2 do 200 m2 s přemístěním hmot na skládku na vzdálenost do 20 m nebo s naložením na dopravní prostředek živičných, o tl. vrstvy přes 150 do 200 mm</t>
  </si>
  <si>
    <t>https://podminky.urs.cz/item/CS_URS_2022_02/113107184</t>
  </si>
  <si>
    <t>"odstranění penetračního makadamu v tl. 20cm (předpolí mostu), suť 0,450 t/m2" 88</t>
  </si>
  <si>
    <t>113107222</t>
  </si>
  <si>
    <t>Odstranění podkladu z kameniva drceného tl přes 100 do 200 mm strojně pl přes 200 m2</t>
  </si>
  <si>
    <t>1402569941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</si>
  <si>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</si>
  <si>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https://podminky.urs.cz/item/CS_URS_2022_02/113107222</t>
  </si>
  <si>
    <t>"odstranění štěrkových vrstev chodníku v tl. 20cm, suť 0,290 t/m2" (5,2*1,9+3,0*2,5+16,5*3,25+19,5*3,5*2)</t>
  </si>
  <si>
    <t>113107323</t>
  </si>
  <si>
    <t>Odstranění podkladu z kameniva drceného tl přes 200 do 300 mm strojně pl do 50 m2</t>
  </si>
  <si>
    <t>1045032721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</si>
  <si>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</si>
  <si>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https://podminky.urs.cz/item/CS_URS_2022_02/113107323</t>
  </si>
  <si>
    <t>"odstranění vrstvy ŠD pod bet. panely, suť 0,440 t/m2" 34,167</t>
  </si>
  <si>
    <t>113154323</t>
  </si>
  <si>
    <t>Frézování živičného krytu tl 50 mm pruh š přes 0,5 do 1 m pl přes 1000 do 10000 m2 bez překážek v trase</t>
  </si>
  <si>
    <t>-1992426830</t>
  </si>
  <si>
    <t>Frézování živičného podkladu nebo krytu s naložením na dopravní prostředek plochy přes 1 000 do 10 000 m2 bez překážek v trase pruhu šířky do 1 m, tloušťky vrstvy 50 mm</t>
  </si>
  <si>
    <t>https://podminky.urs.cz/item/CS_URS_2022_02/113154323</t>
  </si>
  <si>
    <t>"frézování obrusné vrstvy 2x5cm, suť 0,115 t/m2" 1100*2</t>
  </si>
  <si>
    <t>113154324</t>
  </si>
  <si>
    <t>Frézování živičného krytu tl 100 mm pruh š přes 0,5 do 1 m pl přes 1000 do 10000 m2 bez překážek v trase</t>
  </si>
  <si>
    <t>1575358970</t>
  </si>
  <si>
    <t>Frézování živičného podkladu nebo krytu s naložením na dopravní prostředek plochy přes 1 000 do 10 000 m2 bez překážek v trase pruhu šířky do 1 m, tloušťky vrstvy 100 mm</t>
  </si>
  <si>
    <t>https://podminky.urs.cz/item/CS_URS_2022_02/113154324</t>
  </si>
  <si>
    <t>"frézování podkladních vrstev v tl. 10cm, suť 0,230 t/m2" 1100</t>
  </si>
  <si>
    <t>113201112</t>
  </si>
  <si>
    <t>Vytrhání obrub kamenných</t>
  </si>
  <si>
    <t>-651791308</t>
  </si>
  <si>
    <t>Vytrhání obrub s vybouráním lože, s přemístěním hmot na skládku na vzdálenost do 3 m nebo s naložením na dopravní prostředek silničních ležatých</t>
  </si>
  <si>
    <t>https://podminky.urs.cz/item/CS_URS_2022_02/113201112</t>
  </si>
  <si>
    <t>"vybourání kamenných obrub, odvoz do skladu investora, hmotnost 0,290 t/m" (54,5+47,5)</t>
  </si>
  <si>
    <t>113202111</t>
  </si>
  <si>
    <t>Vytrhání obrub krajníků obrubníků stojatých</t>
  </si>
  <si>
    <t>256026866</t>
  </si>
  <si>
    <t>Vytrhání obrub s vybouráním lože, s přemístěním hmot na skládku na vzdálenost do 3 m nebo s naložením na dopravní prostředek z krajníků nebo obrubníků stojatých</t>
  </si>
  <si>
    <t>https://podminky.urs.cz/item/CS_URS_2022_02/113202111</t>
  </si>
  <si>
    <t>"odstranění bet. obrubníků vč. patky, suť 0,205 t/m" 2*(16,1+8,2)+12,0++18,9</t>
  </si>
  <si>
    <t>119003227</t>
  </si>
  <si>
    <t>Mobilní plotová zábrana vyplněná dráty výšky přes 1,5 do 2,2 m pro zabezpečení výkopu zřízení</t>
  </si>
  <si>
    <t>2109798650</t>
  </si>
  <si>
    <t>Pomocné konstrukce při zabezpečení výkopu svislé ocelové mobilní oplocení, výšky přes 1,5 do 2,2 m panely vyplněné dráty zřízení</t>
  </si>
  <si>
    <t>https://podminky.urs.cz/item/CS_URS_2022_02/119003227</t>
  </si>
  <si>
    <t>"mobilní oplocení v=2m" 60</t>
  </si>
  <si>
    <t>119003228</t>
  </si>
  <si>
    <t>Mobilní plotová zábrana vyplněná dráty výšky přes 1,5 do 2,2 m pro zabezpečení výkopu odstranění</t>
  </si>
  <si>
    <t>-1213958909</t>
  </si>
  <si>
    <t>Pomocné konstrukce při zabezpečení výkopu svislé ocelové mobilní oplocení, výšky přes 1,5 do 2,2 m panely vyplněné dráty odstranění</t>
  </si>
  <si>
    <t>https://podminky.urs.cz/item/CS_URS_2022_02/119003228</t>
  </si>
  <si>
    <t>122251103</t>
  </si>
  <si>
    <t>Odkopávky a prokopávky nezapažené v hornině třídy těžitelnosti I skupiny 3 objem do 100 m3 strojně</t>
  </si>
  <si>
    <t>m3</t>
  </si>
  <si>
    <t>-4108368</t>
  </si>
  <si>
    <t>Odkopávky a prokopávky nezapažené strojně v hornině třídy těžitelnosti I skupiny 3 přes 50 do 100 m3</t>
  </si>
  <si>
    <t>https://podminky.urs.cz/item/CS_URS_2022_02/122251103</t>
  </si>
  <si>
    <t>"odkopávky za rubem opěr" 2*13,4*1,1*(3,8+0,8)/2</t>
  </si>
  <si>
    <t>"odkopávky pro založení provizorní lávky" 2*3,5*2,5*1,8+2,5*0,3*(3,0+4,5)</t>
  </si>
  <si>
    <t>162351103</t>
  </si>
  <si>
    <t>Vodorovné přemístění přes 50 do 500 m výkopku/sypaniny z horniny třídy těžitelnosti I skupiny 1 až 3</t>
  </si>
  <si>
    <t>914170243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</si>
  <si>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</si>
  <si>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https://podminky.urs.cz/item/CS_URS_2022_02/162351103</t>
  </si>
  <si>
    <t xml:space="preserve">"přesun zeminy na deponii určené pro zpětné zásypy a zpět do místa zapracování" </t>
  </si>
  <si>
    <t>"odkopávky pro založení provizorní lávky" (2*3,5*2,5*1,8+2,5*0,3*(3,0+4,5))*2</t>
  </si>
  <si>
    <t>17</t>
  </si>
  <si>
    <t>162751117</t>
  </si>
  <si>
    <t>Vodorovné přemístění přes 9 000 do 10000 m výkopku/sypaniny z horniny třídy těžitelnosti I skupiny 1 až 3</t>
  </si>
  <si>
    <t>618567473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</si>
  <si>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</si>
  <si>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https://podminky.urs.cz/item/CS_URS_2022_02/162751117</t>
  </si>
  <si>
    <t>"odvoz přebytečné zeminy na skládku VZD 20 km"</t>
  </si>
  <si>
    <t>18</t>
  </si>
  <si>
    <t>162751119</t>
  </si>
  <si>
    <t>Příplatek k vodorovnému přemístění výkopku/sypaniny z horniny třídy těžitelnosti I skupiny 1 až 3 ZKD 1000 m přes 10000 m</t>
  </si>
  <si>
    <t>1282938113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</si>
  <si>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</si>
  <si>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https://podminky.urs.cz/item/CS_URS_2022_02/162751119</t>
  </si>
  <si>
    <t>"příplatek za zvětšený odvoz přebytečné zeminy na skládku VZD 20 km"</t>
  </si>
  <si>
    <t>"odkopávky za rubem opěr" (2*13,4*1,1*(3,8+0,8)/2)*10</t>
  </si>
  <si>
    <t>19</t>
  </si>
  <si>
    <t>167151101</t>
  </si>
  <si>
    <t>Nakládání výkopku z hornin třídy těžitelnosti I skupiny 1 až 3 do 100 m3</t>
  </si>
  <si>
    <t>1603524894</t>
  </si>
  <si>
    <t>Nakládání, skládání a překládání neulehlého výkopku nebo sypaniny strojně nakládání, množství do 100 m3, z horniny třídy těžitelnosti I, skupiny 1 až 3</t>
  </si>
  <si>
    <t>https://podminky.urs.cz/item/CS_URS_2022_02/167151101</t>
  </si>
  <si>
    <t xml:space="preserve">"naložení zeminy na deponii pro zpětné zásypy" </t>
  </si>
  <si>
    <t>20</t>
  </si>
  <si>
    <t>171201231</t>
  </si>
  <si>
    <t>Poplatek za uložení zeminy a kamení na recyklační skládce (skládkovné) kód odpadu 17 05 04</t>
  </si>
  <si>
    <t>1081102977</t>
  </si>
  <si>
    <t>Poplatek za uložení stavebního odpadu na recyklační skládce (skládkovné) zeminy a kamení zatříděného do Katalogu odpadů pod kódem 17 05 04</t>
  </si>
  <si>
    <t>https://podminky.urs.cz/item/CS_URS_2022_02/171201231</t>
  </si>
  <si>
    <t>67,804*1,8 'Přepočtené koeficientem množství</t>
  </si>
  <si>
    <t>171251201</t>
  </si>
  <si>
    <t>Uložení sypaniny na skládky nebo meziskládky</t>
  </si>
  <si>
    <t>-698660784</t>
  </si>
  <si>
    <t>Uložení sypaniny na skládky nebo meziskládky bez hutnění s upravením uložené sypaniny do předepsaného tvaru</t>
  </si>
  <si>
    <t>https://podminky.urs.cz/item/CS_URS_2022_02/171251201</t>
  </si>
  <si>
    <t xml:space="preserve">"uložení zeminy na skládku nebo deponii" </t>
  </si>
  <si>
    <t>22</t>
  </si>
  <si>
    <t>174151101</t>
  </si>
  <si>
    <t>Zásyp jam, šachet rýh nebo kolem objektů sypaninou se zhutněním</t>
  </si>
  <si>
    <t>2092278760</t>
  </si>
  <si>
    <t>Zásyp sypaninou z jakékoliv horniny strojně s uložením výkopku ve vrstvách se zhutněním jam, šachet, rýh nebo kolem objektů v těchto vykopávkách</t>
  </si>
  <si>
    <t>https://podminky.urs.cz/item/CS_URS_2022_02/174151101</t>
  </si>
  <si>
    <t>"zásypy za rubem opěr z nenamrzavého mat., hutnění po vrstvách 30cm" 2*13,4*1,1*(3,8+0,8)/2</t>
  </si>
  <si>
    <t>23</t>
  </si>
  <si>
    <t>58344171</t>
  </si>
  <si>
    <t>štěrkodrť frakce 0/32</t>
  </si>
  <si>
    <t>-1388898502</t>
  </si>
  <si>
    <t>67,804*2 'Přepočtené koeficientem množství</t>
  </si>
  <si>
    <t>24</t>
  </si>
  <si>
    <t>488092486</t>
  </si>
  <si>
    <t>"zpětné zásypy původním materiálem po provizorní lávce"</t>
  </si>
  <si>
    <t xml:space="preserve"> 2*3,5*2,5*1,8+2,5*0,3*(3,0+4,5)</t>
  </si>
  <si>
    <t>25</t>
  </si>
  <si>
    <t>175111101</t>
  </si>
  <si>
    <t>Obsypání potrubí ručně sypaninou bez prohození, uloženou do 3 m</t>
  </si>
  <si>
    <t>-761478487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</si>
  <si>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</si>
  <si>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https://podminky.urs.cz/item/CS_URS_2022_02/175111101</t>
  </si>
  <si>
    <t>"obsyp drenáže štěrkodrtí" 2*13,4*0,6*(0,94+0,45)/2</t>
  </si>
  <si>
    <t>26</t>
  </si>
  <si>
    <t>1731422914</t>
  </si>
  <si>
    <t>11,176*2 'Přepočtené koeficientem množství</t>
  </si>
  <si>
    <t>27</t>
  </si>
  <si>
    <t>175151101</t>
  </si>
  <si>
    <t>Obsypání potrubí strojně sypaninou bez prohození, uloženou do 3 m</t>
  </si>
  <si>
    <t>1662357766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</si>
  <si>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</si>
  <si>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https://podminky.urs.cz/item/CS_URS_2022_02/175151101</t>
  </si>
  <si>
    <t>"obsyp těsnící folie ze štěrkopísku " 2*0,2*13,4*3,2</t>
  </si>
  <si>
    <t>28</t>
  </si>
  <si>
    <t>58331200</t>
  </si>
  <si>
    <t>štěrkopísek netříděný</t>
  </si>
  <si>
    <t>-1658294801</t>
  </si>
  <si>
    <t>17,152*2 'Přepočtené koeficientem množství</t>
  </si>
  <si>
    <t>29</t>
  </si>
  <si>
    <t>181411132</t>
  </si>
  <si>
    <t>Založení parkového trávníku výsevem pl do 1000 m2 ve svahu přes 1:5 do 1:2</t>
  </si>
  <si>
    <t>-2034737031</t>
  </si>
  <si>
    <t>Založení trávníku na půdě předem připravené plochy do 1000 m2 výsevem včetně utažení parkového na svahu přes 1:5 do 1:2</t>
  </si>
  <si>
    <t>https://podminky.urs.cz/item/CS_URS_2022_02/181411132</t>
  </si>
  <si>
    <t>"osetí ohumusovaných ploch" 116,25</t>
  </si>
  <si>
    <t>30</t>
  </si>
  <si>
    <t>00572410</t>
  </si>
  <si>
    <t>osivo směs travní parková</t>
  </si>
  <si>
    <t>kg</t>
  </si>
  <si>
    <t>1745722836</t>
  </si>
  <si>
    <t>116,25*0,02 'Přepočtené koeficientem množství</t>
  </si>
  <si>
    <t>31</t>
  </si>
  <si>
    <t>181951112</t>
  </si>
  <si>
    <t>Úprava pláně v hornině třídy těžitelnosti I skupiny 1 až 3 se zhutněním strojně</t>
  </si>
  <si>
    <t>-302559263</t>
  </si>
  <si>
    <t>Úprava pláně vyrovnáním výškových rozdílů strojně v hornině třídy těžitelnosti I, skupiny 1 až 3 se zhutněním</t>
  </si>
  <si>
    <t>https://podminky.urs.cz/item/CS_URS_2022_02/181951112</t>
  </si>
  <si>
    <t>"úprava terénu po bourání, úprava dna výkopů za rubem opěr" 2*13,4*0,8</t>
  </si>
  <si>
    <t>32</t>
  </si>
  <si>
    <t>182251101</t>
  </si>
  <si>
    <t>Svahování násypů strojně</t>
  </si>
  <si>
    <t>2000050980</t>
  </si>
  <si>
    <t>Svahování trvalých svahů do projektovaných profilů strojně s potřebným přemístěním výkopku při svahování násypů v jakékoliv hornině</t>
  </si>
  <si>
    <t>https://podminky.urs.cz/item/CS_URS_2022_02/182251101</t>
  </si>
  <si>
    <t xml:space="preserve">"úprava svahů před ohumusováním" </t>
  </si>
  <si>
    <t>"podél zpevnění" 1,5*4*7,5</t>
  </si>
  <si>
    <t>"podél chodníků" 0,5*(16+19+6+7+1)</t>
  </si>
  <si>
    <t xml:space="preserve">"v místě provizorní lávky" 2*3,5*4,0+2,5*(3,0+4,5) </t>
  </si>
  <si>
    <t>33</t>
  </si>
  <si>
    <t>182351023</t>
  </si>
  <si>
    <t>Rozprostření ornice pl do 100 m2 ve svahu přes 1:5 tl vrstvy do 200 mm strojně</t>
  </si>
  <si>
    <t>297196578</t>
  </si>
  <si>
    <t>Rozprostření a urovnání ornice ve svahu sklonu přes 1:5 strojně při souvislé ploše do 100 m2, tl. vrstvy do 200 mm</t>
  </si>
  <si>
    <t>https://podminky.urs.cz/item/CS_URS_2022_02/182351023</t>
  </si>
  <si>
    <t>"ohumusování v tl. 10cm" 116,25</t>
  </si>
  <si>
    <t>34</t>
  </si>
  <si>
    <t>10364100</t>
  </si>
  <si>
    <t>zemina pro terénní úpravy - tříděná</t>
  </si>
  <si>
    <t>1979100639</t>
  </si>
  <si>
    <t>116,25*1,7 'Přepočtené koeficientem množství</t>
  </si>
  <si>
    <t>35</t>
  </si>
  <si>
    <t>185804312</t>
  </si>
  <si>
    <t>Zalití rostlin vodou plocha přes 20 m2</t>
  </si>
  <si>
    <t>-1023146556</t>
  </si>
  <si>
    <t>Zalití rostlin vodou plochy záhonů jednotlivě přes 20 m2</t>
  </si>
  <si>
    <t>https://podminky.urs.cz/item/CS_URS_2022_02/185804312</t>
  </si>
  <si>
    <t>"zalití osetých svahů, spotřeba 20 l/m2, 3x po dobu stavby"  116,25*0,020*3</t>
  </si>
  <si>
    <t>Zakládání</t>
  </si>
  <si>
    <t>36</t>
  </si>
  <si>
    <t>212792212</t>
  </si>
  <si>
    <t>Odvodnění mostní opěry - drenážní flexibilní plastové potrubí DN 160</t>
  </si>
  <si>
    <t>-1959086727</t>
  </si>
  <si>
    <t>Odvodnění mostní opěry z plastových trub drenážní potrubí flexibilní DN 160</t>
  </si>
  <si>
    <t>https://podminky.urs.cz/item/CS_URS_2022_02/212792212</t>
  </si>
  <si>
    <t>"viz příloha č. 03 podélný řez"</t>
  </si>
  <si>
    <t>"drenáž za rubem opěry DN 150" 26,8</t>
  </si>
  <si>
    <t>37</t>
  </si>
  <si>
    <t>212792312</t>
  </si>
  <si>
    <t>Odvodnění mostní opěry - drenážní plastové potrubí HDPE DN 150</t>
  </si>
  <si>
    <t>-929583669</t>
  </si>
  <si>
    <t>Odvodnění mostní opěry z plastových trub drenážní potrubí HDPE DN 150</t>
  </si>
  <si>
    <t>https://podminky.urs.cz/item/CS_URS_2022_02/212792312</t>
  </si>
  <si>
    <t>"prostup drenáže opěrou DN 150" 3,0</t>
  </si>
  <si>
    <t>38</t>
  </si>
  <si>
    <t>212972113</t>
  </si>
  <si>
    <t>Opláštění drenážních trub filtrační textilií DN 160</t>
  </si>
  <si>
    <t>1931803658</t>
  </si>
  <si>
    <t>https://podminky.urs.cz/item/CS_URS_2022_02/212972113</t>
  </si>
  <si>
    <t xml:space="preserve">"opláštění drenážního potrubí geotextilií 300 g/m2, ve dvou vrstvách" 2*26,8 </t>
  </si>
  <si>
    <t>Svislé a kompletní konstrukce</t>
  </si>
  <si>
    <t>39</t>
  </si>
  <si>
    <t>317171126</t>
  </si>
  <si>
    <t>Kotvení monolitického betonu římsy do mostovky kotvou do vývrtu</t>
  </si>
  <si>
    <t>-12157430</t>
  </si>
  <si>
    <t>https://podminky.urs.cz/item/CS_URS_2022_02/317171126</t>
  </si>
  <si>
    <t>"viz příloha č. 02 příčný řez"</t>
  </si>
  <si>
    <t>"kotvy říms M24 dl. 230mm, á 1m vč. podložky a matice, PKO a kotvení" 23+23</t>
  </si>
  <si>
    <t>40</t>
  </si>
  <si>
    <t>54879006</t>
  </si>
  <si>
    <t>patrona chemická M24x210mm</t>
  </si>
  <si>
    <t>-1958211673</t>
  </si>
  <si>
    <t>41</t>
  </si>
  <si>
    <t>54879048</t>
  </si>
  <si>
    <t>kotva průvleková pro střední zatížení se šestihrannou hlavou, PZ M24 dl 230mm, vč. podložky</t>
  </si>
  <si>
    <t>640606525</t>
  </si>
  <si>
    <t>kotva průvleková pro střední zatížení se šestihrannou hlavou, PZ M24 dl 230mm</t>
  </si>
  <si>
    <t>42</t>
  </si>
  <si>
    <t>31111010</t>
  </si>
  <si>
    <t>matice přesná šestihranná Pz DIN 934-8 M24</t>
  </si>
  <si>
    <t>100 kus</t>
  </si>
  <si>
    <t>-1509191858</t>
  </si>
  <si>
    <t>46*0,01 'Přepočtené koeficientem množství</t>
  </si>
  <si>
    <t>43</t>
  </si>
  <si>
    <t>317321118</t>
  </si>
  <si>
    <t>Mostní římsy ze ŽB C 30/37</t>
  </si>
  <si>
    <t>-1674558585</t>
  </si>
  <si>
    <t>Římsy ze železového betonu C 30/37</t>
  </si>
  <si>
    <t>https://podminky.urs.cz/item/CS_URS_2022_02/317321118</t>
  </si>
  <si>
    <t>"ŽB římsy z C 30/37 XF4, XC4, XD3 vč. striáže, viz příloha č. 02 příčný řez" 2*23,1*(3,1*0,25+0,3*0,5)</t>
  </si>
  <si>
    <t>44</t>
  </si>
  <si>
    <t>317353121</t>
  </si>
  <si>
    <t>Bednění mostních říms všech tvarů - zřízení</t>
  </si>
  <si>
    <t>-357464567</t>
  </si>
  <si>
    <t>Bednění mostní římsy zřízení všech tvarů</t>
  </si>
  <si>
    <t>https://podminky.urs.cz/item/CS_URS_2022_02/317353121</t>
  </si>
  <si>
    <t>(0,3+0,3+0,5)*2*23,1+4*3,4*0,5</t>
  </si>
  <si>
    <t>45</t>
  </si>
  <si>
    <t>317353221</t>
  </si>
  <si>
    <t>Bednění mostních říms všech tvarů - odstranění</t>
  </si>
  <si>
    <t>785050900</t>
  </si>
  <si>
    <t>Bednění mostní římsy odstranění všech tvarů</t>
  </si>
  <si>
    <t>https://podminky.urs.cz/item/CS_URS_2022_02/317353221</t>
  </si>
  <si>
    <t>46</t>
  </si>
  <si>
    <t>317361116</t>
  </si>
  <si>
    <t>Výztuž mostních říms z betonářské oceli 10 505</t>
  </si>
  <si>
    <t>-171446970</t>
  </si>
  <si>
    <t>Výztuž mostních železobetonových říms z betonářské oceli 10 505 (R) nebo BSt 500</t>
  </si>
  <si>
    <t>https://podminky.urs.cz/item/CS_URS_2022_02/317361116</t>
  </si>
  <si>
    <t>42,735*0,220</t>
  </si>
  <si>
    <t>47</t>
  </si>
  <si>
    <t>388382811R</t>
  </si>
  <si>
    <t>Uchycení inženýrských sítí</t>
  </si>
  <si>
    <t>-454020556</t>
  </si>
  <si>
    <t>Uchycení inženýrských sítí, kompletní dodávka a montáž vč. materiálu</t>
  </si>
  <si>
    <t>"uchycení vodovodu na nové konzoly objímkou DN 125" 5</t>
  </si>
  <si>
    <t>Vodorovné konstrukce</t>
  </si>
  <si>
    <t>48</t>
  </si>
  <si>
    <t>421321128</t>
  </si>
  <si>
    <t>Mostní nosné konstrukce deskové ze ŽB C 30/37</t>
  </si>
  <si>
    <t>-1734632028</t>
  </si>
  <si>
    <t>Mostní železobetonové nosné konstrukce deskové nebo klenbové deskové, z betonu C 30/37</t>
  </si>
  <si>
    <t>https://podminky.urs.cz/item/CS_URS_2022_02/421321128</t>
  </si>
  <si>
    <t xml:space="preserve">"beton NK z C 3037 XF3-viz příloha č. 03 podélný řez"" </t>
  </si>
  <si>
    <t>0,225*(15,97*11,32)+0,25*(1,2*(5,55+6,15)/2+1,2*(5,7+5,1)/2+1,2*(6,57+6)/2+1,2*(5,75+5,15)/2)</t>
  </si>
  <si>
    <t>49</t>
  </si>
  <si>
    <t>421351111</t>
  </si>
  <si>
    <t>Bednění nosné konstrukce - zřízení</t>
  </si>
  <si>
    <t>-817478321</t>
  </si>
  <si>
    <t>https://podminky.urs.cz/item/CS_URS_2022_02/421351111</t>
  </si>
  <si>
    <t>0,25*(4*1,2+22,6+23,0+6,56+5,15+6,15+5,1+2*15,97)</t>
  </si>
  <si>
    <t>50</t>
  </si>
  <si>
    <t>421351211</t>
  </si>
  <si>
    <t>Bednění nosné konstrukce - odstranění</t>
  </si>
  <si>
    <t>-129395373</t>
  </si>
  <si>
    <t>https://podminky.urs.cz/item/CS_URS_2022_02/421351211</t>
  </si>
  <si>
    <t>51</t>
  </si>
  <si>
    <t>421361226</t>
  </si>
  <si>
    <t>Výztuž ŽB deskového mostu z betonářské oceli 10 505</t>
  </si>
  <si>
    <t>1784823324</t>
  </si>
  <si>
    <t>Výztuž deskových konstrukcí z betonářské oceli 10 505 (R) nebo BSt 500 deskového mostu</t>
  </si>
  <si>
    <t>https://podminky.urs.cz/item/CS_URS_2022_02/421361226</t>
  </si>
  <si>
    <t>47,571*0,160</t>
  </si>
  <si>
    <t>52</t>
  </si>
  <si>
    <t>451315125</t>
  </si>
  <si>
    <t>Podkladní nebo výplňová vrstva z betonu C 16/20 tl do 150 mm</t>
  </si>
  <si>
    <t>538669159</t>
  </si>
  <si>
    <t>Podkladní a výplňové vrstvy z betonu prostého tloušťky do 150 mm, z betonu C 16/20</t>
  </si>
  <si>
    <t>https://podminky.urs.cz/item/CS_URS_2022_02/451315125</t>
  </si>
  <si>
    <t>"podkladní b eton" 2*13,4*0,8</t>
  </si>
  <si>
    <t>53</t>
  </si>
  <si>
    <t>451476121R</t>
  </si>
  <si>
    <t>Drenážní plastebon</t>
  </si>
  <si>
    <t>1960895406</t>
  </si>
  <si>
    <t>Podkladní vrstva plastbetonová tixotropní, tloušťky do 10 mm první vrstva</t>
  </si>
  <si>
    <t>"drenážní plastbeton 40x150mm v úžlabí desky" 2*11,3*0,15*0,04</t>
  </si>
  <si>
    <t>54</t>
  </si>
  <si>
    <t>452311141</t>
  </si>
  <si>
    <t>Podkladní desky z betonu prostého tř. C 16/20 otevřený výkop</t>
  </si>
  <si>
    <t>-1594380160</t>
  </si>
  <si>
    <t>Podkladní a zajišťovací konstrukce z betonu prostého v otevřeném výkopu desky pod potrubí, stoky a drobné objekty z betonu tř. C 16/20</t>
  </si>
  <si>
    <t>https://podminky.urs.cz/item/CS_URS_2022_02/452311141</t>
  </si>
  <si>
    <t>"podkladní beton pod římsami v místě křídel z C 16/20" 0,3*1,9*(2*6,5+2*5,0)</t>
  </si>
  <si>
    <t>55</t>
  </si>
  <si>
    <t>452313141</t>
  </si>
  <si>
    <t>Podkladní bloky z betonu prostého tř. C 16/20 otevřený výkop</t>
  </si>
  <si>
    <t>-691614177</t>
  </si>
  <si>
    <t>Podkladní a zajišťovací konstrukce z betonu prostého v otevřeném výkopu bloky pro potrubí z betonu tř. C 16/20</t>
  </si>
  <si>
    <t>https://podminky.urs.cz/item/CS_URS_2022_02/452313141</t>
  </si>
  <si>
    <t>"podkladek drenáže z C 16/20-X0, vč. bednění" 2*13,4*0,15*0,3</t>
  </si>
  <si>
    <t>56</t>
  </si>
  <si>
    <t>452351101</t>
  </si>
  <si>
    <t>Bednění podkladních desek nebo bloků nebo sedlového lože otevřený výkop</t>
  </si>
  <si>
    <t>1834987502</t>
  </si>
  <si>
    <t>Bednění podkladních a zajišťovacích konstrukcí v otevřeném výkopu desek nebo sedlových loží pod potrubí, stoky a drobné objekty</t>
  </si>
  <si>
    <t>https://podminky.urs.cz/item/CS_URS_2022_02/452351101</t>
  </si>
  <si>
    <t>"bednění podkladního betonu pod římsami, vč. odstranění" 2*0,3*(1,9+6,5)+2*0,3*(1,9+5,0)</t>
  </si>
  <si>
    <t>57</t>
  </si>
  <si>
    <t>458311131</t>
  </si>
  <si>
    <t>Filtrační vrstvy za opěrou z betonu drenážního hutněného po vrstvách</t>
  </si>
  <si>
    <t>-1776712973</t>
  </si>
  <si>
    <t>Výplňové klíny a filtrační vrstvy za opěrou z betonu hutněného po vrstvách filtračního drenážního</t>
  </si>
  <si>
    <t>https://podminky.urs.cz/item/CS_URS_2022_02/458311131</t>
  </si>
  <si>
    <t xml:space="preserve">"přechodový klín z drenážního betonu MCB" 2*13,4*3*(0,6+0,3)/2 </t>
  </si>
  <si>
    <t>58</t>
  </si>
  <si>
    <t>465317212</t>
  </si>
  <si>
    <t>Dlažba (zpevnění) svahu u mostních opěr tl do 150 mm z betonu prostého C 25/30</t>
  </si>
  <si>
    <t>988798993</t>
  </si>
  <si>
    <t>Dlažba (zpevnění) svahu u mostních opěr z betonu tloušťky do 150 mm, z betonu C 25/30 prostého</t>
  </si>
  <si>
    <t>https://podminky.urs.cz/item/CS_URS_2022_02/465317212</t>
  </si>
  <si>
    <t>"viz příloha 04 půdorys"</t>
  </si>
  <si>
    <t>"přídlažba podél křídel z lomového kamene tl. 20cm do lože tl. 10cm vč. vyspárování" 4*7,5*0,7</t>
  </si>
  <si>
    <t>"oprava dlažby pod mostem, zpětné osazení dlažby z lom.kamene tl. 20cm do bet. lože cca 20%" (2*1,5*17,8) *0,2</t>
  </si>
  <si>
    <t>Komunikace pozemní</t>
  </si>
  <si>
    <t>59</t>
  </si>
  <si>
    <t>564871011</t>
  </si>
  <si>
    <t>Podklad ze štěrkodrtě ŠD plochy do 100 m2 tl 250 mm</t>
  </si>
  <si>
    <t>-529685397</t>
  </si>
  <si>
    <t>Podklad ze štěrkodrti ŠD s rozprostřením a zhutněním plochy jednotlivě do 100 m2, po zhutnění tl. 250 mm</t>
  </si>
  <si>
    <t>https://podminky.urs.cz/item/CS_URS_2022_02/564871011</t>
  </si>
  <si>
    <t>"vrstva ŠDa 0/63 GE v tl. 25cm" 2*8,0*2,5</t>
  </si>
  <si>
    <t>60</t>
  </si>
  <si>
    <t>564871016</t>
  </si>
  <si>
    <t>Podklad ze štěrkodrtě ŠD plochy do 100 m2 tl 300 mm</t>
  </si>
  <si>
    <t>1279842518</t>
  </si>
  <si>
    <t>Podklad ze štěrkodrti ŠD s rozprostřením a zhutněním plochy jednotlivě do 100 m2, po zhutnění tl. 300 mm</t>
  </si>
  <si>
    <t>https://podminky.urs.cz/item/CS_URS_2022_02/564871016</t>
  </si>
  <si>
    <t xml:space="preserve">"vrstva ŠD fr. 0/63 v tl. 30cm pro uložení panelů, potřeba 10,25 m3" 10,25/0,3 </t>
  </si>
  <si>
    <t>61</t>
  </si>
  <si>
    <t>564871111</t>
  </si>
  <si>
    <t>Podklad ze štěrkodrtě ŠD plochy přes 100 m2 tl 250 mm</t>
  </si>
  <si>
    <t>1209615331</t>
  </si>
  <si>
    <t>Podklad ze štěrkodrti ŠD s rozprostřením a zhutněním plochy přes 100 m2, po zhutnění tl. 250 mm</t>
  </si>
  <si>
    <t>https://podminky.urs.cz/item/CS_URS_2022_02/564871111</t>
  </si>
  <si>
    <t>"vrstva ŠD 0/32 tl. 25cm pro chodník" 206,02</t>
  </si>
  <si>
    <t>62</t>
  </si>
  <si>
    <t>565166121</t>
  </si>
  <si>
    <t>Asfaltový beton vrstva podkladní ACP 22 (obalované kamenivo OKH) tl 80 mm š přes 3 m</t>
  </si>
  <si>
    <t>-188334476</t>
  </si>
  <si>
    <t>Asfaltový beton vrstva podkladní ACP 22 (obalované kamenivo hrubozrnné - OKH) s rozprostřením a zhutněním v pruhu šířky přes 3 m, po zhutnění tl. 80 mm</t>
  </si>
  <si>
    <t>https://podminky.urs.cz/item/CS_URS_2022_02/565166121</t>
  </si>
  <si>
    <t>"podkladní vrstva z ACP 22 S 40/60 - mimo most" 1010</t>
  </si>
  <si>
    <t>63</t>
  </si>
  <si>
    <t>567132112</t>
  </si>
  <si>
    <t>Podklad ze směsi stmelené cementem SC C 8/10 (KSC I) tl 170 mm</t>
  </si>
  <si>
    <t>-1623868320</t>
  </si>
  <si>
    <t>Podklad ze směsi stmelené cementem SC bez dilatačních spár, s rozprostřením a zhutněním SC C 8/10 (KSC I), po zhutnění tl. 170 mm</t>
  </si>
  <si>
    <t>https://podminky.urs.cz/item/CS_URS_2022_02/567132112</t>
  </si>
  <si>
    <t>"vozovka - vrstva z SC C8/10 fr. 0/32 v tl. 17cm" 2*8,0*5,0</t>
  </si>
  <si>
    <t>64</t>
  </si>
  <si>
    <t>573191111</t>
  </si>
  <si>
    <t>Postřik infiltrační kationaktivní emulzí v množství 1 kg/m2</t>
  </si>
  <si>
    <t>1310946614</t>
  </si>
  <si>
    <t>Postřik infiltrační kationaktivní emulzí v množství 1,00 kg/m2</t>
  </si>
  <si>
    <t>https://podminky.urs.cz/item/CS_URS_2022_02/573191111</t>
  </si>
  <si>
    <t>"infiltrační postřik PI-E 1,0 kg/m2" 2*8,0*5,0</t>
  </si>
  <si>
    <t>65</t>
  </si>
  <si>
    <t>573231106</t>
  </si>
  <si>
    <t>Postřik živičný spojovací ze silniční emulze v množství 0,30 kg/m2</t>
  </si>
  <si>
    <t>-1108972436</t>
  </si>
  <si>
    <t>Postřik spojovací PS bez posypu kamenivem ze silniční emulze, v množství 0,30 kg/m2</t>
  </si>
  <si>
    <t>https://podminky.urs.cz/item/CS_URS_2022_02/573231106</t>
  </si>
  <si>
    <t>"spojovací postřik PS-EP 0,25 kg/m2, viz příloha č. 02 příčný řez" 1100</t>
  </si>
  <si>
    <t>66</t>
  </si>
  <si>
    <t>573231108</t>
  </si>
  <si>
    <t>Postřik živičný spojovací ze silniční emulze v množství 0,50 kg/m2</t>
  </si>
  <si>
    <t>-1811387730</t>
  </si>
  <si>
    <t>Postřik spojovací PS bez posypu kamenivem ze silniční emulze, v množství 0,50 kg/m2</t>
  </si>
  <si>
    <t>https://podminky.urs.cz/item/CS_URS_2022_02/573231108</t>
  </si>
  <si>
    <t>"spojovací postřik PS-E 0,5 kg/m2, viz příloha č. 02 příčný řez" 2*1010</t>
  </si>
  <si>
    <t>67</t>
  </si>
  <si>
    <t>577134121</t>
  </si>
  <si>
    <t>Asfaltový beton vrstva obrusná ACO 11 (ABS) tř. I tl 40 mm š přes 3 m z nemodifikovaného asfaltu</t>
  </si>
  <si>
    <t>-1862109578</t>
  </si>
  <si>
    <t>Asfaltový beton vrstva obrusná ACO 11 (ABS) s rozprostřením a se zhutněním z nemodifikovaného asfaltu v pruhu šířky přes 3 m tř. I, po zhutnění tl. 40 mm</t>
  </si>
  <si>
    <t>https://podminky.urs.cz/item/CS_URS_2022_02/577134121</t>
  </si>
  <si>
    <t xml:space="preserve">"viz příloha č. 2 příčný řez, odměřeno v ACAD" 1100 </t>
  </si>
  <si>
    <t>68</t>
  </si>
  <si>
    <t>577145142</t>
  </si>
  <si>
    <t>Asfaltový beton vrstva ložní ACL 16 (ABH) tl 50 mm š přes 3 m z modifikovaného asfaltu</t>
  </si>
  <si>
    <t>1003038906</t>
  </si>
  <si>
    <t>Asfaltový beton vrstva ložní ACL 16 (ABH) s rozprostřením a zhutněním z modifikovaného asfaltu v pruhu šířky přes 3 m, po zhutnění tl. 50 mm</t>
  </si>
  <si>
    <t>https://podminky.urs.cz/item/CS_URS_2022_02/577145142</t>
  </si>
  <si>
    <t>"viz příloha č. 2 příčný řez, odměřeno v ACAD - most" 90,56</t>
  </si>
  <si>
    <t>69</t>
  </si>
  <si>
    <t>577175142</t>
  </si>
  <si>
    <t>Asfaltový beton vrstva ložní ACL 16 (ABH) tl. 80 mm š přes 3 m z modifikovaného asfaltu</t>
  </si>
  <si>
    <t>-455639070</t>
  </si>
  <si>
    <t>Asfaltový beton vrstva ložní ACL 16 (ABH) s rozprostřením a zhutněním z modifikovaného asfaltu v pruhu šířky přes 3 m, po zhutnění tl. 80 mm</t>
  </si>
  <si>
    <t>https://podminky.urs.cz/item/CS_URS_2022_02/577175142</t>
  </si>
  <si>
    <t>"viz příloha č. 2 příčný řez, odměřeno v ACAD - mimo most" 1010</t>
  </si>
  <si>
    <t>70</t>
  </si>
  <si>
    <t>578133212</t>
  </si>
  <si>
    <t>Litý asfalt MA 11 (LAS) tl 35 mm š přes 3 m z nemodifikovaného asfaltu</t>
  </si>
  <si>
    <t>137226285</t>
  </si>
  <si>
    <t>Litý asfalt MA 11 (LAS) s rozprostřením z nemodifikovaného asfaltu v pruhu šířky přes 3 m tl. 35 mm</t>
  </si>
  <si>
    <t>https://podminky.urs.cz/item/CS_URS_2022_02/578133212</t>
  </si>
  <si>
    <t>"litý asfalt pro ochranu izolace na mostě MA 11 IV v tl. 35mm" 8,0*11,32</t>
  </si>
  <si>
    <t>71</t>
  </si>
  <si>
    <t>578901111</t>
  </si>
  <si>
    <t>Zdrsňovací posyp litého asfaltu v množství 4 kg/m2</t>
  </si>
  <si>
    <t>-1826600464</t>
  </si>
  <si>
    <t>Zdrsňovací posyp litého asfaltu z kameniva drobného drceného obaleného asfaltem se zaválcováním a s odstraněním přebytečného materiálu s povrchu, v množství 4 kg/m2</t>
  </si>
  <si>
    <t>https://podminky.urs.cz/item/CS_URS_2022_02/578901111</t>
  </si>
  <si>
    <t>"posyp LA předobalenou drtí fr. 4/8 v množství 2-4 kg/m2" 8,0*11,32</t>
  </si>
  <si>
    <t>72</t>
  </si>
  <si>
    <t>584121111R</t>
  </si>
  <si>
    <t>Osazení silničních dílců z ŽB do lože z kameniva těženého tl 40 mm plochy do 200 m2</t>
  </si>
  <si>
    <t>929199296</t>
  </si>
  <si>
    <t>Osazení silničních dílců ze železového betonu s podkladem z kameniva těženého do tl. 40 mm jakéhokoliv druhu a velikosti, na plochu jednotlivě přes 50 do 200 m2</t>
  </si>
  <si>
    <t>"dovoz, uložení a pronájem silničních panelů"</t>
  </si>
  <si>
    <t>73</t>
  </si>
  <si>
    <t>596211253</t>
  </si>
  <si>
    <t>Kladení zámkové dlažby komunikací pro pěší strojně tl 60 mm pl do 300 m2</t>
  </si>
  <si>
    <t>199943006</t>
  </si>
  <si>
    <t>Kladení dlažby z betonových zámkových dlaždic komunikací pro pěší strojně s ložem z kameniva těženého nebo drceného tl. do 40 mm, s vyplněním spár s dvojitým hutněním, vibrováním a se smetením přebytečného materiálu na krajnici tl. 60 mm do 300 m2</t>
  </si>
  <si>
    <t>https://podminky.urs.cz/item/CS_URS_2022_02/596211253</t>
  </si>
  <si>
    <t>"viz příloha č. 04 půdorys"</t>
  </si>
  <si>
    <t>"dlažba chodníku tl. 6cm do lože z DK fr. 4/8 tl. 4cm" 206,02+12,72</t>
  </si>
  <si>
    <t>74</t>
  </si>
  <si>
    <t>59245006</t>
  </si>
  <si>
    <t>dlažba tvar obdélník betonová pro nevidomé 200x100x60mm barevná</t>
  </si>
  <si>
    <t>-1491716964</t>
  </si>
  <si>
    <t>12,72*1,02 'Přepočtené koeficientem množství</t>
  </si>
  <si>
    <t>75</t>
  </si>
  <si>
    <t>59245015</t>
  </si>
  <si>
    <t>dlažba zámková tvaru I 200x165x60mm přírodní</t>
  </si>
  <si>
    <t>-1072707266</t>
  </si>
  <si>
    <t>206,02*1,02 'Přepočtené koeficientem množství</t>
  </si>
  <si>
    <t>Úpravy povrchů, podlahy a osazování výplní</t>
  </si>
  <si>
    <t>76</t>
  </si>
  <si>
    <t>632664111</t>
  </si>
  <si>
    <t>Nátěr mostu epoxidový 2x penetrační</t>
  </si>
  <si>
    <t>298323087</t>
  </si>
  <si>
    <t>https://podminky.urs.cz/item/CS_URS_2022_02/632664111</t>
  </si>
  <si>
    <t>"penetrační nátěr na římse pro přilnavost vozovkových vrstev a zálivky" 0,10*2*23,1</t>
  </si>
  <si>
    <t>77</t>
  </si>
  <si>
    <t>911334111R</t>
  </si>
  <si>
    <t>Zábradlí ocel. se svislou výplní a PKO, dodávka a montáž</t>
  </si>
  <si>
    <t>1992756883</t>
  </si>
  <si>
    <t>"ocel. zábradlí vč. PKO, kotevního materiálu, podlití plastmaltou, hmotnost 45 kg/m, dodávka a montáž" 2*23,1</t>
  </si>
  <si>
    <t>78</t>
  </si>
  <si>
    <t>914112111</t>
  </si>
  <si>
    <t>Tabulka s označením evidenčního čísla mostu</t>
  </si>
  <si>
    <t>-2146732576</t>
  </si>
  <si>
    <t>Tabulka s označením evidenčního čísla mostu na sloupek</t>
  </si>
  <si>
    <t>https://podminky.urs.cz/item/CS_URS_2022_02/914112111</t>
  </si>
  <si>
    <t>79</t>
  </si>
  <si>
    <t>914112112R</t>
  </si>
  <si>
    <t>Vyznačení data výstavby vlysem v líci římsy</t>
  </si>
  <si>
    <t>1959871780</t>
  </si>
  <si>
    <t>80</t>
  </si>
  <si>
    <t>916131213</t>
  </si>
  <si>
    <t>Osazení silničního obrubníku betonového stojatého s boční opěrou do lože z betonu prostého</t>
  </si>
  <si>
    <t>1269315535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</si>
  <si>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</si>
  <si>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https://podminky.urs.cz/item/CS_URS_2022_02/916131213</t>
  </si>
  <si>
    <t>"obruba 15/25 do bet. lože C16/20 podél komunikace" 16,2+8,2+24,5+31,6</t>
  </si>
  <si>
    <t>81</t>
  </si>
  <si>
    <t>59217031</t>
  </si>
  <si>
    <t>obrubník betonový silniční 1000x150x250mm</t>
  </si>
  <si>
    <t>-1900748258</t>
  </si>
  <si>
    <t>80,5*1,02 'Přepočtené koeficientem množství</t>
  </si>
  <si>
    <t>82</t>
  </si>
  <si>
    <t>916231213</t>
  </si>
  <si>
    <t>Osazení chodníkového obrubníku betonového stojatého s boční opěrou do lože z betonu prostého</t>
  </si>
  <si>
    <t>1602314896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</si>
  <si>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</si>
  <si>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https://podminky.urs.cz/item/CS_URS_2022_02/916231213</t>
  </si>
  <si>
    <t>"obruba 10/20 do bet. lože C16/20 podél kamenné dlažby" 4*(0,7+7,5+0,7)</t>
  </si>
  <si>
    <t>"obruba 10/20 do bet. lože C16/20 chodníku" 16,0+2,0+7,3+1,0+11,7+3,5+19,0</t>
  </si>
  <si>
    <t>83</t>
  </si>
  <si>
    <t>59217019</t>
  </si>
  <si>
    <t>obrubník betonový chodníkový 1000x100x200mm</t>
  </si>
  <si>
    <t>1775983810</t>
  </si>
  <si>
    <t>96,1*1,02 'Přepočtené koeficientem množství</t>
  </si>
  <si>
    <t>84</t>
  </si>
  <si>
    <t>919111111</t>
  </si>
  <si>
    <t>Řezání spár š 5 mm hl do 60 mm příčných nebo podélných v čerstvém CB krytu</t>
  </si>
  <si>
    <t>1205898934</t>
  </si>
  <si>
    <t>https://podminky.urs.cz/item/CS_URS_2022_02/919111111</t>
  </si>
  <si>
    <t>"proříznutí smršťovacích spar říms" 2*(0,25+3,4+0,5+0,3)</t>
  </si>
  <si>
    <t>85</t>
  </si>
  <si>
    <t>919122132</t>
  </si>
  <si>
    <t>Těsnění spár zálivkou za tepla pro komůrky š 20 mm hl 40 mm s těsnicím profilem</t>
  </si>
  <si>
    <t>-593058941</t>
  </si>
  <si>
    <t>Utěsnění dilatačních spár zálivkou za tepla v cementobetonovém nebo živičném krytu včetně adhezního nátěru s těsnicím profilem pod zálivkou, pro komůrky šířky 20 mm, hloubky 40 mm</t>
  </si>
  <si>
    <t>https://podminky.urs.cz/item/CS_URS_2022_02/919122132</t>
  </si>
  <si>
    <t>"zálivka z modifik. asf. s předtěsněním 20x40mm"</t>
  </si>
  <si>
    <t>"styk římsa x vozovka" 2*23,1</t>
  </si>
  <si>
    <t>"styk obrubník x vozovka" 31,5+24,5+16,1+56,6+49,0+4,4</t>
  </si>
  <si>
    <t>86</t>
  </si>
  <si>
    <t>919131111R</t>
  </si>
  <si>
    <t>Trny z oceli B500B prům. 16mm, dl. 670ks vč. vlepení cementovým tmelem</t>
  </si>
  <si>
    <t>1701396700</t>
  </si>
  <si>
    <t>87</t>
  </si>
  <si>
    <t>919732211</t>
  </si>
  <si>
    <t>Styčná spára napojení nového živičného povrchu na stávající za tepla š 15 mm hl 25 mm s prořezáním</t>
  </si>
  <si>
    <t>-99102325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</si>
  <si>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</si>
  <si>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https://podminky.urs.cz/item/CS_URS_2022_02/919732211</t>
  </si>
  <si>
    <t>"těsnění spáry ve vozovce při pokládce obrusné vrstvy pásky z modifik. asfaltu"</t>
  </si>
  <si>
    <t>"napojení na původní vozovku" 8,0+11,2+10,7</t>
  </si>
  <si>
    <t>"pracovní spáry ve vozovce" 110+2*40</t>
  </si>
  <si>
    <t>88</t>
  </si>
  <si>
    <t>931992121</t>
  </si>
  <si>
    <t>Výplň dilatačních spár z extrudovaného polystyrénu tl 20 mm</t>
  </si>
  <si>
    <t>1091054212</t>
  </si>
  <si>
    <t>Výplň dilatačních spár z polystyrenu extrudovaného, tloušťky 20 mm</t>
  </si>
  <si>
    <t>https://podminky.urs.cz/item/CS_URS_2022_02/931992121</t>
  </si>
  <si>
    <t>"výplň dilatační spáry nenasákavým polysyrenem tl. 20mm"</t>
  </si>
  <si>
    <t>"v NK" 4*0,25*1,5</t>
  </si>
  <si>
    <t>"v římse" 4*(0,25*3,85+0,25*0,3)</t>
  </si>
  <si>
    <t>"výplň spáry mezi spodní stavbou a přechodovým klínem" 2*0,6*(3+13,4+3)</t>
  </si>
  <si>
    <t>89</t>
  </si>
  <si>
    <t>931994131</t>
  </si>
  <si>
    <t>Těsnění pracovní spáry betonové konstrukce silikonovým tmelem do pl 1,5 cm2</t>
  </si>
  <si>
    <t>190357988</t>
  </si>
  <si>
    <t>Těsnění spáry betonové konstrukce pásy, profily, tmely tmelem silikonovým spáry pracovní do 1,5 cm2</t>
  </si>
  <si>
    <t>https://podminky.urs.cz/item/CS_URS_2022_02/931994131</t>
  </si>
  <si>
    <t>"smršťovací spáry říms, zatmelení 5x20mm" 2*(0,25+3,4+0,5+0,3)</t>
  </si>
  <si>
    <t>90</t>
  </si>
  <si>
    <t>931994142</t>
  </si>
  <si>
    <t>Těsnění dilatační spáry betonové konstrukce polyuretanovým tmelem do pl 4,0 cm2</t>
  </si>
  <si>
    <t>-1119809620</t>
  </si>
  <si>
    <t>Těsnění spáry betonové konstrukce pásy, profily, tmely tmelem polyuretanovým spáry dilatační do 4,0 cm2</t>
  </si>
  <si>
    <t>https://podminky.urs.cz/item/CS_URS_2022_02/931994142</t>
  </si>
  <si>
    <t>"dilatační spáry říms - zatmelení trvale pružným tmelem 20x25mm" 4*(0,25+3,8+0,5+0,3)</t>
  </si>
  <si>
    <t>91</t>
  </si>
  <si>
    <t>936172121R</t>
  </si>
  <si>
    <t xml:space="preserve">Kovové doplňky mostního vybavení - ocelové konozoly pro kotvení vodovodu </t>
  </si>
  <si>
    <t>-2146157023</t>
  </si>
  <si>
    <t>92</t>
  </si>
  <si>
    <t>945211121</t>
  </si>
  <si>
    <t>Montáž provizorní lávky, vč. dovozu</t>
  </si>
  <si>
    <t>905185842</t>
  </si>
  <si>
    <t>https://podminky.urs.cz/item/CS_URS_2022_02/945211121</t>
  </si>
  <si>
    <t>"provizorní lávka ocel. š. 1,5m, dl. 16m" 1</t>
  </si>
  <si>
    <t>93</t>
  </si>
  <si>
    <t>945211221</t>
  </si>
  <si>
    <t>Demontáž provizorní lávky vč. odvozu</t>
  </si>
  <si>
    <t>-1236837846</t>
  </si>
  <si>
    <t>https://podminky.urs.cz/item/CS_URS_2022_02/945211221</t>
  </si>
  <si>
    <t>94</t>
  </si>
  <si>
    <t>945211291</t>
  </si>
  <si>
    <t>Měsíční nájem provizorní lávky</t>
  </si>
  <si>
    <t>-666122452</t>
  </si>
  <si>
    <t>https://podminky.urs.cz/item/CS_URS_2022_02/945211291</t>
  </si>
  <si>
    <t>"pronájem lávky na dobu 4 měsíců" 1</t>
  </si>
  <si>
    <t>95</t>
  </si>
  <si>
    <t>945221111R</t>
  </si>
  <si>
    <t>Ocelové schody - demontáž, uložení v místě, zpětná montáž</t>
  </si>
  <si>
    <t>1352789713</t>
  </si>
  <si>
    <t>Závěsná lávka – klec zavěšená na autojeřábu dosahu do 50 m</t>
  </si>
  <si>
    <t>96</t>
  </si>
  <si>
    <t>953991413</t>
  </si>
  <si>
    <t>Osazení hmoždinek včetně vyvrtání do betonu D přes 14 do 18 mm</t>
  </si>
  <si>
    <t>998503173</t>
  </si>
  <si>
    <t>Osazení hmoždinek včetně vyvrtání otvoru do betonu průměru přes 14 do 18 mm</t>
  </si>
  <si>
    <t>https://podminky.urs.cz/item/CS_URS_2022_02/953991413</t>
  </si>
  <si>
    <t>4*26+5*4</t>
  </si>
  <si>
    <t>97</t>
  </si>
  <si>
    <t>56281033</t>
  </si>
  <si>
    <t>hmoždinky univerzální 16x90</t>
  </si>
  <si>
    <t>273920706</t>
  </si>
  <si>
    <t>124*0,01 'Přepočtené koeficientem množství</t>
  </si>
  <si>
    <t>98</t>
  </si>
  <si>
    <t>962041211</t>
  </si>
  <si>
    <t>Bourání mostních zdí a pilířů z betonu prostého</t>
  </si>
  <si>
    <t>1089467252</t>
  </si>
  <si>
    <t>Bourání mostních konstrukcí zdiva a pilířů z prostého betonu</t>
  </si>
  <si>
    <t>https://podminky.urs.cz/item/CS_URS_2022_02/962041211</t>
  </si>
  <si>
    <t>"odstranění bet. konstrukcí chodníku a spád. betonu, suť 2,2 t/m3"</t>
  </si>
  <si>
    <t>"bet. podkladní vrstvy chodníku" 2,8*2*0,3*23,1</t>
  </si>
  <si>
    <t>"spádový beton" 8,0*(0,19+0,14)/2*11,3</t>
  </si>
  <si>
    <t>"bet. římsy" 0,6*0,5*2*23,1</t>
  </si>
  <si>
    <t>99</t>
  </si>
  <si>
    <t>966075211</t>
  </si>
  <si>
    <t xml:space="preserve">Demontáž částí ocelového zábradlí mostů </t>
  </si>
  <si>
    <t>543569822</t>
  </si>
  <si>
    <t>Demontáž částí ocelového zábradlí mostů svařovaného nebo šroubovaného, hmotnosti do 50 kg</t>
  </si>
  <si>
    <t>https://podminky.urs.cz/item/CS_URS_2022_02/966075211</t>
  </si>
  <si>
    <t>"demontáž zábradlí a ocel. prvků, vč. odvozu, likvidace v režii zhotovitele"</t>
  </si>
  <si>
    <t>"zábradlí most" 2*23*40</t>
  </si>
  <si>
    <t>"zábradlí podél chodníku" (3,0+4,0)*15</t>
  </si>
  <si>
    <t>"měřící bod hladiny" 6,0*25</t>
  </si>
  <si>
    <t>100</t>
  </si>
  <si>
    <t>977141128</t>
  </si>
  <si>
    <t>Vrty pro kotvy do betonu průměru do 28 mm hloubky 190 mm s vyplněním epoxidovým tmelem</t>
  </si>
  <si>
    <t>1762071272</t>
  </si>
  <si>
    <t>Vrty pro kotvy do betonu s vyplněním epoxidovým tmelem, průměru do 28 mm, hloubky 190 mm</t>
  </si>
  <si>
    <t>https://podminky.urs.cz/item/CS_URS_2022_02/977141128</t>
  </si>
  <si>
    <t>"vrty do betonu DN 20mm DL. 180mm, celkem 670 ks" 670</t>
  </si>
  <si>
    <t>101</t>
  </si>
  <si>
    <t>977151125</t>
  </si>
  <si>
    <t>Jádrové vrty diamantovými korunkami do stavebních materiálů D přes 180 do 200 mm</t>
  </si>
  <si>
    <t>205359712</t>
  </si>
  <si>
    <t>Jádrové vrty diamantovými korunkami do stavebních materiálů (železobetonu, betonu, cihel, obkladů, dlažeb, kamene) průměru přes 180 do 200 mm</t>
  </si>
  <si>
    <t>https://podminky.urs.cz/item/CS_URS_2022_02/977151125</t>
  </si>
  <si>
    <t>"jádrový vývrt opěrou DN 200, vč. výplachu a vyčištění vrtu" 2*1,25</t>
  </si>
  <si>
    <t>102</t>
  </si>
  <si>
    <t>979051112</t>
  </si>
  <si>
    <t>Očištění desek nebo dlaždic se spárováním z MC při překopech inženýrských sítí</t>
  </si>
  <si>
    <t>580702104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</si>
  <si>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cementovou maltou</t>
  </si>
  <si>
    <t>https://podminky.urs.cz/item/CS_URS_2022_02/979051112</t>
  </si>
  <si>
    <t>"očištění lomového kamene před zpětnou pokládkou" 10,68</t>
  </si>
  <si>
    <t>103</t>
  </si>
  <si>
    <t>985131111</t>
  </si>
  <si>
    <t>Očištění ploch stěn, rubu kleneb a podlah tlakovou vodou</t>
  </si>
  <si>
    <t>-1365480997</t>
  </si>
  <si>
    <t>https://podminky.urs.cz/item/CS_URS_2022_02/985131111</t>
  </si>
  <si>
    <t>"očištění stáv. betonu tlakovou vodou VVP 800-1000 bar"</t>
  </si>
  <si>
    <t>"líce opěr" 2*0,5*(0,7+14,5+0,7)</t>
  </si>
  <si>
    <t>"ruby opěr" 2*1,5*(1,0+13,4+1,0)</t>
  </si>
  <si>
    <t>"podhled a boky NK" 8,8*14,3+2*0,54*10,2</t>
  </si>
  <si>
    <t>"horní povrch NK" 8,8*14,3</t>
  </si>
  <si>
    <t>104</t>
  </si>
  <si>
    <t>1490600875</t>
  </si>
  <si>
    <t>"očištění dlažby z lomového kamene pod mostem VVP 400 bar" 2*1,5*17,8</t>
  </si>
  <si>
    <t>105</t>
  </si>
  <si>
    <t>985311112</t>
  </si>
  <si>
    <t>Reprofilace stěn cementovou sanační maltou tl přes 10 do 20 mm</t>
  </si>
  <si>
    <t>579932384</t>
  </si>
  <si>
    <t>Reprofilace betonu sanačními maltami na cementové bázi ručně stěn, tloušťky přes 10 do 20 mm</t>
  </si>
  <si>
    <t>https://podminky.urs.cz/item/CS_URS_2022_02/985311112</t>
  </si>
  <si>
    <t>"reprofilace stěn v tl. 10-20mm"</t>
  </si>
  <si>
    <t>"70% líce opěr" 0,7*2*0,5*(0,7+14,5+0,7)</t>
  </si>
  <si>
    <t>"70% podhled a boky NK" 0,7*(8,8*14,3+2*0,54*10,2)</t>
  </si>
  <si>
    <t>106</t>
  </si>
  <si>
    <t>985311114</t>
  </si>
  <si>
    <t>Reprofilace stěn cementovou sanační maltou tl přes 30 do 40 mm</t>
  </si>
  <si>
    <t>944495153</t>
  </si>
  <si>
    <t>Reprofilace betonu sanačními maltami na cementové bázi ručně stěn, tloušťky přes 30 do 40 mm</t>
  </si>
  <si>
    <t>https://podminky.urs.cz/item/CS_URS_2022_02/985311114</t>
  </si>
  <si>
    <t>"sanace - reprofilace v tl. 40mm"</t>
  </si>
  <si>
    <t>"30% líce opěr" 0,3*2*0,5*(0,7+14,5+0,7)</t>
  </si>
  <si>
    <t>"100% ruby opěr" 2*1,5*(1,0+13,4+1,0)</t>
  </si>
  <si>
    <t>"30% podhled a boky NK" (8,8*14,3+2*0,54*10,2)*0,3</t>
  </si>
  <si>
    <t>107</t>
  </si>
  <si>
    <t>985312114</t>
  </si>
  <si>
    <t>Stěrka k vyrovnání betonových ploch stěn tl do 5 mm</t>
  </si>
  <si>
    <t>-815567361</t>
  </si>
  <si>
    <t>Stěrka k vyrovnání ploch reprofilovaného betonu stěn, tloušťky do 5 mm</t>
  </si>
  <si>
    <t>https://podminky.urs.cz/item/CS_URS_2022_02/985312114</t>
  </si>
  <si>
    <t xml:space="preserve">"sanace - finální stěrka v tl. 5mm" </t>
  </si>
  <si>
    <t>108</t>
  </si>
  <si>
    <t>985323212</t>
  </si>
  <si>
    <t>Spojovací můstek reprofilovaného betonu na epoxidové bázi tl 2 mm</t>
  </si>
  <si>
    <t>-609650763</t>
  </si>
  <si>
    <t>Spojovací můstek reprofilovaného betonu na epoxidové bázi, tloušťky 2 mm</t>
  </si>
  <si>
    <t>https://podminky.urs.cz/item/CS_URS_2022_02/985323212</t>
  </si>
  <si>
    <t>"spojovací můstek na bet. povrch"</t>
  </si>
  <si>
    <t>109</t>
  </si>
  <si>
    <t>985324111</t>
  </si>
  <si>
    <t>Nátěr betonu typu S1</t>
  </si>
  <si>
    <t>-1859624386</t>
  </si>
  <si>
    <t>https://podminky.urs.cz/item/CS_URS_2022_02/985324111</t>
  </si>
  <si>
    <t>"ochrana betonu římsy, nátěr S1" (0,3+0,5+3,25)*23,1*2+4*(3,1*0,25+0,3*0,5)</t>
  </si>
  <si>
    <t>110</t>
  </si>
  <si>
    <t>985324112</t>
  </si>
  <si>
    <t>Nátěr betonu typu S2</t>
  </si>
  <si>
    <t>-534769677</t>
  </si>
  <si>
    <t>https://podminky.urs.cz/item/CS_URS_2022_02/985324112</t>
  </si>
  <si>
    <t>"nátěr na boky NK" (11,37+11,23)*0,25</t>
  </si>
  <si>
    <t>111</t>
  </si>
  <si>
    <t>985324211</t>
  </si>
  <si>
    <t>Ochranný akrylátový nátěr betonu dvojnásobný s impregnací (OS-B)</t>
  </si>
  <si>
    <t>605985367</t>
  </si>
  <si>
    <t>Ochranný nátěr betonu akrylátový dvojnásobný s impregnací (OS-B)</t>
  </si>
  <si>
    <t>https://podminky.urs.cz/item/CS_URS_2022_02/985324211</t>
  </si>
  <si>
    <t xml:space="preserve">"ochranný a sjednocující nátěr bet. konstrukcí" </t>
  </si>
  <si>
    <t>112</t>
  </si>
  <si>
    <t>985324221</t>
  </si>
  <si>
    <t>Nátěr betonu typu S4</t>
  </si>
  <si>
    <t>-951736801</t>
  </si>
  <si>
    <t>https://podminky.urs.cz/item/CS_URS_2022_02/985324221</t>
  </si>
  <si>
    <t>"ochrana betonu římsy, nátěr typu S4" (0,15+0,15)*23,1*2</t>
  </si>
  <si>
    <t>997</t>
  </si>
  <si>
    <t>Přesun sutě</t>
  </si>
  <si>
    <t>113</t>
  </si>
  <si>
    <t>997013814</t>
  </si>
  <si>
    <t>Poplatek za uložení na skládce (skládkovné) stavebního odpadu izolací kód odpadu 17 06 04</t>
  </si>
  <si>
    <t>2025369147</t>
  </si>
  <si>
    <t>Poplatek za uložení stavebního odpadu na skládce (skládkovné) z izolačních materiálů zatříděného do Katalogu odpadů pod kódem 17 06 04</t>
  </si>
  <si>
    <t>https://podminky.urs.cz/item/CS_URS_2022_02/997013814</t>
  </si>
  <si>
    <t>"odstranění izolace tl. 10mm na mostě, hmotnost 0,008 t/m2" 14,3*11,5 *0,008</t>
  </si>
  <si>
    <t>114</t>
  </si>
  <si>
    <t>997221551</t>
  </si>
  <si>
    <t>Vodorovná doprava suti ze sypkých materiálů do 1 km</t>
  </si>
  <si>
    <t>-756891473</t>
  </si>
  <si>
    <t>Vodorovná doprava suti bez naložení, ale se složením a s hrubým urovnáním ze sypkých materiálů, na vzdálenost do 1 km</t>
  </si>
  <si>
    <t>https://podminky.urs.cz/item/CS_URS_2022_02/997221551</t>
  </si>
  <si>
    <t>"odvoz suti na skládku VZD 20 km nebo do 10 km do skladu investora"</t>
  </si>
  <si>
    <t>"rozebrání bet. chodníků tl. 6cm, suť 0,260 t/m2" (5,2*1,9+3,0*2,5+16,5*3,25+19,5*3,5*2)*0,260</t>
  </si>
  <si>
    <t>"odstranění štěrkových vrstev v tl. 25cm, suť 0,367 t/m2" 8,0*(4,5+4,5)*0,367</t>
  </si>
  <si>
    <t>"odstranění asf. krytu chodníku v tl. 5cm, suť 0,098 t/m2" 2,5*2*23,1*0,098</t>
  </si>
  <si>
    <t>"odstranění penetračního makadamu v tl. 20cm (předpolí mostu), suť 0,450 t/m2" 88*0,450</t>
  </si>
  <si>
    <t>"odstranění štěrkových vrstev chodníku v tl. 20cm, suť 0,290 t/m2" (5,2*1,9+3,0*2,5+16,5*3,25+19,5*3,5*2)*0,290</t>
  </si>
  <si>
    <t>"odstranění vrstvy ŠD pod bet. panely, suť 0,440 t/m2" 34,167*0,440</t>
  </si>
  <si>
    <t>"frézování obrusné vrstvy 2x5cm, suť 0,115 t/m2" 1100*2*0,115</t>
  </si>
  <si>
    <t>"frézování podkladních vrstev v tl. 10cm, suť 0,230 t/m2" 1100*0,230</t>
  </si>
  <si>
    <t>"vybourání kamenných obrub, odvoz do skladu investora, hmotnost 0,290 t/m" (54,5+47,5)*0,290</t>
  </si>
  <si>
    <t>"odstranění bet. obrubníků vč. patky, suť 0,205 t/m" 2*(16,1+8,2)+12,0++18,9*0,205</t>
  </si>
  <si>
    <t>"bet. podkladní vrstvy chodníku" 2,8*2*0,3*23,1*2,2</t>
  </si>
  <si>
    <t>"spádový beton" 8,0*(0,19+0,14)/2*11,3*2,2</t>
  </si>
  <si>
    <t>"bet. římsy" 0,6*0,5*2*23,1*2,2</t>
  </si>
  <si>
    <t>115</t>
  </si>
  <si>
    <t>997221559</t>
  </si>
  <si>
    <t>Příplatek ZKD 1 km u vodorovné dopravy suti ze sypkých materiálů</t>
  </si>
  <si>
    <t>-1423861437</t>
  </si>
  <si>
    <t>Vodorovná doprava suti bez naložení, ale se složením a s hrubým urovnáním Příplatek k ceně za každý další i započatý 1 km přes 1 km</t>
  </si>
  <si>
    <t>https://podminky.urs.cz/item/CS_URS_2022_02/997221559</t>
  </si>
  <si>
    <t>"příplatek za odvoz suti na skládku VZD 20 km nebo do 10 km do skladu investora"</t>
  </si>
  <si>
    <t>"rozebrání bet. chodníků tl. 6cm, suť 0,260 t/m2" (5,2*1,9+3,0*2,5+16,5*3,25+19,5*3,5*2)*0,260*19</t>
  </si>
  <si>
    <t>"odstranění štěrkových vrstev v tl. 25cm, suť 0,367 t/m2" 8,0*(4,5+4,5)*0,367*19</t>
  </si>
  <si>
    <t>"odstranění asf. krytu chodníku v tl. 5cm, suť 0,098 t/m2" 2,5*2*23,1*0,098*19</t>
  </si>
  <si>
    <t>"odstranění penetračního makadamu v tl. 20cm (předpolí mostu), suť 0,450 t/m2" 88*0,450*19</t>
  </si>
  <si>
    <t>"odstranění štěrkových vrstev chodníku v tl. 20cm, suť 0,290 t/m2" (5,2*1,9+3,0*2,5+16,5*3,25+19,5*3,5*2)*0,290*19</t>
  </si>
  <si>
    <t>"odstranění vrstvy ŠD pod bet. panely, suť 0,440 t/m2" 34,167*0,440*19</t>
  </si>
  <si>
    <t>"frézování obrusné vrstvy 2x5cm, suť 0,115 t/m2" 1100*2*0,115*19</t>
  </si>
  <si>
    <t>"frézování podkladních vrstev v tl. 10cm, suť 0,230 t/m2" 1100*0,230*19</t>
  </si>
  <si>
    <t>"vybourání kamenných obrub, odvoz do skladu investora, hmotnost 0,290 t/m" (54,5+47,5)*0,290*9</t>
  </si>
  <si>
    <t>"odstranění bet. obrubníků vč. patky, suť 0,205 t/m" 2*(16,1+8,2)+12,0++18,9*0,205*19</t>
  </si>
  <si>
    <t>"bet. podkladní vrstvy chodníku" 2,8*2*0,3*23,1*2,2*19</t>
  </si>
  <si>
    <t>"spádový beton" 8,0*(0,19+0,14)/2*11,3*2,2*19</t>
  </si>
  <si>
    <t>"bet. římsy" 0,6*0,5*2*23,1*2,2*19</t>
  </si>
  <si>
    <t>"odstranění izolace tl. 10mm na mostě, hmotnost 0,008 t/m2" 14,3*11,5 *0,008*19</t>
  </si>
  <si>
    <t>116</t>
  </si>
  <si>
    <t>997221861</t>
  </si>
  <si>
    <t>Poplatek za uložení stavebního odpadu na recyklační skládce (skládkovné) z prostého betonu pod kódem 17 01 01</t>
  </si>
  <si>
    <t>2128320826</t>
  </si>
  <si>
    <t>Poplatek za uložení stavebního odpadu na recyklační skládce (skládkovné) z prostého betonu zatříděného do Katalogu odpadů pod kódem 17 01 01</t>
  </si>
  <si>
    <t>https://podminky.urs.cz/item/CS_URS_2022_02/997221861</t>
  </si>
  <si>
    <t>117</t>
  </si>
  <si>
    <t>997221873</t>
  </si>
  <si>
    <t>2047106736</t>
  </si>
  <si>
    <t>https://podminky.urs.cz/item/CS_URS_2022_02/997221873</t>
  </si>
  <si>
    <t>118</t>
  </si>
  <si>
    <t>997221875</t>
  </si>
  <si>
    <t>Poplatek za uložení stavebního odpadu na recyklační skládce (skládkovné) asfaltového bez obsahu dehtu zatříděného do Katalogu odpadů pod kódem 17 03 02</t>
  </si>
  <si>
    <t>1948762766</t>
  </si>
  <si>
    <t>https://podminky.urs.cz/item/CS_URS_2022_02/997221875</t>
  </si>
  <si>
    <t>119</t>
  </si>
  <si>
    <t>998214111</t>
  </si>
  <si>
    <t>Přesun hmot pro mosty montované z dílců ŽB nebo předpjatých v do 20 m</t>
  </si>
  <si>
    <t>-1204526199</t>
  </si>
  <si>
    <t>Přesun hmot pro mosty montované z dílců železobetonových nebo předpjatých vodorovná dopravní vzdálenost do 100 m výška mostu do 20 m</t>
  </si>
  <si>
    <t>https://podminky.urs.cz/item/CS_URS_2022_02/998214111</t>
  </si>
  <si>
    <t>PSV</t>
  </si>
  <si>
    <t>Práce a dodávky PSV</t>
  </si>
  <si>
    <t>711</t>
  </si>
  <si>
    <t>Izolace proti vodě, vlhkosti a plynům</t>
  </si>
  <si>
    <t>120</t>
  </si>
  <si>
    <t>711121131</t>
  </si>
  <si>
    <t>Provedení izolace proti zemní vlhkosti vodorovné za horka nátěrem asfaltovým</t>
  </si>
  <si>
    <t>-1910485979</t>
  </si>
  <si>
    <t>Provedení izolace proti zemní vlhkosti natěradly a tmely za horka na ploše vodorovné V nátěrem asfaltovým</t>
  </si>
  <si>
    <t>https://podminky.urs.cz/item/CS_URS_2022_02/711121131</t>
  </si>
  <si>
    <t>"izolace přechodového klínu, penetrační nátěr" 2*13,4*(3,0+0,3)</t>
  </si>
  <si>
    <t>"izolace přechodového klínu, 2x asf. lak" (2*13,4*(3,0+0,3))*2</t>
  </si>
  <si>
    <t>121</t>
  </si>
  <si>
    <t>24551050</t>
  </si>
  <si>
    <t>penetrační asf. nátěr</t>
  </si>
  <si>
    <t>-373704538</t>
  </si>
  <si>
    <t>88,44*0,4 'Přepočtené koeficientem množství</t>
  </si>
  <si>
    <t>122</t>
  </si>
  <si>
    <t>24617150</t>
  </si>
  <si>
    <t>hydroizolační lak pro spodní stavby</t>
  </si>
  <si>
    <t>-629163584</t>
  </si>
  <si>
    <t>176,88*0,4 'Přepočtené koeficientem množství</t>
  </si>
  <si>
    <t>123</t>
  </si>
  <si>
    <t>711122131</t>
  </si>
  <si>
    <t>Provedení izolace proti zemní vlhkosti svislé za horka nátěrem asfaltovým</t>
  </si>
  <si>
    <t>-1443394023</t>
  </si>
  <si>
    <t>Provedení izolace proti zemní vlhkosti natěradly a tmely za horka na ploše svislé S nátěrem asfaltovým</t>
  </si>
  <si>
    <t>https://podminky.urs.cz/item/CS_URS_2022_02/711122131</t>
  </si>
  <si>
    <t>"izolace rubu opěr penetračním nátěrem" 2*1,5*(1,0+13,4+1,0)</t>
  </si>
  <si>
    <t>124</t>
  </si>
  <si>
    <t>616627637</t>
  </si>
  <si>
    <t>46,2*0,4 'Přepočtené koeficientem množství</t>
  </si>
  <si>
    <t>125</t>
  </si>
  <si>
    <t>711131111</t>
  </si>
  <si>
    <t>Provedení izolace proti zemní vlhkosti pásy na sucho samolepící vodrovné</t>
  </si>
  <si>
    <t>-1524349650</t>
  </si>
  <si>
    <t>Provedení izolace proti zemní vlhkosti pásy na sucho samolepícího asfaltového pásu na ploše vodovné V</t>
  </si>
  <si>
    <t>https://podminky.urs.cz/item/CS_URS_2022_02/711131111</t>
  </si>
  <si>
    <t>"ochrana izolace pod římsou na NK a křídlech"</t>
  </si>
  <si>
    <t>3,25*(11,37+11,23)+1,2*(5,55+6,15)/2+1,2*(5,7+5,1)/2+1,2*(6,57+6)/2+1,2*(5,75+5,15)/2</t>
  </si>
  <si>
    <t>126</t>
  </si>
  <si>
    <t>62856002</t>
  </si>
  <si>
    <t>izolační pás s hliníkovým profilem</t>
  </si>
  <si>
    <t>-1310910851</t>
  </si>
  <si>
    <t>101,032*1,1655 'Přepočtené koeficientem množství</t>
  </si>
  <si>
    <t>127</t>
  </si>
  <si>
    <t>711131811</t>
  </si>
  <si>
    <t>Odstranění izolace proti zemní vlhkosti vodorovné</t>
  </si>
  <si>
    <t>1550201116</t>
  </si>
  <si>
    <t>Odstranění izolace proti zemní vlhkosti na ploše vodorovné V</t>
  </si>
  <si>
    <t>https://podminky.urs.cz/item/CS_URS_2022_02/711131811</t>
  </si>
  <si>
    <t xml:space="preserve">"odstranění izolace tl. 10mm na mostě, hmotnost 0,008 t/m2" 14,3*11,5 </t>
  </si>
  <si>
    <t>128</t>
  </si>
  <si>
    <t>711142559</t>
  </si>
  <si>
    <t>Provedení izolace proti zemní vlhkosti pásy přitavením svislé NAIP</t>
  </si>
  <si>
    <t>-2127938796</t>
  </si>
  <si>
    <t>Provedení izolace proti zemní vlhkosti pásy přitavením NAIP na ploše svislé S</t>
  </si>
  <si>
    <t>https://podminky.urs.cz/item/CS_URS_2022_02/711142559</t>
  </si>
  <si>
    <t>"izolace rubu opěr asf. pásy" 2*1,5*(1,0+13,4+1,0)</t>
  </si>
  <si>
    <t>129</t>
  </si>
  <si>
    <t>62832134</t>
  </si>
  <si>
    <t>pás asfaltový natavitelný oxidovaný tl 4,0mm typu V60 S40 s vložkou ze skleněné rohože, s jemnozrnným minerálním posypem</t>
  </si>
  <si>
    <t>989371294</t>
  </si>
  <si>
    <t>46,2*1,221 'Přepočtené koeficientem množství</t>
  </si>
  <si>
    <t>130</t>
  </si>
  <si>
    <t>711161217</t>
  </si>
  <si>
    <t>Izolace proti zemní vlhkosti HDPE fólií svislá, tl do 2,0 mm</t>
  </si>
  <si>
    <t>-2096215794</t>
  </si>
  <si>
    <t>https://podminky.urs.cz/item/CS_URS_2022_02/711161217</t>
  </si>
  <si>
    <t>"těsnící folie HDPE tl. 1,5mm, dodávka a montáž" 2*13,4*3,2</t>
  </si>
  <si>
    <t>131</t>
  </si>
  <si>
    <t>711341564</t>
  </si>
  <si>
    <t>Provedení hydroizolace mostovek pásy přitavením NAIP</t>
  </si>
  <si>
    <t>-1325221321</t>
  </si>
  <si>
    <t>Provedení izolace mostovek pásy přitavením NAIP</t>
  </si>
  <si>
    <t>https://podminky.urs.cz/item/CS_URS_2022_02/711341564</t>
  </si>
  <si>
    <t>"pásová izolace nosné konstrukce s pečetící vrstvou, žb desky a horní povrch křídel"</t>
  </si>
  <si>
    <t>(15,97*11,32+(1,2*(5,55+6,15)/2+1,2*(5,7+5,1)/2+1,2*(6,57+6)/2+1,2*(5,75+5,15)/2)+0,25*(22,6+23,6)+0,5*(6,15+5,1+6,56+5,15))</t>
  </si>
  <si>
    <t>132</t>
  </si>
  <si>
    <t>62853004</t>
  </si>
  <si>
    <t>pás asfaltový natavitelný modifikovaný SBS tl 4,0mm s vložkou ze skleněné tkaniny a spalitelnou PE fólií nebo jemnozrnným minerálním posypem na horním povrchu</t>
  </si>
  <si>
    <t>1733487740</t>
  </si>
  <si>
    <t>231,392*1,1655 'Přepočtené koeficientem množství</t>
  </si>
  <si>
    <t>133</t>
  </si>
  <si>
    <t>711491272</t>
  </si>
  <si>
    <t>Provedení doplňků izolace proti vodě na ploše svislé z textilií vrstva ochranná</t>
  </si>
  <si>
    <t>1969728978</t>
  </si>
  <si>
    <t>Provedení doplňků izolace proti vodě textilií na ploše svislé S vrstva ochranná</t>
  </si>
  <si>
    <t>https://podminky.urs.cz/item/CS_URS_2022_02/711491272</t>
  </si>
  <si>
    <t>"ochrana izolace z geotextílie ve dvou vrstvách min. 300 g/m2" 2*2*1,5*(1,0+13,4+1,0)</t>
  </si>
  <si>
    <t>134</t>
  </si>
  <si>
    <t>69311172</t>
  </si>
  <si>
    <t>geotextilie PP s ÚV stabilizací 300g/m2</t>
  </si>
  <si>
    <t>-1871385987</t>
  </si>
  <si>
    <t>92,4*1,05 'Přepočtené koeficientem množství</t>
  </si>
  <si>
    <t>713</t>
  </si>
  <si>
    <t>Izolace tepelné</t>
  </si>
  <si>
    <t>135</t>
  </si>
  <si>
    <t>713411111</t>
  </si>
  <si>
    <t>Montáž izolace tepelné potrubí pásy nebo rohožemi bez úpravy staženými drátem 1x</t>
  </si>
  <si>
    <t>479082701</t>
  </si>
  <si>
    <t>Montáž izolace tepelné potrubí a ohybů pásy nebo rohožemi bez povrchové úpravy (izolační materiál ve specifikaci) ovinutými kolem potrubí a staženými ocelovým drátem potrubí jednovrstvá</t>
  </si>
  <si>
    <t>https://podminky.urs.cz/item/CS_URS_2022_02/713411111</t>
  </si>
  <si>
    <t>"izolace vodovodního potrubí min. varou tl. 20cm" 23*1,6</t>
  </si>
  <si>
    <t>136</t>
  </si>
  <si>
    <t>63152108</t>
  </si>
  <si>
    <t>pás tepelně izolační univerzální λ=0,032-0,033 tl 200mm</t>
  </si>
  <si>
    <t>1950216878</t>
  </si>
  <si>
    <t>36,8*1,1 'Přepočtené koeficientem množství</t>
  </si>
  <si>
    <t>764</t>
  </si>
  <si>
    <t>Konstrukce klempířské</t>
  </si>
  <si>
    <t>137</t>
  </si>
  <si>
    <t>764244311</t>
  </si>
  <si>
    <t>Oplechování z TiZn lesklého plechu kotvené rš přes 800 mm</t>
  </si>
  <si>
    <t>-1185388510</t>
  </si>
  <si>
    <t>Oplechování horních ploch zdí a nadezdívek (atik) z titanzinkového lesklého válcovaného plechu mechanicky kotvené přes rš 800 mm</t>
  </si>
  <si>
    <t>https://podminky.urs.cz/item/CS_URS_2022_02/764244311</t>
  </si>
  <si>
    <t>"oplechování vodovodního potrubí z TiZn tl. 0,9mm, dodávka a montáž" 23*1,6</t>
  </si>
  <si>
    <t>138</t>
  </si>
  <si>
    <t>764321403r</t>
  </si>
  <si>
    <t>Drenážní AL profil 30x20mm v úžlabí desky</t>
  </si>
  <si>
    <t>-642364657</t>
  </si>
  <si>
    <t>2*11,3</t>
  </si>
  <si>
    <t>Práce a dodávky M</t>
  </si>
  <si>
    <t>46-M</t>
  </si>
  <si>
    <t>Zemní práce při extr.mont.pracích</t>
  </si>
  <si>
    <t>139</t>
  </si>
  <si>
    <t>460671112</t>
  </si>
  <si>
    <t>Výstražná fólie pro krytí kabelů šířky 25 cm</t>
  </si>
  <si>
    <t>1619061807</t>
  </si>
  <si>
    <t>Výstražná fólie z PVC pro krytí kabelů včetně vyrovnání povrchu rýhy, rozvinutí a uložení fólie šířky do 25 cm</t>
  </si>
  <si>
    <t>https://podminky.urs.cz/item/CS_URS_2022_02/460671112</t>
  </si>
  <si>
    <t>"výstražná folie nad chráničky" 138,6</t>
  </si>
  <si>
    <t>140</t>
  </si>
  <si>
    <t>460791214</t>
  </si>
  <si>
    <t>Montáž trubek ochranných plastových uložených volně do rýhy ohebných přes 90 do 110 mm</t>
  </si>
  <si>
    <t>679638776</t>
  </si>
  <si>
    <t>Montáž trubek ochranných uložených volně do rýhy plastových ohebných, vnitřního průměru přes 90 do 110 mm</t>
  </si>
  <si>
    <t>https://podminky.urs.cz/item/CS_URS_2022_02/460791214</t>
  </si>
  <si>
    <t>"chráničky DN 110" 23,1*6</t>
  </si>
  <si>
    <t>141</t>
  </si>
  <si>
    <t>34571355</t>
  </si>
  <si>
    <t>trubka elektroinstalační ohebná dvouplášťová korugovaná (chránička) D 94/110mm, HDPE+LDPE</t>
  </si>
  <si>
    <t>-2141542468</t>
  </si>
  <si>
    <t>138,6*1,05 'Přepočtené koeficientem množství</t>
  </si>
  <si>
    <t>VRN</t>
  </si>
  <si>
    <t>Vedlejší rozpočtové náklady</t>
  </si>
  <si>
    <t>VRN1</t>
  </si>
  <si>
    <t>Průzkumné, geodetické a projektové práce</t>
  </si>
  <si>
    <t>142</t>
  </si>
  <si>
    <t>012103000</t>
  </si>
  <si>
    <t xml:space="preserve">Geodetické práce před výstavbou </t>
  </si>
  <si>
    <t>1024</t>
  </si>
  <si>
    <t>978016143</t>
  </si>
  <si>
    <t>Geodetické práce před výstavbou</t>
  </si>
  <si>
    <t>https://podminky.urs.cz/item/CS_URS_2022_02/012103000</t>
  </si>
  <si>
    <t>"vytyčení staveniště a stáv. IS" 1</t>
  </si>
  <si>
    <t>143</t>
  </si>
  <si>
    <t>012303000</t>
  </si>
  <si>
    <t>Geodetické práce po výstavbě</t>
  </si>
  <si>
    <t>1623039109</t>
  </si>
  <si>
    <t>https://podminky.urs.cz/item/CS_URS_2022_02/012303000</t>
  </si>
  <si>
    <t>"zaměření skutečného provedení stavby, potřebné doměření během stavby" 1</t>
  </si>
  <si>
    <t>144</t>
  </si>
  <si>
    <t>013103000</t>
  </si>
  <si>
    <t>Zpracování / aktualizace plánu BOZP</t>
  </si>
  <si>
    <t>1577763820</t>
  </si>
  <si>
    <t>https://podminky.urs.cz/item/CS_URS_2022_02/013103000</t>
  </si>
  <si>
    <t>145</t>
  </si>
  <si>
    <t>013203000</t>
  </si>
  <si>
    <t>Dokumentace stavby bez rozlišení - mostní list</t>
  </si>
  <si>
    <t>-735668511</t>
  </si>
  <si>
    <t>Dokumentace stavby bez rozlišení</t>
  </si>
  <si>
    <t>https://podminky.urs.cz/item/CS_URS_2022_02/013203000</t>
  </si>
  <si>
    <t>146</t>
  </si>
  <si>
    <t>013244000</t>
  </si>
  <si>
    <t>Realizační dokumentace stavby</t>
  </si>
  <si>
    <t>-1802657110</t>
  </si>
  <si>
    <t>Dokumentace pro provádění stavby</t>
  </si>
  <si>
    <t>https://podminky.urs.cz/item/CS_URS_2022_02/013244000</t>
  </si>
  <si>
    <t>147</t>
  </si>
  <si>
    <t>013254000</t>
  </si>
  <si>
    <t>Dokumentace skutečného provedení stavby</t>
  </si>
  <si>
    <t>-2143263071</t>
  </si>
  <si>
    <t>https://podminky.urs.cz/item/CS_URS_2022_02/013254000</t>
  </si>
  <si>
    <t>148</t>
  </si>
  <si>
    <t>013274000</t>
  </si>
  <si>
    <t>Fotodokumentace průběhu stavby - á 1 týden 4měsícex4 týdny = 16x fotodokumentace</t>
  </si>
  <si>
    <t>-1439314171</t>
  </si>
  <si>
    <t>https://podminky.urs.cz/item/CS_URS_2022_02/013274000</t>
  </si>
  <si>
    <t>149</t>
  </si>
  <si>
    <t>013294000</t>
  </si>
  <si>
    <t>Ostatní dokumentace - havarijní a povodňový plán stavby</t>
  </si>
  <si>
    <t>783791777</t>
  </si>
  <si>
    <t>https://podminky.urs.cz/item/CS_URS_2022_02/013294000</t>
  </si>
  <si>
    <t>150</t>
  </si>
  <si>
    <t>013294001</t>
  </si>
  <si>
    <t>Ostatní dokumentace - výpočet zatížitelnosti</t>
  </si>
  <si>
    <t>156385354</t>
  </si>
  <si>
    <t>151</t>
  </si>
  <si>
    <t>013294002</t>
  </si>
  <si>
    <t>Geometrické plány zrealizované stavby dle SOD</t>
  </si>
  <si>
    <t>-1540376588</t>
  </si>
  <si>
    <t>VRN3</t>
  </si>
  <si>
    <t>Zařízení staveniště</t>
  </si>
  <si>
    <t>152</t>
  </si>
  <si>
    <t>032103000</t>
  </si>
  <si>
    <t>Zařízení staveniště - zřízení, odstranění, náklady po dobu stavby</t>
  </si>
  <si>
    <t>-249660815</t>
  </si>
  <si>
    <t>https://podminky.urs.cz/item/CS_URS_2022_02/032103000</t>
  </si>
  <si>
    <t>153</t>
  </si>
  <si>
    <t>032303000</t>
  </si>
  <si>
    <t xml:space="preserve">Pomocné práce pro zřízení nebo azjištění ochrany inženýrských sítí </t>
  </si>
  <si>
    <t>-210939196</t>
  </si>
  <si>
    <t>https://podminky.urs.cz/item/CS_URS_2022_02/032303000</t>
  </si>
  <si>
    <t>154</t>
  </si>
  <si>
    <t>034503000</t>
  </si>
  <si>
    <t>Informační tabule na staveništi</t>
  </si>
  <si>
    <t>1688724735</t>
  </si>
  <si>
    <t>https://podminky.urs.cz/item/CS_URS_2022_02/034503000</t>
  </si>
  <si>
    <t>"Informační tabule dle požadavků objednatele (plachta PVC velkosti 3500x1800 mm. Oka na uchycení á30 cm.)" 1</t>
  </si>
  <si>
    <t>VRN4</t>
  </si>
  <si>
    <t>Inženýrská činnost</t>
  </si>
  <si>
    <t>155</t>
  </si>
  <si>
    <t>041903000</t>
  </si>
  <si>
    <t>Dozor jiné osoby - první mostní prohlídka</t>
  </si>
  <si>
    <t>-1631426473</t>
  </si>
  <si>
    <t>Dozor jiné osoby</t>
  </si>
  <si>
    <t>https://podminky.urs.cz/item/CS_URS_2022_02/041903000</t>
  </si>
  <si>
    <t>SO 401 - Přeložka VO</t>
  </si>
  <si>
    <t>D1 - Demontáže</t>
  </si>
  <si>
    <t>D2 - Montáže a dodávky</t>
  </si>
  <si>
    <t>D1</t>
  </si>
  <si>
    <t>Demontáže</t>
  </si>
  <si>
    <t>Pol1</t>
  </si>
  <si>
    <t>Demontáž stávajícího sloupu VO2</t>
  </si>
  <si>
    <t>D2</t>
  </si>
  <si>
    <t>Montáže a dodávky</t>
  </si>
  <si>
    <t>Pol2</t>
  </si>
  <si>
    <t>VO1 - bezpaticový stožár vysoký 9m, silnostěnný, žárově oboustranně zinkovaný, 3x osazený, celková výška 9m nad terénem, vč PVC návleku 2m nad terénem</t>
  </si>
  <si>
    <t>Pol3</t>
  </si>
  <si>
    <t>VO1 - typová betonová patka "ŠEDÝ UTOPENEC" dle výrobce stožárů vč. zemních prací  a standardů "MĚSTSKÉ STANDARDY pro veřejné osvětlení" Žďár nad Sázavou</t>
  </si>
  <si>
    <t>Pol4</t>
  </si>
  <si>
    <t>Výložník s ramenem 2m žárově zinkovaný typ dle stávajícího stožáru</t>
  </si>
  <si>
    <t>Pol5</t>
  </si>
  <si>
    <t>VO2 - přeložení stožáru na nové místo dle situace vč. betonové patky</t>
  </si>
  <si>
    <t>Pol6</t>
  </si>
  <si>
    <t>VO3 - bezpaticový stožár vysoký 6m, silnostěnný, žárově oboustranně zinkovaný, 3 osazený, celková výška 6m nad terénem, s výložníkem 1m vč. PVC návleku 2m nad terénem</t>
  </si>
  <si>
    <t>Pol7</t>
  </si>
  <si>
    <t>VO3 - typová betonová patka "ŠEDÝ UTOPENEC" dle výrobce stožárů vč. zemních prací  a standardů "MĚSTSKÉ STANDARDY pro veřejné osvětlení" Žďár nad Sázavou</t>
  </si>
  <si>
    <t>Pol8</t>
  </si>
  <si>
    <t>Stožáry přechod - bezpaticový stožár vysoký 6m, silnostěnný, žárově oboustranně zinkovaný, 3 osazený, celková výška 9m nad terénem, s výložníkem 2,5m vč. PVC návleku 2m nad terénem</t>
  </si>
  <si>
    <t>Pol9</t>
  </si>
  <si>
    <t>Stožáry přechod - typová betonová patka "ŠEDÝ UTOPENEC" dle výrobce stožárů vč. zemních prací  a standardů "MĚSTSKÉ STANDARDY pro veřejné osvětlení" Žďár nad Sázavou</t>
  </si>
  <si>
    <t>Pol10</t>
  </si>
  <si>
    <t>Nové svítidlo pro stožár VO1 - VO3 viz kniha koncových prvků</t>
  </si>
  <si>
    <t>Pol11</t>
  </si>
  <si>
    <t>Nové svítidlo pro stožáry přechodu viz kniha koncových prvků</t>
  </si>
  <si>
    <t>Pol12</t>
  </si>
  <si>
    <t>Stožárová svorkovnice 2x poj. spodek vč. pojistky 6A</t>
  </si>
  <si>
    <t>ks</t>
  </si>
  <si>
    <t>Pol13</t>
  </si>
  <si>
    <t>Kabel celoplastový, CYKY-J 3x1,5, napoj. svítidla ze svorkovnice</t>
  </si>
  <si>
    <t>bm</t>
  </si>
  <si>
    <t>Pol14</t>
  </si>
  <si>
    <t>Kabel celoplastový, CYKY-J 4x16</t>
  </si>
  <si>
    <t>Pol15</t>
  </si>
  <si>
    <t>Zemnící kulatina 10mm FeZn</t>
  </si>
  <si>
    <t>Pol16</t>
  </si>
  <si>
    <t>Chránička vrapovanáá DN63</t>
  </si>
  <si>
    <t>Pol17</t>
  </si>
  <si>
    <t>Chránička vrapovaná DN110</t>
  </si>
  <si>
    <t>Pol18</t>
  </si>
  <si>
    <t>Přebetonování chrániček pod komunikací</t>
  </si>
  <si>
    <t>Pol19</t>
  </si>
  <si>
    <t>Zemní práce vč. pískového lože a zapravení terénu, likvidace přebytečné zeminy</t>
  </si>
  <si>
    <t>Pol20</t>
  </si>
  <si>
    <t>Veškerý ostatní materiál pro dokončení díla</t>
  </si>
  <si>
    <t>Pol21</t>
  </si>
  <si>
    <t>Vysokozdvižná plošina</t>
  </si>
  <si>
    <t>hod</t>
  </si>
  <si>
    <t>Pol22</t>
  </si>
  <si>
    <t>Montážní práce vč. zprovoznění a veškeré další činnosti potřebné pro dokončení díla</t>
  </si>
  <si>
    <t>Pol23</t>
  </si>
  <si>
    <t>Zprovoznění a přezkoušení funkčnosti - sparávce VO</t>
  </si>
  <si>
    <t>Pol24</t>
  </si>
  <si>
    <t>PD skutečného provedení</t>
  </si>
  <si>
    <t>Pol25</t>
  </si>
  <si>
    <t>Výchpzí revizní zpráva</t>
  </si>
  <si>
    <t>vlastní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</si>
</sst>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915611111" TargetMode="External"/><Relationship Id="rId3" Type="http://schemas.openxmlformats.org/officeDocument/2006/relationships/hyperlink" Target="https://podminky.urs.cz/item/CS_URS_2022_02/914511111" TargetMode="External"/><Relationship Id="rId7" Type="http://schemas.openxmlformats.org/officeDocument/2006/relationships/hyperlink" Target="https://podminky.urs.cz/item/CS_URS_2022_02/915131112" TargetMode="External"/><Relationship Id="rId12" Type="http://schemas.openxmlformats.org/officeDocument/2006/relationships/drawing" Target="../drawings/drawing2.xml"/><Relationship Id="rId2" Type="http://schemas.openxmlformats.org/officeDocument/2006/relationships/hyperlink" Target="https://podminky.urs.cz/item/CS_URS_2022_02/914111111" TargetMode="External"/><Relationship Id="rId1" Type="http://schemas.openxmlformats.org/officeDocument/2006/relationships/hyperlink" Target="https://podminky.urs.cz/item/CS_URS_2022_02/913111111" TargetMode="External"/><Relationship Id="rId6" Type="http://schemas.openxmlformats.org/officeDocument/2006/relationships/hyperlink" Target="https://podminky.urs.cz/item/CS_URS_2022_02/915121122" TargetMode="External"/><Relationship Id="rId11" Type="http://schemas.openxmlformats.org/officeDocument/2006/relationships/hyperlink" Target="https://podminky.urs.cz/item/CS_URS_2022_02/998225111" TargetMode="External"/><Relationship Id="rId5" Type="http://schemas.openxmlformats.org/officeDocument/2006/relationships/hyperlink" Target="https://podminky.urs.cz/item/CS_URS_2022_02/915111112" TargetMode="External"/><Relationship Id="rId10" Type="http://schemas.openxmlformats.org/officeDocument/2006/relationships/hyperlink" Target="https://podminky.urs.cz/item/CS_URS_2022_02/966006132" TargetMode="External"/><Relationship Id="rId4" Type="http://schemas.openxmlformats.org/officeDocument/2006/relationships/hyperlink" Target="https://podminky.urs.cz/item/CS_URS_2022_02/914511112" TargetMode="External"/><Relationship Id="rId9" Type="http://schemas.openxmlformats.org/officeDocument/2006/relationships/hyperlink" Target="https://podminky.urs.cz/item/CS_URS_2022_02/915621111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181951112" TargetMode="External"/><Relationship Id="rId117" Type="http://schemas.openxmlformats.org/officeDocument/2006/relationships/hyperlink" Target="https://podminky.urs.cz/item/CS_URS_2022_02/013294000" TargetMode="External"/><Relationship Id="rId21" Type="http://schemas.openxmlformats.org/officeDocument/2006/relationships/hyperlink" Target="https://podminky.urs.cz/item/CS_URS_2022_02/174151101" TargetMode="External"/><Relationship Id="rId42" Type="http://schemas.openxmlformats.org/officeDocument/2006/relationships/hyperlink" Target="https://podminky.urs.cz/item/CS_URS_2022_02/451315125" TargetMode="External"/><Relationship Id="rId47" Type="http://schemas.openxmlformats.org/officeDocument/2006/relationships/hyperlink" Target="https://podminky.urs.cz/item/CS_URS_2022_02/465317212" TargetMode="External"/><Relationship Id="rId63" Type="http://schemas.openxmlformats.org/officeDocument/2006/relationships/hyperlink" Target="https://podminky.urs.cz/item/CS_URS_2022_02/914112111" TargetMode="External"/><Relationship Id="rId68" Type="http://schemas.openxmlformats.org/officeDocument/2006/relationships/hyperlink" Target="https://podminky.urs.cz/item/CS_URS_2022_02/919732211" TargetMode="External"/><Relationship Id="rId84" Type="http://schemas.openxmlformats.org/officeDocument/2006/relationships/hyperlink" Target="https://podminky.urs.cz/item/CS_URS_2022_02/985311114" TargetMode="External"/><Relationship Id="rId89" Type="http://schemas.openxmlformats.org/officeDocument/2006/relationships/hyperlink" Target="https://podminky.urs.cz/item/CS_URS_2022_02/985324211" TargetMode="External"/><Relationship Id="rId112" Type="http://schemas.openxmlformats.org/officeDocument/2006/relationships/hyperlink" Target="https://podminky.urs.cz/item/CS_URS_2022_02/013103000" TargetMode="External"/><Relationship Id="rId16" Type="http://schemas.openxmlformats.org/officeDocument/2006/relationships/hyperlink" Target="https://podminky.urs.cz/item/CS_URS_2022_02/162751117" TargetMode="External"/><Relationship Id="rId107" Type="http://schemas.openxmlformats.org/officeDocument/2006/relationships/hyperlink" Target="https://podminky.urs.cz/item/CS_URS_2022_02/764244311" TargetMode="External"/><Relationship Id="rId11" Type="http://schemas.openxmlformats.org/officeDocument/2006/relationships/hyperlink" Target="https://podminky.urs.cz/item/CS_URS_2022_02/113202111" TargetMode="External"/><Relationship Id="rId32" Type="http://schemas.openxmlformats.org/officeDocument/2006/relationships/hyperlink" Target="https://podminky.urs.cz/item/CS_URS_2022_02/212972113" TargetMode="External"/><Relationship Id="rId37" Type="http://schemas.openxmlformats.org/officeDocument/2006/relationships/hyperlink" Target="https://podminky.urs.cz/item/CS_URS_2022_02/317361116" TargetMode="External"/><Relationship Id="rId53" Type="http://schemas.openxmlformats.org/officeDocument/2006/relationships/hyperlink" Target="https://podminky.urs.cz/item/CS_URS_2022_02/573191111" TargetMode="External"/><Relationship Id="rId58" Type="http://schemas.openxmlformats.org/officeDocument/2006/relationships/hyperlink" Target="https://podminky.urs.cz/item/CS_URS_2022_02/577175142" TargetMode="External"/><Relationship Id="rId74" Type="http://schemas.openxmlformats.org/officeDocument/2006/relationships/hyperlink" Target="https://podminky.urs.cz/item/CS_URS_2022_02/945211291" TargetMode="External"/><Relationship Id="rId79" Type="http://schemas.openxmlformats.org/officeDocument/2006/relationships/hyperlink" Target="https://podminky.urs.cz/item/CS_URS_2022_02/977151125" TargetMode="External"/><Relationship Id="rId102" Type="http://schemas.openxmlformats.org/officeDocument/2006/relationships/hyperlink" Target="https://podminky.urs.cz/item/CS_URS_2022_02/711142559" TargetMode="External"/><Relationship Id="rId5" Type="http://schemas.openxmlformats.org/officeDocument/2006/relationships/hyperlink" Target="https://podminky.urs.cz/item/CS_URS_2022_02/113107184" TargetMode="External"/><Relationship Id="rId61" Type="http://schemas.openxmlformats.org/officeDocument/2006/relationships/hyperlink" Target="https://podminky.urs.cz/item/CS_URS_2022_02/596211253" TargetMode="External"/><Relationship Id="rId82" Type="http://schemas.openxmlformats.org/officeDocument/2006/relationships/hyperlink" Target="https://podminky.urs.cz/item/CS_URS_2022_02/985131111" TargetMode="External"/><Relationship Id="rId90" Type="http://schemas.openxmlformats.org/officeDocument/2006/relationships/hyperlink" Target="https://podminky.urs.cz/item/CS_URS_2022_02/985324221" TargetMode="External"/><Relationship Id="rId95" Type="http://schemas.openxmlformats.org/officeDocument/2006/relationships/hyperlink" Target="https://podminky.urs.cz/item/CS_URS_2022_02/997221873" TargetMode="External"/><Relationship Id="rId19" Type="http://schemas.openxmlformats.org/officeDocument/2006/relationships/hyperlink" Target="https://podminky.urs.cz/item/CS_URS_2022_02/171201231" TargetMode="External"/><Relationship Id="rId14" Type="http://schemas.openxmlformats.org/officeDocument/2006/relationships/hyperlink" Target="https://podminky.urs.cz/item/CS_URS_2022_02/122251103" TargetMode="External"/><Relationship Id="rId22" Type="http://schemas.openxmlformats.org/officeDocument/2006/relationships/hyperlink" Target="https://podminky.urs.cz/item/CS_URS_2022_02/174151101" TargetMode="External"/><Relationship Id="rId27" Type="http://schemas.openxmlformats.org/officeDocument/2006/relationships/hyperlink" Target="https://podminky.urs.cz/item/CS_URS_2022_02/182251101" TargetMode="External"/><Relationship Id="rId30" Type="http://schemas.openxmlformats.org/officeDocument/2006/relationships/hyperlink" Target="https://podminky.urs.cz/item/CS_URS_2022_02/212792212" TargetMode="External"/><Relationship Id="rId35" Type="http://schemas.openxmlformats.org/officeDocument/2006/relationships/hyperlink" Target="https://podminky.urs.cz/item/CS_URS_2022_02/317353121" TargetMode="External"/><Relationship Id="rId43" Type="http://schemas.openxmlformats.org/officeDocument/2006/relationships/hyperlink" Target="https://podminky.urs.cz/item/CS_URS_2022_02/452311141" TargetMode="External"/><Relationship Id="rId48" Type="http://schemas.openxmlformats.org/officeDocument/2006/relationships/hyperlink" Target="https://podminky.urs.cz/item/CS_URS_2022_02/564871011" TargetMode="External"/><Relationship Id="rId56" Type="http://schemas.openxmlformats.org/officeDocument/2006/relationships/hyperlink" Target="https://podminky.urs.cz/item/CS_URS_2022_02/577134121" TargetMode="External"/><Relationship Id="rId64" Type="http://schemas.openxmlformats.org/officeDocument/2006/relationships/hyperlink" Target="https://podminky.urs.cz/item/CS_URS_2022_02/916131213" TargetMode="External"/><Relationship Id="rId69" Type="http://schemas.openxmlformats.org/officeDocument/2006/relationships/hyperlink" Target="https://podminky.urs.cz/item/CS_URS_2022_02/931992121" TargetMode="External"/><Relationship Id="rId77" Type="http://schemas.openxmlformats.org/officeDocument/2006/relationships/hyperlink" Target="https://podminky.urs.cz/item/CS_URS_2022_02/966075211" TargetMode="External"/><Relationship Id="rId100" Type="http://schemas.openxmlformats.org/officeDocument/2006/relationships/hyperlink" Target="https://podminky.urs.cz/item/CS_URS_2022_02/711131111" TargetMode="External"/><Relationship Id="rId105" Type="http://schemas.openxmlformats.org/officeDocument/2006/relationships/hyperlink" Target="https://podminky.urs.cz/item/CS_URS_2022_02/711491272" TargetMode="External"/><Relationship Id="rId113" Type="http://schemas.openxmlformats.org/officeDocument/2006/relationships/hyperlink" Target="https://podminky.urs.cz/item/CS_URS_2022_02/013203000" TargetMode="External"/><Relationship Id="rId118" Type="http://schemas.openxmlformats.org/officeDocument/2006/relationships/hyperlink" Target="https://podminky.urs.cz/item/CS_URS_2022_02/032103000" TargetMode="External"/><Relationship Id="rId8" Type="http://schemas.openxmlformats.org/officeDocument/2006/relationships/hyperlink" Target="https://podminky.urs.cz/item/CS_URS_2022_02/113154323" TargetMode="External"/><Relationship Id="rId51" Type="http://schemas.openxmlformats.org/officeDocument/2006/relationships/hyperlink" Target="https://podminky.urs.cz/item/CS_URS_2022_02/565166121" TargetMode="External"/><Relationship Id="rId72" Type="http://schemas.openxmlformats.org/officeDocument/2006/relationships/hyperlink" Target="https://podminky.urs.cz/item/CS_URS_2022_02/945211121" TargetMode="External"/><Relationship Id="rId80" Type="http://schemas.openxmlformats.org/officeDocument/2006/relationships/hyperlink" Target="https://podminky.urs.cz/item/CS_URS_2022_02/979051112" TargetMode="External"/><Relationship Id="rId85" Type="http://schemas.openxmlformats.org/officeDocument/2006/relationships/hyperlink" Target="https://podminky.urs.cz/item/CS_URS_2022_02/985312114" TargetMode="External"/><Relationship Id="rId93" Type="http://schemas.openxmlformats.org/officeDocument/2006/relationships/hyperlink" Target="https://podminky.urs.cz/item/CS_URS_2022_02/997221559" TargetMode="External"/><Relationship Id="rId98" Type="http://schemas.openxmlformats.org/officeDocument/2006/relationships/hyperlink" Target="https://podminky.urs.cz/item/CS_URS_2022_02/711121131" TargetMode="External"/><Relationship Id="rId121" Type="http://schemas.openxmlformats.org/officeDocument/2006/relationships/hyperlink" Target="https://podminky.urs.cz/item/CS_URS_2022_02/041903000" TargetMode="External"/><Relationship Id="rId3" Type="http://schemas.openxmlformats.org/officeDocument/2006/relationships/hyperlink" Target="https://podminky.urs.cz/item/CS_URS_2022_02/113107181" TargetMode="External"/><Relationship Id="rId12" Type="http://schemas.openxmlformats.org/officeDocument/2006/relationships/hyperlink" Target="https://podminky.urs.cz/item/CS_URS_2022_02/119003227" TargetMode="External"/><Relationship Id="rId17" Type="http://schemas.openxmlformats.org/officeDocument/2006/relationships/hyperlink" Target="https://podminky.urs.cz/item/CS_URS_2022_02/162751119" TargetMode="External"/><Relationship Id="rId25" Type="http://schemas.openxmlformats.org/officeDocument/2006/relationships/hyperlink" Target="https://podminky.urs.cz/item/CS_URS_2022_02/181411132" TargetMode="External"/><Relationship Id="rId33" Type="http://schemas.openxmlformats.org/officeDocument/2006/relationships/hyperlink" Target="https://podminky.urs.cz/item/CS_URS_2022_02/317171126" TargetMode="External"/><Relationship Id="rId38" Type="http://schemas.openxmlformats.org/officeDocument/2006/relationships/hyperlink" Target="https://podminky.urs.cz/item/CS_URS_2022_02/421321128" TargetMode="External"/><Relationship Id="rId46" Type="http://schemas.openxmlformats.org/officeDocument/2006/relationships/hyperlink" Target="https://podminky.urs.cz/item/CS_URS_2022_02/458311131" TargetMode="External"/><Relationship Id="rId59" Type="http://schemas.openxmlformats.org/officeDocument/2006/relationships/hyperlink" Target="https://podminky.urs.cz/item/CS_URS_2022_02/578133212" TargetMode="External"/><Relationship Id="rId67" Type="http://schemas.openxmlformats.org/officeDocument/2006/relationships/hyperlink" Target="https://podminky.urs.cz/item/CS_URS_2022_02/919122132" TargetMode="External"/><Relationship Id="rId103" Type="http://schemas.openxmlformats.org/officeDocument/2006/relationships/hyperlink" Target="https://podminky.urs.cz/item/CS_URS_2022_02/711161217" TargetMode="External"/><Relationship Id="rId108" Type="http://schemas.openxmlformats.org/officeDocument/2006/relationships/hyperlink" Target="https://podminky.urs.cz/item/CS_URS_2022_02/460671112" TargetMode="External"/><Relationship Id="rId116" Type="http://schemas.openxmlformats.org/officeDocument/2006/relationships/hyperlink" Target="https://podminky.urs.cz/item/CS_URS_2022_02/013274000" TargetMode="External"/><Relationship Id="rId20" Type="http://schemas.openxmlformats.org/officeDocument/2006/relationships/hyperlink" Target="https://podminky.urs.cz/item/CS_URS_2022_02/171251201" TargetMode="External"/><Relationship Id="rId41" Type="http://schemas.openxmlformats.org/officeDocument/2006/relationships/hyperlink" Target="https://podminky.urs.cz/item/CS_URS_2022_02/421361226" TargetMode="External"/><Relationship Id="rId54" Type="http://schemas.openxmlformats.org/officeDocument/2006/relationships/hyperlink" Target="https://podminky.urs.cz/item/CS_URS_2022_02/573231106" TargetMode="External"/><Relationship Id="rId62" Type="http://schemas.openxmlformats.org/officeDocument/2006/relationships/hyperlink" Target="https://podminky.urs.cz/item/CS_URS_2022_02/632664111" TargetMode="External"/><Relationship Id="rId70" Type="http://schemas.openxmlformats.org/officeDocument/2006/relationships/hyperlink" Target="https://podminky.urs.cz/item/CS_URS_2022_02/931994131" TargetMode="External"/><Relationship Id="rId75" Type="http://schemas.openxmlformats.org/officeDocument/2006/relationships/hyperlink" Target="https://podminky.urs.cz/item/CS_URS_2022_02/953991413" TargetMode="External"/><Relationship Id="rId83" Type="http://schemas.openxmlformats.org/officeDocument/2006/relationships/hyperlink" Target="https://podminky.urs.cz/item/CS_URS_2022_02/985311112" TargetMode="External"/><Relationship Id="rId88" Type="http://schemas.openxmlformats.org/officeDocument/2006/relationships/hyperlink" Target="https://podminky.urs.cz/item/CS_URS_2022_02/985324112" TargetMode="External"/><Relationship Id="rId91" Type="http://schemas.openxmlformats.org/officeDocument/2006/relationships/hyperlink" Target="https://podminky.urs.cz/item/CS_URS_2022_02/997013814" TargetMode="External"/><Relationship Id="rId96" Type="http://schemas.openxmlformats.org/officeDocument/2006/relationships/hyperlink" Target="https://podminky.urs.cz/item/CS_URS_2022_02/997221875" TargetMode="External"/><Relationship Id="rId111" Type="http://schemas.openxmlformats.org/officeDocument/2006/relationships/hyperlink" Target="https://podminky.urs.cz/item/CS_URS_2022_02/012303000" TargetMode="External"/><Relationship Id="rId1" Type="http://schemas.openxmlformats.org/officeDocument/2006/relationships/hyperlink" Target="https://podminky.urs.cz/item/CS_URS_2022_02/113105113" TargetMode="External"/><Relationship Id="rId6" Type="http://schemas.openxmlformats.org/officeDocument/2006/relationships/hyperlink" Target="https://podminky.urs.cz/item/CS_URS_2022_02/113107222" TargetMode="External"/><Relationship Id="rId15" Type="http://schemas.openxmlformats.org/officeDocument/2006/relationships/hyperlink" Target="https://podminky.urs.cz/item/CS_URS_2022_02/162351103" TargetMode="External"/><Relationship Id="rId23" Type="http://schemas.openxmlformats.org/officeDocument/2006/relationships/hyperlink" Target="https://podminky.urs.cz/item/CS_URS_2022_02/175111101" TargetMode="External"/><Relationship Id="rId28" Type="http://schemas.openxmlformats.org/officeDocument/2006/relationships/hyperlink" Target="https://podminky.urs.cz/item/CS_URS_2022_02/182351023" TargetMode="External"/><Relationship Id="rId36" Type="http://schemas.openxmlformats.org/officeDocument/2006/relationships/hyperlink" Target="https://podminky.urs.cz/item/CS_URS_2022_02/317353221" TargetMode="External"/><Relationship Id="rId49" Type="http://schemas.openxmlformats.org/officeDocument/2006/relationships/hyperlink" Target="https://podminky.urs.cz/item/CS_URS_2022_02/564871016" TargetMode="External"/><Relationship Id="rId57" Type="http://schemas.openxmlformats.org/officeDocument/2006/relationships/hyperlink" Target="https://podminky.urs.cz/item/CS_URS_2022_02/577145142" TargetMode="External"/><Relationship Id="rId106" Type="http://schemas.openxmlformats.org/officeDocument/2006/relationships/hyperlink" Target="https://podminky.urs.cz/item/CS_URS_2022_02/713411111" TargetMode="External"/><Relationship Id="rId114" Type="http://schemas.openxmlformats.org/officeDocument/2006/relationships/hyperlink" Target="https://podminky.urs.cz/item/CS_URS_2022_02/013244000" TargetMode="External"/><Relationship Id="rId119" Type="http://schemas.openxmlformats.org/officeDocument/2006/relationships/hyperlink" Target="https://podminky.urs.cz/item/CS_URS_2022_02/032303000" TargetMode="External"/><Relationship Id="rId10" Type="http://schemas.openxmlformats.org/officeDocument/2006/relationships/hyperlink" Target="https://podminky.urs.cz/item/CS_URS_2022_02/113201112" TargetMode="External"/><Relationship Id="rId31" Type="http://schemas.openxmlformats.org/officeDocument/2006/relationships/hyperlink" Target="https://podminky.urs.cz/item/CS_URS_2022_02/212792312" TargetMode="External"/><Relationship Id="rId44" Type="http://schemas.openxmlformats.org/officeDocument/2006/relationships/hyperlink" Target="https://podminky.urs.cz/item/CS_URS_2022_02/452313141" TargetMode="External"/><Relationship Id="rId52" Type="http://schemas.openxmlformats.org/officeDocument/2006/relationships/hyperlink" Target="https://podminky.urs.cz/item/CS_URS_2022_02/567132112" TargetMode="External"/><Relationship Id="rId60" Type="http://schemas.openxmlformats.org/officeDocument/2006/relationships/hyperlink" Target="https://podminky.urs.cz/item/CS_URS_2022_02/578901111" TargetMode="External"/><Relationship Id="rId65" Type="http://schemas.openxmlformats.org/officeDocument/2006/relationships/hyperlink" Target="https://podminky.urs.cz/item/CS_URS_2022_02/916231213" TargetMode="External"/><Relationship Id="rId73" Type="http://schemas.openxmlformats.org/officeDocument/2006/relationships/hyperlink" Target="https://podminky.urs.cz/item/CS_URS_2022_02/945211221" TargetMode="External"/><Relationship Id="rId78" Type="http://schemas.openxmlformats.org/officeDocument/2006/relationships/hyperlink" Target="https://podminky.urs.cz/item/CS_URS_2022_02/977141128" TargetMode="External"/><Relationship Id="rId81" Type="http://schemas.openxmlformats.org/officeDocument/2006/relationships/hyperlink" Target="https://podminky.urs.cz/item/CS_URS_2022_02/985131111" TargetMode="External"/><Relationship Id="rId86" Type="http://schemas.openxmlformats.org/officeDocument/2006/relationships/hyperlink" Target="https://podminky.urs.cz/item/CS_URS_2022_02/985323212" TargetMode="External"/><Relationship Id="rId94" Type="http://schemas.openxmlformats.org/officeDocument/2006/relationships/hyperlink" Target="https://podminky.urs.cz/item/CS_URS_2022_02/997221861" TargetMode="External"/><Relationship Id="rId99" Type="http://schemas.openxmlformats.org/officeDocument/2006/relationships/hyperlink" Target="https://podminky.urs.cz/item/CS_URS_2022_02/711122131" TargetMode="External"/><Relationship Id="rId101" Type="http://schemas.openxmlformats.org/officeDocument/2006/relationships/hyperlink" Target="https://podminky.urs.cz/item/CS_URS_2022_02/711131811" TargetMode="External"/><Relationship Id="rId122" Type="http://schemas.openxmlformats.org/officeDocument/2006/relationships/drawing" Target="../drawings/drawing3.xml"/><Relationship Id="rId4" Type="http://schemas.openxmlformats.org/officeDocument/2006/relationships/hyperlink" Target="https://podminky.urs.cz/item/CS_URS_2022_02/113107163" TargetMode="External"/><Relationship Id="rId9" Type="http://schemas.openxmlformats.org/officeDocument/2006/relationships/hyperlink" Target="https://podminky.urs.cz/item/CS_URS_2022_02/113154324" TargetMode="External"/><Relationship Id="rId13" Type="http://schemas.openxmlformats.org/officeDocument/2006/relationships/hyperlink" Target="https://podminky.urs.cz/item/CS_URS_2022_02/119003228" TargetMode="External"/><Relationship Id="rId18" Type="http://schemas.openxmlformats.org/officeDocument/2006/relationships/hyperlink" Target="https://podminky.urs.cz/item/CS_URS_2022_02/167151101" TargetMode="External"/><Relationship Id="rId39" Type="http://schemas.openxmlformats.org/officeDocument/2006/relationships/hyperlink" Target="https://podminky.urs.cz/item/CS_URS_2022_02/421351111" TargetMode="External"/><Relationship Id="rId109" Type="http://schemas.openxmlformats.org/officeDocument/2006/relationships/hyperlink" Target="https://podminky.urs.cz/item/CS_URS_2022_02/460791214" TargetMode="External"/><Relationship Id="rId34" Type="http://schemas.openxmlformats.org/officeDocument/2006/relationships/hyperlink" Target="https://podminky.urs.cz/item/CS_URS_2022_02/317321118" TargetMode="External"/><Relationship Id="rId50" Type="http://schemas.openxmlformats.org/officeDocument/2006/relationships/hyperlink" Target="https://podminky.urs.cz/item/CS_URS_2022_02/564871111" TargetMode="External"/><Relationship Id="rId55" Type="http://schemas.openxmlformats.org/officeDocument/2006/relationships/hyperlink" Target="https://podminky.urs.cz/item/CS_URS_2022_02/573231108" TargetMode="External"/><Relationship Id="rId76" Type="http://schemas.openxmlformats.org/officeDocument/2006/relationships/hyperlink" Target="https://podminky.urs.cz/item/CS_URS_2022_02/962041211" TargetMode="External"/><Relationship Id="rId97" Type="http://schemas.openxmlformats.org/officeDocument/2006/relationships/hyperlink" Target="https://podminky.urs.cz/item/CS_URS_2022_02/998214111" TargetMode="External"/><Relationship Id="rId104" Type="http://schemas.openxmlformats.org/officeDocument/2006/relationships/hyperlink" Target="https://podminky.urs.cz/item/CS_URS_2022_02/711341564" TargetMode="External"/><Relationship Id="rId120" Type="http://schemas.openxmlformats.org/officeDocument/2006/relationships/hyperlink" Target="https://podminky.urs.cz/item/CS_URS_2022_02/034503000" TargetMode="External"/><Relationship Id="rId7" Type="http://schemas.openxmlformats.org/officeDocument/2006/relationships/hyperlink" Target="https://podminky.urs.cz/item/CS_URS_2022_02/113107323" TargetMode="External"/><Relationship Id="rId71" Type="http://schemas.openxmlformats.org/officeDocument/2006/relationships/hyperlink" Target="https://podminky.urs.cz/item/CS_URS_2022_02/931994142" TargetMode="External"/><Relationship Id="rId92" Type="http://schemas.openxmlformats.org/officeDocument/2006/relationships/hyperlink" Target="https://podminky.urs.cz/item/CS_URS_2022_02/997221551" TargetMode="External"/><Relationship Id="rId2" Type="http://schemas.openxmlformats.org/officeDocument/2006/relationships/hyperlink" Target="https://podminky.urs.cz/item/CS_URS_2022_02/113106144" TargetMode="External"/><Relationship Id="rId29" Type="http://schemas.openxmlformats.org/officeDocument/2006/relationships/hyperlink" Target="https://podminky.urs.cz/item/CS_URS_2022_02/185804312" TargetMode="External"/><Relationship Id="rId24" Type="http://schemas.openxmlformats.org/officeDocument/2006/relationships/hyperlink" Target="https://podminky.urs.cz/item/CS_URS_2022_02/175151101" TargetMode="External"/><Relationship Id="rId40" Type="http://schemas.openxmlformats.org/officeDocument/2006/relationships/hyperlink" Target="https://podminky.urs.cz/item/CS_URS_2022_02/421351211" TargetMode="External"/><Relationship Id="rId45" Type="http://schemas.openxmlformats.org/officeDocument/2006/relationships/hyperlink" Target="https://podminky.urs.cz/item/CS_URS_2022_02/452351101" TargetMode="External"/><Relationship Id="rId66" Type="http://schemas.openxmlformats.org/officeDocument/2006/relationships/hyperlink" Target="https://podminky.urs.cz/item/CS_URS_2022_02/919111111" TargetMode="External"/><Relationship Id="rId87" Type="http://schemas.openxmlformats.org/officeDocument/2006/relationships/hyperlink" Target="https://podminky.urs.cz/item/CS_URS_2022_02/985324111" TargetMode="External"/><Relationship Id="rId110" Type="http://schemas.openxmlformats.org/officeDocument/2006/relationships/hyperlink" Target="https://podminky.urs.cz/item/CS_URS_2022_02/012103000" TargetMode="External"/><Relationship Id="rId115" Type="http://schemas.openxmlformats.org/officeDocument/2006/relationships/hyperlink" Target="https://podminky.urs.cz/item/CS_URS_2022_02/013254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39" t="s">
        <v>5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 x14ac:dyDescent="0.2">
      <c r="B5" s="20"/>
      <c r="D5" s="24" t="s">
        <v>13</v>
      </c>
      <c r="K5" s="204" t="s">
        <v>14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R5" s="20"/>
      <c r="BE5" s="201" t="s">
        <v>15</v>
      </c>
      <c r="BS5" s="17" t="s">
        <v>6</v>
      </c>
    </row>
    <row r="6" spans="1:74" s="1" customFormat="1" ht="36.950000000000003" customHeight="1" x14ac:dyDescent="0.2">
      <c r="B6" s="20"/>
      <c r="D6" s="26" t="s">
        <v>16</v>
      </c>
      <c r="K6" s="206" t="s">
        <v>17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R6" s="20"/>
      <c r="BE6" s="202"/>
      <c r="BS6" s="17" t="s">
        <v>6</v>
      </c>
    </row>
    <row r="7" spans="1:74" s="1" customFormat="1" ht="12" customHeight="1" x14ac:dyDescent="0.2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02"/>
      <c r="BS7" s="17" t="s">
        <v>6</v>
      </c>
    </row>
    <row r="8" spans="1:74" s="1" customFormat="1" ht="12" customHeight="1" x14ac:dyDescent="0.2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02"/>
      <c r="BS8" s="17" t="s">
        <v>6</v>
      </c>
    </row>
    <row r="9" spans="1:74" s="1" customFormat="1" ht="14.45" customHeight="1" x14ac:dyDescent="0.2">
      <c r="B9" s="20"/>
      <c r="AR9" s="20"/>
      <c r="BE9" s="202"/>
      <c r="BS9" s="17" t="s">
        <v>6</v>
      </c>
    </row>
    <row r="10" spans="1:74" s="1" customFormat="1" ht="12" customHeight="1" x14ac:dyDescent="0.2">
      <c r="B10" s="20"/>
      <c r="D10" s="27" t="s">
        <v>24</v>
      </c>
      <c r="AK10" s="27" t="s">
        <v>25</v>
      </c>
      <c r="AN10" s="25" t="s">
        <v>1</v>
      </c>
      <c r="AR10" s="20"/>
      <c r="BE10" s="202"/>
      <c r="BS10" s="17" t="s">
        <v>6</v>
      </c>
    </row>
    <row r="11" spans="1:74" s="1" customFormat="1" ht="18.399999999999999" customHeight="1" x14ac:dyDescent="0.2">
      <c r="B11" s="20"/>
      <c r="E11" s="25" t="s">
        <v>21</v>
      </c>
      <c r="AK11" s="27" t="s">
        <v>26</v>
      </c>
      <c r="AN11" s="25" t="s">
        <v>1</v>
      </c>
      <c r="AR11" s="20"/>
      <c r="BE11" s="202"/>
      <c r="BS11" s="17" t="s">
        <v>6</v>
      </c>
    </row>
    <row r="12" spans="1:74" s="1" customFormat="1" ht="6.95" customHeight="1" x14ac:dyDescent="0.2">
      <c r="B12" s="20"/>
      <c r="AR12" s="20"/>
      <c r="BE12" s="202"/>
      <c r="BS12" s="17" t="s">
        <v>6</v>
      </c>
    </row>
    <row r="13" spans="1:74" s="1" customFormat="1" ht="12" customHeight="1" x14ac:dyDescent="0.2">
      <c r="B13" s="20"/>
      <c r="D13" s="27" t="s">
        <v>27</v>
      </c>
      <c r="AK13" s="27" t="s">
        <v>25</v>
      </c>
      <c r="AN13" s="29" t="s">
        <v>28</v>
      </c>
      <c r="AR13" s="20"/>
      <c r="BE13" s="202"/>
      <c r="BS13" s="17" t="s">
        <v>6</v>
      </c>
    </row>
    <row r="14" spans="1:74" ht="12.75" x14ac:dyDescent="0.2">
      <c r="B14" s="20"/>
      <c r="E14" s="207" t="s">
        <v>28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7" t="s">
        <v>26</v>
      </c>
      <c r="AN14" s="29" t="s">
        <v>28</v>
      </c>
      <c r="AR14" s="20"/>
      <c r="BE14" s="202"/>
      <c r="BS14" s="17" t="s">
        <v>6</v>
      </c>
    </row>
    <row r="15" spans="1:74" s="1" customFormat="1" ht="6.95" customHeight="1" x14ac:dyDescent="0.2">
      <c r="B15" s="20"/>
      <c r="AR15" s="20"/>
      <c r="BE15" s="202"/>
      <c r="BS15" s="17" t="s">
        <v>3</v>
      </c>
    </row>
    <row r="16" spans="1:74" s="1" customFormat="1" ht="12" customHeight="1" x14ac:dyDescent="0.2">
      <c r="B16" s="20"/>
      <c r="D16" s="27" t="s">
        <v>29</v>
      </c>
      <c r="AK16" s="27" t="s">
        <v>25</v>
      </c>
      <c r="AN16" s="25" t="s">
        <v>1</v>
      </c>
      <c r="AR16" s="20"/>
      <c r="BE16" s="202"/>
      <c r="BS16" s="17" t="s">
        <v>3</v>
      </c>
    </row>
    <row r="17" spans="1:71" s="1" customFormat="1" ht="18.399999999999999" customHeight="1" x14ac:dyDescent="0.2">
      <c r="B17" s="20"/>
      <c r="E17" s="25" t="s">
        <v>21</v>
      </c>
      <c r="AK17" s="27" t="s">
        <v>26</v>
      </c>
      <c r="AN17" s="25" t="s">
        <v>1</v>
      </c>
      <c r="AR17" s="20"/>
      <c r="BE17" s="202"/>
      <c r="BS17" s="17" t="s">
        <v>30</v>
      </c>
    </row>
    <row r="18" spans="1:71" s="1" customFormat="1" ht="6.95" customHeight="1" x14ac:dyDescent="0.2">
      <c r="B18" s="20"/>
      <c r="AR18" s="20"/>
      <c r="BE18" s="202"/>
      <c r="BS18" s="17" t="s">
        <v>6</v>
      </c>
    </row>
    <row r="19" spans="1:71" s="1" customFormat="1" ht="12" customHeight="1" x14ac:dyDescent="0.2">
      <c r="B19" s="20"/>
      <c r="D19" s="27" t="s">
        <v>31</v>
      </c>
      <c r="AK19" s="27" t="s">
        <v>25</v>
      </c>
      <c r="AN19" s="25" t="s">
        <v>1</v>
      </c>
      <c r="AR19" s="20"/>
      <c r="BE19" s="202"/>
      <c r="BS19" s="17" t="s">
        <v>6</v>
      </c>
    </row>
    <row r="20" spans="1:71" s="1" customFormat="1" ht="18.399999999999999" customHeight="1" x14ac:dyDescent="0.2">
      <c r="B20" s="20"/>
      <c r="E20" s="25" t="s">
        <v>21</v>
      </c>
      <c r="AK20" s="27" t="s">
        <v>26</v>
      </c>
      <c r="AN20" s="25" t="s">
        <v>1</v>
      </c>
      <c r="AR20" s="20"/>
      <c r="BE20" s="202"/>
      <c r="BS20" s="17" t="s">
        <v>30</v>
      </c>
    </row>
    <row r="21" spans="1:71" s="1" customFormat="1" ht="6.95" customHeight="1" x14ac:dyDescent="0.2">
      <c r="B21" s="20"/>
      <c r="AR21" s="20"/>
      <c r="BE21" s="202"/>
    </row>
    <row r="22" spans="1:71" s="1" customFormat="1" ht="12" customHeight="1" x14ac:dyDescent="0.2">
      <c r="B22" s="20"/>
      <c r="D22" s="27" t="s">
        <v>32</v>
      </c>
      <c r="AR22" s="20"/>
      <c r="BE22" s="202"/>
    </row>
    <row r="23" spans="1:71" s="1" customFormat="1" ht="16.5" customHeight="1" x14ac:dyDescent="0.2">
      <c r="B23" s="20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20"/>
      <c r="BE23" s="202"/>
    </row>
    <row r="24" spans="1:71" s="1" customFormat="1" ht="6.95" customHeight="1" x14ac:dyDescent="0.2">
      <c r="B24" s="20"/>
      <c r="AR24" s="20"/>
      <c r="BE24" s="202"/>
    </row>
    <row r="25" spans="1:71" s="1" customFormat="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2"/>
    </row>
    <row r="26" spans="1:71" s="2" customFormat="1" ht="25.9" customHeight="1" x14ac:dyDescent="0.2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0">
        <f>ROUND(AG94,2)</f>
        <v>0</v>
      </c>
      <c r="AL26" s="211"/>
      <c r="AM26" s="211"/>
      <c r="AN26" s="211"/>
      <c r="AO26" s="211"/>
      <c r="AP26" s="32"/>
      <c r="AQ26" s="32"/>
      <c r="AR26" s="33"/>
      <c r="BE26" s="202"/>
    </row>
    <row r="27" spans="1:71" s="2" customFormat="1" ht="6.95" customHeight="1" x14ac:dyDescent="0.2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2"/>
    </row>
    <row r="28" spans="1:71" s="2" customFormat="1" ht="12.75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2" t="s">
        <v>34</v>
      </c>
      <c r="M28" s="212"/>
      <c r="N28" s="212"/>
      <c r="O28" s="212"/>
      <c r="P28" s="212"/>
      <c r="Q28" s="32"/>
      <c r="R28" s="32"/>
      <c r="S28" s="32"/>
      <c r="T28" s="32"/>
      <c r="U28" s="32"/>
      <c r="V28" s="32"/>
      <c r="W28" s="212" t="s">
        <v>35</v>
      </c>
      <c r="X28" s="212"/>
      <c r="Y28" s="212"/>
      <c r="Z28" s="212"/>
      <c r="AA28" s="212"/>
      <c r="AB28" s="212"/>
      <c r="AC28" s="212"/>
      <c r="AD28" s="212"/>
      <c r="AE28" s="212"/>
      <c r="AF28" s="32"/>
      <c r="AG28" s="32"/>
      <c r="AH28" s="32"/>
      <c r="AI28" s="32"/>
      <c r="AJ28" s="32"/>
      <c r="AK28" s="212" t="s">
        <v>36</v>
      </c>
      <c r="AL28" s="212"/>
      <c r="AM28" s="212"/>
      <c r="AN28" s="212"/>
      <c r="AO28" s="212"/>
      <c r="AP28" s="32"/>
      <c r="AQ28" s="32"/>
      <c r="AR28" s="33"/>
      <c r="BE28" s="202"/>
    </row>
    <row r="29" spans="1:71" s="3" customFormat="1" ht="14.45" customHeight="1" x14ac:dyDescent="0.2">
      <c r="B29" s="37"/>
      <c r="D29" s="27" t="s">
        <v>37</v>
      </c>
      <c r="F29" s="27" t="s">
        <v>38</v>
      </c>
      <c r="L29" s="215">
        <v>0.21</v>
      </c>
      <c r="M29" s="214"/>
      <c r="N29" s="214"/>
      <c r="O29" s="214"/>
      <c r="P29" s="214"/>
      <c r="W29" s="213">
        <f>ROUND(AZ94, 2)</f>
        <v>0</v>
      </c>
      <c r="X29" s="214"/>
      <c r="Y29" s="214"/>
      <c r="Z29" s="214"/>
      <c r="AA29" s="214"/>
      <c r="AB29" s="214"/>
      <c r="AC29" s="214"/>
      <c r="AD29" s="214"/>
      <c r="AE29" s="214"/>
      <c r="AK29" s="213">
        <f>ROUND(AV94, 2)</f>
        <v>0</v>
      </c>
      <c r="AL29" s="214"/>
      <c r="AM29" s="214"/>
      <c r="AN29" s="214"/>
      <c r="AO29" s="214"/>
      <c r="AR29" s="37"/>
      <c r="BE29" s="203"/>
    </row>
    <row r="30" spans="1:71" s="3" customFormat="1" ht="14.45" customHeight="1" x14ac:dyDescent="0.2">
      <c r="B30" s="37"/>
      <c r="F30" s="27" t="s">
        <v>39</v>
      </c>
      <c r="L30" s="215">
        <v>0.15</v>
      </c>
      <c r="M30" s="214"/>
      <c r="N30" s="214"/>
      <c r="O30" s="214"/>
      <c r="P30" s="214"/>
      <c r="W30" s="213">
        <f>ROUND(BA94, 2)</f>
        <v>0</v>
      </c>
      <c r="X30" s="214"/>
      <c r="Y30" s="214"/>
      <c r="Z30" s="214"/>
      <c r="AA30" s="214"/>
      <c r="AB30" s="214"/>
      <c r="AC30" s="214"/>
      <c r="AD30" s="214"/>
      <c r="AE30" s="214"/>
      <c r="AK30" s="213">
        <f>ROUND(AW94, 2)</f>
        <v>0</v>
      </c>
      <c r="AL30" s="214"/>
      <c r="AM30" s="214"/>
      <c r="AN30" s="214"/>
      <c r="AO30" s="214"/>
      <c r="AR30" s="37"/>
      <c r="BE30" s="203"/>
    </row>
    <row r="31" spans="1:71" s="3" customFormat="1" ht="14.45" hidden="1" customHeight="1" x14ac:dyDescent="0.2">
      <c r="B31" s="37"/>
      <c r="F31" s="27" t="s">
        <v>40</v>
      </c>
      <c r="L31" s="215">
        <v>0.21</v>
      </c>
      <c r="M31" s="214"/>
      <c r="N31" s="214"/>
      <c r="O31" s="214"/>
      <c r="P31" s="214"/>
      <c r="W31" s="213">
        <f>ROUND(BB94, 2)</f>
        <v>0</v>
      </c>
      <c r="X31" s="214"/>
      <c r="Y31" s="214"/>
      <c r="Z31" s="214"/>
      <c r="AA31" s="214"/>
      <c r="AB31" s="214"/>
      <c r="AC31" s="214"/>
      <c r="AD31" s="214"/>
      <c r="AE31" s="214"/>
      <c r="AK31" s="213">
        <v>0</v>
      </c>
      <c r="AL31" s="214"/>
      <c r="AM31" s="214"/>
      <c r="AN31" s="214"/>
      <c r="AO31" s="214"/>
      <c r="AR31" s="37"/>
      <c r="BE31" s="203"/>
    </row>
    <row r="32" spans="1:71" s="3" customFormat="1" ht="14.45" hidden="1" customHeight="1" x14ac:dyDescent="0.2">
      <c r="B32" s="37"/>
      <c r="F32" s="27" t="s">
        <v>41</v>
      </c>
      <c r="L32" s="215">
        <v>0.15</v>
      </c>
      <c r="M32" s="214"/>
      <c r="N32" s="214"/>
      <c r="O32" s="214"/>
      <c r="P32" s="214"/>
      <c r="W32" s="213">
        <f>ROUND(BC94, 2)</f>
        <v>0</v>
      </c>
      <c r="X32" s="214"/>
      <c r="Y32" s="214"/>
      <c r="Z32" s="214"/>
      <c r="AA32" s="214"/>
      <c r="AB32" s="214"/>
      <c r="AC32" s="214"/>
      <c r="AD32" s="214"/>
      <c r="AE32" s="214"/>
      <c r="AK32" s="213">
        <v>0</v>
      </c>
      <c r="AL32" s="214"/>
      <c r="AM32" s="214"/>
      <c r="AN32" s="214"/>
      <c r="AO32" s="214"/>
      <c r="AR32" s="37"/>
      <c r="BE32" s="203"/>
    </row>
    <row r="33" spans="1:57" s="3" customFormat="1" ht="14.45" hidden="1" customHeight="1" x14ac:dyDescent="0.2">
      <c r="B33" s="37"/>
      <c r="F33" s="27" t="s">
        <v>42</v>
      </c>
      <c r="L33" s="215">
        <v>0</v>
      </c>
      <c r="M33" s="214"/>
      <c r="N33" s="214"/>
      <c r="O33" s="214"/>
      <c r="P33" s="214"/>
      <c r="W33" s="213">
        <f>ROUND(BD94, 2)</f>
        <v>0</v>
      </c>
      <c r="X33" s="214"/>
      <c r="Y33" s="214"/>
      <c r="Z33" s="214"/>
      <c r="AA33" s="214"/>
      <c r="AB33" s="214"/>
      <c r="AC33" s="214"/>
      <c r="AD33" s="214"/>
      <c r="AE33" s="214"/>
      <c r="AK33" s="213">
        <v>0</v>
      </c>
      <c r="AL33" s="214"/>
      <c r="AM33" s="214"/>
      <c r="AN33" s="214"/>
      <c r="AO33" s="214"/>
      <c r="AR33" s="37"/>
      <c r="BE33" s="203"/>
    </row>
    <row r="34" spans="1:57" s="2" customFormat="1" ht="6.95" customHeight="1" x14ac:dyDescent="0.2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2"/>
    </row>
    <row r="35" spans="1:57" s="2" customFormat="1" ht="25.9" customHeight="1" x14ac:dyDescent="0.2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16" t="s">
        <v>45</v>
      </c>
      <c r="Y35" s="217"/>
      <c r="Z35" s="217"/>
      <c r="AA35" s="217"/>
      <c r="AB35" s="217"/>
      <c r="AC35" s="40"/>
      <c r="AD35" s="40"/>
      <c r="AE35" s="40"/>
      <c r="AF35" s="40"/>
      <c r="AG35" s="40"/>
      <c r="AH35" s="40"/>
      <c r="AI35" s="40"/>
      <c r="AJ35" s="40"/>
      <c r="AK35" s="218">
        <f>SUM(AK26:AK33)</f>
        <v>0</v>
      </c>
      <c r="AL35" s="217"/>
      <c r="AM35" s="217"/>
      <c r="AN35" s="217"/>
      <c r="AO35" s="219"/>
      <c r="AP35" s="38"/>
      <c r="AQ35" s="38"/>
      <c r="AR35" s="33"/>
      <c r="BE35" s="32"/>
    </row>
    <row r="36" spans="1:57" s="2" customFormat="1" ht="6.95" customHeight="1" x14ac:dyDescent="0.2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 x14ac:dyDescent="0.2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 x14ac:dyDescent="0.2">
      <c r="B38" s="20"/>
      <c r="AR38" s="20"/>
    </row>
    <row r="39" spans="1:57" s="1" customFormat="1" ht="14.45" customHeight="1" x14ac:dyDescent="0.2">
      <c r="B39" s="20"/>
      <c r="AR39" s="20"/>
    </row>
    <row r="40" spans="1:57" s="1" customFormat="1" ht="14.45" customHeight="1" x14ac:dyDescent="0.2">
      <c r="B40" s="20"/>
      <c r="AR40" s="20"/>
    </row>
    <row r="41" spans="1:57" s="1" customFormat="1" ht="14.45" customHeight="1" x14ac:dyDescent="0.2">
      <c r="B41" s="20"/>
      <c r="AR41" s="20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2" customFormat="1" ht="14.45" customHeight="1" x14ac:dyDescent="0.2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 x14ac:dyDescent="0.2">
      <c r="B50" s="20"/>
      <c r="AR50" s="20"/>
    </row>
    <row r="51" spans="1:57" ht="11.25" x14ac:dyDescent="0.2">
      <c r="B51" s="20"/>
      <c r="AR51" s="20"/>
    </row>
    <row r="52" spans="1:57" ht="11.25" x14ac:dyDescent="0.2">
      <c r="B52" s="20"/>
      <c r="AR52" s="20"/>
    </row>
    <row r="53" spans="1:57" ht="11.25" x14ac:dyDescent="0.2">
      <c r="B53" s="20"/>
      <c r="AR53" s="20"/>
    </row>
    <row r="54" spans="1:57" ht="11.25" x14ac:dyDescent="0.2">
      <c r="B54" s="20"/>
      <c r="AR54" s="20"/>
    </row>
    <row r="55" spans="1:57" ht="11.25" x14ac:dyDescent="0.2">
      <c r="B55" s="20"/>
      <c r="AR55" s="20"/>
    </row>
    <row r="56" spans="1:57" ht="11.25" x14ac:dyDescent="0.2">
      <c r="B56" s="20"/>
      <c r="AR56" s="20"/>
    </row>
    <row r="57" spans="1:57" ht="11.25" x14ac:dyDescent="0.2">
      <c r="B57" s="20"/>
      <c r="AR57" s="20"/>
    </row>
    <row r="58" spans="1:57" ht="11.25" x14ac:dyDescent="0.2">
      <c r="B58" s="20"/>
      <c r="AR58" s="20"/>
    </row>
    <row r="59" spans="1:57" ht="11.25" x14ac:dyDescent="0.2">
      <c r="B59" s="20"/>
      <c r="AR59" s="20"/>
    </row>
    <row r="60" spans="1:57" s="2" customFormat="1" ht="12.75" x14ac:dyDescent="0.2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 ht="11.25" x14ac:dyDescent="0.2">
      <c r="B61" s="20"/>
      <c r="AR61" s="20"/>
    </row>
    <row r="62" spans="1:57" ht="11.25" x14ac:dyDescent="0.2">
      <c r="B62" s="20"/>
      <c r="AR62" s="20"/>
    </row>
    <row r="63" spans="1:57" ht="11.25" x14ac:dyDescent="0.2">
      <c r="B63" s="20"/>
      <c r="AR63" s="20"/>
    </row>
    <row r="64" spans="1:57" s="2" customFormat="1" ht="12.75" x14ac:dyDescent="0.2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 x14ac:dyDescent="0.2">
      <c r="B65" s="20"/>
      <c r="AR65" s="20"/>
    </row>
    <row r="66" spans="1:57" ht="11.25" x14ac:dyDescent="0.2">
      <c r="B66" s="20"/>
      <c r="AR66" s="20"/>
    </row>
    <row r="67" spans="1:57" ht="11.25" x14ac:dyDescent="0.2">
      <c r="B67" s="20"/>
      <c r="AR67" s="20"/>
    </row>
    <row r="68" spans="1:57" ht="11.25" x14ac:dyDescent="0.2">
      <c r="B68" s="20"/>
      <c r="AR68" s="20"/>
    </row>
    <row r="69" spans="1:57" ht="11.25" x14ac:dyDescent="0.2">
      <c r="B69" s="20"/>
      <c r="AR69" s="20"/>
    </row>
    <row r="70" spans="1:57" ht="11.25" x14ac:dyDescent="0.2">
      <c r="B70" s="20"/>
      <c r="AR70" s="20"/>
    </row>
    <row r="71" spans="1:57" ht="11.25" x14ac:dyDescent="0.2">
      <c r="B71" s="20"/>
      <c r="AR71" s="20"/>
    </row>
    <row r="72" spans="1:57" ht="11.25" x14ac:dyDescent="0.2">
      <c r="B72" s="20"/>
      <c r="AR72" s="20"/>
    </row>
    <row r="73" spans="1:57" ht="11.25" x14ac:dyDescent="0.2">
      <c r="B73" s="20"/>
      <c r="AR73" s="20"/>
    </row>
    <row r="74" spans="1:57" ht="11.25" x14ac:dyDescent="0.2">
      <c r="B74" s="20"/>
      <c r="AR74" s="20"/>
    </row>
    <row r="75" spans="1:57" s="2" customFormat="1" ht="12.75" x14ac:dyDescent="0.2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 ht="11.25" x14ac:dyDescent="0.2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 x14ac:dyDescent="0.2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 x14ac:dyDescent="0.2">
      <c r="B84" s="51"/>
      <c r="C84" s="27" t="s">
        <v>13</v>
      </c>
      <c r="L84" s="4" t="str">
        <f>K5</f>
        <v>RUSAR</v>
      </c>
      <c r="AR84" s="51"/>
    </row>
    <row r="85" spans="1:91" s="5" customFormat="1" ht="36.950000000000003" customHeight="1" x14ac:dyDescent="0.2">
      <c r="B85" s="52"/>
      <c r="C85" s="53" t="s">
        <v>16</v>
      </c>
      <c r="L85" s="220" t="str">
        <f>K6</f>
        <v>Stavební úpravy mostu ev.č. ZR-002, ul. Strojírenská, Žďár nad Sázavou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R85" s="52"/>
    </row>
    <row r="86" spans="1:91" s="2" customFormat="1" ht="6.95" customHeight="1" x14ac:dyDescent="0.2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 x14ac:dyDescent="0.2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2" t="str">
        <f>IF(AN8= "","",AN8)</f>
        <v>27. 9. 2022</v>
      </c>
      <c r="AN87" s="222"/>
      <c r="AO87" s="32"/>
      <c r="AP87" s="32"/>
      <c r="AQ87" s="32"/>
      <c r="AR87" s="33"/>
      <c r="BE87" s="32"/>
    </row>
    <row r="88" spans="1:91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 x14ac:dyDescent="0.2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3" t="str">
        <f>IF(E17="","",E17)</f>
        <v xml:space="preserve"> </v>
      </c>
      <c r="AN89" s="224"/>
      <c r="AO89" s="224"/>
      <c r="AP89" s="224"/>
      <c r="AQ89" s="32"/>
      <c r="AR89" s="33"/>
      <c r="AS89" s="225" t="s">
        <v>53</v>
      </c>
      <c r="AT89" s="22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 x14ac:dyDescent="0.2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23" t="str">
        <f>IF(E20="","",E20)</f>
        <v xml:space="preserve"> </v>
      </c>
      <c r="AN90" s="224"/>
      <c r="AO90" s="224"/>
      <c r="AP90" s="224"/>
      <c r="AQ90" s="32"/>
      <c r="AR90" s="33"/>
      <c r="AS90" s="227"/>
      <c r="AT90" s="22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 x14ac:dyDescent="0.2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7"/>
      <c r="AT91" s="22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 x14ac:dyDescent="0.2">
      <c r="A92" s="32"/>
      <c r="B92" s="33"/>
      <c r="C92" s="229" t="s">
        <v>54</v>
      </c>
      <c r="D92" s="230"/>
      <c r="E92" s="230"/>
      <c r="F92" s="230"/>
      <c r="G92" s="230"/>
      <c r="H92" s="60"/>
      <c r="I92" s="231" t="s">
        <v>55</v>
      </c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  <c r="AC92" s="230"/>
      <c r="AD92" s="230"/>
      <c r="AE92" s="230"/>
      <c r="AF92" s="230"/>
      <c r="AG92" s="232" t="s">
        <v>56</v>
      </c>
      <c r="AH92" s="230"/>
      <c r="AI92" s="230"/>
      <c r="AJ92" s="230"/>
      <c r="AK92" s="230"/>
      <c r="AL92" s="230"/>
      <c r="AM92" s="230"/>
      <c r="AN92" s="231" t="s">
        <v>57</v>
      </c>
      <c r="AO92" s="230"/>
      <c r="AP92" s="233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9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 x14ac:dyDescent="0.2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7">
        <f>ROUND(SUM(AG95:AG97),2)</f>
        <v>0</v>
      </c>
      <c r="AH94" s="237"/>
      <c r="AI94" s="237"/>
      <c r="AJ94" s="237"/>
      <c r="AK94" s="237"/>
      <c r="AL94" s="237"/>
      <c r="AM94" s="237"/>
      <c r="AN94" s="238">
        <f>SUM(AG94,AT94)</f>
        <v>0</v>
      </c>
      <c r="AO94" s="238"/>
      <c r="AP94" s="238"/>
      <c r="AQ94" s="72" t="s">
        <v>1</v>
      </c>
      <c r="AR94" s="68"/>
      <c r="AS94" s="73">
        <f>ROUND(SUM(AS95:AS97),2)</f>
        <v>0</v>
      </c>
      <c r="AT94" s="74">
        <f>ROUND(SUM(AV94:AW94),2)</f>
        <v>0</v>
      </c>
      <c r="AU94" s="75">
        <f>ROUND(SUM(AU95:AU97),5)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6.5" customHeight="1" x14ac:dyDescent="0.2">
      <c r="A95" s="79" t="s">
        <v>77</v>
      </c>
      <c r="B95" s="80"/>
      <c r="C95" s="81"/>
      <c r="D95" s="236" t="s">
        <v>78</v>
      </c>
      <c r="E95" s="236"/>
      <c r="F95" s="236"/>
      <c r="G95" s="236"/>
      <c r="H95" s="236"/>
      <c r="I95" s="82"/>
      <c r="J95" s="236" t="s">
        <v>79</v>
      </c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34">
        <f>'SO 181 - Dopravně inženýr...'!J30</f>
        <v>0</v>
      </c>
      <c r="AH95" s="235"/>
      <c r="AI95" s="235"/>
      <c r="AJ95" s="235"/>
      <c r="AK95" s="235"/>
      <c r="AL95" s="235"/>
      <c r="AM95" s="235"/>
      <c r="AN95" s="234">
        <f>SUM(AG95,AT95)</f>
        <v>0</v>
      </c>
      <c r="AO95" s="235"/>
      <c r="AP95" s="235"/>
      <c r="AQ95" s="83" t="s">
        <v>80</v>
      </c>
      <c r="AR95" s="80"/>
      <c r="AS95" s="84">
        <v>0</v>
      </c>
      <c r="AT95" s="85">
        <f>ROUND(SUM(AV95:AW95),2)</f>
        <v>0</v>
      </c>
      <c r="AU95" s="86">
        <f>'SO 181 - Dopravně inženýr...'!P119</f>
        <v>0</v>
      </c>
      <c r="AV95" s="85">
        <f>'SO 181 - Dopravně inženýr...'!J33</f>
        <v>0</v>
      </c>
      <c r="AW95" s="85">
        <f>'SO 181 - Dopravně inženýr...'!J34</f>
        <v>0</v>
      </c>
      <c r="AX95" s="85">
        <f>'SO 181 - Dopravně inženýr...'!J35</f>
        <v>0</v>
      </c>
      <c r="AY95" s="85">
        <f>'SO 181 - Dopravně inženýr...'!J36</f>
        <v>0</v>
      </c>
      <c r="AZ95" s="85">
        <f>'SO 181 - Dopravně inženýr...'!F33</f>
        <v>0</v>
      </c>
      <c r="BA95" s="85">
        <f>'SO 181 - Dopravně inženýr...'!F34</f>
        <v>0</v>
      </c>
      <c r="BB95" s="85">
        <f>'SO 181 - Dopravně inženýr...'!F35</f>
        <v>0</v>
      </c>
      <c r="BC95" s="85">
        <f>'SO 181 - Dopravně inženýr...'!F36</f>
        <v>0</v>
      </c>
      <c r="BD95" s="87">
        <f>'SO 181 - Dopravně inženýr...'!F37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7" customFormat="1" ht="16.5" customHeight="1" x14ac:dyDescent="0.2">
      <c r="A96" s="79" t="s">
        <v>77</v>
      </c>
      <c r="B96" s="80"/>
      <c r="C96" s="81"/>
      <c r="D96" s="236" t="s">
        <v>84</v>
      </c>
      <c r="E96" s="236"/>
      <c r="F96" s="236"/>
      <c r="G96" s="236"/>
      <c r="H96" s="236"/>
      <c r="I96" s="82"/>
      <c r="J96" s="236" t="s">
        <v>85</v>
      </c>
      <c r="K96" s="236"/>
      <c r="L96" s="236"/>
      <c r="M96" s="236"/>
      <c r="N96" s="236"/>
      <c r="O96" s="236"/>
      <c r="P96" s="236"/>
      <c r="Q96" s="236"/>
      <c r="R96" s="236"/>
      <c r="S96" s="236"/>
      <c r="T96" s="236"/>
      <c r="U96" s="236"/>
      <c r="V96" s="236"/>
      <c r="W96" s="236"/>
      <c r="X96" s="236"/>
      <c r="Y96" s="236"/>
      <c r="Z96" s="236"/>
      <c r="AA96" s="236"/>
      <c r="AB96" s="236"/>
      <c r="AC96" s="236"/>
      <c r="AD96" s="236"/>
      <c r="AE96" s="236"/>
      <c r="AF96" s="236"/>
      <c r="AG96" s="234">
        <f>'SO 201 - Most ev.č. ZR-002'!J30</f>
        <v>0</v>
      </c>
      <c r="AH96" s="235"/>
      <c r="AI96" s="235"/>
      <c r="AJ96" s="235"/>
      <c r="AK96" s="235"/>
      <c r="AL96" s="235"/>
      <c r="AM96" s="235"/>
      <c r="AN96" s="234">
        <f>SUM(AG96,AT96)</f>
        <v>0</v>
      </c>
      <c r="AO96" s="235"/>
      <c r="AP96" s="235"/>
      <c r="AQ96" s="83" t="s">
        <v>80</v>
      </c>
      <c r="AR96" s="80"/>
      <c r="AS96" s="84">
        <v>0</v>
      </c>
      <c r="AT96" s="85">
        <f>ROUND(SUM(AV96:AW96),2)</f>
        <v>0</v>
      </c>
      <c r="AU96" s="86">
        <f>'SO 201 - Most ev.č. ZR-002'!P136</f>
        <v>0</v>
      </c>
      <c r="AV96" s="85">
        <f>'SO 201 - Most ev.č. ZR-002'!J33</f>
        <v>0</v>
      </c>
      <c r="AW96" s="85">
        <f>'SO 201 - Most ev.č. ZR-002'!J34</f>
        <v>0</v>
      </c>
      <c r="AX96" s="85">
        <f>'SO 201 - Most ev.č. ZR-002'!J35</f>
        <v>0</v>
      </c>
      <c r="AY96" s="85">
        <f>'SO 201 - Most ev.č. ZR-002'!J36</f>
        <v>0</v>
      </c>
      <c r="AZ96" s="85">
        <f>'SO 201 - Most ev.č. ZR-002'!F33</f>
        <v>0</v>
      </c>
      <c r="BA96" s="85">
        <f>'SO 201 - Most ev.č. ZR-002'!F34</f>
        <v>0</v>
      </c>
      <c r="BB96" s="85">
        <f>'SO 201 - Most ev.č. ZR-002'!F35</f>
        <v>0</v>
      </c>
      <c r="BC96" s="85">
        <f>'SO 201 - Most ev.č. ZR-002'!F36</f>
        <v>0</v>
      </c>
      <c r="BD96" s="87">
        <f>'SO 201 - Most ev.č. ZR-002'!F37</f>
        <v>0</v>
      </c>
      <c r="BT96" s="88" t="s">
        <v>81</v>
      </c>
      <c r="BV96" s="88" t="s">
        <v>75</v>
      </c>
      <c r="BW96" s="88" t="s">
        <v>86</v>
      </c>
      <c r="BX96" s="88" t="s">
        <v>4</v>
      </c>
      <c r="CL96" s="88" t="s">
        <v>1</v>
      </c>
      <c r="CM96" s="88" t="s">
        <v>83</v>
      </c>
    </row>
    <row r="97" spans="1:91" s="7" customFormat="1" ht="16.5" customHeight="1" x14ac:dyDescent="0.2">
      <c r="A97" s="79" t="s">
        <v>77</v>
      </c>
      <c r="B97" s="80"/>
      <c r="C97" s="81"/>
      <c r="D97" s="236" t="s">
        <v>87</v>
      </c>
      <c r="E97" s="236"/>
      <c r="F97" s="236"/>
      <c r="G97" s="236"/>
      <c r="H97" s="236"/>
      <c r="I97" s="82"/>
      <c r="J97" s="236" t="s">
        <v>88</v>
      </c>
      <c r="K97" s="236"/>
      <c r="L97" s="236"/>
      <c r="M97" s="236"/>
      <c r="N97" s="236"/>
      <c r="O97" s="236"/>
      <c r="P97" s="236"/>
      <c r="Q97" s="236"/>
      <c r="R97" s="236"/>
      <c r="S97" s="236"/>
      <c r="T97" s="236"/>
      <c r="U97" s="236"/>
      <c r="V97" s="236"/>
      <c r="W97" s="236"/>
      <c r="X97" s="236"/>
      <c r="Y97" s="236"/>
      <c r="Z97" s="236"/>
      <c r="AA97" s="236"/>
      <c r="AB97" s="236"/>
      <c r="AC97" s="236"/>
      <c r="AD97" s="236"/>
      <c r="AE97" s="236"/>
      <c r="AF97" s="236"/>
      <c r="AG97" s="234">
        <f>'SO 401 - Přeložka VO'!J30</f>
        <v>0</v>
      </c>
      <c r="AH97" s="235"/>
      <c r="AI97" s="235"/>
      <c r="AJ97" s="235"/>
      <c r="AK97" s="235"/>
      <c r="AL97" s="235"/>
      <c r="AM97" s="235"/>
      <c r="AN97" s="234">
        <f>SUM(AG97,AT97)</f>
        <v>0</v>
      </c>
      <c r="AO97" s="235"/>
      <c r="AP97" s="235"/>
      <c r="AQ97" s="83" t="s">
        <v>80</v>
      </c>
      <c r="AR97" s="80"/>
      <c r="AS97" s="89">
        <v>0</v>
      </c>
      <c r="AT97" s="90">
        <f>ROUND(SUM(AV97:AW97),2)</f>
        <v>0</v>
      </c>
      <c r="AU97" s="91">
        <f>'SO 401 - Přeložka VO'!P118</f>
        <v>0</v>
      </c>
      <c r="AV97" s="90">
        <f>'SO 401 - Přeložka VO'!J33</f>
        <v>0</v>
      </c>
      <c r="AW97" s="90">
        <f>'SO 401 - Přeložka VO'!J34</f>
        <v>0</v>
      </c>
      <c r="AX97" s="90">
        <f>'SO 401 - Přeložka VO'!J35</f>
        <v>0</v>
      </c>
      <c r="AY97" s="90">
        <f>'SO 401 - Přeložka VO'!J36</f>
        <v>0</v>
      </c>
      <c r="AZ97" s="90">
        <f>'SO 401 - Přeložka VO'!F33</f>
        <v>0</v>
      </c>
      <c r="BA97" s="90">
        <f>'SO 401 - Přeložka VO'!F34</f>
        <v>0</v>
      </c>
      <c r="BB97" s="90">
        <f>'SO 401 - Přeložka VO'!F35</f>
        <v>0</v>
      </c>
      <c r="BC97" s="90">
        <f>'SO 401 - Přeložka VO'!F36</f>
        <v>0</v>
      </c>
      <c r="BD97" s="92">
        <f>'SO 401 - Přeložka VO'!F37</f>
        <v>0</v>
      </c>
      <c r="BT97" s="88" t="s">
        <v>81</v>
      </c>
      <c r="BV97" s="88" t="s">
        <v>75</v>
      </c>
      <c r="BW97" s="88" t="s">
        <v>89</v>
      </c>
      <c r="BX97" s="88" t="s">
        <v>4</v>
      </c>
      <c r="CL97" s="88" t="s">
        <v>1</v>
      </c>
      <c r="CM97" s="88" t="s">
        <v>83</v>
      </c>
    </row>
    <row r="98" spans="1:91" s="2" customFormat="1" ht="30" customHeight="1" x14ac:dyDescent="0.2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5" customHeight="1" x14ac:dyDescent="0.2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 181 - Dopravně inženýr...'!C2" display="/" xr:uid="{00000000-0004-0000-0000-000000000000}"/>
    <hyperlink ref="A96" location="'SO 201 - Most ev.č. ZR-002'!C2" display="/" xr:uid="{00000000-0004-0000-0000-000001000000}"/>
    <hyperlink ref="A97" location="'SO 401 - Přeložka VO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6"/>
  <sheetViews>
    <sheetView showGridLines="0" workbookViewId="0"/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9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82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 x14ac:dyDescent="0.2">
      <c r="B4" s="20"/>
      <c r="D4" s="21" t="s">
        <v>90</v>
      </c>
      <c r="L4" s="20"/>
      <c r="M4" s="93" t="s">
        <v>10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16</v>
      </c>
      <c r="L6" s="20"/>
    </row>
    <row r="7" spans="1:46" s="1" customFormat="1" ht="26.25" customHeight="1" x14ac:dyDescent="0.2">
      <c r="B7" s="20"/>
      <c r="E7" s="240" t="str">
        <f>'Rekapitulace stavby'!K6</f>
        <v>Stavební úpravy mostu ev.č. ZR-002, ul. Strojírenská, Žďár nad Sázavou</v>
      </c>
      <c r="F7" s="241"/>
      <c r="G7" s="241"/>
      <c r="H7" s="241"/>
      <c r="L7" s="20"/>
    </row>
    <row r="8" spans="1:46" s="2" customFormat="1" ht="12" customHeight="1" x14ac:dyDescent="0.2">
      <c r="A8" s="32"/>
      <c r="B8" s="33"/>
      <c r="C8" s="32"/>
      <c r="D8" s="27" t="s">
        <v>91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20" t="s">
        <v>92</v>
      </c>
      <c r="F9" s="242"/>
      <c r="G9" s="242"/>
      <c r="H9" s="242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27. 9. 2022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43" t="str">
        <f>'Rekapitulace stavby'!E14</f>
        <v>Vyplň údaj</v>
      </c>
      <c r="F18" s="204"/>
      <c r="G18" s="204"/>
      <c r="H18" s="204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4"/>
      <c r="B27" s="95"/>
      <c r="C27" s="94"/>
      <c r="D27" s="94"/>
      <c r="E27" s="209" t="s">
        <v>1</v>
      </c>
      <c r="F27" s="209"/>
      <c r="G27" s="209"/>
      <c r="H27" s="20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ROUND(J119,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98" t="s">
        <v>37</v>
      </c>
      <c r="E33" s="27" t="s">
        <v>38</v>
      </c>
      <c r="F33" s="99">
        <f>ROUND((SUM(BE119:BE185)),  2)</f>
        <v>0</v>
      </c>
      <c r="G33" s="32"/>
      <c r="H33" s="32"/>
      <c r="I33" s="100">
        <v>0.21</v>
      </c>
      <c r="J33" s="99">
        <f>ROUND(((SUM(BE119:BE185))*I33),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39</v>
      </c>
      <c r="F34" s="99">
        <f>ROUND((SUM(BF119:BF185)),  2)</f>
        <v>0</v>
      </c>
      <c r="G34" s="32"/>
      <c r="H34" s="32"/>
      <c r="I34" s="100">
        <v>0.15</v>
      </c>
      <c r="J34" s="99">
        <f>ROUND(((SUM(BF119:BF185))*I34),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40</v>
      </c>
      <c r="F35" s="99">
        <f>ROUND((SUM(BG119:BG185)),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41</v>
      </c>
      <c r="F36" s="99">
        <f>ROUND((SUM(BH119:BH185)),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42</v>
      </c>
      <c r="F37" s="99">
        <f>ROUND((SUM(BI119:BI185)),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1.25" x14ac:dyDescent="0.2">
      <c r="B51" s="20"/>
      <c r="L51" s="20"/>
    </row>
    <row r="52" spans="1:31" ht="11.25" x14ac:dyDescent="0.2">
      <c r="B52" s="20"/>
      <c r="L52" s="20"/>
    </row>
    <row r="53" spans="1:31" ht="11.25" x14ac:dyDescent="0.2">
      <c r="B53" s="20"/>
      <c r="L53" s="20"/>
    </row>
    <row r="54" spans="1:31" ht="11.25" x14ac:dyDescent="0.2">
      <c r="B54" s="20"/>
      <c r="L54" s="20"/>
    </row>
    <row r="55" spans="1:31" ht="11.25" x14ac:dyDescent="0.2">
      <c r="B55" s="20"/>
      <c r="L55" s="20"/>
    </row>
    <row r="56" spans="1:31" ht="11.25" x14ac:dyDescent="0.2">
      <c r="B56" s="20"/>
      <c r="L56" s="20"/>
    </row>
    <row r="57" spans="1:31" ht="11.25" x14ac:dyDescent="0.2">
      <c r="B57" s="20"/>
      <c r="L57" s="20"/>
    </row>
    <row r="58" spans="1:31" ht="11.25" x14ac:dyDescent="0.2">
      <c r="B58" s="20"/>
      <c r="L58" s="20"/>
    </row>
    <row r="59" spans="1:31" ht="11.25" x14ac:dyDescent="0.2">
      <c r="B59" s="20"/>
      <c r="L59" s="20"/>
    </row>
    <row r="60" spans="1:31" ht="11.25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x14ac:dyDescent="0.2">
      <c r="B62" s="20"/>
      <c r="L62" s="20"/>
    </row>
    <row r="63" spans="1:31" ht="11.25" x14ac:dyDescent="0.2">
      <c r="B63" s="20"/>
      <c r="L63" s="20"/>
    </row>
    <row r="64" spans="1:31" ht="11.25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x14ac:dyDescent="0.2">
      <c r="B66" s="20"/>
      <c r="L66" s="20"/>
    </row>
    <row r="67" spans="1:31" ht="11.25" x14ac:dyDescent="0.2">
      <c r="B67" s="20"/>
      <c r="L67" s="20"/>
    </row>
    <row r="68" spans="1:31" ht="11.25" x14ac:dyDescent="0.2">
      <c r="B68" s="20"/>
      <c r="L68" s="20"/>
    </row>
    <row r="69" spans="1:31" ht="11.25" x14ac:dyDescent="0.2">
      <c r="B69" s="20"/>
      <c r="L69" s="20"/>
    </row>
    <row r="70" spans="1:31" ht="11.25" x14ac:dyDescent="0.2">
      <c r="B70" s="20"/>
      <c r="L70" s="20"/>
    </row>
    <row r="71" spans="1:31" ht="11.25" x14ac:dyDescent="0.2">
      <c r="B71" s="20"/>
      <c r="L71" s="20"/>
    </row>
    <row r="72" spans="1:31" ht="11.25" x14ac:dyDescent="0.2">
      <c r="B72" s="20"/>
      <c r="L72" s="20"/>
    </row>
    <row r="73" spans="1:31" ht="11.25" x14ac:dyDescent="0.2">
      <c r="B73" s="20"/>
      <c r="L73" s="20"/>
    </row>
    <row r="74" spans="1:31" ht="11.25" x14ac:dyDescent="0.2">
      <c r="B74" s="20"/>
      <c r="L74" s="20"/>
    </row>
    <row r="75" spans="1:31" ht="11.25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93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 x14ac:dyDescent="0.2">
      <c r="A85" s="32"/>
      <c r="B85" s="33"/>
      <c r="C85" s="32"/>
      <c r="D85" s="32"/>
      <c r="E85" s="240" t="str">
        <f>E7</f>
        <v>Stavební úpravy mostu ev.č. ZR-002, ul. Strojírenská, Žďár nad Sázavou</v>
      </c>
      <c r="F85" s="241"/>
      <c r="G85" s="241"/>
      <c r="H85" s="24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91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20" t="str">
        <f>E9</f>
        <v>SO 181 - Dopravně inženýrská opatření</v>
      </c>
      <c r="F87" s="242"/>
      <c r="G87" s="242"/>
      <c r="H87" s="242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27. 9. 2022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 x14ac:dyDescent="0.2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09" t="s">
        <v>94</v>
      </c>
      <c r="D94" s="101"/>
      <c r="E94" s="101"/>
      <c r="F94" s="101"/>
      <c r="G94" s="101"/>
      <c r="H94" s="101"/>
      <c r="I94" s="101"/>
      <c r="J94" s="110" t="s">
        <v>95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11" t="s">
        <v>96</v>
      </c>
      <c r="D96" s="32"/>
      <c r="E96" s="32"/>
      <c r="F96" s="32"/>
      <c r="G96" s="32"/>
      <c r="H96" s="32"/>
      <c r="I96" s="32"/>
      <c r="J96" s="71">
        <f>J119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pans="1:31" s="9" customFormat="1" ht="24.95" customHeight="1" x14ac:dyDescent="0.2">
      <c r="B97" s="112"/>
      <c r="D97" s="113" t="s">
        <v>98</v>
      </c>
      <c r="E97" s="114"/>
      <c r="F97" s="114"/>
      <c r="G97" s="114"/>
      <c r="H97" s="114"/>
      <c r="I97" s="114"/>
      <c r="J97" s="115">
        <f>J120</f>
        <v>0</v>
      </c>
      <c r="L97" s="112"/>
    </row>
    <row r="98" spans="1:31" s="10" customFormat="1" ht="19.899999999999999" customHeight="1" x14ac:dyDescent="0.2">
      <c r="B98" s="116"/>
      <c r="D98" s="117" t="s">
        <v>99</v>
      </c>
      <c r="E98" s="118"/>
      <c r="F98" s="118"/>
      <c r="G98" s="118"/>
      <c r="H98" s="118"/>
      <c r="I98" s="118"/>
      <c r="J98" s="119">
        <f>J121</f>
        <v>0</v>
      </c>
      <c r="L98" s="116"/>
    </row>
    <row r="99" spans="1:31" s="10" customFormat="1" ht="19.899999999999999" customHeight="1" x14ac:dyDescent="0.2">
      <c r="B99" s="116"/>
      <c r="D99" s="117" t="s">
        <v>100</v>
      </c>
      <c r="E99" s="118"/>
      <c r="F99" s="118"/>
      <c r="G99" s="118"/>
      <c r="H99" s="118"/>
      <c r="I99" s="118"/>
      <c r="J99" s="119">
        <f>J182</f>
        <v>0</v>
      </c>
      <c r="L99" s="116"/>
    </row>
    <row r="100" spans="1:31" s="2" customFormat="1" ht="21.75" customHeight="1" x14ac:dyDescent="0.2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 x14ac:dyDescent="0.2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 x14ac:dyDescent="0.2">
      <c r="A105" s="32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 x14ac:dyDescent="0.2">
      <c r="A106" s="32"/>
      <c r="B106" s="33"/>
      <c r="C106" s="21" t="s">
        <v>101</v>
      </c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 x14ac:dyDescent="0.2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 x14ac:dyDescent="0.2">
      <c r="A108" s="32"/>
      <c r="B108" s="33"/>
      <c r="C108" s="27" t="s">
        <v>16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6.25" customHeight="1" x14ac:dyDescent="0.2">
      <c r="A109" s="32"/>
      <c r="B109" s="33"/>
      <c r="C109" s="32"/>
      <c r="D109" s="32"/>
      <c r="E109" s="240" t="str">
        <f>E7</f>
        <v>Stavební úpravy mostu ev.č. ZR-002, ul. Strojírenská, Žďár nad Sázavou</v>
      </c>
      <c r="F109" s="241"/>
      <c r="G109" s="241"/>
      <c r="H109" s="241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 x14ac:dyDescent="0.2">
      <c r="A110" s="32"/>
      <c r="B110" s="33"/>
      <c r="C110" s="27" t="s">
        <v>91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 x14ac:dyDescent="0.2">
      <c r="A111" s="32"/>
      <c r="B111" s="33"/>
      <c r="C111" s="32"/>
      <c r="D111" s="32"/>
      <c r="E111" s="220" t="str">
        <f>E9</f>
        <v>SO 181 - Dopravně inženýrská opatření</v>
      </c>
      <c r="F111" s="242"/>
      <c r="G111" s="242"/>
      <c r="H111" s="24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 x14ac:dyDescent="0.2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7" t="s">
        <v>20</v>
      </c>
      <c r="D113" s="32"/>
      <c r="E113" s="32"/>
      <c r="F113" s="25" t="str">
        <f>F12</f>
        <v xml:space="preserve"> </v>
      </c>
      <c r="G113" s="32"/>
      <c r="H113" s="32"/>
      <c r="I113" s="27" t="s">
        <v>22</v>
      </c>
      <c r="J113" s="55" t="str">
        <f>IF(J12="","",J12)</f>
        <v>27. 9. 2022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 x14ac:dyDescent="0.2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 x14ac:dyDescent="0.2">
      <c r="A115" s="32"/>
      <c r="B115" s="33"/>
      <c r="C115" s="27" t="s">
        <v>24</v>
      </c>
      <c r="D115" s="32"/>
      <c r="E115" s="32"/>
      <c r="F115" s="25" t="str">
        <f>E15</f>
        <v xml:space="preserve"> </v>
      </c>
      <c r="G115" s="32"/>
      <c r="H115" s="32"/>
      <c r="I115" s="27" t="s">
        <v>29</v>
      </c>
      <c r="J115" s="30" t="str">
        <f>E21</f>
        <v xml:space="preserve"> 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 x14ac:dyDescent="0.2">
      <c r="A116" s="32"/>
      <c r="B116" s="33"/>
      <c r="C116" s="27" t="s">
        <v>27</v>
      </c>
      <c r="D116" s="32"/>
      <c r="E116" s="32"/>
      <c r="F116" s="25" t="str">
        <f>IF(E18="","",E18)</f>
        <v>Vyplň údaj</v>
      </c>
      <c r="G116" s="32"/>
      <c r="H116" s="32"/>
      <c r="I116" s="27" t="s">
        <v>31</v>
      </c>
      <c r="J116" s="30" t="str">
        <f>E24</f>
        <v xml:space="preserve"> 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 x14ac:dyDescent="0.2">
      <c r="A118" s="120"/>
      <c r="B118" s="121"/>
      <c r="C118" s="122" t="s">
        <v>102</v>
      </c>
      <c r="D118" s="123" t="s">
        <v>58</v>
      </c>
      <c r="E118" s="123" t="s">
        <v>54</v>
      </c>
      <c r="F118" s="123" t="s">
        <v>55</v>
      </c>
      <c r="G118" s="123" t="s">
        <v>103</v>
      </c>
      <c r="H118" s="123" t="s">
        <v>104</v>
      </c>
      <c r="I118" s="123" t="s">
        <v>105</v>
      </c>
      <c r="J118" s="123" t="s">
        <v>95</v>
      </c>
      <c r="K118" s="124" t="s">
        <v>106</v>
      </c>
      <c r="L118" s="125"/>
      <c r="M118" s="62" t="s">
        <v>1</v>
      </c>
      <c r="N118" s="63" t="s">
        <v>37</v>
      </c>
      <c r="O118" s="63" t="s">
        <v>107</v>
      </c>
      <c r="P118" s="63" t="s">
        <v>108</v>
      </c>
      <c r="Q118" s="63" t="s">
        <v>109</v>
      </c>
      <c r="R118" s="63" t="s">
        <v>110</v>
      </c>
      <c r="S118" s="63" t="s">
        <v>111</v>
      </c>
      <c r="T118" s="64" t="s">
        <v>112</v>
      </c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</row>
    <row r="119" spans="1:65" s="2" customFormat="1" ht="22.9" customHeight="1" x14ac:dyDescent="0.25">
      <c r="A119" s="32"/>
      <c r="B119" s="33"/>
      <c r="C119" s="69" t="s">
        <v>113</v>
      </c>
      <c r="D119" s="32"/>
      <c r="E119" s="32"/>
      <c r="F119" s="32"/>
      <c r="G119" s="32"/>
      <c r="H119" s="32"/>
      <c r="I119" s="32"/>
      <c r="J119" s="126">
        <f>BK119</f>
        <v>0</v>
      </c>
      <c r="K119" s="32"/>
      <c r="L119" s="33"/>
      <c r="M119" s="65"/>
      <c r="N119" s="56"/>
      <c r="O119" s="66"/>
      <c r="P119" s="127">
        <f>P120</f>
        <v>0</v>
      </c>
      <c r="Q119" s="66"/>
      <c r="R119" s="127">
        <f>R120</f>
        <v>0.87146399999999991</v>
      </c>
      <c r="S119" s="66"/>
      <c r="T119" s="128">
        <f>T120</f>
        <v>0.32800000000000001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72</v>
      </c>
      <c r="AU119" s="17" t="s">
        <v>97</v>
      </c>
      <c r="BK119" s="129">
        <f>BK120</f>
        <v>0</v>
      </c>
    </row>
    <row r="120" spans="1:65" s="12" customFormat="1" ht="25.9" customHeight="1" x14ac:dyDescent="0.2">
      <c r="B120" s="130"/>
      <c r="D120" s="131" t="s">
        <v>72</v>
      </c>
      <c r="E120" s="132" t="s">
        <v>114</v>
      </c>
      <c r="F120" s="132" t="s">
        <v>115</v>
      </c>
      <c r="I120" s="133"/>
      <c r="J120" s="134">
        <f>BK120</f>
        <v>0</v>
      </c>
      <c r="L120" s="130"/>
      <c r="M120" s="135"/>
      <c r="N120" s="136"/>
      <c r="O120" s="136"/>
      <c r="P120" s="137">
        <f>P121+P182</f>
        <v>0</v>
      </c>
      <c r="Q120" s="136"/>
      <c r="R120" s="137">
        <f>R121+R182</f>
        <v>0.87146399999999991</v>
      </c>
      <c r="S120" s="136"/>
      <c r="T120" s="138">
        <f>T121+T182</f>
        <v>0.32800000000000001</v>
      </c>
      <c r="AR120" s="131" t="s">
        <v>81</v>
      </c>
      <c r="AT120" s="139" t="s">
        <v>72</v>
      </c>
      <c r="AU120" s="139" t="s">
        <v>73</v>
      </c>
      <c r="AY120" s="131" t="s">
        <v>116</v>
      </c>
      <c r="BK120" s="140">
        <f>BK121+BK182</f>
        <v>0</v>
      </c>
    </row>
    <row r="121" spans="1:65" s="12" customFormat="1" ht="22.9" customHeight="1" x14ac:dyDescent="0.2">
      <c r="B121" s="130"/>
      <c r="D121" s="131" t="s">
        <v>72</v>
      </c>
      <c r="E121" s="141" t="s">
        <v>117</v>
      </c>
      <c r="F121" s="141" t="s">
        <v>118</v>
      </c>
      <c r="I121" s="133"/>
      <c r="J121" s="142">
        <f>BK121</f>
        <v>0</v>
      </c>
      <c r="L121" s="130"/>
      <c r="M121" s="135"/>
      <c r="N121" s="136"/>
      <c r="O121" s="136"/>
      <c r="P121" s="137">
        <f>SUM(P122:P181)</f>
        <v>0</v>
      </c>
      <c r="Q121" s="136"/>
      <c r="R121" s="137">
        <f>SUM(R122:R181)</f>
        <v>0.87146399999999991</v>
      </c>
      <c r="S121" s="136"/>
      <c r="T121" s="138">
        <f>SUM(T122:T181)</f>
        <v>0.32800000000000001</v>
      </c>
      <c r="AR121" s="131" t="s">
        <v>81</v>
      </c>
      <c r="AT121" s="139" t="s">
        <v>72</v>
      </c>
      <c r="AU121" s="139" t="s">
        <v>81</v>
      </c>
      <c r="AY121" s="131" t="s">
        <v>116</v>
      </c>
      <c r="BK121" s="140">
        <f>SUM(BK122:BK181)</f>
        <v>0</v>
      </c>
    </row>
    <row r="122" spans="1:65" s="2" customFormat="1" ht="16.5" customHeight="1" x14ac:dyDescent="0.2">
      <c r="A122" s="32"/>
      <c r="B122" s="143"/>
      <c r="C122" s="144" t="s">
        <v>81</v>
      </c>
      <c r="D122" s="144" t="s">
        <v>119</v>
      </c>
      <c r="E122" s="145" t="s">
        <v>120</v>
      </c>
      <c r="F122" s="146" t="s">
        <v>121</v>
      </c>
      <c r="G122" s="147" t="s">
        <v>122</v>
      </c>
      <c r="H122" s="148">
        <v>1</v>
      </c>
      <c r="I122" s="149"/>
      <c r="J122" s="150">
        <f>ROUND(I122*H122,2)</f>
        <v>0</v>
      </c>
      <c r="K122" s="146" t="s">
        <v>123</v>
      </c>
      <c r="L122" s="33"/>
      <c r="M122" s="151" t="s">
        <v>1</v>
      </c>
      <c r="N122" s="152" t="s">
        <v>38</v>
      </c>
      <c r="O122" s="58"/>
      <c r="P122" s="153">
        <f>O122*H122</f>
        <v>0</v>
      </c>
      <c r="Q122" s="153">
        <v>0</v>
      </c>
      <c r="R122" s="153">
        <f>Q122*H122</f>
        <v>0</v>
      </c>
      <c r="S122" s="153">
        <v>0</v>
      </c>
      <c r="T122" s="154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5" t="s">
        <v>124</v>
      </c>
      <c r="AT122" s="155" t="s">
        <v>119</v>
      </c>
      <c r="AU122" s="155" t="s">
        <v>83</v>
      </c>
      <c r="AY122" s="17" t="s">
        <v>116</v>
      </c>
      <c r="BE122" s="156">
        <f>IF(N122="základní",J122,0)</f>
        <v>0</v>
      </c>
      <c r="BF122" s="156">
        <f>IF(N122="snížená",J122,0)</f>
        <v>0</v>
      </c>
      <c r="BG122" s="156">
        <f>IF(N122="zákl. přenesená",J122,0)</f>
        <v>0</v>
      </c>
      <c r="BH122" s="156">
        <f>IF(N122="sníž. přenesená",J122,0)</f>
        <v>0</v>
      </c>
      <c r="BI122" s="156">
        <f>IF(N122="nulová",J122,0)</f>
        <v>0</v>
      </c>
      <c r="BJ122" s="17" t="s">
        <v>81</v>
      </c>
      <c r="BK122" s="156">
        <f>ROUND(I122*H122,2)</f>
        <v>0</v>
      </c>
      <c r="BL122" s="17" t="s">
        <v>124</v>
      </c>
      <c r="BM122" s="155" t="s">
        <v>125</v>
      </c>
    </row>
    <row r="123" spans="1:65" s="2" customFormat="1" ht="11.25" x14ac:dyDescent="0.2">
      <c r="A123" s="32"/>
      <c r="B123" s="33"/>
      <c r="C123" s="32"/>
      <c r="D123" s="157" t="s">
        <v>126</v>
      </c>
      <c r="E123" s="32"/>
      <c r="F123" s="158" t="s">
        <v>121</v>
      </c>
      <c r="G123" s="32"/>
      <c r="H123" s="32"/>
      <c r="I123" s="159"/>
      <c r="J123" s="32"/>
      <c r="K123" s="32"/>
      <c r="L123" s="33"/>
      <c r="M123" s="160"/>
      <c r="N123" s="161"/>
      <c r="O123" s="58"/>
      <c r="P123" s="58"/>
      <c r="Q123" s="58"/>
      <c r="R123" s="58"/>
      <c r="S123" s="58"/>
      <c r="T123" s="59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126</v>
      </c>
      <c r="AU123" s="17" t="s">
        <v>83</v>
      </c>
    </row>
    <row r="124" spans="1:65" s="2" customFormat="1" ht="11.25" x14ac:dyDescent="0.2">
      <c r="A124" s="32"/>
      <c r="B124" s="33"/>
      <c r="C124" s="32"/>
      <c r="D124" s="162" t="s">
        <v>127</v>
      </c>
      <c r="E124" s="32"/>
      <c r="F124" s="163" t="s">
        <v>128</v>
      </c>
      <c r="G124" s="32"/>
      <c r="H124" s="32"/>
      <c r="I124" s="159"/>
      <c r="J124" s="32"/>
      <c r="K124" s="32"/>
      <c r="L124" s="33"/>
      <c r="M124" s="160"/>
      <c r="N124" s="161"/>
      <c r="O124" s="58"/>
      <c r="P124" s="58"/>
      <c r="Q124" s="58"/>
      <c r="R124" s="58"/>
      <c r="S124" s="58"/>
      <c r="T124" s="59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127</v>
      </c>
      <c r="AU124" s="17" t="s">
        <v>83</v>
      </c>
    </row>
    <row r="125" spans="1:65" s="13" customFormat="1" ht="22.5" x14ac:dyDescent="0.2">
      <c r="B125" s="164"/>
      <c r="D125" s="157" t="s">
        <v>129</v>
      </c>
      <c r="E125" s="165" t="s">
        <v>1</v>
      </c>
      <c r="F125" s="166" t="s">
        <v>130</v>
      </c>
      <c r="H125" s="167">
        <v>1</v>
      </c>
      <c r="I125" s="168"/>
      <c r="L125" s="164"/>
      <c r="M125" s="169"/>
      <c r="N125" s="170"/>
      <c r="O125" s="170"/>
      <c r="P125" s="170"/>
      <c r="Q125" s="170"/>
      <c r="R125" s="170"/>
      <c r="S125" s="170"/>
      <c r="T125" s="171"/>
      <c r="AT125" s="165" t="s">
        <v>129</v>
      </c>
      <c r="AU125" s="165" t="s">
        <v>83</v>
      </c>
      <c r="AV125" s="13" t="s">
        <v>83</v>
      </c>
      <c r="AW125" s="13" t="s">
        <v>30</v>
      </c>
      <c r="AX125" s="13" t="s">
        <v>81</v>
      </c>
      <c r="AY125" s="165" t="s">
        <v>116</v>
      </c>
    </row>
    <row r="126" spans="1:65" s="2" customFormat="1" ht="24.2" customHeight="1" x14ac:dyDescent="0.2">
      <c r="A126" s="32"/>
      <c r="B126" s="143"/>
      <c r="C126" s="144" t="s">
        <v>83</v>
      </c>
      <c r="D126" s="144" t="s">
        <v>119</v>
      </c>
      <c r="E126" s="145" t="s">
        <v>131</v>
      </c>
      <c r="F126" s="146" t="s">
        <v>132</v>
      </c>
      <c r="G126" s="147" t="s">
        <v>133</v>
      </c>
      <c r="H126" s="148">
        <v>4</v>
      </c>
      <c r="I126" s="149"/>
      <c r="J126" s="150">
        <f>ROUND(I126*H126,2)</f>
        <v>0</v>
      </c>
      <c r="K126" s="146" t="s">
        <v>123</v>
      </c>
      <c r="L126" s="33"/>
      <c r="M126" s="151" t="s">
        <v>1</v>
      </c>
      <c r="N126" s="152" t="s">
        <v>38</v>
      </c>
      <c r="O126" s="58"/>
      <c r="P126" s="153">
        <f>O126*H126</f>
        <v>0</v>
      </c>
      <c r="Q126" s="153">
        <v>6.9999999999999999E-4</v>
      </c>
      <c r="R126" s="153">
        <f>Q126*H126</f>
        <v>2.8E-3</v>
      </c>
      <c r="S126" s="153">
        <v>0</v>
      </c>
      <c r="T126" s="15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5" t="s">
        <v>124</v>
      </c>
      <c r="AT126" s="155" t="s">
        <v>119</v>
      </c>
      <c r="AU126" s="155" t="s">
        <v>83</v>
      </c>
      <c r="AY126" s="17" t="s">
        <v>116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7" t="s">
        <v>81</v>
      </c>
      <c r="BK126" s="156">
        <f>ROUND(I126*H126,2)</f>
        <v>0</v>
      </c>
      <c r="BL126" s="17" t="s">
        <v>124</v>
      </c>
      <c r="BM126" s="155" t="s">
        <v>134</v>
      </c>
    </row>
    <row r="127" spans="1:65" s="2" customFormat="1" ht="19.5" x14ac:dyDescent="0.2">
      <c r="A127" s="32"/>
      <c r="B127" s="33"/>
      <c r="C127" s="32"/>
      <c r="D127" s="157" t="s">
        <v>126</v>
      </c>
      <c r="E127" s="32"/>
      <c r="F127" s="158" t="s">
        <v>135</v>
      </c>
      <c r="G127" s="32"/>
      <c r="H127" s="32"/>
      <c r="I127" s="159"/>
      <c r="J127" s="32"/>
      <c r="K127" s="32"/>
      <c r="L127" s="33"/>
      <c r="M127" s="160"/>
      <c r="N127" s="161"/>
      <c r="O127" s="58"/>
      <c r="P127" s="58"/>
      <c r="Q127" s="58"/>
      <c r="R127" s="58"/>
      <c r="S127" s="58"/>
      <c r="T127" s="59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126</v>
      </c>
      <c r="AU127" s="17" t="s">
        <v>83</v>
      </c>
    </row>
    <row r="128" spans="1:65" s="2" customFormat="1" ht="11.25" x14ac:dyDescent="0.2">
      <c r="A128" s="32"/>
      <c r="B128" s="33"/>
      <c r="C128" s="32"/>
      <c r="D128" s="162" t="s">
        <v>127</v>
      </c>
      <c r="E128" s="32"/>
      <c r="F128" s="163" t="s">
        <v>136</v>
      </c>
      <c r="G128" s="32"/>
      <c r="H128" s="32"/>
      <c r="I128" s="159"/>
      <c r="J128" s="32"/>
      <c r="K128" s="32"/>
      <c r="L128" s="33"/>
      <c r="M128" s="160"/>
      <c r="N128" s="161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127</v>
      </c>
      <c r="AU128" s="17" t="s">
        <v>83</v>
      </c>
    </row>
    <row r="129" spans="1:65" s="13" customFormat="1" ht="11.25" x14ac:dyDescent="0.2">
      <c r="B129" s="164"/>
      <c r="D129" s="157" t="s">
        <v>129</v>
      </c>
      <c r="E129" s="165" t="s">
        <v>1</v>
      </c>
      <c r="F129" s="166" t="s">
        <v>137</v>
      </c>
      <c r="H129" s="167">
        <v>4</v>
      </c>
      <c r="I129" s="168"/>
      <c r="L129" s="164"/>
      <c r="M129" s="169"/>
      <c r="N129" s="170"/>
      <c r="O129" s="170"/>
      <c r="P129" s="170"/>
      <c r="Q129" s="170"/>
      <c r="R129" s="170"/>
      <c r="S129" s="170"/>
      <c r="T129" s="171"/>
      <c r="AT129" s="165" t="s">
        <v>129</v>
      </c>
      <c r="AU129" s="165" t="s">
        <v>83</v>
      </c>
      <c r="AV129" s="13" t="s">
        <v>83</v>
      </c>
      <c r="AW129" s="13" t="s">
        <v>30</v>
      </c>
      <c r="AX129" s="13" t="s">
        <v>81</v>
      </c>
      <c r="AY129" s="165" t="s">
        <v>116</v>
      </c>
    </row>
    <row r="130" spans="1:65" s="2" customFormat="1" ht="24.2" customHeight="1" x14ac:dyDescent="0.2">
      <c r="A130" s="32"/>
      <c r="B130" s="143"/>
      <c r="C130" s="172" t="s">
        <v>138</v>
      </c>
      <c r="D130" s="172" t="s">
        <v>139</v>
      </c>
      <c r="E130" s="173" t="s">
        <v>140</v>
      </c>
      <c r="F130" s="174" t="s">
        <v>141</v>
      </c>
      <c r="G130" s="175" t="s">
        <v>133</v>
      </c>
      <c r="H130" s="176">
        <v>4</v>
      </c>
      <c r="I130" s="177"/>
      <c r="J130" s="178">
        <f>ROUND(I130*H130,2)</f>
        <v>0</v>
      </c>
      <c r="K130" s="174" t="s">
        <v>123</v>
      </c>
      <c r="L130" s="179"/>
      <c r="M130" s="180" t="s">
        <v>1</v>
      </c>
      <c r="N130" s="181" t="s">
        <v>38</v>
      </c>
      <c r="O130" s="58"/>
      <c r="P130" s="153">
        <f>O130*H130</f>
        <v>0</v>
      </c>
      <c r="Q130" s="153">
        <v>2.5999999999999999E-3</v>
      </c>
      <c r="R130" s="153">
        <f>Q130*H130</f>
        <v>1.04E-2</v>
      </c>
      <c r="S130" s="153">
        <v>0</v>
      </c>
      <c r="T130" s="154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5" t="s">
        <v>142</v>
      </c>
      <c r="AT130" s="155" t="s">
        <v>139</v>
      </c>
      <c r="AU130" s="155" t="s">
        <v>83</v>
      </c>
      <c r="AY130" s="17" t="s">
        <v>116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7" t="s">
        <v>81</v>
      </c>
      <c r="BK130" s="156">
        <f>ROUND(I130*H130,2)</f>
        <v>0</v>
      </c>
      <c r="BL130" s="17" t="s">
        <v>124</v>
      </c>
      <c r="BM130" s="155" t="s">
        <v>143</v>
      </c>
    </row>
    <row r="131" spans="1:65" s="2" customFormat="1" ht="19.5" x14ac:dyDescent="0.2">
      <c r="A131" s="32"/>
      <c r="B131" s="33"/>
      <c r="C131" s="32"/>
      <c r="D131" s="157" t="s">
        <v>126</v>
      </c>
      <c r="E131" s="32"/>
      <c r="F131" s="158" t="s">
        <v>141</v>
      </c>
      <c r="G131" s="32"/>
      <c r="H131" s="32"/>
      <c r="I131" s="159"/>
      <c r="J131" s="32"/>
      <c r="K131" s="32"/>
      <c r="L131" s="33"/>
      <c r="M131" s="160"/>
      <c r="N131" s="161"/>
      <c r="O131" s="58"/>
      <c r="P131" s="58"/>
      <c r="Q131" s="58"/>
      <c r="R131" s="58"/>
      <c r="S131" s="58"/>
      <c r="T131" s="5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126</v>
      </c>
      <c r="AU131" s="17" t="s">
        <v>83</v>
      </c>
    </row>
    <row r="132" spans="1:65" s="2" customFormat="1" ht="24.2" customHeight="1" x14ac:dyDescent="0.2">
      <c r="A132" s="32"/>
      <c r="B132" s="143"/>
      <c r="C132" s="144" t="s">
        <v>124</v>
      </c>
      <c r="D132" s="144" t="s">
        <v>119</v>
      </c>
      <c r="E132" s="145" t="s">
        <v>144</v>
      </c>
      <c r="F132" s="146" t="s">
        <v>145</v>
      </c>
      <c r="G132" s="147" t="s">
        <v>133</v>
      </c>
      <c r="H132" s="148">
        <v>4</v>
      </c>
      <c r="I132" s="149"/>
      <c r="J132" s="150">
        <f>ROUND(I132*H132,2)</f>
        <v>0</v>
      </c>
      <c r="K132" s="146" t="s">
        <v>123</v>
      </c>
      <c r="L132" s="33"/>
      <c r="M132" s="151" t="s">
        <v>1</v>
      </c>
      <c r="N132" s="152" t="s">
        <v>38</v>
      </c>
      <c r="O132" s="58"/>
      <c r="P132" s="153">
        <f>O132*H132</f>
        <v>0</v>
      </c>
      <c r="Q132" s="153">
        <v>0.10940999999999999</v>
      </c>
      <c r="R132" s="153">
        <f>Q132*H132</f>
        <v>0.43763999999999997</v>
      </c>
      <c r="S132" s="153">
        <v>0</v>
      </c>
      <c r="T132" s="15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5" t="s">
        <v>124</v>
      </c>
      <c r="AT132" s="155" t="s">
        <v>119</v>
      </c>
      <c r="AU132" s="155" t="s">
        <v>83</v>
      </c>
      <c r="AY132" s="17" t="s">
        <v>116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7" t="s">
        <v>81</v>
      </c>
      <c r="BK132" s="156">
        <f>ROUND(I132*H132,2)</f>
        <v>0</v>
      </c>
      <c r="BL132" s="17" t="s">
        <v>124</v>
      </c>
      <c r="BM132" s="155" t="s">
        <v>146</v>
      </c>
    </row>
    <row r="133" spans="1:65" s="2" customFormat="1" ht="19.5" x14ac:dyDescent="0.2">
      <c r="A133" s="32"/>
      <c r="B133" s="33"/>
      <c r="C133" s="32"/>
      <c r="D133" s="157" t="s">
        <v>126</v>
      </c>
      <c r="E133" s="32"/>
      <c r="F133" s="158" t="s">
        <v>147</v>
      </c>
      <c r="G133" s="32"/>
      <c r="H133" s="32"/>
      <c r="I133" s="159"/>
      <c r="J133" s="32"/>
      <c r="K133" s="32"/>
      <c r="L133" s="33"/>
      <c r="M133" s="160"/>
      <c r="N133" s="161"/>
      <c r="O133" s="58"/>
      <c r="P133" s="58"/>
      <c r="Q133" s="58"/>
      <c r="R133" s="58"/>
      <c r="S133" s="58"/>
      <c r="T133" s="59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126</v>
      </c>
      <c r="AU133" s="17" t="s">
        <v>83</v>
      </c>
    </row>
    <row r="134" spans="1:65" s="2" customFormat="1" ht="11.25" x14ac:dyDescent="0.2">
      <c r="A134" s="32"/>
      <c r="B134" s="33"/>
      <c r="C134" s="32"/>
      <c r="D134" s="162" t="s">
        <v>127</v>
      </c>
      <c r="E134" s="32"/>
      <c r="F134" s="163" t="s">
        <v>148</v>
      </c>
      <c r="G134" s="32"/>
      <c r="H134" s="32"/>
      <c r="I134" s="159"/>
      <c r="J134" s="32"/>
      <c r="K134" s="32"/>
      <c r="L134" s="33"/>
      <c r="M134" s="160"/>
      <c r="N134" s="161"/>
      <c r="O134" s="58"/>
      <c r="P134" s="58"/>
      <c r="Q134" s="58"/>
      <c r="R134" s="58"/>
      <c r="S134" s="58"/>
      <c r="T134" s="5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127</v>
      </c>
      <c r="AU134" s="17" t="s">
        <v>83</v>
      </c>
    </row>
    <row r="135" spans="1:65" s="13" customFormat="1" ht="11.25" x14ac:dyDescent="0.2">
      <c r="B135" s="164"/>
      <c r="D135" s="157" t="s">
        <v>129</v>
      </c>
      <c r="E135" s="165" t="s">
        <v>1</v>
      </c>
      <c r="F135" s="166" t="s">
        <v>149</v>
      </c>
      <c r="H135" s="167">
        <v>4</v>
      </c>
      <c r="I135" s="168"/>
      <c r="L135" s="164"/>
      <c r="M135" s="169"/>
      <c r="N135" s="170"/>
      <c r="O135" s="170"/>
      <c r="P135" s="170"/>
      <c r="Q135" s="170"/>
      <c r="R135" s="170"/>
      <c r="S135" s="170"/>
      <c r="T135" s="171"/>
      <c r="AT135" s="165" t="s">
        <v>129</v>
      </c>
      <c r="AU135" s="165" t="s">
        <v>83</v>
      </c>
      <c r="AV135" s="13" t="s">
        <v>83</v>
      </c>
      <c r="AW135" s="13" t="s">
        <v>30</v>
      </c>
      <c r="AX135" s="13" t="s">
        <v>81</v>
      </c>
      <c r="AY135" s="165" t="s">
        <v>116</v>
      </c>
    </row>
    <row r="136" spans="1:65" s="2" customFormat="1" ht="24.2" customHeight="1" x14ac:dyDescent="0.2">
      <c r="A136" s="32"/>
      <c r="B136" s="143"/>
      <c r="C136" s="144" t="s">
        <v>150</v>
      </c>
      <c r="D136" s="144" t="s">
        <v>119</v>
      </c>
      <c r="E136" s="145" t="s">
        <v>151</v>
      </c>
      <c r="F136" s="146" t="s">
        <v>152</v>
      </c>
      <c r="G136" s="147" t="s">
        <v>133</v>
      </c>
      <c r="H136" s="148">
        <v>2</v>
      </c>
      <c r="I136" s="149"/>
      <c r="J136" s="150">
        <f>ROUND(I136*H136,2)</f>
        <v>0</v>
      </c>
      <c r="K136" s="146" t="s">
        <v>123</v>
      </c>
      <c r="L136" s="33"/>
      <c r="M136" s="151" t="s">
        <v>1</v>
      </c>
      <c r="N136" s="152" t="s">
        <v>38</v>
      </c>
      <c r="O136" s="58"/>
      <c r="P136" s="153">
        <f>O136*H136</f>
        <v>0</v>
      </c>
      <c r="Q136" s="153">
        <v>0.11241</v>
      </c>
      <c r="R136" s="153">
        <f>Q136*H136</f>
        <v>0.22481999999999999</v>
      </c>
      <c r="S136" s="153">
        <v>0</v>
      </c>
      <c r="T136" s="15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124</v>
      </c>
      <c r="AT136" s="155" t="s">
        <v>119</v>
      </c>
      <c r="AU136" s="155" t="s">
        <v>83</v>
      </c>
      <c r="AY136" s="17" t="s">
        <v>116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7" t="s">
        <v>81</v>
      </c>
      <c r="BK136" s="156">
        <f>ROUND(I136*H136,2)</f>
        <v>0</v>
      </c>
      <c r="BL136" s="17" t="s">
        <v>124</v>
      </c>
      <c r="BM136" s="155" t="s">
        <v>153</v>
      </c>
    </row>
    <row r="137" spans="1:65" s="2" customFormat="1" ht="19.5" x14ac:dyDescent="0.2">
      <c r="A137" s="32"/>
      <c r="B137" s="33"/>
      <c r="C137" s="32"/>
      <c r="D137" s="157" t="s">
        <v>126</v>
      </c>
      <c r="E137" s="32"/>
      <c r="F137" s="158" t="s">
        <v>154</v>
      </c>
      <c r="G137" s="32"/>
      <c r="H137" s="32"/>
      <c r="I137" s="159"/>
      <c r="J137" s="32"/>
      <c r="K137" s="32"/>
      <c r="L137" s="33"/>
      <c r="M137" s="160"/>
      <c r="N137" s="161"/>
      <c r="O137" s="58"/>
      <c r="P137" s="58"/>
      <c r="Q137" s="58"/>
      <c r="R137" s="58"/>
      <c r="S137" s="58"/>
      <c r="T137" s="5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7" t="s">
        <v>126</v>
      </c>
      <c r="AU137" s="17" t="s">
        <v>83</v>
      </c>
    </row>
    <row r="138" spans="1:65" s="2" customFormat="1" ht="11.25" x14ac:dyDescent="0.2">
      <c r="A138" s="32"/>
      <c r="B138" s="33"/>
      <c r="C138" s="32"/>
      <c r="D138" s="162" t="s">
        <v>127</v>
      </c>
      <c r="E138" s="32"/>
      <c r="F138" s="163" t="s">
        <v>155</v>
      </c>
      <c r="G138" s="32"/>
      <c r="H138" s="32"/>
      <c r="I138" s="159"/>
      <c r="J138" s="32"/>
      <c r="K138" s="32"/>
      <c r="L138" s="33"/>
      <c r="M138" s="160"/>
      <c r="N138" s="161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127</v>
      </c>
      <c r="AU138" s="17" t="s">
        <v>83</v>
      </c>
    </row>
    <row r="139" spans="1:65" s="2" customFormat="1" ht="21.75" customHeight="1" x14ac:dyDescent="0.2">
      <c r="A139" s="32"/>
      <c r="B139" s="143"/>
      <c r="C139" s="172" t="s">
        <v>156</v>
      </c>
      <c r="D139" s="172" t="s">
        <v>139</v>
      </c>
      <c r="E139" s="173" t="s">
        <v>157</v>
      </c>
      <c r="F139" s="174" t="s">
        <v>158</v>
      </c>
      <c r="G139" s="175" t="s">
        <v>133</v>
      </c>
      <c r="H139" s="176">
        <v>2</v>
      </c>
      <c r="I139" s="177"/>
      <c r="J139" s="178">
        <f>ROUND(I139*H139,2)</f>
        <v>0</v>
      </c>
      <c r="K139" s="174" t="s">
        <v>123</v>
      </c>
      <c r="L139" s="179"/>
      <c r="M139" s="180" t="s">
        <v>1</v>
      </c>
      <c r="N139" s="181" t="s">
        <v>38</v>
      </c>
      <c r="O139" s="58"/>
      <c r="P139" s="153">
        <f>O139*H139</f>
        <v>0</v>
      </c>
      <c r="Q139" s="153">
        <v>6.1000000000000004E-3</v>
      </c>
      <c r="R139" s="153">
        <f>Q139*H139</f>
        <v>1.2200000000000001E-2</v>
      </c>
      <c r="S139" s="153">
        <v>0</v>
      </c>
      <c r="T139" s="15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5" t="s">
        <v>142</v>
      </c>
      <c r="AT139" s="155" t="s">
        <v>139</v>
      </c>
      <c r="AU139" s="155" t="s">
        <v>83</v>
      </c>
      <c r="AY139" s="17" t="s">
        <v>116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7" t="s">
        <v>81</v>
      </c>
      <c r="BK139" s="156">
        <f>ROUND(I139*H139,2)</f>
        <v>0</v>
      </c>
      <c r="BL139" s="17" t="s">
        <v>124</v>
      </c>
      <c r="BM139" s="155" t="s">
        <v>159</v>
      </c>
    </row>
    <row r="140" spans="1:65" s="2" customFormat="1" ht="11.25" x14ac:dyDescent="0.2">
      <c r="A140" s="32"/>
      <c r="B140" s="33"/>
      <c r="C140" s="32"/>
      <c r="D140" s="157" t="s">
        <v>126</v>
      </c>
      <c r="E140" s="32"/>
      <c r="F140" s="158" t="s">
        <v>158</v>
      </c>
      <c r="G140" s="32"/>
      <c r="H140" s="32"/>
      <c r="I140" s="159"/>
      <c r="J140" s="32"/>
      <c r="K140" s="32"/>
      <c r="L140" s="33"/>
      <c r="M140" s="160"/>
      <c r="N140" s="161"/>
      <c r="O140" s="58"/>
      <c r="P140" s="58"/>
      <c r="Q140" s="58"/>
      <c r="R140" s="58"/>
      <c r="S140" s="58"/>
      <c r="T140" s="5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126</v>
      </c>
      <c r="AU140" s="17" t="s">
        <v>83</v>
      </c>
    </row>
    <row r="141" spans="1:65" s="2" customFormat="1" ht="16.5" customHeight="1" x14ac:dyDescent="0.2">
      <c r="A141" s="32"/>
      <c r="B141" s="143"/>
      <c r="C141" s="172" t="s">
        <v>160</v>
      </c>
      <c r="D141" s="172" t="s">
        <v>139</v>
      </c>
      <c r="E141" s="173" t="s">
        <v>161</v>
      </c>
      <c r="F141" s="174" t="s">
        <v>162</v>
      </c>
      <c r="G141" s="175" t="s">
        <v>133</v>
      </c>
      <c r="H141" s="176">
        <v>2</v>
      </c>
      <c r="I141" s="177"/>
      <c r="J141" s="178">
        <f>ROUND(I141*H141,2)</f>
        <v>0</v>
      </c>
      <c r="K141" s="174" t="s">
        <v>123</v>
      </c>
      <c r="L141" s="179"/>
      <c r="M141" s="180" t="s">
        <v>1</v>
      </c>
      <c r="N141" s="181" t="s">
        <v>38</v>
      </c>
      <c r="O141" s="58"/>
      <c r="P141" s="153">
        <f>O141*H141</f>
        <v>0</v>
      </c>
      <c r="Q141" s="153">
        <v>3.0000000000000001E-3</v>
      </c>
      <c r="R141" s="153">
        <f>Q141*H141</f>
        <v>6.0000000000000001E-3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142</v>
      </c>
      <c r="AT141" s="155" t="s">
        <v>139</v>
      </c>
      <c r="AU141" s="155" t="s">
        <v>83</v>
      </c>
      <c r="AY141" s="17" t="s">
        <v>116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81</v>
      </c>
      <c r="BK141" s="156">
        <f>ROUND(I141*H141,2)</f>
        <v>0</v>
      </c>
      <c r="BL141" s="17" t="s">
        <v>124</v>
      </c>
      <c r="BM141" s="155" t="s">
        <v>163</v>
      </c>
    </row>
    <row r="142" spans="1:65" s="2" customFormat="1" ht="11.25" x14ac:dyDescent="0.2">
      <c r="A142" s="32"/>
      <c r="B142" s="33"/>
      <c r="C142" s="32"/>
      <c r="D142" s="157" t="s">
        <v>126</v>
      </c>
      <c r="E142" s="32"/>
      <c r="F142" s="158" t="s">
        <v>162</v>
      </c>
      <c r="G142" s="32"/>
      <c r="H142" s="32"/>
      <c r="I142" s="159"/>
      <c r="J142" s="32"/>
      <c r="K142" s="32"/>
      <c r="L142" s="33"/>
      <c r="M142" s="160"/>
      <c r="N142" s="161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126</v>
      </c>
      <c r="AU142" s="17" t="s">
        <v>83</v>
      </c>
    </row>
    <row r="143" spans="1:65" s="2" customFormat="1" ht="21.75" customHeight="1" x14ac:dyDescent="0.2">
      <c r="A143" s="32"/>
      <c r="B143" s="143"/>
      <c r="C143" s="172" t="s">
        <v>142</v>
      </c>
      <c r="D143" s="172" t="s">
        <v>139</v>
      </c>
      <c r="E143" s="173" t="s">
        <v>164</v>
      </c>
      <c r="F143" s="174" t="s">
        <v>165</v>
      </c>
      <c r="G143" s="175" t="s">
        <v>133</v>
      </c>
      <c r="H143" s="176">
        <v>4</v>
      </c>
      <c r="I143" s="177"/>
      <c r="J143" s="178">
        <f>ROUND(I143*H143,2)</f>
        <v>0</v>
      </c>
      <c r="K143" s="174" t="s">
        <v>123</v>
      </c>
      <c r="L143" s="179"/>
      <c r="M143" s="180" t="s">
        <v>1</v>
      </c>
      <c r="N143" s="181" t="s">
        <v>38</v>
      </c>
      <c r="O143" s="58"/>
      <c r="P143" s="153">
        <f>O143*H143</f>
        <v>0</v>
      </c>
      <c r="Q143" s="153">
        <v>3.5E-4</v>
      </c>
      <c r="R143" s="153">
        <f>Q143*H143</f>
        <v>1.4E-3</v>
      </c>
      <c r="S143" s="153">
        <v>0</v>
      </c>
      <c r="T143" s="15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5" t="s">
        <v>142</v>
      </c>
      <c r="AT143" s="155" t="s">
        <v>139</v>
      </c>
      <c r="AU143" s="155" t="s">
        <v>83</v>
      </c>
      <c r="AY143" s="17" t="s">
        <v>116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7" t="s">
        <v>81</v>
      </c>
      <c r="BK143" s="156">
        <f>ROUND(I143*H143,2)</f>
        <v>0</v>
      </c>
      <c r="BL143" s="17" t="s">
        <v>124</v>
      </c>
      <c r="BM143" s="155" t="s">
        <v>166</v>
      </c>
    </row>
    <row r="144" spans="1:65" s="2" customFormat="1" ht="11.25" x14ac:dyDescent="0.2">
      <c r="A144" s="32"/>
      <c r="B144" s="33"/>
      <c r="C144" s="32"/>
      <c r="D144" s="157" t="s">
        <v>126</v>
      </c>
      <c r="E144" s="32"/>
      <c r="F144" s="158" t="s">
        <v>165</v>
      </c>
      <c r="G144" s="32"/>
      <c r="H144" s="32"/>
      <c r="I144" s="159"/>
      <c r="J144" s="32"/>
      <c r="K144" s="32"/>
      <c r="L144" s="33"/>
      <c r="M144" s="160"/>
      <c r="N144" s="161"/>
      <c r="O144" s="58"/>
      <c r="P144" s="58"/>
      <c r="Q144" s="58"/>
      <c r="R144" s="58"/>
      <c r="S144" s="58"/>
      <c r="T144" s="5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126</v>
      </c>
      <c r="AU144" s="17" t="s">
        <v>83</v>
      </c>
    </row>
    <row r="145" spans="1:65" s="2" customFormat="1" ht="16.5" customHeight="1" x14ac:dyDescent="0.2">
      <c r="A145" s="32"/>
      <c r="B145" s="143"/>
      <c r="C145" s="172" t="s">
        <v>117</v>
      </c>
      <c r="D145" s="172" t="s">
        <v>139</v>
      </c>
      <c r="E145" s="173" t="s">
        <v>167</v>
      </c>
      <c r="F145" s="174" t="s">
        <v>168</v>
      </c>
      <c r="G145" s="175" t="s">
        <v>133</v>
      </c>
      <c r="H145" s="176">
        <v>2</v>
      </c>
      <c r="I145" s="177"/>
      <c r="J145" s="178">
        <f>ROUND(I145*H145,2)</f>
        <v>0</v>
      </c>
      <c r="K145" s="174" t="s">
        <v>123</v>
      </c>
      <c r="L145" s="179"/>
      <c r="M145" s="180" t="s">
        <v>1</v>
      </c>
      <c r="N145" s="181" t="s">
        <v>38</v>
      </c>
      <c r="O145" s="58"/>
      <c r="P145" s="153">
        <f>O145*H145</f>
        <v>0</v>
      </c>
      <c r="Q145" s="153">
        <v>1E-4</v>
      </c>
      <c r="R145" s="153">
        <f>Q145*H145</f>
        <v>2.0000000000000001E-4</v>
      </c>
      <c r="S145" s="153">
        <v>0</v>
      </c>
      <c r="T145" s="15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142</v>
      </c>
      <c r="AT145" s="155" t="s">
        <v>139</v>
      </c>
      <c r="AU145" s="155" t="s">
        <v>83</v>
      </c>
      <c r="AY145" s="17" t="s">
        <v>116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81</v>
      </c>
      <c r="BK145" s="156">
        <f>ROUND(I145*H145,2)</f>
        <v>0</v>
      </c>
      <c r="BL145" s="17" t="s">
        <v>124</v>
      </c>
      <c r="BM145" s="155" t="s">
        <v>169</v>
      </c>
    </row>
    <row r="146" spans="1:65" s="2" customFormat="1" ht="11.25" x14ac:dyDescent="0.2">
      <c r="A146" s="32"/>
      <c r="B146" s="33"/>
      <c r="C146" s="32"/>
      <c r="D146" s="157" t="s">
        <v>126</v>
      </c>
      <c r="E146" s="32"/>
      <c r="F146" s="158" t="s">
        <v>168</v>
      </c>
      <c r="G146" s="32"/>
      <c r="H146" s="32"/>
      <c r="I146" s="159"/>
      <c r="J146" s="32"/>
      <c r="K146" s="32"/>
      <c r="L146" s="33"/>
      <c r="M146" s="160"/>
      <c r="N146" s="161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126</v>
      </c>
      <c r="AU146" s="17" t="s">
        <v>83</v>
      </c>
    </row>
    <row r="147" spans="1:65" s="2" customFormat="1" ht="24.2" customHeight="1" x14ac:dyDescent="0.2">
      <c r="A147" s="32"/>
      <c r="B147" s="143"/>
      <c r="C147" s="144" t="s">
        <v>170</v>
      </c>
      <c r="D147" s="144" t="s">
        <v>119</v>
      </c>
      <c r="E147" s="145" t="s">
        <v>171</v>
      </c>
      <c r="F147" s="146" t="s">
        <v>172</v>
      </c>
      <c r="G147" s="147" t="s">
        <v>173</v>
      </c>
      <c r="H147" s="148">
        <v>170</v>
      </c>
      <c r="I147" s="149"/>
      <c r="J147" s="150">
        <f>ROUND(I147*H147,2)</f>
        <v>0</v>
      </c>
      <c r="K147" s="146" t="s">
        <v>123</v>
      </c>
      <c r="L147" s="33"/>
      <c r="M147" s="151" t="s">
        <v>1</v>
      </c>
      <c r="N147" s="152" t="s">
        <v>38</v>
      </c>
      <c r="O147" s="58"/>
      <c r="P147" s="153">
        <f>O147*H147</f>
        <v>0</v>
      </c>
      <c r="Q147" s="153">
        <v>1.2999999999999999E-4</v>
      </c>
      <c r="R147" s="153">
        <f>Q147*H147</f>
        <v>2.2099999999999998E-2</v>
      </c>
      <c r="S147" s="153">
        <v>0</v>
      </c>
      <c r="T147" s="15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5" t="s">
        <v>124</v>
      </c>
      <c r="AT147" s="155" t="s">
        <v>119</v>
      </c>
      <c r="AU147" s="155" t="s">
        <v>83</v>
      </c>
      <c r="AY147" s="17" t="s">
        <v>116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7" t="s">
        <v>81</v>
      </c>
      <c r="BK147" s="156">
        <f>ROUND(I147*H147,2)</f>
        <v>0</v>
      </c>
      <c r="BL147" s="17" t="s">
        <v>124</v>
      </c>
      <c r="BM147" s="155" t="s">
        <v>174</v>
      </c>
    </row>
    <row r="148" spans="1:65" s="2" customFormat="1" ht="19.5" x14ac:dyDescent="0.2">
      <c r="A148" s="32"/>
      <c r="B148" s="33"/>
      <c r="C148" s="32"/>
      <c r="D148" s="157" t="s">
        <v>126</v>
      </c>
      <c r="E148" s="32"/>
      <c r="F148" s="158" t="s">
        <v>175</v>
      </c>
      <c r="G148" s="32"/>
      <c r="H148" s="32"/>
      <c r="I148" s="159"/>
      <c r="J148" s="32"/>
      <c r="K148" s="32"/>
      <c r="L148" s="33"/>
      <c r="M148" s="160"/>
      <c r="N148" s="161"/>
      <c r="O148" s="58"/>
      <c r="P148" s="58"/>
      <c r="Q148" s="58"/>
      <c r="R148" s="58"/>
      <c r="S148" s="58"/>
      <c r="T148" s="59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126</v>
      </c>
      <c r="AU148" s="17" t="s">
        <v>83</v>
      </c>
    </row>
    <row r="149" spans="1:65" s="2" customFormat="1" ht="11.25" x14ac:dyDescent="0.2">
      <c r="A149" s="32"/>
      <c r="B149" s="33"/>
      <c r="C149" s="32"/>
      <c r="D149" s="162" t="s">
        <v>127</v>
      </c>
      <c r="E149" s="32"/>
      <c r="F149" s="163" t="s">
        <v>176</v>
      </c>
      <c r="G149" s="32"/>
      <c r="H149" s="32"/>
      <c r="I149" s="159"/>
      <c r="J149" s="32"/>
      <c r="K149" s="32"/>
      <c r="L149" s="33"/>
      <c r="M149" s="160"/>
      <c r="N149" s="161"/>
      <c r="O149" s="58"/>
      <c r="P149" s="58"/>
      <c r="Q149" s="58"/>
      <c r="R149" s="58"/>
      <c r="S149" s="58"/>
      <c r="T149" s="5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127</v>
      </c>
      <c r="AU149" s="17" t="s">
        <v>83</v>
      </c>
    </row>
    <row r="150" spans="1:65" s="13" customFormat="1" ht="11.25" x14ac:dyDescent="0.2">
      <c r="B150" s="164"/>
      <c r="D150" s="157" t="s">
        <v>129</v>
      </c>
      <c r="E150" s="165" t="s">
        <v>1</v>
      </c>
      <c r="F150" s="166" t="s">
        <v>177</v>
      </c>
      <c r="H150" s="167">
        <v>94</v>
      </c>
      <c r="I150" s="168"/>
      <c r="L150" s="164"/>
      <c r="M150" s="169"/>
      <c r="N150" s="170"/>
      <c r="O150" s="170"/>
      <c r="P150" s="170"/>
      <c r="Q150" s="170"/>
      <c r="R150" s="170"/>
      <c r="S150" s="170"/>
      <c r="T150" s="171"/>
      <c r="AT150" s="165" t="s">
        <v>129</v>
      </c>
      <c r="AU150" s="165" t="s">
        <v>83</v>
      </c>
      <c r="AV150" s="13" t="s">
        <v>83</v>
      </c>
      <c r="AW150" s="13" t="s">
        <v>30</v>
      </c>
      <c r="AX150" s="13" t="s">
        <v>73</v>
      </c>
      <c r="AY150" s="165" t="s">
        <v>116</v>
      </c>
    </row>
    <row r="151" spans="1:65" s="13" customFormat="1" ht="11.25" x14ac:dyDescent="0.2">
      <c r="B151" s="164"/>
      <c r="D151" s="157" t="s">
        <v>129</v>
      </c>
      <c r="E151" s="165" t="s">
        <v>1</v>
      </c>
      <c r="F151" s="166" t="s">
        <v>178</v>
      </c>
      <c r="H151" s="167">
        <v>76</v>
      </c>
      <c r="I151" s="168"/>
      <c r="L151" s="164"/>
      <c r="M151" s="169"/>
      <c r="N151" s="170"/>
      <c r="O151" s="170"/>
      <c r="P151" s="170"/>
      <c r="Q151" s="170"/>
      <c r="R151" s="170"/>
      <c r="S151" s="170"/>
      <c r="T151" s="171"/>
      <c r="AT151" s="165" t="s">
        <v>129</v>
      </c>
      <c r="AU151" s="165" t="s">
        <v>83</v>
      </c>
      <c r="AV151" s="13" t="s">
        <v>83</v>
      </c>
      <c r="AW151" s="13" t="s">
        <v>30</v>
      </c>
      <c r="AX151" s="13" t="s">
        <v>73</v>
      </c>
      <c r="AY151" s="165" t="s">
        <v>116</v>
      </c>
    </row>
    <row r="152" spans="1:65" s="14" customFormat="1" ht="11.25" x14ac:dyDescent="0.2">
      <c r="B152" s="182"/>
      <c r="D152" s="157" t="s">
        <v>129</v>
      </c>
      <c r="E152" s="183" t="s">
        <v>1</v>
      </c>
      <c r="F152" s="184" t="s">
        <v>179</v>
      </c>
      <c r="H152" s="185">
        <v>170</v>
      </c>
      <c r="I152" s="186"/>
      <c r="L152" s="182"/>
      <c r="M152" s="187"/>
      <c r="N152" s="188"/>
      <c r="O152" s="188"/>
      <c r="P152" s="188"/>
      <c r="Q152" s="188"/>
      <c r="R152" s="188"/>
      <c r="S152" s="188"/>
      <c r="T152" s="189"/>
      <c r="AT152" s="183" t="s">
        <v>129</v>
      </c>
      <c r="AU152" s="183" t="s">
        <v>83</v>
      </c>
      <c r="AV152" s="14" t="s">
        <v>124</v>
      </c>
      <c r="AW152" s="14" t="s">
        <v>30</v>
      </c>
      <c r="AX152" s="14" t="s">
        <v>81</v>
      </c>
      <c r="AY152" s="183" t="s">
        <v>116</v>
      </c>
    </row>
    <row r="153" spans="1:65" s="2" customFormat="1" ht="24.2" customHeight="1" x14ac:dyDescent="0.2">
      <c r="A153" s="32"/>
      <c r="B153" s="143"/>
      <c r="C153" s="144" t="s">
        <v>180</v>
      </c>
      <c r="D153" s="144" t="s">
        <v>119</v>
      </c>
      <c r="E153" s="145" t="s">
        <v>181</v>
      </c>
      <c r="F153" s="146" t="s">
        <v>182</v>
      </c>
      <c r="G153" s="147" t="s">
        <v>173</v>
      </c>
      <c r="H153" s="148">
        <v>210</v>
      </c>
      <c r="I153" s="149"/>
      <c r="J153" s="150">
        <f>ROUND(I153*H153,2)</f>
        <v>0</v>
      </c>
      <c r="K153" s="146" t="s">
        <v>123</v>
      </c>
      <c r="L153" s="33"/>
      <c r="M153" s="151" t="s">
        <v>1</v>
      </c>
      <c r="N153" s="152" t="s">
        <v>38</v>
      </c>
      <c r="O153" s="58"/>
      <c r="P153" s="153">
        <f>O153*H153</f>
        <v>0</v>
      </c>
      <c r="Q153" s="153">
        <v>1.6000000000000001E-4</v>
      </c>
      <c r="R153" s="153">
        <f>Q153*H153</f>
        <v>3.3600000000000005E-2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124</v>
      </c>
      <c r="AT153" s="155" t="s">
        <v>119</v>
      </c>
      <c r="AU153" s="155" t="s">
        <v>83</v>
      </c>
      <c r="AY153" s="17" t="s">
        <v>116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81</v>
      </c>
      <c r="BK153" s="156">
        <f>ROUND(I153*H153,2)</f>
        <v>0</v>
      </c>
      <c r="BL153" s="17" t="s">
        <v>124</v>
      </c>
      <c r="BM153" s="155" t="s">
        <v>183</v>
      </c>
    </row>
    <row r="154" spans="1:65" s="2" customFormat="1" ht="19.5" x14ac:dyDescent="0.2">
      <c r="A154" s="32"/>
      <c r="B154" s="33"/>
      <c r="C154" s="32"/>
      <c r="D154" s="157" t="s">
        <v>126</v>
      </c>
      <c r="E154" s="32"/>
      <c r="F154" s="158" t="s">
        <v>184</v>
      </c>
      <c r="G154" s="32"/>
      <c r="H154" s="32"/>
      <c r="I154" s="159"/>
      <c r="J154" s="32"/>
      <c r="K154" s="32"/>
      <c r="L154" s="33"/>
      <c r="M154" s="160"/>
      <c r="N154" s="161"/>
      <c r="O154" s="58"/>
      <c r="P154" s="58"/>
      <c r="Q154" s="58"/>
      <c r="R154" s="58"/>
      <c r="S154" s="58"/>
      <c r="T154" s="5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126</v>
      </c>
      <c r="AU154" s="17" t="s">
        <v>83</v>
      </c>
    </row>
    <row r="155" spans="1:65" s="2" customFormat="1" ht="11.25" x14ac:dyDescent="0.2">
      <c r="A155" s="32"/>
      <c r="B155" s="33"/>
      <c r="C155" s="32"/>
      <c r="D155" s="162" t="s">
        <v>127</v>
      </c>
      <c r="E155" s="32"/>
      <c r="F155" s="163" t="s">
        <v>185</v>
      </c>
      <c r="G155" s="32"/>
      <c r="H155" s="32"/>
      <c r="I155" s="159"/>
      <c r="J155" s="32"/>
      <c r="K155" s="32"/>
      <c r="L155" s="33"/>
      <c r="M155" s="160"/>
      <c r="N155" s="161"/>
      <c r="O155" s="58"/>
      <c r="P155" s="58"/>
      <c r="Q155" s="58"/>
      <c r="R155" s="58"/>
      <c r="S155" s="58"/>
      <c r="T155" s="59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127</v>
      </c>
      <c r="AU155" s="17" t="s">
        <v>83</v>
      </c>
    </row>
    <row r="156" spans="1:65" s="13" customFormat="1" ht="11.25" x14ac:dyDescent="0.2">
      <c r="B156" s="164"/>
      <c r="D156" s="157" t="s">
        <v>129</v>
      </c>
      <c r="E156" s="165" t="s">
        <v>1</v>
      </c>
      <c r="F156" s="166" t="s">
        <v>186</v>
      </c>
      <c r="H156" s="167">
        <v>210</v>
      </c>
      <c r="I156" s="168"/>
      <c r="L156" s="164"/>
      <c r="M156" s="169"/>
      <c r="N156" s="170"/>
      <c r="O156" s="170"/>
      <c r="P156" s="170"/>
      <c r="Q156" s="170"/>
      <c r="R156" s="170"/>
      <c r="S156" s="170"/>
      <c r="T156" s="171"/>
      <c r="AT156" s="165" t="s">
        <v>129</v>
      </c>
      <c r="AU156" s="165" t="s">
        <v>83</v>
      </c>
      <c r="AV156" s="13" t="s">
        <v>83</v>
      </c>
      <c r="AW156" s="13" t="s">
        <v>30</v>
      </c>
      <c r="AX156" s="13" t="s">
        <v>81</v>
      </c>
      <c r="AY156" s="165" t="s">
        <v>116</v>
      </c>
    </row>
    <row r="157" spans="1:65" s="2" customFormat="1" ht="24.2" customHeight="1" x14ac:dyDescent="0.2">
      <c r="A157" s="32"/>
      <c r="B157" s="143"/>
      <c r="C157" s="144" t="s">
        <v>187</v>
      </c>
      <c r="D157" s="144" t="s">
        <v>119</v>
      </c>
      <c r="E157" s="145" t="s">
        <v>188</v>
      </c>
      <c r="F157" s="146" t="s">
        <v>189</v>
      </c>
      <c r="G157" s="147" t="s">
        <v>190</v>
      </c>
      <c r="H157" s="148">
        <v>82.4</v>
      </c>
      <c r="I157" s="149"/>
      <c r="J157" s="150">
        <f>ROUND(I157*H157,2)</f>
        <v>0</v>
      </c>
      <c r="K157" s="146" t="s">
        <v>123</v>
      </c>
      <c r="L157" s="33"/>
      <c r="M157" s="151" t="s">
        <v>1</v>
      </c>
      <c r="N157" s="152" t="s">
        <v>38</v>
      </c>
      <c r="O157" s="58"/>
      <c r="P157" s="153">
        <f>O157*H157</f>
        <v>0</v>
      </c>
      <c r="Q157" s="153">
        <v>1.4499999999999999E-3</v>
      </c>
      <c r="R157" s="153">
        <f>Q157*H157</f>
        <v>0.11948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124</v>
      </c>
      <c r="AT157" s="155" t="s">
        <v>119</v>
      </c>
      <c r="AU157" s="155" t="s">
        <v>83</v>
      </c>
      <c r="AY157" s="17" t="s">
        <v>116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81</v>
      </c>
      <c r="BK157" s="156">
        <f>ROUND(I157*H157,2)</f>
        <v>0</v>
      </c>
      <c r="BL157" s="17" t="s">
        <v>124</v>
      </c>
      <c r="BM157" s="155" t="s">
        <v>191</v>
      </c>
    </row>
    <row r="158" spans="1:65" s="2" customFormat="1" ht="19.5" x14ac:dyDescent="0.2">
      <c r="A158" s="32"/>
      <c r="B158" s="33"/>
      <c r="C158" s="32"/>
      <c r="D158" s="157" t="s">
        <v>126</v>
      </c>
      <c r="E158" s="32"/>
      <c r="F158" s="158" t="s">
        <v>192</v>
      </c>
      <c r="G158" s="32"/>
      <c r="H158" s="32"/>
      <c r="I158" s="159"/>
      <c r="J158" s="32"/>
      <c r="K158" s="32"/>
      <c r="L158" s="33"/>
      <c r="M158" s="160"/>
      <c r="N158" s="161"/>
      <c r="O158" s="58"/>
      <c r="P158" s="58"/>
      <c r="Q158" s="58"/>
      <c r="R158" s="58"/>
      <c r="S158" s="58"/>
      <c r="T158" s="5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126</v>
      </c>
      <c r="AU158" s="17" t="s">
        <v>83</v>
      </c>
    </row>
    <row r="159" spans="1:65" s="2" customFormat="1" ht="11.25" x14ac:dyDescent="0.2">
      <c r="A159" s="32"/>
      <c r="B159" s="33"/>
      <c r="C159" s="32"/>
      <c r="D159" s="162" t="s">
        <v>127</v>
      </c>
      <c r="E159" s="32"/>
      <c r="F159" s="163" t="s">
        <v>193</v>
      </c>
      <c r="G159" s="32"/>
      <c r="H159" s="32"/>
      <c r="I159" s="159"/>
      <c r="J159" s="32"/>
      <c r="K159" s="32"/>
      <c r="L159" s="33"/>
      <c r="M159" s="160"/>
      <c r="N159" s="161"/>
      <c r="O159" s="58"/>
      <c r="P159" s="58"/>
      <c r="Q159" s="58"/>
      <c r="R159" s="58"/>
      <c r="S159" s="58"/>
      <c r="T159" s="5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127</v>
      </c>
      <c r="AU159" s="17" t="s">
        <v>83</v>
      </c>
    </row>
    <row r="160" spans="1:65" s="13" customFormat="1" ht="11.25" x14ac:dyDescent="0.2">
      <c r="B160" s="164"/>
      <c r="D160" s="157" t="s">
        <v>129</v>
      </c>
      <c r="E160" s="165" t="s">
        <v>1</v>
      </c>
      <c r="F160" s="166" t="s">
        <v>194</v>
      </c>
      <c r="H160" s="167">
        <v>18</v>
      </c>
      <c r="I160" s="168"/>
      <c r="L160" s="164"/>
      <c r="M160" s="169"/>
      <c r="N160" s="170"/>
      <c r="O160" s="170"/>
      <c r="P160" s="170"/>
      <c r="Q160" s="170"/>
      <c r="R160" s="170"/>
      <c r="S160" s="170"/>
      <c r="T160" s="171"/>
      <c r="AT160" s="165" t="s">
        <v>129</v>
      </c>
      <c r="AU160" s="165" t="s">
        <v>83</v>
      </c>
      <c r="AV160" s="13" t="s">
        <v>83</v>
      </c>
      <c r="AW160" s="13" t="s">
        <v>30</v>
      </c>
      <c r="AX160" s="13" t="s">
        <v>73</v>
      </c>
      <c r="AY160" s="165" t="s">
        <v>116</v>
      </c>
    </row>
    <row r="161" spans="1:65" s="13" customFormat="1" ht="11.25" x14ac:dyDescent="0.2">
      <c r="B161" s="164"/>
      <c r="D161" s="157" t="s">
        <v>129</v>
      </c>
      <c r="E161" s="165" t="s">
        <v>1</v>
      </c>
      <c r="F161" s="166" t="s">
        <v>195</v>
      </c>
      <c r="H161" s="167">
        <v>8.4</v>
      </c>
      <c r="I161" s="168"/>
      <c r="L161" s="164"/>
      <c r="M161" s="169"/>
      <c r="N161" s="170"/>
      <c r="O161" s="170"/>
      <c r="P161" s="170"/>
      <c r="Q161" s="170"/>
      <c r="R161" s="170"/>
      <c r="S161" s="170"/>
      <c r="T161" s="171"/>
      <c r="AT161" s="165" t="s">
        <v>129</v>
      </c>
      <c r="AU161" s="165" t="s">
        <v>83</v>
      </c>
      <c r="AV161" s="13" t="s">
        <v>83</v>
      </c>
      <c r="AW161" s="13" t="s">
        <v>30</v>
      </c>
      <c r="AX161" s="13" t="s">
        <v>73</v>
      </c>
      <c r="AY161" s="165" t="s">
        <v>116</v>
      </c>
    </row>
    <row r="162" spans="1:65" s="13" customFormat="1" ht="11.25" x14ac:dyDescent="0.2">
      <c r="B162" s="164"/>
      <c r="D162" s="157" t="s">
        <v>129</v>
      </c>
      <c r="E162" s="165" t="s">
        <v>1</v>
      </c>
      <c r="F162" s="166" t="s">
        <v>196</v>
      </c>
      <c r="H162" s="167">
        <v>56</v>
      </c>
      <c r="I162" s="168"/>
      <c r="L162" s="164"/>
      <c r="M162" s="169"/>
      <c r="N162" s="170"/>
      <c r="O162" s="170"/>
      <c r="P162" s="170"/>
      <c r="Q162" s="170"/>
      <c r="R162" s="170"/>
      <c r="S162" s="170"/>
      <c r="T162" s="171"/>
      <c r="AT162" s="165" t="s">
        <v>129</v>
      </c>
      <c r="AU162" s="165" t="s">
        <v>83</v>
      </c>
      <c r="AV162" s="13" t="s">
        <v>83</v>
      </c>
      <c r="AW162" s="13" t="s">
        <v>30</v>
      </c>
      <c r="AX162" s="13" t="s">
        <v>73</v>
      </c>
      <c r="AY162" s="165" t="s">
        <v>116</v>
      </c>
    </row>
    <row r="163" spans="1:65" s="14" customFormat="1" ht="11.25" x14ac:dyDescent="0.2">
      <c r="B163" s="182"/>
      <c r="D163" s="157" t="s">
        <v>129</v>
      </c>
      <c r="E163" s="183" t="s">
        <v>1</v>
      </c>
      <c r="F163" s="184" t="s">
        <v>179</v>
      </c>
      <c r="H163" s="185">
        <v>82.4</v>
      </c>
      <c r="I163" s="186"/>
      <c r="L163" s="182"/>
      <c r="M163" s="187"/>
      <c r="N163" s="188"/>
      <c r="O163" s="188"/>
      <c r="P163" s="188"/>
      <c r="Q163" s="188"/>
      <c r="R163" s="188"/>
      <c r="S163" s="188"/>
      <c r="T163" s="189"/>
      <c r="AT163" s="183" t="s">
        <v>129</v>
      </c>
      <c r="AU163" s="183" t="s">
        <v>83</v>
      </c>
      <c r="AV163" s="14" t="s">
        <v>124</v>
      </c>
      <c r="AW163" s="14" t="s">
        <v>30</v>
      </c>
      <c r="AX163" s="14" t="s">
        <v>81</v>
      </c>
      <c r="AY163" s="183" t="s">
        <v>116</v>
      </c>
    </row>
    <row r="164" spans="1:65" s="2" customFormat="1" ht="16.5" customHeight="1" x14ac:dyDescent="0.2">
      <c r="A164" s="32"/>
      <c r="B164" s="143"/>
      <c r="C164" s="144" t="s">
        <v>197</v>
      </c>
      <c r="D164" s="144" t="s">
        <v>119</v>
      </c>
      <c r="E164" s="145" t="s">
        <v>198</v>
      </c>
      <c r="F164" s="146" t="s">
        <v>199</v>
      </c>
      <c r="G164" s="147" t="s">
        <v>173</v>
      </c>
      <c r="H164" s="148">
        <v>380</v>
      </c>
      <c r="I164" s="149"/>
      <c r="J164" s="150">
        <f>ROUND(I164*H164,2)</f>
        <v>0</v>
      </c>
      <c r="K164" s="146" t="s">
        <v>123</v>
      </c>
      <c r="L164" s="33"/>
      <c r="M164" s="151" t="s">
        <v>1</v>
      </c>
      <c r="N164" s="152" t="s">
        <v>38</v>
      </c>
      <c r="O164" s="58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5" t="s">
        <v>124</v>
      </c>
      <c r="AT164" s="155" t="s">
        <v>119</v>
      </c>
      <c r="AU164" s="155" t="s">
        <v>83</v>
      </c>
      <c r="AY164" s="17" t="s">
        <v>116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7" t="s">
        <v>81</v>
      </c>
      <c r="BK164" s="156">
        <f>ROUND(I164*H164,2)</f>
        <v>0</v>
      </c>
      <c r="BL164" s="17" t="s">
        <v>124</v>
      </c>
      <c r="BM164" s="155" t="s">
        <v>200</v>
      </c>
    </row>
    <row r="165" spans="1:65" s="2" customFormat="1" ht="19.5" x14ac:dyDescent="0.2">
      <c r="A165" s="32"/>
      <c r="B165" s="33"/>
      <c r="C165" s="32"/>
      <c r="D165" s="157" t="s">
        <v>126</v>
      </c>
      <c r="E165" s="32"/>
      <c r="F165" s="158" t="s">
        <v>201</v>
      </c>
      <c r="G165" s="32"/>
      <c r="H165" s="32"/>
      <c r="I165" s="159"/>
      <c r="J165" s="32"/>
      <c r="K165" s="32"/>
      <c r="L165" s="33"/>
      <c r="M165" s="160"/>
      <c r="N165" s="161"/>
      <c r="O165" s="58"/>
      <c r="P165" s="58"/>
      <c r="Q165" s="58"/>
      <c r="R165" s="58"/>
      <c r="S165" s="58"/>
      <c r="T165" s="59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7" t="s">
        <v>126</v>
      </c>
      <c r="AU165" s="17" t="s">
        <v>83</v>
      </c>
    </row>
    <row r="166" spans="1:65" s="2" customFormat="1" ht="11.25" x14ac:dyDescent="0.2">
      <c r="A166" s="32"/>
      <c r="B166" s="33"/>
      <c r="C166" s="32"/>
      <c r="D166" s="162" t="s">
        <v>127</v>
      </c>
      <c r="E166" s="32"/>
      <c r="F166" s="163" t="s">
        <v>202</v>
      </c>
      <c r="G166" s="32"/>
      <c r="H166" s="32"/>
      <c r="I166" s="159"/>
      <c r="J166" s="32"/>
      <c r="K166" s="32"/>
      <c r="L166" s="33"/>
      <c r="M166" s="160"/>
      <c r="N166" s="161"/>
      <c r="O166" s="58"/>
      <c r="P166" s="58"/>
      <c r="Q166" s="58"/>
      <c r="R166" s="58"/>
      <c r="S166" s="58"/>
      <c r="T166" s="5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127</v>
      </c>
      <c r="AU166" s="17" t="s">
        <v>83</v>
      </c>
    </row>
    <row r="167" spans="1:65" s="13" customFormat="1" ht="11.25" x14ac:dyDescent="0.2">
      <c r="B167" s="164"/>
      <c r="D167" s="157" t="s">
        <v>129</v>
      </c>
      <c r="E167" s="165" t="s">
        <v>1</v>
      </c>
      <c r="F167" s="166" t="s">
        <v>177</v>
      </c>
      <c r="H167" s="167">
        <v>94</v>
      </c>
      <c r="I167" s="168"/>
      <c r="L167" s="164"/>
      <c r="M167" s="169"/>
      <c r="N167" s="170"/>
      <c r="O167" s="170"/>
      <c r="P167" s="170"/>
      <c r="Q167" s="170"/>
      <c r="R167" s="170"/>
      <c r="S167" s="170"/>
      <c r="T167" s="171"/>
      <c r="AT167" s="165" t="s">
        <v>129</v>
      </c>
      <c r="AU167" s="165" t="s">
        <v>83</v>
      </c>
      <c r="AV167" s="13" t="s">
        <v>83</v>
      </c>
      <c r="AW167" s="13" t="s">
        <v>30</v>
      </c>
      <c r="AX167" s="13" t="s">
        <v>73</v>
      </c>
      <c r="AY167" s="165" t="s">
        <v>116</v>
      </c>
    </row>
    <row r="168" spans="1:65" s="13" customFormat="1" ht="11.25" x14ac:dyDescent="0.2">
      <c r="B168" s="164"/>
      <c r="D168" s="157" t="s">
        <v>129</v>
      </c>
      <c r="E168" s="165" t="s">
        <v>1</v>
      </c>
      <c r="F168" s="166" t="s">
        <v>178</v>
      </c>
      <c r="H168" s="167">
        <v>76</v>
      </c>
      <c r="I168" s="168"/>
      <c r="L168" s="164"/>
      <c r="M168" s="169"/>
      <c r="N168" s="170"/>
      <c r="O168" s="170"/>
      <c r="P168" s="170"/>
      <c r="Q168" s="170"/>
      <c r="R168" s="170"/>
      <c r="S168" s="170"/>
      <c r="T168" s="171"/>
      <c r="AT168" s="165" t="s">
        <v>129</v>
      </c>
      <c r="AU168" s="165" t="s">
        <v>83</v>
      </c>
      <c r="AV168" s="13" t="s">
        <v>83</v>
      </c>
      <c r="AW168" s="13" t="s">
        <v>30</v>
      </c>
      <c r="AX168" s="13" t="s">
        <v>73</v>
      </c>
      <c r="AY168" s="165" t="s">
        <v>116</v>
      </c>
    </row>
    <row r="169" spans="1:65" s="13" customFormat="1" ht="11.25" x14ac:dyDescent="0.2">
      <c r="B169" s="164"/>
      <c r="D169" s="157" t="s">
        <v>129</v>
      </c>
      <c r="E169" s="165" t="s">
        <v>1</v>
      </c>
      <c r="F169" s="166" t="s">
        <v>186</v>
      </c>
      <c r="H169" s="167">
        <v>210</v>
      </c>
      <c r="I169" s="168"/>
      <c r="L169" s="164"/>
      <c r="M169" s="169"/>
      <c r="N169" s="170"/>
      <c r="O169" s="170"/>
      <c r="P169" s="170"/>
      <c r="Q169" s="170"/>
      <c r="R169" s="170"/>
      <c r="S169" s="170"/>
      <c r="T169" s="171"/>
      <c r="AT169" s="165" t="s">
        <v>129</v>
      </c>
      <c r="AU169" s="165" t="s">
        <v>83</v>
      </c>
      <c r="AV169" s="13" t="s">
        <v>83</v>
      </c>
      <c r="AW169" s="13" t="s">
        <v>30</v>
      </c>
      <c r="AX169" s="13" t="s">
        <v>73</v>
      </c>
      <c r="AY169" s="165" t="s">
        <v>116</v>
      </c>
    </row>
    <row r="170" spans="1:65" s="14" customFormat="1" ht="11.25" x14ac:dyDescent="0.2">
      <c r="B170" s="182"/>
      <c r="D170" s="157" t="s">
        <v>129</v>
      </c>
      <c r="E170" s="183" t="s">
        <v>1</v>
      </c>
      <c r="F170" s="184" t="s">
        <v>179</v>
      </c>
      <c r="H170" s="185">
        <v>380</v>
      </c>
      <c r="I170" s="186"/>
      <c r="L170" s="182"/>
      <c r="M170" s="187"/>
      <c r="N170" s="188"/>
      <c r="O170" s="188"/>
      <c r="P170" s="188"/>
      <c r="Q170" s="188"/>
      <c r="R170" s="188"/>
      <c r="S170" s="188"/>
      <c r="T170" s="189"/>
      <c r="AT170" s="183" t="s">
        <v>129</v>
      </c>
      <c r="AU170" s="183" t="s">
        <v>83</v>
      </c>
      <c r="AV170" s="14" t="s">
        <v>124</v>
      </c>
      <c r="AW170" s="14" t="s">
        <v>30</v>
      </c>
      <c r="AX170" s="14" t="s">
        <v>81</v>
      </c>
      <c r="AY170" s="183" t="s">
        <v>116</v>
      </c>
    </row>
    <row r="171" spans="1:65" s="2" customFormat="1" ht="16.5" customHeight="1" x14ac:dyDescent="0.2">
      <c r="A171" s="32"/>
      <c r="B171" s="143"/>
      <c r="C171" s="144" t="s">
        <v>203</v>
      </c>
      <c r="D171" s="144" t="s">
        <v>119</v>
      </c>
      <c r="E171" s="145" t="s">
        <v>204</v>
      </c>
      <c r="F171" s="146" t="s">
        <v>205</v>
      </c>
      <c r="G171" s="147" t="s">
        <v>190</v>
      </c>
      <c r="H171" s="148">
        <v>82.4</v>
      </c>
      <c r="I171" s="149"/>
      <c r="J171" s="150">
        <f>ROUND(I171*H171,2)</f>
        <v>0</v>
      </c>
      <c r="K171" s="146" t="s">
        <v>123</v>
      </c>
      <c r="L171" s="33"/>
      <c r="M171" s="151" t="s">
        <v>1</v>
      </c>
      <c r="N171" s="152" t="s">
        <v>38</v>
      </c>
      <c r="O171" s="58"/>
      <c r="P171" s="153">
        <f>O171*H171</f>
        <v>0</v>
      </c>
      <c r="Q171" s="153">
        <v>1.0000000000000001E-5</v>
      </c>
      <c r="R171" s="153">
        <f>Q171*H171</f>
        <v>8.2400000000000008E-4</v>
      </c>
      <c r="S171" s="153">
        <v>0</v>
      </c>
      <c r="T171" s="154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5" t="s">
        <v>124</v>
      </c>
      <c r="AT171" s="155" t="s">
        <v>119</v>
      </c>
      <c r="AU171" s="155" t="s">
        <v>83</v>
      </c>
      <c r="AY171" s="17" t="s">
        <v>116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7" t="s">
        <v>81</v>
      </c>
      <c r="BK171" s="156">
        <f>ROUND(I171*H171,2)</f>
        <v>0</v>
      </c>
      <c r="BL171" s="17" t="s">
        <v>124</v>
      </c>
      <c r="BM171" s="155" t="s">
        <v>206</v>
      </c>
    </row>
    <row r="172" spans="1:65" s="2" customFormat="1" ht="19.5" x14ac:dyDescent="0.2">
      <c r="A172" s="32"/>
      <c r="B172" s="33"/>
      <c r="C172" s="32"/>
      <c r="D172" s="157" t="s">
        <v>126</v>
      </c>
      <c r="E172" s="32"/>
      <c r="F172" s="158" t="s">
        <v>207</v>
      </c>
      <c r="G172" s="32"/>
      <c r="H172" s="32"/>
      <c r="I172" s="159"/>
      <c r="J172" s="32"/>
      <c r="K172" s="32"/>
      <c r="L172" s="33"/>
      <c r="M172" s="160"/>
      <c r="N172" s="161"/>
      <c r="O172" s="58"/>
      <c r="P172" s="58"/>
      <c r="Q172" s="58"/>
      <c r="R172" s="58"/>
      <c r="S172" s="58"/>
      <c r="T172" s="59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7" t="s">
        <v>126</v>
      </c>
      <c r="AU172" s="17" t="s">
        <v>83</v>
      </c>
    </row>
    <row r="173" spans="1:65" s="2" customFormat="1" ht="11.25" x14ac:dyDescent="0.2">
      <c r="A173" s="32"/>
      <c r="B173" s="33"/>
      <c r="C173" s="32"/>
      <c r="D173" s="162" t="s">
        <v>127</v>
      </c>
      <c r="E173" s="32"/>
      <c r="F173" s="163" t="s">
        <v>208</v>
      </c>
      <c r="G173" s="32"/>
      <c r="H173" s="32"/>
      <c r="I173" s="159"/>
      <c r="J173" s="32"/>
      <c r="K173" s="32"/>
      <c r="L173" s="33"/>
      <c r="M173" s="160"/>
      <c r="N173" s="161"/>
      <c r="O173" s="58"/>
      <c r="P173" s="58"/>
      <c r="Q173" s="58"/>
      <c r="R173" s="58"/>
      <c r="S173" s="58"/>
      <c r="T173" s="5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7" t="s">
        <v>127</v>
      </c>
      <c r="AU173" s="17" t="s">
        <v>83</v>
      </c>
    </row>
    <row r="174" spans="1:65" s="13" customFormat="1" ht="11.25" x14ac:dyDescent="0.2">
      <c r="B174" s="164"/>
      <c r="D174" s="157" t="s">
        <v>129</v>
      </c>
      <c r="E174" s="165" t="s">
        <v>1</v>
      </c>
      <c r="F174" s="166" t="s">
        <v>194</v>
      </c>
      <c r="H174" s="167">
        <v>18</v>
      </c>
      <c r="I174" s="168"/>
      <c r="L174" s="164"/>
      <c r="M174" s="169"/>
      <c r="N174" s="170"/>
      <c r="O174" s="170"/>
      <c r="P174" s="170"/>
      <c r="Q174" s="170"/>
      <c r="R174" s="170"/>
      <c r="S174" s="170"/>
      <c r="T174" s="171"/>
      <c r="AT174" s="165" t="s">
        <v>129</v>
      </c>
      <c r="AU174" s="165" t="s">
        <v>83</v>
      </c>
      <c r="AV174" s="13" t="s">
        <v>83</v>
      </c>
      <c r="AW174" s="13" t="s">
        <v>30</v>
      </c>
      <c r="AX174" s="13" t="s">
        <v>73</v>
      </c>
      <c r="AY174" s="165" t="s">
        <v>116</v>
      </c>
    </row>
    <row r="175" spans="1:65" s="13" customFormat="1" ht="11.25" x14ac:dyDescent="0.2">
      <c r="B175" s="164"/>
      <c r="D175" s="157" t="s">
        <v>129</v>
      </c>
      <c r="E175" s="165" t="s">
        <v>1</v>
      </c>
      <c r="F175" s="166" t="s">
        <v>195</v>
      </c>
      <c r="H175" s="167">
        <v>8.4</v>
      </c>
      <c r="I175" s="168"/>
      <c r="L175" s="164"/>
      <c r="M175" s="169"/>
      <c r="N175" s="170"/>
      <c r="O175" s="170"/>
      <c r="P175" s="170"/>
      <c r="Q175" s="170"/>
      <c r="R175" s="170"/>
      <c r="S175" s="170"/>
      <c r="T175" s="171"/>
      <c r="AT175" s="165" t="s">
        <v>129</v>
      </c>
      <c r="AU175" s="165" t="s">
        <v>83</v>
      </c>
      <c r="AV175" s="13" t="s">
        <v>83</v>
      </c>
      <c r="AW175" s="13" t="s">
        <v>30</v>
      </c>
      <c r="AX175" s="13" t="s">
        <v>73</v>
      </c>
      <c r="AY175" s="165" t="s">
        <v>116</v>
      </c>
    </row>
    <row r="176" spans="1:65" s="13" customFormat="1" ht="11.25" x14ac:dyDescent="0.2">
      <c r="B176" s="164"/>
      <c r="D176" s="157" t="s">
        <v>129</v>
      </c>
      <c r="E176" s="165" t="s">
        <v>1</v>
      </c>
      <c r="F176" s="166" t="s">
        <v>196</v>
      </c>
      <c r="H176" s="167">
        <v>56</v>
      </c>
      <c r="I176" s="168"/>
      <c r="L176" s="164"/>
      <c r="M176" s="169"/>
      <c r="N176" s="170"/>
      <c r="O176" s="170"/>
      <c r="P176" s="170"/>
      <c r="Q176" s="170"/>
      <c r="R176" s="170"/>
      <c r="S176" s="170"/>
      <c r="T176" s="171"/>
      <c r="AT176" s="165" t="s">
        <v>129</v>
      </c>
      <c r="AU176" s="165" t="s">
        <v>83</v>
      </c>
      <c r="AV176" s="13" t="s">
        <v>83</v>
      </c>
      <c r="AW176" s="13" t="s">
        <v>30</v>
      </c>
      <c r="AX176" s="13" t="s">
        <v>73</v>
      </c>
      <c r="AY176" s="165" t="s">
        <v>116</v>
      </c>
    </row>
    <row r="177" spans="1:65" s="14" customFormat="1" ht="11.25" x14ac:dyDescent="0.2">
      <c r="B177" s="182"/>
      <c r="D177" s="157" t="s">
        <v>129</v>
      </c>
      <c r="E177" s="183" t="s">
        <v>1</v>
      </c>
      <c r="F177" s="184" t="s">
        <v>179</v>
      </c>
      <c r="H177" s="185">
        <v>82.4</v>
      </c>
      <c r="I177" s="186"/>
      <c r="L177" s="182"/>
      <c r="M177" s="187"/>
      <c r="N177" s="188"/>
      <c r="O177" s="188"/>
      <c r="P177" s="188"/>
      <c r="Q177" s="188"/>
      <c r="R177" s="188"/>
      <c r="S177" s="188"/>
      <c r="T177" s="189"/>
      <c r="AT177" s="183" t="s">
        <v>129</v>
      </c>
      <c r="AU177" s="183" t="s">
        <v>83</v>
      </c>
      <c r="AV177" s="14" t="s">
        <v>124</v>
      </c>
      <c r="AW177" s="14" t="s">
        <v>30</v>
      </c>
      <c r="AX177" s="14" t="s">
        <v>81</v>
      </c>
      <c r="AY177" s="183" t="s">
        <v>116</v>
      </c>
    </row>
    <row r="178" spans="1:65" s="2" customFormat="1" ht="24.2" customHeight="1" x14ac:dyDescent="0.2">
      <c r="A178" s="32"/>
      <c r="B178" s="143"/>
      <c r="C178" s="144" t="s">
        <v>8</v>
      </c>
      <c r="D178" s="144" t="s">
        <v>119</v>
      </c>
      <c r="E178" s="145" t="s">
        <v>209</v>
      </c>
      <c r="F178" s="146" t="s">
        <v>210</v>
      </c>
      <c r="G178" s="147" t="s">
        <v>133</v>
      </c>
      <c r="H178" s="148">
        <v>4</v>
      </c>
      <c r="I178" s="149"/>
      <c r="J178" s="150">
        <f>ROUND(I178*H178,2)</f>
        <v>0</v>
      </c>
      <c r="K178" s="146" t="s">
        <v>123</v>
      </c>
      <c r="L178" s="33"/>
      <c r="M178" s="151" t="s">
        <v>1</v>
      </c>
      <c r="N178" s="152" t="s">
        <v>38</v>
      </c>
      <c r="O178" s="58"/>
      <c r="P178" s="153">
        <f>O178*H178</f>
        <v>0</v>
      </c>
      <c r="Q178" s="153">
        <v>0</v>
      </c>
      <c r="R178" s="153">
        <f>Q178*H178</f>
        <v>0</v>
      </c>
      <c r="S178" s="153">
        <v>8.2000000000000003E-2</v>
      </c>
      <c r="T178" s="154">
        <f>S178*H178</f>
        <v>0.32800000000000001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5" t="s">
        <v>124</v>
      </c>
      <c r="AT178" s="155" t="s">
        <v>119</v>
      </c>
      <c r="AU178" s="155" t="s">
        <v>83</v>
      </c>
      <c r="AY178" s="17" t="s">
        <v>116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7" t="s">
        <v>81</v>
      </c>
      <c r="BK178" s="156">
        <f>ROUND(I178*H178,2)</f>
        <v>0</v>
      </c>
      <c r="BL178" s="17" t="s">
        <v>124</v>
      </c>
      <c r="BM178" s="155" t="s">
        <v>211</v>
      </c>
    </row>
    <row r="179" spans="1:65" s="2" customFormat="1" ht="39" x14ac:dyDescent="0.2">
      <c r="A179" s="32"/>
      <c r="B179" s="33"/>
      <c r="C179" s="32"/>
      <c r="D179" s="157" t="s">
        <v>126</v>
      </c>
      <c r="E179" s="32"/>
      <c r="F179" s="158" t="s">
        <v>212</v>
      </c>
      <c r="G179" s="32"/>
      <c r="H179" s="32"/>
      <c r="I179" s="159"/>
      <c r="J179" s="32"/>
      <c r="K179" s="32"/>
      <c r="L179" s="33"/>
      <c r="M179" s="160"/>
      <c r="N179" s="161"/>
      <c r="O179" s="58"/>
      <c r="P179" s="58"/>
      <c r="Q179" s="58"/>
      <c r="R179" s="58"/>
      <c r="S179" s="58"/>
      <c r="T179" s="5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126</v>
      </c>
      <c r="AU179" s="17" t="s">
        <v>83</v>
      </c>
    </row>
    <row r="180" spans="1:65" s="2" customFormat="1" ht="11.25" x14ac:dyDescent="0.2">
      <c r="A180" s="32"/>
      <c r="B180" s="33"/>
      <c r="C180" s="32"/>
      <c r="D180" s="162" t="s">
        <v>127</v>
      </c>
      <c r="E180" s="32"/>
      <c r="F180" s="163" t="s">
        <v>213</v>
      </c>
      <c r="G180" s="32"/>
      <c r="H180" s="32"/>
      <c r="I180" s="159"/>
      <c r="J180" s="32"/>
      <c r="K180" s="32"/>
      <c r="L180" s="33"/>
      <c r="M180" s="160"/>
      <c r="N180" s="161"/>
      <c r="O180" s="58"/>
      <c r="P180" s="58"/>
      <c r="Q180" s="58"/>
      <c r="R180" s="58"/>
      <c r="S180" s="58"/>
      <c r="T180" s="59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7" t="s">
        <v>127</v>
      </c>
      <c r="AU180" s="17" t="s">
        <v>83</v>
      </c>
    </row>
    <row r="181" spans="1:65" s="13" customFormat="1" ht="22.5" x14ac:dyDescent="0.2">
      <c r="B181" s="164"/>
      <c r="D181" s="157" t="s">
        <v>129</v>
      </c>
      <c r="E181" s="165" t="s">
        <v>1</v>
      </c>
      <c r="F181" s="166" t="s">
        <v>214</v>
      </c>
      <c r="H181" s="167">
        <v>4</v>
      </c>
      <c r="I181" s="168"/>
      <c r="L181" s="164"/>
      <c r="M181" s="169"/>
      <c r="N181" s="170"/>
      <c r="O181" s="170"/>
      <c r="P181" s="170"/>
      <c r="Q181" s="170"/>
      <c r="R181" s="170"/>
      <c r="S181" s="170"/>
      <c r="T181" s="171"/>
      <c r="AT181" s="165" t="s">
        <v>129</v>
      </c>
      <c r="AU181" s="165" t="s">
        <v>83</v>
      </c>
      <c r="AV181" s="13" t="s">
        <v>83</v>
      </c>
      <c r="AW181" s="13" t="s">
        <v>30</v>
      </c>
      <c r="AX181" s="13" t="s">
        <v>81</v>
      </c>
      <c r="AY181" s="165" t="s">
        <v>116</v>
      </c>
    </row>
    <row r="182" spans="1:65" s="12" customFormat="1" ht="22.9" customHeight="1" x14ac:dyDescent="0.2">
      <c r="B182" s="130"/>
      <c r="D182" s="131" t="s">
        <v>72</v>
      </c>
      <c r="E182" s="141" t="s">
        <v>215</v>
      </c>
      <c r="F182" s="141" t="s">
        <v>216</v>
      </c>
      <c r="I182" s="133"/>
      <c r="J182" s="142">
        <f>BK182</f>
        <v>0</v>
      </c>
      <c r="L182" s="130"/>
      <c r="M182" s="135"/>
      <c r="N182" s="136"/>
      <c r="O182" s="136"/>
      <c r="P182" s="137">
        <f>SUM(P183:P185)</f>
        <v>0</v>
      </c>
      <c r="Q182" s="136"/>
      <c r="R182" s="137">
        <f>SUM(R183:R185)</f>
        <v>0</v>
      </c>
      <c r="S182" s="136"/>
      <c r="T182" s="138">
        <f>SUM(T183:T185)</f>
        <v>0</v>
      </c>
      <c r="AR182" s="131" t="s">
        <v>81</v>
      </c>
      <c r="AT182" s="139" t="s">
        <v>72</v>
      </c>
      <c r="AU182" s="139" t="s">
        <v>81</v>
      </c>
      <c r="AY182" s="131" t="s">
        <v>116</v>
      </c>
      <c r="BK182" s="140">
        <f>SUM(BK183:BK185)</f>
        <v>0</v>
      </c>
    </row>
    <row r="183" spans="1:65" s="2" customFormat="1" ht="33" customHeight="1" x14ac:dyDescent="0.2">
      <c r="A183" s="32"/>
      <c r="B183" s="143"/>
      <c r="C183" s="144" t="s">
        <v>217</v>
      </c>
      <c r="D183" s="144" t="s">
        <v>119</v>
      </c>
      <c r="E183" s="145" t="s">
        <v>218</v>
      </c>
      <c r="F183" s="146" t="s">
        <v>219</v>
      </c>
      <c r="G183" s="147" t="s">
        <v>220</v>
      </c>
      <c r="H183" s="148">
        <v>0.871</v>
      </c>
      <c r="I183" s="149"/>
      <c r="J183" s="150">
        <f>ROUND(I183*H183,2)</f>
        <v>0</v>
      </c>
      <c r="K183" s="146" t="s">
        <v>123</v>
      </c>
      <c r="L183" s="33"/>
      <c r="M183" s="151" t="s">
        <v>1</v>
      </c>
      <c r="N183" s="152" t="s">
        <v>38</v>
      </c>
      <c r="O183" s="58"/>
      <c r="P183" s="153">
        <f>O183*H183</f>
        <v>0</v>
      </c>
      <c r="Q183" s="153">
        <v>0</v>
      </c>
      <c r="R183" s="153">
        <f>Q183*H183</f>
        <v>0</v>
      </c>
      <c r="S183" s="153">
        <v>0</v>
      </c>
      <c r="T183" s="154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5" t="s">
        <v>124</v>
      </c>
      <c r="AT183" s="155" t="s">
        <v>119</v>
      </c>
      <c r="AU183" s="155" t="s">
        <v>83</v>
      </c>
      <c r="AY183" s="17" t="s">
        <v>116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7" t="s">
        <v>81</v>
      </c>
      <c r="BK183" s="156">
        <f>ROUND(I183*H183,2)</f>
        <v>0</v>
      </c>
      <c r="BL183" s="17" t="s">
        <v>124</v>
      </c>
      <c r="BM183" s="155" t="s">
        <v>221</v>
      </c>
    </row>
    <row r="184" spans="1:65" s="2" customFormat="1" ht="29.25" x14ac:dyDescent="0.2">
      <c r="A184" s="32"/>
      <c r="B184" s="33"/>
      <c r="C184" s="32"/>
      <c r="D184" s="157" t="s">
        <v>126</v>
      </c>
      <c r="E184" s="32"/>
      <c r="F184" s="158" t="s">
        <v>222</v>
      </c>
      <c r="G184" s="32"/>
      <c r="H184" s="32"/>
      <c r="I184" s="159"/>
      <c r="J184" s="32"/>
      <c r="K184" s="32"/>
      <c r="L184" s="33"/>
      <c r="M184" s="160"/>
      <c r="N184" s="161"/>
      <c r="O184" s="58"/>
      <c r="P184" s="58"/>
      <c r="Q184" s="58"/>
      <c r="R184" s="58"/>
      <c r="S184" s="58"/>
      <c r="T184" s="59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T184" s="17" t="s">
        <v>126</v>
      </c>
      <c r="AU184" s="17" t="s">
        <v>83</v>
      </c>
    </row>
    <row r="185" spans="1:65" s="2" customFormat="1" ht="11.25" x14ac:dyDescent="0.2">
      <c r="A185" s="32"/>
      <c r="B185" s="33"/>
      <c r="C185" s="32"/>
      <c r="D185" s="162" t="s">
        <v>127</v>
      </c>
      <c r="E185" s="32"/>
      <c r="F185" s="163" t="s">
        <v>223</v>
      </c>
      <c r="G185" s="32"/>
      <c r="H185" s="32"/>
      <c r="I185" s="159"/>
      <c r="J185" s="32"/>
      <c r="K185" s="32"/>
      <c r="L185" s="33"/>
      <c r="M185" s="190"/>
      <c r="N185" s="191"/>
      <c r="O185" s="192"/>
      <c r="P185" s="192"/>
      <c r="Q185" s="192"/>
      <c r="R185" s="192"/>
      <c r="S185" s="192"/>
      <c r="T185" s="193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7" t="s">
        <v>127</v>
      </c>
      <c r="AU185" s="17" t="s">
        <v>83</v>
      </c>
    </row>
    <row r="186" spans="1:65" s="2" customFormat="1" ht="6.95" customHeight="1" x14ac:dyDescent="0.2">
      <c r="A186" s="32"/>
      <c r="B186" s="47"/>
      <c r="C186" s="48"/>
      <c r="D186" s="48"/>
      <c r="E186" s="48"/>
      <c r="F186" s="48"/>
      <c r="G186" s="48"/>
      <c r="H186" s="48"/>
      <c r="I186" s="48"/>
      <c r="J186" s="48"/>
      <c r="K186" s="48"/>
      <c r="L186" s="33"/>
      <c r="M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</row>
  </sheetData>
  <autoFilter ref="C118:K185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hyperlinks>
    <hyperlink ref="F124" r:id="rId1" xr:uid="{00000000-0004-0000-0100-000000000000}"/>
    <hyperlink ref="F128" r:id="rId2" xr:uid="{00000000-0004-0000-0100-000001000000}"/>
    <hyperlink ref="F134" r:id="rId3" xr:uid="{00000000-0004-0000-0100-000002000000}"/>
    <hyperlink ref="F138" r:id="rId4" xr:uid="{00000000-0004-0000-0100-000003000000}"/>
    <hyperlink ref="F149" r:id="rId5" xr:uid="{00000000-0004-0000-0100-000004000000}"/>
    <hyperlink ref="F155" r:id="rId6" xr:uid="{00000000-0004-0000-0100-000005000000}"/>
    <hyperlink ref="F159" r:id="rId7" xr:uid="{00000000-0004-0000-0100-000006000000}"/>
    <hyperlink ref="F166" r:id="rId8" xr:uid="{00000000-0004-0000-0100-000007000000}"/>
    <hyperlink ref="F173" r:id="rId9" xr:uid="{00000000-0004-0000-0100-000008000000}"/>
    <hyperlink ref="F180" r:id="rId10" xr:uid="{00000000-0004-0000-0100-000009000000}"/>
    <hyperlink ref="F185" r:id="rId11" xr:uid="{00000000-0004-0000-01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862"/>
  <sheetViews>
    <sheetView showGridLines="0" topLeftCell="A119" workbookViewId="0">
      <selection activeCell="J39" sqref="J39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9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86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 x14ac:dyDescent="0.2">
      <c r="B4" s="20"/>
      <c r="D4" s="21" t="s">
        <v>90</v>
      </c>
      <c r="L4" s="20"/>
      <c r="M4" s="93" t="s">
        <v>10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16</v>
      </c>
      <c r="L6" s="20"/>
    </row>
    <row r="7" spans="1:46" s="1" customFormat="1" ht="26.25" customHeight="1" x14ac:dyDescent="0.2">
      <c r="B7" s="20"/>
      <c r="E7" s="240" t="str">
        <f>'Rekapitulace stavby'!K6</f>
        <v>Stavební úpravy mostu ev.č. ZR-002, ul. Strojírenská, Žďár nad Sázavou</v>
      </c>
      <c r="F7" s="241"/>
      <c r="G7" s="241"/>
      <c r="H7" s="241"/>
      <c r="L7" s="20"/>
    </row>
    <row r="8" spans="1:46" s="2" customFormat="1" ht="12" customHeight="1" x14ac:dyDescent="0.2">
      <c r="A8" s="32"/>
      <c r="B8" s="33"/>
      <c r="C8" s="32"/>
      <c r="D8" s="27" t="s">
        <v>91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20" t="s">
        <v>224</v>
      </c>
      <c r="F9" s="242"/>
      <c r="G9" s="242"/>
      <c r="H9" s="242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27. 9. 2022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43" t="str">
        <f>'Rekapitulace stavby'!E14</f>
        <v>Vyplň údaj</v>
      </c>
      <c r="F18" s="204"/>
      <c r="G18" s="204"/>
      <c r="H18" s="204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4"/>
      <c r="B27" s="95"/>
      <c r="C27" s="94"/>
      <c r="D27" s="94"/>
      <c r="E27" s="209" t="s">
        <v>1</v>
      </c>
      <c r="F27" s="209"/>
      <c r="G27" s="209"/>
      <c r="H27" s="20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ROUND(J136,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98" t="s">
        <v>37</v>
      </c>
      <c r="E33" s="27" t="s">
        <v>38</v>
      </c>
      <c r="F33" s="99">
        <f>ROUND((SUM(BE136:BE861)),  2)</f>
        <v>0</v>
      </c>
      <c r="G33" s="32"/>
      <c r="H33" s="32"/>
      <c r="I33" s="100">
        <v>0.21</v>
      </c>
      <c r="J33" s="99">
        <f>ROUND(((SUM(BE136:BE861))*I33),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39</v>
      </c>
      <c r="F34" s="99">
        <f>ROUND((SUM(BF136:BF861)),  2)</f>
        <v>0</v>
      </c>
      <c r="G34" s="32"/>
      <c r="H34" s="32"/>
      <c r="I34" s="100">
        <v>0.15</v>
      </c>
      <c r="J34" s="99">
        <f>ROUND(((SUM(BF136:BF861))*I34),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40</v>
      </c>
      <c r="F35" s="99">
        <f>ROUND((SUM(BG136:BG861)),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41</v>
      </c>
      <c r="F36" s="99">
        <f>ROUND((SUM(BH136:BH861)),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42</v>
      </c>
      <c r="F37" s="99">
        <f>ROUND((SUM(BI136:BI861)),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93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 x14ac:dyDescent="0.2">
      <c r="A85" s="32"/>
      <c r="B85" s="33"/>
      <c r="C85" s="32"/>
      <c r="D85" s="32"/>
      <c r="E85" s="240" t="str">
        <f>E7</f>
        <v>Stavební úpravy mostu ev.č. ZR-002, ul. Strojírenská, Žďár nad Sázavou</v>
      </c>
      <c r="F85" s="241"/>
      <c r="G85" s="241"/>
      <c r="H85" s="24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91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20" t="str">
        <f>E9</f>
        <v>SO 201 - Most ev.č. ZR-002</v>
      </c>
      <c r="F87" s="242"/>
      <c r="G87" s="242"/>
      <c r="H87" s="242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27. 9. 2022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 x14ac:dyDescent="0.2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09" t="s">
        <v>94</v>
      </c>
      <c r="D94" s="101"/>
      <c r="E94" s="101"/>
      <c r="F94" s="101"/>
      <c r="G94" s="101"/>
      <c r="H94" s="101"/>
      <c r="I94" s="101"/>
      <c r="J94" s="110" t="s">
        <v>95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11" t="s">
        <v>96</v>
      </c>
      <c r="D96" s="32"/>
      <c r="E96" s="32"/>
      <c r="F96" s="32"/>
      <c r="G96" s="32"/>
      <c r="H96" s="32"/>
      <c r="I96" s="32"/>
      <c r="J96" s="71">
        <f>J136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pans="2:12" s="9" customFormat="1" ht="24.95" customHeight="1" x14ac:dyDescent="0.2">
      <c r="B97" s="112"/>
      <c r="D97" s="113" t="s">
        <v>98</v>
      </c>
      <c r="E97" s="114"/>
      <c r="F97" s="114"/>
      <c r="G97" s="114"/>
      <c r="H97" s="114"/>
      <c r="I97" s="114"/>
      <c r="J97" s="115">
        <f>J137</f>
        <v>0</v>
      </c>
      <c r="L97" s="112"/>
    </row>
    <row r="98" spans="2:12" s="10" customFormat="1" ht="19.899999999999999" customHeight="1" x14ac:dyDescent="0.2">
      <c r="B98" s="116"/>
      <c r="D98" s="117" t="s">
        <v>225</v>
      </c>
      <c r="E98" s="118"/>
      <c r="F98" s="118"/>
      <c r="G98" s="118"/>
      <c r="H98" s="118"/>
      <c r="I98" s="118"/>
      <c r="J98" s="119">
        <f>J138</f>
        <v>0</v>
      </c>
      <c r="L98" s="116"/>
    </row>
    <row r="99" spans="2:12" s="10" customFormat="1" ht="19.899999999999999" customHeight="1" x14ac:dyDescent="0.2">
      <c r="B99" s="116"/>
      <c r="D99" s="117" t="s">
        <v>226</v>
      </c>
      <c r="E99" s="118"/>
      <c r="F99" s="118"/>
      <c r="G99" s="118"/>
      <c r="H99" s="118"/>
      <c r="I99" s="118"/>
      <c r="J99" s="119">
        <f>J290</f>
        <v>0</v>
      </c>
      <c r="L99" s="116"/>
    </row>
    <row r="100" spans="2:12" s="10" customFormat="1" ht="19.899999999999999" customHeight="1" x14ac:dyDescent="0.2">
      <c r="B100" s="116"/>
      <c r="D100" s="117" t="s">
        <v>227</v>
      </c>
      <c r="E100" s="118"/>
      <c r="F100" s="118"/>
      <c r="G100" s="118"/>
      <c r="H100" s="118"/>
      <c r="I100" s="118"/>
      <c r="J100" s="119">
        <f>J306</f>
        <v>0</v>
      </c>
      <c r="L100" s="116"/>
    </row>
    <row r="101" spans="2:12" s="10" customFormat="1" ht="19.899999999999999" customHeight="1" x14ac:dyDescent="0.2">
      <c r="B101" s="116"/>
      <c r="D101" s="117" t="s">
        <v>228</v>
      </c>
      <c r="E101" s="118"/>
      <c r="F101" s="118"/>
      <c r="G101" s="118"/>
      <c r="H101" s="118"/>
      <c r="I101" s="118"/>
      <c r="J101" s="119">
        <f>J340</f>
        <v>0</v>
      </c>
      <c r="L101" s="116"/>
    </row>
    <row r="102" spans="2:12" s="10" customFormat="1" ht="19.899999999999999" customHeight="1" x14ac:dyDescent="0.2">
      <c r="B102" s="116"/>
      <c r="D102" s="117" t="s">
        <v>229</v>
      </c>
      <c r="E102" s="118"/>
      <c r="F102" s="118"/>
      <c r="G102" s="118"/>
      <c r="H102" s="118"/>
      <c r="I102" s="118"/>
      <c r="J102" s="119">
        <f>J391</f>
        <v>0</v>
      </c>
      <c r="L102" s="116"/>
    </row>
    <row r="103" spans="2:12" s="10" customFormat="1" ht="19.899999999999999" customHeight="1" x14ac:dyDescent="0.2">
      <c r="B103" s="116"/>
      <c r="D103" s="117" t="s">
        <v>230</v>
      </c>
      <c r="E103" s="118"/>
      <c r="F103" s="118"/>
      <c r="G103" s="118"/>
      <c r="H103" s="118"/>
      <c r="I103" s="118"/>
      <c r="J103" s="119">
        <f>J471</f>
        <v>0</v>
      </c>
      <c r="L103" s="116"/>
    </row>
    <row r="104" spans="2:12" s="10" customFormat="1" ht="19.899999999999999" customHeight="1" x14ac:dyDescent="0.2">
      <c r="B104" s="116"/>
      <c r="D104" s="117" t="s">
        <v>99</v>
      </c>
      <c r="E104" s="118"/>
      <c r="F104" s="118"/>
      <c r="G104" s="118"/>
      <c r="H104" s="118"/>
      <c r="I104" s="118"/>
      <c r="J104" s="119">
        <f>J476</f>
        <v>0</v>
      </c>
      <c r="L104" s="116"/>
    </row>
    <row r="105" spans="2:12" s="10" customFormat="1" ht="19.899999999999999" customHeight="1" x14ac:dyDescent="0.2">
      <c r="B105" s="116"/>
      <c r="D105" s="117" t="s">
        <v>231</v>
      </c>
      <c r="E105" s="118"/>
      <c r="F105" s="118"/>
      <c r="G105" s="118"/>
      <c r="H105" s="118"/>
      <c r="I105" s="118"/>
      <c r="J105" s="119">
        <f>J654</f>
        <v>0</v>
      </c>
      <c r="L105" s="116"/>
    </row>
    <row r="106" spans="2:12" s="10" customFormat="1" ht="19.899999999999999" customHeight="1" x14ac:dyDescent="0.2">
      <c r="B106" s="116"/>
      <c r="D106" s="117" t="s">
        <v>100</v>
      </c>
      <c r="E106" s="118"/>
      <c r="F106" s="118"/>
      <c r="G106" s="118"/>
      <c r="H106" s="118"/>
      <c r="I106" s="118"/>
      <c r="J106" s="119">
        <f>J723</f>
        <v>0</v>
      </c>
      <c r="L106" s="116"/>
    </row>
    <row r="107" spans="2:12" s="9" customFormat="1" ht="24.95" customHeight="1" x14ac:dyDescent="0.2">
      <c r="B107" s="112"/>
      <c r="D107" s="113" t="s">
        <v>232</v>
      </c>
      <c r="E107" s="114"/>
      <c r="F107" s="114"/>
      <c r="G107" s="114"/>
      <c r="H107" s="114"/>
      <c r="I107" s="114"/>
      <c r="J107" s="115">
        <f>J727</f>
        <v>0</v>
      </c>
      <c r="L107" s="112"/>
    </row>
    <row r="108" spans="2:12" s="10" customFormat="1" ht="19.899999999999999" customHeight="1" x14ac:dyDescent="0.2">
      <c r="B108" s="116"/>
      <c r="D108" s="117" t="s">
        <v>233</v>
      </c>
      <c r="E108" s="118"/>
      <c r="F108" s="118"/>
      <c r="G108" s="118"/>
      <c r="H108" s="118"/>
      <c r="I108" s="118"/>
      <c r="J108" s="119">
        <f>J728</f>
        <v>0</v>
      </c>
      <c r="L108" s="116"/>
    </row>
    <row r="109" spans="2:12" s="10" customFormat="1" ht="19.899999999999999" customHeight="1" x14ac:dyDescent="0.2">
      <c r="B109" s="116"/>
      <c r="D109" s="117" t="s">
        <v>234</v>
      </c>
      <c r="E109" s="118"/>
      <c r="F109" s="118"/>
      <c r="G109" s="118"/>
      <c r="H109" s="118"/>
      <c r="I109" s="118"/>
      <c r="J109" s="119">
        <f>J786</f>
        <v>0</v>
      </c>
      <c r="L109" s="116"/>
    </row>
    <row r="110" spans="2:12" s="10" customFormat="1" ht="19.899999999999999" customHeight="1" x14ac:dyDescent="0.2">
      <c r="B110" s="116"/>
      <c r="D110" s="117" t="s">
        <v>235</v>
      </c>
      <c r="E110" s="118"/>
      <c r="F110" s="118"/>
      <c r="G110" s="118"/>
      <c r="H110" s="118"/>
      <c r="I110" s="118"/>
      <c r="J110" s="119">
        <f>J794</f>
        <v>0</v>
      </c>
      <c r="L110" s="116"/>
    </row>
    <row r="111" spans="2:12" s="9" customFormat="1" ht="24.95" customHeight="1" x14ac:dyDescent="0.2">
      <c r="B111" s="112"/>
      <c r="D111" s="113" t="s">
        <v>236</v>
      </c>
      <c r="E111" s="114"/>
      <c r="F111" s="114"/>
      <c r="G111" s="114"/>
      <c r="H111" s="114"/>
      <c r="I111" s="114"/>
      <c r="J111" s="115">
        <f>J802</f>
        <v>0</v>
      </c>
      <c r="L111" s="112"/>
    </row>
    <row r="112" spans="2:12" s="10" customFormat="1" ht="19.899999999999999" customHeight="1" x14ac:dyDescent="0.2">
      <c r="B112" s="116"/>
      <c r="D112" s="117" t="s">
        <v>237</v>
      </c>
      <c r="E112" s="118"/>
      <c r="F112" s="118"/>
      <c r="G112" s="118"/>
      <c r="H112" s="118"/>
      <c r="I112" s="118"/>
      <c r="J112" s="119">
        <f>J803</f>
        <v>0</v>
      </c>
      <c r="L112" s="116"/>
    </row>
    <row r="113" spans="1:31" s="9" customFormat="1" ht="24.95" customHeight="1" x14ac:dyDescent="0.2">
      <c r="B113" s="112"/>
      <c r="D113" s="113" t="s">
        <v>238</v>
      </c>
      <c r="E113" s="114"/>
      <c r="F113" s="114"/>
      <c r="G113" s="114"/>
      <c r="H113" s="114"/>
      <c r="I113" s="114"/>
      <c r="J113" s="115">
        <f>J815</f>
        <v>0</v>
      </c>
      <c r="L113" s="112"/>
    </row>
    <row r="114" spans="1:31" s="10" customFormat="1" ht="19.899999999999999" customHeight="1" x14ac:dyDescent="0.2">
      <c r="B114" s="116"/>
      <c r="D114" s="117" t="s">
        <v>239</v>
      </c>
      <c r="E114" s="118"/>
      <c r="F114" s="118"/>
      <c r="G114" s="118"/>
      <c r="H114" s="118"/>
      <c r="I114" s="118"/>
      <c r="J114" s="119">
        <f>J816</f>
        <v>0</v>
      </c>
      <c r="L114" s="116"/>
    </row>
    <row r="115" spans="1:31" s="10" customFormat="1" ht="19.899999999999999" customHeight="1" x14ac:dyDescent="0.2">
      <c r="B115" s="116"/>
      <c r="D115" s="117" t="s">
        <v>240</v>
      </c>
      <c r="E115" s="118"/>
      <c r="F115" s="118"/>
      <c r="G115" s="118"/>
      <c r="H115" s="118"/>
      <c r="I115" s="118"/>
      <c r="J115" s="119">
        <f>J847</f>
        <v>0</v>
      </c>
      <c r="L115" s="116"/>
    </row>
    <row r="116" spans="1:31" s="10" customFormat="1" ht="19.899999999999999" customHeight="1" x14ac:dyDescent="0.2">
      <c r="B116" s="116"/>
      <c r="D116" s="117" t="s">
        <v>241</v>
      </c>
      <c r="E116" s="118"/>
      <c r="F116" s="118"/>
      <c r="G116" s="118"/>
      <c r="H116" s="118"/>
      <c r="I116" s="118"/>
      <c r="J116" s="119">
        <f>J858</f>
        <v>0</v>
      </c>
      <c r="L116" s="116"/>
    </row>
    <row r="117" spans="1:31" s="2" customFormat="1" ht="21.75" customHeight="1" x14ac:dyDescent="0.2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6.95" customHeight="1" x14ac:dyDescent="0.2">
      <c r="A118" s="32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22" spans="1:31" s="2" customFormat="1" ht="6.95" customHeight="1" x14ac:dyDescent="0.2">
      <c r="A122" s="32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24.95" customHeight="1" x14ac:dyDescent="0.2">
      <c r="A123" s="32"/>
      <c r="B123" s="33"/>
      <c r="C123" s="21" t="s">
        <v>101</v>
      </c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 x14ac:dyDescent="0.2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 x14ac:dyDescent="0.2">
      <c r="A125" s="32"/>
      <c r="B125" s="33"/>
      <c r="C125" s="27" t="s">
        <v>16</v>
      </c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26.25" customHeight="1" x14ac:dyDescent="0.2">
      <c r="A126" s="32"/>
      <c r="B126" s="33"/>
      <c r="C126" s="32"/>
      <c r="D126" s="32"/>
      <c r="E126" s="240" t="str">
        <f>E7</f>
        <v>Stavební úpravy mostu ev.č. ZR-002, ul. Strojírenská, Žďár nad Sázavou</v>
      </c>
      <c r="F126" s="241"/>
      <c r="G126" s="241"/>
      <c r="H126" s="241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2" customHeight="1" x14ac:dyDescent="0.2">
      <c r="A127" s="32"/>
      <c r="B127" s="33"/>
      <c r="C127" s="27" t="s">
        <v>91</v>
      </c>
      <c r="D127" s="32"/>
      <c r="E127" s="32"/>
      <c r="F127" s="32"/>
      <c r="G127" s="32"/>
      <c r="H127" s="32"/>
      <c r="I127" s="32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6.5" customHeight="1" x14ac:dyDescent="0.2">
      <c r="A128" s="32"/>
      <c r="B128" s="33"/>
      <c r="C128" s="32"/>
      <c r="D128" s="32"/>
      <c r="E128" s="220" t="str">
        <f>E9</f>
        <v>SO 201 - Most ev.č. ZR-002</v>
      </c>
      <c r="F128" s="242"/>
      <c r="G128" s="242"/>
      <c r="H128" s="24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 x14ac:dyDescent="0.2">
      <c r="A129" s="32"/>
      <c r="B129" s="33"/>
      <c r="C129" s="32"/>
      <c r="D129" s="32"/>
      <c r="E129" s="32"/>
      <c r="F129" s="32"/>
      <c r="G129" s="32"/>
      <c r="H129" s="32"/>
      <c r="I129" s="3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2" customHeight="1" x14ac:dyDescent="0.2">
      <c r="A130" s="32"/>
      <c r="B130" s="33"/>
      <c r="C130" s="27" t="s">
        <v>20</v>
      </c>
      <c r="D130" s="32"/>
      <c r="E130" s="32"/>
      <c r="F130" s="25" t="str">
        <f>F12</f>
        <v xml:space="preserve"> </v>
      </c>
      <c r="G130" s="32"/>
      <c r="H130" s="32"/>
      <c r="I130" s="27" t="s">
        <v>22</v>
      </c>
      <c r="J130" s="55" t="str">
        <f>IF(J12="","",J12)</f>
        <v>27. 9. 2022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6.95" customHeight="1" x14ac:dyDescent="0.2">
      <c r="A131" s="32"/>
      <c r="B131" s="33"/>
      <c r="C131" s="32"/>
      <c r="D131" s="32"/>
      <c r="E131" s="32"/>
      <c r="F131" s="32"/>
      <c r="G131" s="32"/>
      <c r="H131" s="32"/>
      <c r="I131" s="3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5.2" customHeight="1" x14ac:dyDescent="0.2">
      <c r="A132" s="32"/>
      <c r="B132" s="33"/>
      <c r="C132" s="27" t="s">
        <v>24</v>
      </c>
      <c r="D132" s="32"/>
      <c r="E132" s="32"/>
      <c r="F132" s="25" t="str">
        <f>E15</f>
        <v xml:space="preserve"> </v>
      </c>
      <c r="G132" s="32"/>
      <c r="H132" s="32"/>
      <c r="I132" s="27" t="s">
        <v>29</v>
      </c>
      <c r="J132" s="30" t="str">
        <f>E21</f>
        <v xml:space="preserve"> </v>
      </c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15.2" customHeight="1" x14ac:dyDescent="0.2">
      <c r="A133" s="32"/>
      <c r="B133" s="33"/>
      <c r="C133" s="27" t="s">
        <v>27</v>
      </c>
      <c r="D133" s="32"/>
      <c r="E133" s="32"/>
      <c r="F133" s="25" t="str">
        <f>IF(E18="","",E18)</f>
        <v>Vyplň údaj</v>
      </c>
      <c r="G133" s="32"/>
      <c r="H133" s="32"/>
      <c r="I133" s="27" t="s">
        <v>31</v>
      </c>
      <c r="J133" s="30" t="str">
        <f>E24</f>
        <v xml:space="preserve"> </v>
      </c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0.35" customHeight="1" x14ac:dyDescent="0.2">
      <c r="A134" s="32"/>
      <c r="B134" s="33"/>
      <c r="C134" s="32"/>
      <c r="D134" s="32"/>
      <c r="E134" s="32"/>
      <c r="F134" s="32"/>
      <c r="G134" s="32"/>
      <c r="H134" s="32"/>
      <c r="I134" s="3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11" customFormat="1" ht="29.25" customHeight="1" x14ac:dyDescent="0.2">
      <c r="A135" s="120"/>
      <c r="B135" s="121"/>
      <c r="C135" s="122" t="s">
        <v>102</v>
      </c>
      <c r="D135" s="123" t="s">
        <v>58</v>
      </c>
      <c r="E135" s="123" t="s">
        <v>54</v>
      </c>
      <c r="F135" s="123" t="s">
        <v>55</v>
      </c>
      <c r="G135" s="123" t="s">
        <v>103</v>
      </c>
      <c r="H135" s="123" t="s">
        <v>104</v>
      </c>
      <c r="I135" s="123" t="s">
        <v>105</v>
      </c>
      <c r="J135" s="123" t="s">
        <v>95</v>
      </c>
      <c r="K135" s="124" t="s">
        <v>106</v>
      </c>
      <c r="L135" s="125"/>
      <c r="M135" s="62" t="s">
        <v>1</v>
      </c>
      <c r="N135" s="63" t="s">
        <v>37</v>
      </c>
      <c r="O135" s="63" t="s">
        <v>107</v>
      </c>
      <c r="P135" s="63" t="s">
        <v>108</v>
      </c>
      <c r="Q135" s="63" t="s">
        <v>109</v>
      </c>
      <c r="R135" s="63" t="s">
        <v>110</v>
      </c>
      <c r="S135" s="63" t="s">
        <v>111</v>
      </c>
      <c r="T135" s="64" t="s">
        <v>112</v>
      </c>
      <c r="U135" s="120"/>
      <c r="V135" s="120"/>
      <c r="W135" s="120"/>
      <c r="X135" s="120"/>
      <c r="Y135" s="120"/>
      <c r="Z135" s="120"/>
      <c r="AA135" s="120"/>
      <c r="AB135" s="120"/>
      <c r="AC135" s="120"/>
      <c r="AD135" s="120"/>
      <c r="AE135" s="120"/>
    </row>
    <row r="136" spans="1:65" s="2" customFormat="1" ht="22.9" customHeight="1" x14ac:dyDescent="0.25">
      <c r="A136" s="32"/>
      <c r="B136" s="33"/>
      <c r="C136" s="69" t="s">
        <v>113</v>
      </c>
      <c r="D136" s="32"/>
      <c r="E136" s="32"/>
      <c r="F136" s="32"/>
      <c r="G136" s="32"/>
      <c r="H136" s="32"/>
      <c r="I136" s="32"/>
      <c r="J136" s="126">
        <f>BK136</f>
        <v>0</v>
      </c>
      <c r="K136" s="32"/>
      <c r="L136" s="33"/>
      <c r="M136" s="65"/>
      <c r="N136" s="56"/>
      <c r="O136" s="66"/>
      <c r="P136" s="127">
        <f>P137+P727+P802+P815</f>
        <v>0</v>
      </c>
      <c r="Q136" s="66"/>
      <c r="R136" s="127">
        <f>R137+R727+R802+R815</f>
        <v>540.18879255000002</v>
      </c>
      <c r="S136" s="66"/>
      <c r="T136" s="128">
        <f>T137+T727+T802+T815</f>
        <v>1005.65631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72</v>
      </c>
      <c r="AU136" s="17" t="s">
        <v>97</v>
      </c>
      <c r="BK136" s="129">
        <f>BK137+BK727+BK802+BK815</f>
        <v>0</v>
      </c>
    </row>
    <row r="137" spans="1:65" s="12" customFormat="1" ht="25.9" customHeight="1" x14ac:dyDescent="0.2">
      <c r="B137" s="130"/>
      <c r="D137" s="131" t="s">
        <v>72</v>
      </c>
      <c r="E137" s="132" t="s">
        <v>114</v>
      </c>
      <c r="F137" s="132" t="s">
        <v>115</v>
      </c>
      <c r="I137" s="133"/>
      <c r="J137" s="134">
        <f>BK137</f>
        <v>0</v>
      </c>
      <c r="L137" s="130"/>
      <c r="M137" s="135"/>
      <c r="N137" s="136"/>
      <c r="O137" s="136"/>
      <c r="P137" s="137">
        <f>P138+P290+P306+P340+P391+P471+P476+P654+P723</f>
        <v>0</v>
      </c>
      <c r="Q137" s="136"/>
      <c r="R137" s="137">
        <f>R138+R290+R306+R340+R391+R471+R476+R654+R723</f>
        <v>536.92320579</v>
      </c>
      <c r="S137" s="136"/>
      <c r="T137" s="138">
        <f>T138+T290+T306+T340+T391+T471+T476+T654+T723</f>
        <v>1004.99851</v>
      </c>
      <c r="AR137" s="131" t="s">
        <v>81</v>
      </c>
      <c r="AT137" s="139" t="s">
        <v>72</v>
      </c>
      <c r="AU137" s="139" t="s">
        <v>73</v>
      </c>
      <c r="AY137" s="131" t="s">
        <v>116</v>
      </c>
      <c r="BK137" s="140">
        <f>BK138+BK290+BK306+BK340+BK391+BK471+BK476+BK654+BK723</f>
        <v>0</v>
      </c>
    </row>
    <row r="138" spans="1:65" s="12" customFormat="1" ht="22.9" customHeight="1" x14ac:dyDescent="0.2">
      <c r="B138" s="130"/>
      <c r="D138" s="131" t="s">
        <v>72</v>
      </c>
      <c r="E138" s="141" t="s">
        <v>81</v>
      </c>
      <c r="F138" s="141" t="s">
        <v>242</v>
      </c>
      <c r="I138" s="133"/>
      <c r="J138" s="142">
        <f>BK138</f>
        <v>0</v>
      </c>
      <c r="L138" s="130"/>
      <c r="M138" s="135"/>
      <c r="N138" s="136"/>
      <c r="O138" s="136"/>
      <c r="P138" s="137">
        <f>SUM(P139:P289)</f>
        <v>0</v>
      </c>
      <c r="Q138" s="136"/>
      <c r="R138" s="137">
        <f>SUM(R139:R289)</f>
        <v>390.10932500000001</v>
      </c>
      <c r="S138" s="136"/>
      <c r="T138" s="138">
        <f>SUM(T139:T289)</f>
        <v>854.04620999999997</v>
      </c>
      <c r="AR138" s="131" t="s">
        <v>81</v>
      </c>
      <c r="AT138" s="139" t="s">
        <v>72</v>
      </c>
      <c r="AU138" s="139" t="s">
        <v>81</v>
      </c>
      <c r="AY138" s="131" t="s">
        <v>116</v>
      </c>
      <c r="BK138" s="140">
        <f>SUM(BK139:BK289)</f>
        <v>0</v>
      </c>
    </row>
    <row r="139" spans="1:65" s="2" customFormat="1" ht="24.2" customHeight="1" x14ac:dyDescent="0.2">
      <c r="A139" s="32"/>
      <c r="B139" s="143"/>
      <c r="C139" s="144" t="s">
        <v>81</v>
      </c>
      <c r="D139" s="144" t="s">
        <v>119</v>
      </c>
      <c r="E139" s="145" t="s">
        <v>243</v>
      </c>
      <c r="F139" s="146" t="s">
        <v>244</v>
      </c>
      <c r="G139" s="147" t="s">
        <v>190</v>
      </c>
      <c r="H139" s="148">
        <v>10.68</v>
      </c>
      <c r="I139" s="149"/>
      <c r="J139" s="150">
        <f>ROUND(I139*H139,2)</f>
        <v>0</v>
      </c>
      <c r="K139" s="146" t="s">
        <v>123</v>
      </c>
      <c r="L139" s="33"/>
      <c r="M139" s="151" t="s">
        <v>1</v>
      </c>
      <c r="N139" s="152" t="s">
        <v>38</v>
      </c>
      <c r="O139" s="58"/>
      <c r="P139" s="153">
        <f>O139*H139</f>
        <v>0</v>
      </c>
      <c r="Q139" s="153">
        <v>0</v>
      </c>
      <c r="R139" s="153">
        <f>Q139*H139</f>
        <v>0</v>
      </c>
      <c r="S139" s="153">
        <v>0.58599999999999997</v>
      </c>
      <c r="T139" s="154">
        <f>S139*H139</f>
        <v>6.2584799999999996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5" t="s">
        <v>124</v>
      </c>
      <c r="AT139" s="155" t="s">
        <v>119</v>
      </c>
      <c r="AU139" s="155" t="s">
        <v>83</v>
      </c>
      <c r="AY139" s="17" t="s">
        <v>116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7" t="s">
        <v>81</v>
      </c>
      <c r="BK139" s="156">
        <f>ROUND(I139*H139,2)</f>
        <v>0</v>
      </c>
      <c r="BL139" s="17" t="s">
        <v>124</v>
      </c>
      <c r="BM139" s="155" t="s">
        <v>245</v>
      </c>
    </row>
    <row r="140" spans="1:65" s="2" customFormat="1" ht="39" x14ac:dyDescent="0.2">
      <c r="A140" s="32"/>
      <c r="B140" s="33"/>
      <c r="C140" s="32"/>
      <c r="D140" s="157" t="s">
        <v>126</v>
      </c>
      <c r="E140" s="32"/>
      <c r="F140" s="158" t="s">
        <v>246</v>
      </c>
      <c r="G140" s="32"/>
      <c r="H140" s="32"/>
      <c r="I140" s="159"/>
      <c r="J140" s="32"/>
      <c r="K140" s="32"/>
      <c r="L140" s="33"/>
      <c r="M140" s="160"/>
      <c r="N140" s="161"/>
      <c r="O140" s="58"/>
      <c r="P140" s="58"/>
      <c r="Q140" s="58"/>
      <c r="R140" s="58"/>
      <c r="S140" s="58"/>
      <c r="T140" s="5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126</v>
      </c>
      <c r="AU140" s="17" t="s">
        <v>83</v>
      </c>
    </row>
    <row r="141" spans="1:65" s="2" customFormat="1" x14ac:dyDescent="0.2">
      <c r="A141" s="32"/>
      <c r="B141" s="33"/>
      <c r="C141" s="32"/>
      <c r="D141" s="162" t="s">
        <v>127</v>
      </c>
      <c r="E141" s="32"/>
      <c r="F141" s="163" t="s">
        <v>247</v>
      </c>
      <c r="G141" s="32"/>
      <c r="H141" s="32"/>
      <c r="I141" s="159"/>
      <c r="J141" s="32"/>
      <c r="K141" s="32"/>
      <c r="L141" s="33"/>
      <c r="M141" s="160"/>
      <c r="N141" s="161"/>
      <c r="O141" s="58"/>
      <c r="P141" s="58"/>
      <c r="Q141" s="58"/>
      <c r="R141" s="58"/>
      <c r="S141" s="58"/>
      <c r="T141" s="5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127</v>
      </c>
      <c r="AU141" s="17" t="s">
        <v>83</v>
      </c>
    </row>
    <row r="142" spans="1:65" s="13" customFormat="1" ht="22.5" x14ac:dyDescent="0.2">
      <c r="B142" s="164"/>
      <c r="D142" s="157" t="s">
        <v>129</v>
      </c>
      <c r="E142" s="165" t="s">
        <v>1</v>
      </c>
      <c r="F142" s="166" t="s">
        <v>248</v>
      </c>
      <c r="H142" s="167">
        <v>10.68</v>
      </c>
      <c r="I142" s="168"/>
      <c r="L142" s="164"/>
      <c r="M142" s="169"/>
      <c r="N142" s="170"/>
      <c r="O142" s="170"/>
      <c r="P142" s="170"/>
      <c r="Q142" s="170"/>
      <c r="R142" s="170"/>
      <c r="S142" s="170"/>
      <c r="T142" s="171"/>
      <c r="AT142" s="165" t="s">
        <v>129</v>
      </c>
      <c r="AU142" s="165" t="s">
        <v>83</v>
      </c>
      <c r="AV142" s="13" t="s">
        <v>83</v>
      </c>
      <c r="AW142" s="13" t="s">
        <v>30</v>
      </c>
      <c r="AX142" s="13" t="s">
        <v>81</v>
      </c>
      <c r="AY142" s="165" t="s">
        <v>116</v>
      </c>
    </row>
    <row r="143" spans="1:65" s="2" customFormat="1" ht="24.2" customHeight="1" x14ac:dyDescent="0.2">
      <c r="A143" s="32"/>
      <c r="B143" s="143"/>
      <c r="C143" s="144" t="s">
        <v>83</v>
      </c>
      <c r="D143" s="144" t="s">
        <v>119</v>
      </c>
      <c r="E143" s="145" t="s">
        <v>249</v>
      </c>
      <c r="F143" s="146" t="s">
        <v>250</v>
      </c>
      <c r="G143" s="147" t="s">
        <v>190</v>
      </c>
      <c r="H143" s="148">
        <v>207.505</v>
      </c>
      <c r="I143" s="149"/>
      <c r="J143" s="150">
        <f>ROUND(I143*H143,2)</f>
        <v>0</v>
      </c>
      <c r="K143" s="146" t="s">
        <v>123</v>
      </c>
      <c r="L143" s="33"/>
      <c r="M143" s="151" t="s">
        <v>1</v>
      </c>
      <c r="N143" s="152" t="s">
        <v>38</v>
      </c>
      <c r="O143" s="58"/>
      <c r="P143" s="153">
        <f>O143*H143</f>
        <v>0</v>
      </c>
      <c r="Q143" s="153">
        <v>0</v>
      </c>
      <c r="R143" s="153">
        <f>Q143*H143</f>
        <v>0</v>
      </c>
      <c r="S143" s="153">
        <v>0.26</v>
      </c>
      <c r="T143" s="154">
        <f>S143*H143</f>
        <v>53.951300000000003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5" t="s">
        <v>124</v>
      </c>
      <c r="AT143" s="155" t="s">
        <v>119</v>
      </c>
      <c r="AU143" s="155" t="s">
        <v>83</v>
      </c>
      <c r="AY143" s="17" t="s">
        <v>116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7" t="s">
        <v>81</v>
      </c>
      <c r="BK143" s="156">
        <f>ROUND(I143*H143,2)</f>
        <v>0</v>
      </c>
      <c r="BL143" s="17" t="s">
        <v>124</v>
      </c>
      <c r="BM143" s="155" t="s">
        <v>251</v>
      </c>
    </row>
    <row r="144" spans="1:65" s="2" customFormat="1" ht="39" x14ac:dyDescent="0.2">
      <c r="A144" s="32"/>
      <c r="B144" s="33"/>
      <c r="C144" s="32"/>
      <c r="D144" s="157" t="s">
        <v>126</v>
      </c>
      <c r="E144" s="32"/>
      <c r="F144" s="158" t="s">
        <v>252</v>
      </c>
      <c r="G144" s="32"/>
      <c r="H144" s="32"/>
      <c r="I144" s="159"/>
      <c r="J144" s="32"/>
      <c r="K144" s="32"/>
      <c r="L144" s="33"/>
      <c r="M144" s="160"/>
      <c r="N144" s="161"/>
      <c r="O144" s="58"/>
      <c r="P144" s="58"/>
      <c r="Q144" s="58"/>
      <c r="R144" s="58"/>
      <c r="S144" s="58"/>
      <c r="T144" s="5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126</v>
      </c>
      <c r="AU144" s="17" t="s">
        <v>83</v>
      </c>
    </row>
    <row r="145" spans="1:65" s="2" customFormat="1" x14ac:dyDescent="0.2">
      <c r="A145" s="32"/>
      <c r="B145" s="33"/>
      <c r="C145" s="32"/>
      <c r="D145" s="162" t="s">
        <v>127</v>
      </c>
      <c r="E145" s="32"/>
      <c r="F145" s="163" t="s">
        <v>253</v>
      </c>
      <c r="G145" s="32"/>
      <c r="H145" s="32"/>
      <c r="I145" s="159"/>
      <c r="J145" s="32"/>
      <c r="K145" s="32"/>
      <c r="L145" s="33"/>
      <c r="M145" s="160"/>
      <c r="N145" s="161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127</v>
      </c>
      <c r="AU145" s="17" t="s">
        <v>83</v>
      </c>
    </row>
    <row r="146" spans="1:65" s="13" customFormat="1" ht="22.5" x14ac:dyDescent="0.2">
      <c r="B146" s="164"/>
      <c r="D146" s="157" t="s">
        <v>129</v>
      </c>
      <c r="E146" s="165" t="s">
        <v>1</v>
      </c>
      <c r="F146" s="166" t="s">
        <v>254</v>
      </c>
      <c r="H146" s="167">
        <v>207.505</v>
      </c>
      <c r="I146" s="168"/>
      <c r="L146" s="164"/>
      <c r="M146" s="169"/>
      <c r="N146" s="170"/>
      <c r="O146" s="170"/>
      <c r="P146" s="170"/>
      <c r="Q146" s="170"/>
      <c r="R146" s="170"/>
      <c r="S146" s="170"/>
      <c r="T146" s="171"/>
      <c r="AT146" s="165" t="s">
        <v>129</v>
      </c>
      <c r="AU146" s="165" t="s">
        <v>83</v>
      </c>
      <c r="AV146" s="13" t="s">
        <v>83</v>
      </c>
      <c r="AW146" s="13" t="s">
        <v>30</v>
      </c>
      <c r="AX146" s="13" t="s">
        <v>81</v>
      </c>
      <c r="AY146" s="165" t="s">
        <v>116</v>
      </c>
    </row>
    <row r="147" spans="1:65" s="2" customFormat="1" ht="37.9" customHeight="1" x14ac:dyDescent="0.2">
      <c r="A147" s="32"/>
      <c r="B147" s="143"/>
      <c r="C147" s="144" t="s">
        <v>138</v>
      </c>
      <c r="D147" s="144" t="s">
        <v>119</v>
      </c>
      <c r="E147" s="145" t="s">
        <v>255</v>
      </c>
      <c r="F147" s="146" t="s">
        <v>256</v>
      </c>
      <c r="G147" s="147" t="s">
        <v>190</v>
      </c>
      <c r="H147" s="148">
        <v>198</v>
      </c>
      <c r="I147" s="149"/>
      <c r="J147" s="150">
        <f>ROUND(I147*H147,2)</f>
        <v>0</v>
      </c>
      <c r="K147" s="146" t="s">
        <v>1344</v>
      </c>
      <c r="L147" s="33"/>
      <c r="M147" s="151" t="s">
        <v>1</v>
      </c>
      <c r="N147" s="152" t="s">
        <v>38</v>
      </c>
      <c r="O147" s="58"/>
      <c r="P147" s="153">
        <f>O147*H147</f>
        <v>0</v>
      </c>
      <c r="Q147" s="153">
        <v>0</v>
      </c>
      <c r="R147" s="153">
        <f>Q147*H147</f>
        <v>0</v>
      </c>
      <c r="S147" s="153">
        <v>0.42499999999999999</v>
      </c>
      <c r="T147" s="154">
        <f>S147*H147</f>
        <v>84.149999999999991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5" t="s">
        <v>124</v>
      </c>
      <c r="AT147" s="155" t="s">
        <v>119</v>
      </c>
      <c r="AU147" s="155" t="s">
        <v>83</v>
      </c>
      <c r="AY147" s="17" t="s">
        <v>116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7" t="s">
        <v>81</v>
      </c>
      <c r="BK147" s="156">
        <f>ROUND(I147*H147,2)</f>
        <v>0</v>
      </c>
      <c r="BL147" s="17" t="s">
        <v>124</v>
      </c>
      <c r="BM147" s="155" t="s">
        <v>257</v>
      </c>
    </row>
    <row r="148" spans="1:65" s="2" customFormat="1" ht="58.5" x14ac:dyDescent="0.2">
      <c r="A148" s="32"/>
      <c r="B148" s="33"/>
      <c r="C148" s="32"/>
      <c r="D148" s="157" t="s">
        <v>126</v>
      </c>
      <c r="E148" s="32"/>
      <c r="F148" s="158" t="s">
        <v>258</v>
      </c>
      <c r="G148" s="32"/>
      <c r="H148" s="32"/>
      <c r="I148" s="159"/>
      <c r="J148" s="32"/>
      <c r="K148" s="32"/>
      <c r="L148" s="33"/>
      <c r="M148" s="160"/>
      <c r="N148" s="161"/>
      <c r="O148" s="58"/>
      <c r="P148" s="58"/>
      <c r="Q148" s="58"/>
      <c r="R148" s="58"/>
      <c r="S148" s="58"/>
      <c r="T148" s="59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126</v>
      </c>
      <c r="AU148" s="17" t="s">
        <v>83</v>
      </c>
    </row>
    <row r="149" spans="1:65" s="15" customFormat="1" x14ac:dyDescent="0.2">
      <c r="B149" s="194"/>
      <c r="D149" s="157" t="s">
        <v>129</v>
      </c>
      <c r="E149" s="195" t="s">
        <v>1</v>
      </c>
      <c r="F149" s="196" t="s">
        <v>259</v>
      </c>
      <c r="H149" s="195" t="s">
        <v>1</v>
      </c>
      <c r="I149" s="197"/>
      <c r="L149" s="194"/>
      <c r="M149" s="198"/>
      <c r="N149" s="199"/>
      <c r="O149" s="199"/>
      <c r="P149" s="199"/>
      <c r="Q149" s="199"/>
      <c r="R149" s="199"/>
      <c r="S149" s="199"/>
      <c r="T149" s="200"/>
      <c r="AT149" s="195" t="s">
        <v>129</v>
      </c>
      <c r="AU149" s="195" t="s">
        <v>83</v>
      </c>
      <c r="AV149" s="15" t="s">
        <v>81</v>
      </c>
      <c r="AW149" s="15" t="s">
        <v>30</v>
      </c>
      <c r="AX149" s="15" t="s">
        <v>73</v>
      </c>
      <c r="AY149" s="195" t="s">
        <v>116</v>
      </c>
    </row>
    <row r="150" spans="1:65" s="13" customFormat="1" ht="22.5" x14ac:dyDescent="0.2">
      <c r="B150" s="164"/>
      <c r="D150" s="157" t="s">
        <v>129</v>
      </c>
      <c r="E150" s="165" t="s">
        <v>1</v>
      </c>
      <c r="F150" s="166" t="s">
        <v>260</v>
      </c>
      <c r="H150" s="167">
        <v>180</v>
      </c>
      <c r="I150" s="168"/>
      <c r="L150" s="164"/>
      <c r="M150" s="169"/>
      <c r="N150" s="170"/>
      <c r="O150" s="170"/>
      <c r="P150" s="170"/>
      <c r="Q150" s="170"/>
      <c r="R150" s="170"/>
      <c r="S150" s="170"/>
      <c r="T150" s="171"/>
      <c r="AT150" s="165" t="s">
        <v>129</v>
      </c>
      <c r="AU150" s="165" t="s">
        <v>83</v>
      </c>
      <c r="AV150" s="13" t="s">
        <v>83</v>
      </c>
      <c r="AW150" s="13" t="s">
        <v>30</v>
      </c>
      <c r="AX150" s="13" t="s">
        <v>73</v>
      </c>
      <c r="AY150" s="165" t="s">
        <v>116</v>
      </c>
    </row>
    <row r="151" spans="1:65" s="13" customFormat="1" ht="22.5" x14ac:dyDescent="0.2">
      <c r="B151" s="164"/>
      <c r="D151" s="157" t="s">
        <v>129</v>
      </c>
      <c r="E151" s="165" t="s">
        <v>1</v>
      </c>
      <c r="F151" s="166" t="s">
        <v>261</v>
      </c>
      <c r="H151" s="167">
        <v>18</v>
      </c>
      <c r="I151" s="168"/>
      <c r="L151" s="164"/>
      <c r="M151" s="169"/>
      <c r="N151" s="170"/>
      <c r="O151" s="170"/>
      <c r="P151" s="170"/>
      <c r="Q151" s="170"/>
      <c r="R151" s="170"/>
      <c r="S151" s="170"/>
      <c r="T151" s="171"/>
      <c r="AT151" s="165" t="s">
        <v>129</v>
      </c>
      <c r="AU151" s="165" t="s">
        <v>83</v>
      </c>
      <c r="AV151" s="13" t="s">
        <v>83</v>
      </c>
      <c r="AW151" s="13" t="s">
        <v>30</v>
      </c>
      <c r="AX151" s="13" t="s">
        <v>73</v>
      </c>
      <c r="AY151" s="165" t="s">
        <v>116</v>
      </c>
    </row>
    <row r="152" spans="1:65" s="14" customFormat="1" x14ac:dyDescent="0.2">
      <c r="B152" s="182"/>
      <c r="D152" s="157" t="s">
        <v>129</v>
      </c>
      <c r="E152" s="183" t="s">
        <v>1</v>
      </c>
      <c r="F152" s="184" t="s">
        <v>179</v>
      </c>
      <c r="H152" s="185">
        <v>198</v>
      </c>
      <c r="I152" s="186"/>
      <c r="L152" s="182"/>
      <c r="M152" s="187"/>
      <c r="N152" s="188"/>
      <c r="O152" s="188"/>
      <c r="P152" s="188"/>
      <c r="Q152" s="188"/>
      <c r="R152" s="188"/>
      <c r="S152" s="188"/>
      <c r="T152" s="189"/>
      <c r="AT152" s="183" t="s">
        <v>129</v>
      </c>
      <c r="AU152" s="183" t="s">
        <v>83</v>
      </c>
      <c r="AV152" s="14" t="s">
        <v>124</v>
      </c>
      <c r="AW152" s="14" t="s">
        <v>30</v>
      </c>
      <c r="AX152" s="14" t="s">
        <v>81</v>
      </c>
      <c r="AY152" s="183" t="s">
        <v>116</v>
      </c>
    </row>
    <row r="153" spans="1:65" s="2" customFormat="1" ht="24.2" customHeight="1" x14ac:dyDescent="0.2">
      <c r="A153" s="32"/>
      <c r="B153" s="143"/>
      <c r="C153" s="144" t="s">
        <v>124</v>
      </c>
      <c r="D153" s="144" t="s">
        <v>119</v>
      </c>
      <c r="E153" s="145" t="s">
        <v>262</v>
      </c>
      <c r="F153" s="146" t="s">
        <v>263</v>
      </c>
      <c r="G153" s="147" t="s">
        <v>190</v>
      </c>
      <c r="H153" s="148">
        <v>115.5</v>
      </c>
      <c r="I153" s="149"/>
      <c r="J153" s="150">
        <f>ROUND(I153*H153,2)</f>
        <v>0</v>
      </c>
      <c r="K153" s="146" t="s">
        <v>123</v>
      </c>
      <c r="L153" s="33"/>
      <c r="M153" s="151" t="s">
        <v>1</v>
      </c>
      <c r="N153" s="152" t="s">
        <v>38</v>
      </c>
      <c r="O153" s="58"/>
      <c r="P153" s="153">
        <f>O153*H153</f>
        <v>0</v>
      </c>
      <c r="Q153" s="153">
        <v>0</v>
      </c>
      <c r="R153" s="153">
        <f>Q153*H153</f>
        <v>0</v>
      </c>
      <c r="S153" s="153">
        <v>9.8000000000000004E-2</v>
      </c>
      <c r="T153" s="154">
        <f>S153*H153</f>
        <v>11.319000000000001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124</v>
      </c>
      <c r="AT153" s="155" t="s">
        <v>119</v>
      </c>
      <c r="AU153" s="155" t="s">
        <v>83</v>
      </c>
      <c r="AY153" s="17" t="s">
        <v>116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81</v>
      </c>
      <c r="BK153" s="156">
        <f>ROUND(I153*H153,2)</f>
        <v>0</v>
      </c>
      <c r="BL153" s="17" t="s">
        <v>124</v>
      </c>
      <c r="BM153" s="155" t="s">
        <v>264</v>
      </c>
    </row>
    <row r="154" spans="1:65" s="2" customFormat="1" ht="39" x14ac:dyDescent="0.2">
      <c r="A154" s="32"/>
      <c r="B154" s="33"/>
      <c r="C154" s="32"/>
      <c r="D154" s="157" t="s">
        <v>126</v>
      </c>
      <c r="E154" s="32"/>
      <c r="F154" s="158" t="s">
        <v>265</v>
      </c>
      <c r="G154" s="32"/>
      <c r="H154" s="32"/>
      <c r="I154" s="159"/>
      <c r="J154" s="32"/>
      <c r="K154" s="32"/>
      <c r="L154" s="33"/>
      <c r="M154" s="160"/>
      <c r="N154" s="161"/>
      <c r="O154" s="58"/>
      <c r="P154" s="58"/>
      <c r="Q154" s="58"/>
      <c r="R154" s="58"/>
      <c r="S154" s="58"/>
      <c r="T154" s="5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126</v>
      </c>
      <c r="AU154" s="17" t="s">
        <v>83</v>
      </c>
    </row>
    <row r="155" spans="1:65" s="2" customFormat="1" x14ac:dyDescent="0.2">
      <c r="A155" s="32"/>
      <c r="B155" s="33"/>
      <c r="C155" s="32"/>
      <c r="D155" s="162" t="s">
        <v>127</v>
      </c>
      <c r="E155" s="32"/>
      <c r="F155" s="163" t="s">
        <v>266</v>
      </c>
      <c r="G155" s="32"/>
      <c r="H155" s="32"/>
      <c r="I155" s="159"/>
      <c r="J155" s="32"/>
      <c r="K155" s="32"/>
      <c r="L155" s="33"/>
      <c r="M155" s="160"/>
      <c r="N155" s="161"/>
      <c r="O155" s="58"/>
      <c r="P155" s="58"/>
      <c r="Q155" s="58"/>
      <c r="R155" s="58"/>
      <c r="S155" s="58"/>
      <c r="T155" s="59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7" t="s">
        <v>127</v>
      </c>
      <c r="AU155" s="17" t="s">
        <v>83</v>
      </c>
    </row>
    <row r="156" spans="1:65" s="13" customFormat="1" ht="22.5" x14ac:dyDescent="0.2">
      <c r="B156" s="164"/>
      <c r="D156" s="157" t="s">
        <v>129</v>
      </c>
      <c r="E156" s="165" t="s">
        <v>1</v>
      </c>
      <c r="F156" s="166" t="s">
        <v>267</v>
      </c>
      <c r="H156" s="167">
        <v>115.5</v>
      </c>
      <c r="I156" s="168"/>
      <c r="L156" s="164"/>
      <c r="M156" s="169"/>
      <c r="N156" s="170"/>
      <c r="O156" s="170"/>
      <c r="P156" s="170"/>
      <c r="Q156" s="170"/>
      <c r="R156" s="170"/>
      <c r="S156" s="170"/>
      <c r="T156" s="171"/>
      <c r="AT156" s="165" t="s">
        <v>129</v>
      </c>
      <c r="AU156" s="165" t="s">
        <v>83</v>
      </c>
      <c r="AV156" s="13" t="s">
        <v>83</v>
      </c>
      <c r="AW156" s="13" t="s">
        <v>30</v>
      </c>
      <c r="AX156" s="13" t="s">
        <v>81</v>
      </c>
      <c r="AY156" s="165" t="s">
        <v>116</v>
      </c>
    </row>
    <row r="157" spans="1:65" s="2" customFormat="1" ht="33" customHeight="1" x14ac:dyDescent="0.2">
      <c r="A157" s="32"/>
      <c r="B157" s="143"/>
      <c r="C157" s="144" t="s">
        <v>150</v>
      </c>
      <c r="D157" s="144" t="s">
        <v>119</v>
      </c>
      <c r="E157" s="145" t="s">
        <v>268</v>
      </c>
      <c r="F157" s="146" t="s">
        <v>269</v>
      </c>
      <c r="G157" s="147" t="s">
        <v>190</v>
      </c>
      <c r="H157" s="148">
        <v>72</v>
      </c>
      <c r="I157" s="149"/>
      <c r="J157" s="150">
        <f>ROUND(I157*H157,2)</f>
        <v>0</v>
      </c>
      <c r="K157" s="146" t="s">
        <v>123</v>
      </c>
      <c r="L157" s="33"/>
      <c r="M157" s="151" t="s">
        <v>1</v>
      </c>
      <c r="N157" s="152" t="s">
        <v>38</v>
      </c>
      <c r="O157" s="58"/>
      <c r="P157" s="153">
        <f>O157*H157</f>
        <v>0</v>
      </c>
      <c r="Q157" s="153">
        <v>0</v>
      </c>
      <c r="R157" s="153">
        <f>Q157*H157</f>
        <v>0</v>
      </c>
      <c r="S157" s="153">
        <v>0.44</v>
      </c>
      <c r="T157" s="154">
        <f>S157*H157</f>
        <v>31.68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124</v>
      </c>
      <c r="AT157" s="155" t="s">
        <v>119</v>
      </c>
      <c r="AU157" s="155" t="s">
        <v>83</v>
      </c>
      <c r="AY157" s="17" t="s">
        <v>116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81</v>
      </c>
      <c r="BK157" s="156">
        <f>ROUND(I157*H157,2)</f>
        <v>0</v>
      </c>
      <c r="BL157" s="17" t="s">
        <v>124</v>
      </c>
      <c r="BM157" s="155" t="s">
        <v>270</v>
      </c>
    </row>
    <row r="158" spans="1:65" s="2" customFormat="1" ht="39" x14ac:dyDescent="0.2">
      <c r="A158" s="32"/>
      <c r="B158" s="33"/>
      <c r="C158" s="32"/>
      <c r="D158" s="157" t="s">
        <v>126</v>
      </c>
      <c r="E158" s="32"/>
      <c r="F158" s="158" t="s">
        <v>271</v>
      </c>
      <c r="G158" s="32"/>
      <c r="H158" s="32"/>
      <c r="I158" s="159"/>
      <c r="J158" s="32"/>
      <c r="K158" s="32"/>
      <c r="L158" s="33"/>
      <c r="M158" s="160"/>
      <c r="N158" s="161"/>
      <c r="O158" s="58"/>
      <c r="P158" s="58"/>
      <c r="Q158" s="58"/>
      <c r="R158" s="58"/>
      <c r="S158" s="58"/>
      <c r="T158" s="5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126</v>
      </c>
      <c r="AU158" s="17" t="s">
        <v>83</v>
      </c>
    </row>
    <row r="159" spans="1:65" s="2" customFormat="1" x14ac:dyDescent="0.2">
      <c r="A159" s="32"/>
      <c r="B159" s="33"/>
      <c r="C159" s="32"/>
      <c r="D159" s="162" t="s">
        <v>127</v>
      </c>
      <c r="E159" s="32"/>
      <c r="F159" s="163" t="s">
        <v>272</v>
      </c>
      <c r="G159" s="32"/>
      <c r="H159" s="32"/>
      <c r="I159" s="159"/>
      <c r="J159" s="32"/>
      <c r="K159" s="32"/>
      <c r="L159" s="33"/>
      <c r="M159" s="160"/>
      <c r="N159" s="161"/>
      <c r="O159" s="58"/>
      <c r="P159" s="58"/>
      <c r="Q159" s="58"/>
      <c r="R159" s="58"/>
      <c r="S159" s="58"/>
      <c r="T159" s="5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7" t="s">
        <v>127</v>
      </c>
      <c r="AU159" s="17" t="s">
        <v>83</v>
      </c>
    </row>
    <row r="160" spans="1:65" s="13" customFormat="1" ht="22.5" x14ac:dyDescent="0.2">
      <c r="B160" s="164"/>
      <c r="D160" s="157" t="s">
        <v>129</v>
      </c>
      <c r="E160" s="165" t="s">
        <v>1</v>
      </c>
      <c r="F160" s="166" t="s">
        <v>273</v>
      </c>
      <c r="H160" s="167">
        <v>72</v>
      </c>
      <c r="I160" s="168"/>
      <c r="L160" s="164"/>
      <c r="M160" s="169"/>
      <c r="N160" s="170"/>
      <c r="O160" s="170"/>
      <c r="P160" s="170"/>
      <c r="Q160" s="170"/>
      <c r="R160" s="170"/>
      <c r="S160" s="170"/>
      <c r="T160" s="171"/>
      <c r="AT160" s="165" t="s">
        <v>129</v>
      </c>
      <c r="AU160" s="165" t="s">
        <v>83</v>
      </c>
      <c r="AV160" s="13" t="s">
        <v>83</v>
      </c>
      <c r="AW160" s="13" t="s">
        <v>30</v>
      </c>
      <c r="AX160" s="13" t="s">
        <v>81</v>
      </c>
      <c r="AY160" s="165" t="s">
        <v>116</v>
      </c>
    </row>
    <row r="161" spans="1:65" s="2" customFormat="1" ht="24.2" customHeight="1" x14ac:dyDescent="0.2">
      <c r="A161" s="32"/>
      <c r="B161" s="143"/>
      <c r="C161" s="144" t="s">
        <v>156</v>
      </c>
      <c r="D161" s="144" t="s">
        <v>119</v>
      </c>
      <c r="E161" s="145" t="s">
        <v>274</v>
      </c>
      <c r="F161" s="146" t="s">
        <v>275</v>
      </c>
      <c r="G161" s="147" t="s">
        <v>190</v>
      </c>
      <c r="H161" s="148">
        <v>88</v>
      </c>
      <c r="I161" s="149"/>
      <c r="J161" s="150">
        <f>ROUND(I161*H161,2)</f>
        <v>0</v>
      </c>
      <c r="K161" s="146" t="s">
        <v>123</v>
      </c>
      <c r="L161" s="33"/>
      <c r="M161" s="151" t="s">
        <v>1</v>
      </c>
      <c r="N161" s="152" t="s">
        <v>38</v>
      </c>
      <c r="O161" s="58"/>
      <c r="P161" s="153">
        <f>O161*H161</f>
        <v>0</v>
      </c>
      <c r="Q161" s="153">
        <v>0</v>
      </c>
      <c r="R161" s="153">
        <f>Q161*H161</f>
        <v>0</v>
      </c>
      <c r="S161" s="153">
        <v>0.45</v>
      </c>
      <c r="T161" s="154">
        <f>S161*H161</f>
        <v>39.6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5" t="s">
        <v>124</v>
      </c>
      <c r="AT161" s="155" t="s">
        <v>119</v>
      </c>
      <c r="AU161" s="155" t="s">
        <v>83</v>
      </c>
      <c r="AY161" s="17" t="s">
        <v>116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7" t="s">
        <v>81</v>
      </c>
      <c r="BK161" s="156">
        <f>ROUND(I161*H161,2)</f>
        <v>0</v>
      </c>
      <c r="BL161" s="17" t="s">
        <v>124</v>
      </c>
      <c r="BM161" s="155" t="s">
        <v>276</v>
      </c>
    </row>
    <row r="162" spans="1:65" s="2" customFormat="1" ht="39" x14ac:dyDescent="0.2">
      <c r="A162" s="32"/>
      <c r="B162" s="33"/>
      <c r="C162" s="32"/>
      <c r="D162" s="157" t="s">
        <v>126</v>
      </c>
      <c r="E162" s="32"/>
      <c r="F162" s="158" t="s">
        <v>277</v>
      </c>
      <c r="G162" s="32"/>
      <c r="H162" s="32"/>
      <c r="I162" s="159"/>
      <c r="J162" s="32"/>
      <c r="K162" s="32"/>
      <c r="L162" s="33"/>
      <c r="M162" s="160"/>
      <c r="N162" s="161"/>
      <c r="O162" s="58"/>
      <c r="P162" s="58"/>
      <c r="Q162" s="58"/>
      <c r="R162" s="58"/>
      <c r="S162" s="58"/>
      <c r="T162" s="5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126</v>
      </c>
      <c r="AU162" s="17" t="s">
        <v>83</v>
      </c>
    </row>
    <row r="163" spans="1:65" s="2" customFormat="1" x14ac:dyDescent="0.2">
      <c r="A163" s="32"/>
      <c r="B163" s="33"/>
      <c r="C163" s="32"/>
      <c r="D163" s="162" t="s">
        <v>127</v>
      </c>
      <c r="E163" s="32"/>
      <c r="F163" s="163" t="s">
        <v>278</v>
      </c>
      <c r="G163" s="32"/>
      <c r="H163" s="32"/>
      <c r="I163" s="159"/>
      <c r="J163" s="32"/>
      <c r="K163" s="32"/>
      <c r="L163" s="33"/>
      <c r="M163" s="160"/>
      <c r="N163" s="161"/>
      <c r="O163" s="58"/>
      <c r="P163" s="58"/>
      <c r="Q163" s="58"/>
      <c r="R163" s="58"/>
      <c r="S163" s="58"/>
      <c r="T163" s="59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7" t="s">
        <v>127</v>
      </c>
      <c r="AU163" s="17" t="s">
        <v>83</v>
      </c>
    </row>
    <row r="164" spans="1:65" s="13" customFormat="1" ht="22.5" x14ac:dyDescent="0.2">
      <c r="B164" s="164"/>
      <c r="D164" s="157" t="s">
        <v>129</v>
      </c>
      <c r="E164" s="165" t="s">
        <v>1</v>
      </c>
      <c r="F164" s="166" t="s">
        <v>279</v>
      </c>
      <c r="H164" s="167">
        <v>88</v>
      </c>
      <c r="I164" s="168"/>
      <c r="L164" s="164"/>
      <c r="M164" s="169"/>
      <c r="N164" s="170"/>
      <c r="O164" s="170"/>
      <c r="P164" s="170"/>
      <c r="Q164" s="170"/>
      <c r="R164" s="170"/>
      <c r="S164" s="170"/>
      <c r="T164" s="171"/>
      <c r="AT164" s="165" t="s">
        <v>129</v>
      </c>
      <c r="AU164" s="165" t="s">
        <v>83</v>
      </c>
      <c r="AV164" s="13" t="s">
        <v>83</v>
      </c>
      <c r="AW164" s="13" t="s">
        <v>30</v>
      </c>
      <c r="AX164" s="13" t="s">
        <v>81</v>
      </c>
      <c r="AY164" s="165" t="s">
        <v>116</v>
      </c>
    </row>
    <row r="165" spans="1:65" s="2" customFormat="1" ht="24.2" customHeight="1" x14ac:dyDescent="0.2">
      <c r="A165" s="32"/>
      <c r="B165" s="143"/>
      <c r="C165" s="144" t="s">
        <v>160</v>
      </c>
      <c r="D165" s="144" t="s">
        <v>119</v>
      </c>
      <c r="E165" s="145" t="s">
        <v>280</v>
      </c>
      <c r="F165" s="146" t="s">
        <v>281</v>
      </c>
      <c r="G165" s="147" t="s">
        <v>190</v>
      </c>
      <c r="H165" s="148">
        <v>207.505</v>
      </c>
      <c r="I165" s="149"/>
      <c r="J165" s="150">
        <f>ROUND(I165*H165,2)</f>
        <v>0</v>
      </c>
      <c r="K165" s="146" t="s">
        <v>123</v>
      </c>
      <c r="L165" s="33"/>
      <c r="M165" s="151" t="s">
        <v>1</v>
      </c>
      <c r="N165" s="152" t="s">
        <v>38</v>
      </c>
      <c r="O165" s="58"/>
      <c r="P165" s="153">
        <f>O165*H165</f>
        <v>0</v>
      </c>
      <c r="Q165" s="153">
        <v>0</v>
      </c>
      <c r="R165" s="153">
        <f>Q165*H165</f>
        <v>0</v>
      </c>
      <c r="S165" s="153">
        <v>0.28999999999999998</v>
      </c>
      <c r="T165" s="154">
        <f>S165*H165</f>
        <v>60.176449999999996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5" t="s">
        <v>124</v>
      </c>
      <c r="AT165" s="155" t="s">
        <v>119</v>
      </c>
      <c r="AU165" s="155" t="s">
        <v>83</v>
      </c>
      <c r="AY165" s="17" t="s">
        <v>116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7" t="s">
        <v>81</v>
      </c>
      <c r="BK165" s="156">
        <f>ROUND(I165*H165,2)</f>
        <v>0</v>
      </c>
      <c r="BL165" s="17" t="s">
        <v>124</v>
      </c>
      <c r="BM165" s="155" t="s">
        <v>282</v>
      </c>
    </row>
    <row r="166" spans="1:65" s="2" customFormat="1" ht="39" x14ac:dyDescent="0.2">
      <c r="A166" s="32"/>
      <c r="B166" s="33"/>
      <c r="C166" s="32"/>
      <c r="D166" s="157" t="s">
        <v>126</v>
      </c>
      <c r="E166" s="32"/>
      <c r="F166" s="158" t="s">
        <v>283</v>
      </c>
      <c r="G166" s="32"/>
      <c r="H166" s="32"/>
      <c r="I166" s="159"/>
      <c r="J166" s="32"/>
      <c r="K166" s="32"/>
      <c r="L166" s="33"/>
      <c r="M166" s="160"/>
      <c r="N166" s="161"/>
      <c r="O166" s="58"/>
      <c r="P166" s="58"/>
      <c r="Q166" s="58"/>
      <c r="R166" s="58"/>
      <c r="S166" s="58"/>
      <c r="T166" s="5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126</v>
      </c>
      <c r="AU166" s="17" t="s">
        <v>83</v>
      </c>
    </row>
    <row r="167" spans="1:65" s="2" customFormat="1" x14ac:dyDescent="0.2">
      <c r="A167" s="32"/>
      <c r="B167" s="33"/>
      <c r="C167" s="32"/>
      <c r="D167" s="162" t="s">
        <v>127</v>
      </c>
      <c r="E167" s="32"/>
      <c r="F167" s="163" t="s">
        <v>284</v>
      </c>
      <c r="G167" s="32"/>
      <c r="H167" s="32"/>
      <c r="I167" s="159"/>
      <c r="J167" s="32"/>
      <c r="K167" s="32"/>
      <c r="L167" s="33"/>
      <c r="M167" s="160"/>
      <c r="N167" s="161"/>
      <c r="O167" s="58"/>
      <c r="P167" s="58"/>
      <c r="Q167" s="58"/>
      <c r="R167" s="58"/>
      <c r="S167" s="58"/>
      <c r="T167" s="59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7" t="s">
        <v>127</v>
      </c>
      <c r="AU167" s="17" t="s">
        <v>83</v>
      </c>
    </row>
    <row r="168" spans="1:65" s="13" customFormat="1" ht="22.5" x14ac:dyDescent="0.2">
      <c r="B168" s="164"/>
      <c r="D168" s="157" t="s">
        <v>129</v>
      </c>
      <c r="E168" s="165" t="s">
        <v>1</v>
      </c>
      <c r="F168" s="166" t="s">
        <v>285</v>
      </c>
      <c r="H168" s="167">
        <v>207.505</v>
      </c>
      <c r="I168" s="168"/>
      <c r="L168" s="164"/>
      <c r="M168" s="169"/>
      <c r="N168" s="170"/>
      <c r="O168" s="170"/>
      <c r="P168" s="170"/>
      <c r="Q168" s="170"/>
      <c r="R168" s="170"/>
      <c r="S168" s="170"/>
      <c r="T168" s="171"/>
      <c r="AT168" s="165" t="s">
        <v>129</v>
      </c>
      <c r="AU168" s="165" t="s">
        <v>83</v>
      </c>
      <c r="AV168" s="13" t="s">
        <v>83</v>
      </c>
      <c r="AW168" s="13" t="s">
        <v>30</v>
      </c>
      <c r="AX168" s="13" t="s">
        <v>81</v>
      </c>
      <c r="AY168" s="165" t="s">
        <v>116</v>
      </c>
    </row>
    <row r="169" spans="1:65" s="2" customFormat="1" ht="24.2" customHeight="1" x14ac:dyDescent="0.2">
      <c r="A169" s="32"/>
      <c r="B169" s="143"/>
      <c r="C169" s="144" t="s">
        <v>142</v>
      </c>
      <c r="D169" s="144" t="s">
        <v>119</v>
      </c>
      <c r="E169" s="145" t="s">
        <v>286</v>
      </c>
      <c r="F169" s="146" t="s">
        <v>287</v>
      </c>
      <c r="G169" s="147" t="s">
        <v>190</v>
      </c>
      <c r="H169" s="148">
        <v>34.167000000000002</v>
      </c>
      <c r="I169" s="149"/>
      <c r="J169" s="150">
        <f>ROUND(I169*H169,2)</f>
        <v>0</v>
      </c>
      <c r="K169" s="146" t="s">
        <v>123</v>
      </c>
      <c r="L169" s="33"/>
      <c r="M169" s="151" t="s">
        <v>1</v>
      </c>
      <c r="N169" s="152" t="s">
        <v>38</v>
      </c>
      <c r="O169" s="58"/>
      <c r="P169" s="153">
        <f>O169*H169</f>
        <v>0</v>
      </c>
      <c r="Q169" s="153">
        <v>0</v>
      </c>
      <c r="R169" s="153">
        <f>Q169*H169</f>
        <v>0</v>
      </c>
      <c r="S169" s="153">
        <v>0.44</v>
      </c>
      <c r="T169" s="154">
        <f>S169*H169</f>
        <v>15.033480000000001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5" t="s">
        <v>124</v>
      </c>
      <c r="AT169" s="155" t="s">
        <v>119</v>
      </c>
      <c r="AU169" s="155" t="s">
        <v>83</v>
      </c>
      <c r="AY169" s="17" t="s">
        <v>116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7" t="s">
        <v>81</v>
      </c>
      <c r="BK169" s="156">
        <f>ROUND(I169*H169,2)</f>
        <v>0</v>
      </c>
      <c r="BL169" s="17" t="s">
        <v>124</v>
      </c>
      <c r="BM169" s="155" t="s">
        <v>288</v>
      </c>
    </row>
    <row r="170" spans="1:65" s="2" customFormat="1" ht="39" x14ac:dyDescent="0.2">
      <c r="A170" s="32"/>
      <c r="B170" s="33"/>
      <c r="C170" s="32"/>
      <c r="D170" s="157" t="s">
        <v>126</v>
      </c>
      <c r="E170" s="32"/>
      <c r="F170" s="158" t="s">
        <v>289</v>
      </c>
      <c r="G170" s="32"/>
      <c r="H170" s="32"/>
      <c r="I170" s="159"/>
      <c r="J170" s="32"/>
      <c r="K170" s="32"/>
      <c r="L170" s="33"/>
      <c r="M170" s="160"/>
      <c r="N170" s="161"/>
      <c r="O170" s="58"/>
      <c r="P170" s="58"/>
      <c r="Q170" s="58"/>
      <c r="R170" s="58"/>
      <c r="S170" s="58"/>
      <c r="T170" s="59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126</v>
      </c>
      <c r="AU170" s="17" t="s">
        <v>83</v>
      </c>
    </row>
    <row r="171" spans="1:65" s="2" customFormat="1" x14ac:dyDescent="0.2">
      <c r="A171" s="32"/>
      <c r="B171" s="33"/>
      <c r="C171" s="32"/>
      <c r="D171" s="162" t="s">
        <v>127</v>
      </c>
      <c r="E171" s="32"/>
      <c r="F171" s="163" t="s">
        <v>290</v>
      </c>
      <c r="G171" s="32"/>
      <c r="H171" s="32"/>
      <c r="I171" s="159"/>
      <c r="J171" s="32"/>
      <c r="K171" s="32"/>
      <c r="L171" s="33"/>
      <c r="M171" s="160"/>
      <c r="N171" s="161"/>
      <c r="O171" s="58"/>
      <c r="P171" s="58"/>
      <c r="Q171" s="58"/>
      <c r="R171" s="58"/>
      <c r="S171" s="58"/>
      <c r="T171" s="59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7" t="s">
        <v>127</v>
      </c>
      <c r="AU171" s="17" t="s">
        <v>83</v>
      </c>
    </row>
    <row r="172" spans="1:65" s="13" customFormat="1" ht="22.5" x14ac:dyDescent="0.2">
      <c r="B172" s="164"/>
      <c r="D172" s="157" t="s">
        <v>129</v>
      </c>
      <c r="E172" s="165" t="s">
        <v>1</v>
      </c>
      <c r="F172" s="166" t="s">
        <v>291</v>
      </c>
      <c r="H172" s="167">
        <v>34.167000000000002</v>
      </c>
      <c r="I172" s="168"/>
      <c r="L172" s="164"/>
      <c r="M172" s="169"/>
      <c r="N172" s="170"/>
      <c r="O172" s="170"/>
      <c r="P172" s="170"/>
      <c r="Q172" s="170"/>
      <c r="R172" s="170"/>
      <c r="S172" s="170"/>
      <c r="T172" s="171"/>
      <c r="AT172" s="165" t="s">
        <v>129</v>
      </c>
      <c r="AU172" s="165" t="s">
        <v>83</v>
      </c>
      <c r="AV172" s="13" t="s">
        <v>83</v>
      </c>
      <c r="AW172" s="13" t="s">
        <v>30</v>
      </c>
      <c r="AX172" s="13" t="s">
        <v>81</v>
      </c>
      <c r="AY172" s="165" t="s">
        <v>116</v>
      </c>
    </row>
    <row r="173" spans="1:65" s="2" customFormat="1" ht="33" customHeight="1" x14ac:dyDescent="0.2">
      <c r="A173" s="32"/>
      <c r="B173" s="143"/>
      <c r="C173" s="144" t="s">
        <v>117</v>
      </c>
      <c r="D173" s="144" t="s">
        <v>119</v>
      </c>
      <c r="E173" s="145" t="s">
        <v>292</v>
      </c>
      <c r="F173" s="146" t="s">
        <v>293</v>
      </c>
      <c r="G173" s="147" t="s">
        <v>190</v>
      </c>
      <c r="H173" s="148">
        <v>2200</v>
      </c>
      <c r="I173" s="149"/>
      <c r="J173" s="150">
        <f>ROUND(I173*H173,2)</f>
        <v>0</v>
      </c>
      <c r="K173" s="146" t="s">
        <v>123</v>
      </c>
      <c r="L173" s="33"/>
      <c r="M173" s="151" t="s">
        <v>1</v>
      </c>
      <c r="N173" s="152" t="s">
        <v>38</v>
      </c>
      <c r="O173" s="58"/>
      <c r="P173" s="153">
        <f>O173*H173</f>
        <v>0</v>
      </c>
      <c r="Q173" s="153">
        <v>5.0000000000000002E-5</v>
      </c>
      <c r="R173" s="153">
        <f>Q173*H173</f>
        <v>0.11</v>
      </c>
      <c r="S173" s="153">
        <v>0.115</v>
      </c>
      <c r="T173" s="154">
        <f>S173*H173</f>
        <v>253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5" t="s">
        <v>124</v>
      </c>
      <c r="AT173" s="155" t="s">
        <v>119</v>
      </c>
      <c r="AU173" s="155" t="s">
        <v>83</v>
      </c>
      <c r="AY173" s="17" t="s">
        <v>116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7" t="s">
        <v>81</v>
      </c>
      <c r="BK173" s="156">
        <f>ROUND(I173*H173,2)</f>
        <v>0</v>
      </c>
      <c r="BL173" s="17" t="s">
        <v>124</v>
      </c>
      <c r="BM173" s="155" t="s">
        <v>294</v>
      </c>
    </row>
    <row r="174" spans="1:65" s="2" customFormat="1" ht="29.25" x14ac:dyDescent="0.2">
      <c r="A174" s="32"/>
      <c r="B174" s="33"/>
      <c r="C174" s="32"/>
      <c r="D174" s="157" t="s">
        <v>126</v>
      </c>
      <c r="E174" s="32"/>
      <c r="F174" s="158" t="s">
        <v>295</v>
      </c>
      <c r="G174" s="32"/>
      <c r="H174" s="32"/>
      <c r="I174" s="159"/>
      <c r="J174" s="32"/>
      <c r="K174" s="32"/>
      <c r="L174" s="33"/>
      <c r="M174" s="160"/>
      <c r="N174" s="161"/>
      <c r="O174" s="58"/>
      <c r="P174" s="58"/>
      <c r="Q174" s="58"/>
      <c r="R174" s="58"/>
      <c r="S174" s="58"/>
      <c r="T174" s="59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126</v>
      </c>
      <c r="AU174" s="17" t="s">
        <v>83</v>
      </c>
    </row>
    <row r="175" spans="1:65" s="2" customFormat="1" x14ac:dyDescent="0.2">
      <c r="A175" s="32"/>
      <c r="B175" s="33"/>
      <c r="C175" s="32"/>
      <c r="D175" s="162" t="s">
        <v>127</v>
      </c>
      <c r="E175" s="32"/>
      <c r="F175" s="163" t="s">
        <v>296</v>
      </c>
      <c r="G175" s="32"/>
      <c r="H175" s="32"/>
      <c r="I175" s="159"/>
      <c r="J175" s="32"/>
      <c r="K175" s="32"/>
      <c r="L175" s="33"/>
      <c r="M175" s="160"/>
      <c r="N175" s="161"/>
      <c r="O175" s="58"/>
      <c r="P175" s="58"/>
      <c r="Q175" s="58"/>
      <c r="R175" s="58"/>
      <c r="S175" s="58"/>
      <c r="T175" s="59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127</v>
      </c>
      <c r="AU175" s="17" t="s">
        <v>83</v>
      </c>
    </row>
    <row r="176" spans="1:65" s="13" customFormat="1" x14ac:dyDescent="0.2">
      <c r="B176" s="164"/>
      <c r="D176" s="157" t="s">
        <v>129</v>
      </c>
      <c r="E176" s="165" t="s">
        <v>1</v>
      </c>
      <c r="F176" s="166" t="s">
        <v>297</v>
      </c>
      <c r="H176" s="167">
        <v>2200</v>
      </c>
      <c r="I176" s="168"/>
      <c r="L176" s="164"/>
      <c r="M176" s="169"/>
      <c r="N176" s="170"/>
      <c r="O176" s="170"/>
      <c r="P176" s="170"/>
      <c r="Q176" s="170"/>
      <c r="R176" s="170"/>
      <c r="S176" s="170"/>
      <c r="T176" s="171"/>
      <c r="AT176" s="165" t="s">
        <v>129</v>
      </c>
      <c r="AU176" s="165" t="s">
        <v>83</v>
      </c>
      <c r="AV176" s="13" t="s">
        <v>83</v>
      </c>
      <c r="AW176" s="13" t="s">
        <v>30</v>
      </c>
      <c r="AX176" s="13" t="s">
        <v>81</v>
      </c>
      <c r="AY176" s="165" t="s">
        <v>116</v>
      </c>
    </row>
    <row r="177" spans="1:65" s="2" customFormat="1" ht="33" customHeight="1" x14ac:dyDescent="0.2">
      <c r="A177" s="32"/>
      <c r="B177" s="143"/>
      <c r="C177" s="144" t="s">
        <v>170</v>
      </c>
      <c r="D177" s="144" t="s">
        <v>119</v>
      </c>
      <c r="E177" s="145" t="s">
        <v>298</v>
      </c>
      <c r="F177" s="146" t="s">
        <v>299</v>
      </c>
      <c r="G177" s="147" t="s">
        <v>190</v>
      </c>
      <c r="H177" s="148">
        <v>1100</v>
      </c>
      <c r="I177" s="149"/>
      <c r="J177" s="150">
        <f>ROUND(I177*H177,2)</f>
        <v>0</v>
      </c>
      <c r="K177" s="146" t="s">
        <v>123</v>
      </c>
      <c r="L177" s="33"/>
      <c r="M177" s="151" t="s">
        <v>1</v>
      </c>
      <c r="N177" s="152" t="s">
        <v>38</v>
      </c>
      <c r="O177" s="58"/>
      <c r="P177" s="153">
        <f>O177*H177</f>
        <v>0</v>
      </c>
      <c r="Q177" s="153">
        <v>9.0000000000000006E-5</v>
      </c>
      <c r="R177" s="153">
        <f>Q177*H177</f>
        <v>9.9000000000000005E-2</v>
      </c>
      <c r="S177" s="153">
        <v>0.23</v>
      </c>
      <c r="T177" s="154">
        <f>S177*H177</f>
        <v>253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5" t="s">
        <v>124</v>
      </c>
      <c r="AT177" s="155" t="s">
        <v>119</v>
      </c>
      <c r="AU177" s="155" t="s">
        <v>83</v>
      </c>
      <c r="AY177" s="17" t="s">
        <v>116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7" t="s">
        <v>81</v>
      </c>
      <c r="BK177" s="156">
        <f>ROUND(I177*H177,2)</f>
        <v>0</v>
      </c>
      <c r="BL177" s="17" t="s">
        <v>124</v>
      </c>
      <c r="BM177" s="155" t="s">
        <v>300</v>
      </c>
    </row>
    <row r="178" spans="1:65" s="2" customFormat="1" ht="29.25" x14ac:dyDescent="0.2">
      <c r="A178" s="32"/>
      <c r="B178" s="33"/>
      <c r="C178" s="32"/>
      <c r="D178" s="157" t="s">
        <v>126</v>
      </c>
      <c r="E178" s="32"/>
      <c r="F178" s="158" t="s">
        <v>301</v>
      </c>
      <c r="G178" s="32"/>
      <c r="H178" s="32"/>
      <c r="I178" s="159"/>
      <c r="J178" s="32"/>
      <c r="K178" s="32"/>
      <c r="L178" s="33"/>
      <c r="M178" s="160"/>
      <c r="N178" s="161"/>
      <c r="O178" s="58"/>
      <c r="P178" s="58"/>
      <c r="Q178" s="58"/>
      <c r="R178" s="58"/>
      <c r="S178" s="58"/>
      <c r="T178" s="59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7" t="s">
        <v>126</v>
      </c>
      <c r="AU178" s="17" t="s">
        <v>83</v>
      </c>
    </row>
    <row r="179" spans="1:65" s="2" customFormat="1" x14ac:dyDescent="0.2">
      <c r="A179" s="32"/>
      <c r="B179" s="33"/>
      <c r="C179" s="32"/>
      <c r="D179" s="162" t="s">
        <v>127</v>
      </c>
      <c r="E179" s="32"/>
      <c r="F179" s="163" t="s">
        <v>302</v>
      </c>
      <c r="G179" s="32"/>
      <c r="H179" s="32"/>
      <c r="I179" s="159"/>
      <c r="J179" s="32"/>
      <c r="K179" s="32"/>
      <c r="L179" s="33"/>
      <c r="M179" s="160"/>
      <c r="N179" s="161"/>
      <c r="O179" s="58"/>
      <c r="P179" s="58"/>
      <c r="Q179" s="58"/>
      <c r="R179" s="58"/>
      <c r="S179" s="58"/>
      <c r="T179" s="5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7" t="s">
        <v>127</v>
      </c>
      <c r="AU179" s="17" t="s">
        <v>83</v>
      </c>
    </row>
    <row r="180" spans="1:65" s="13" customFormat="1" ht="22.5" x14ac:dyDescent="0.2">
      <c r="B180" s="164"/>
      <c r="D180" s="157" t="s">
        <v>129</v>
      </c>
      <c r="E180" s="165" t="s">
        <v>1</v>
      </c>
      <c r="F180" s="166" t="s">
        <v>303</v>
      </c>
      <c r="H180" s="167">
        <v>1100</v>
      </c>
      <c r="I180" s="168"/>
      <c r="L180" s="164"/>
      <c r="M180" s="169"/>
      <c r="N180" s="170"/>
      <c r="O180" s="170"/>
      <c r="P180" s="170"/>
      <c r="Q180" s="170"/>
      <c r="R180" s="170"/>
      <c r="S180" s="170"/>
      <c r="T180" s="171"/>
      <c r="AT180" s="165" t="s">
        <v>129</v>
      </c>
      <c r="AU180" s="165" t="s">
        <v>83</v>
      </c>
      <c r="AV180" s="13" t="s">
        <v>83</v>
      </c>
      <c r="AW180" s="13" t="s">
        <v>30</v>
      </c>
      <c r="AX180" s="13" t="s">
        <v>81</v>
      </c>
      <c r="AY180" s="165" t="s">
        <v>116</v>
      </c>
    </row>
    <row r="181" spans="1:65" s="2" customFormat="1" ht="16.5" customHeight="1" x14ac:dyDescent="0.2">
      <c r="A181" s="32"/>
      <c r="B181" s="143"/>
      <c r="C181" s="144" t="s">
        <v>180</v>
      </c>
      <c r="D181" s="144" t="s">
        <v>119</v>
      </c>
      <c r="E181" s="145" t="s">
        <v>304</v>
      </c>
      <c r="F181" s="146" t="s">
        <v>305</v>
      </c>
      <c r="G181" s="147" t="s">
        <v>173</v>
      </c>
      <c r="H181" s="148">
        <v>102</v>
      </c>
      <c r="I181" s="149"/>
      <c r="J181" s="150">
        <f>ROUND(I181*H181,2)</f>
        <v>0</v>
      </c>
      <c r="K181" s="146" t="s">
        <v>123</v>
      </c>
      <c r="L181" s="33"/>
      <c r="M181" s="151" t="s">
        <v>1</v>
      </c>
      <c r="N181" s="152" t="s">
        <v>38</v>
      </c>
      <c r="O181" s="58"/>
      <c r="P181" s="153">
        <f>O181*H181</f>
        <v>0</v>
      </c>
      <c r="Q181" s="153">
        <v>0</v>
      </c>
      <c r="R181" s="153">
        <f>Q181*H181</f>
        <v>0</v>
      </c>
      <c r="S181" s="153">
        <v>0.28999999999999998</v>
      </c>
      <c r="T181" s="154">
        <f>S181*H181</f>
        <v>29.58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5" t="s">
        <v>124</v>
      </c>
      <c r="AT181" s="155" t="s">
        <v>119</v>
      </c>
      <c r="AU181" s="155" t="s">
        <v>83</v>
      </c>
      <c r="AY181" s="17" t="s">
        <v>116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7" t="s">
        <v>81</v>
      </c>
      <c r="BK181" s="156">
        <f>ROUND(I181*H181,2)</f>
        <v>0</v>
      </c>
      <c r="BL181" s="17" t="s">
        <v>124</v>
      </c>
      <c r="BM181" s="155" t="s">
        <v>306</v>
      </c>
    </row>
    <row r="182" spans="1:65" s="2" customFormat="1" ht="29.25" x14ac:dyDescent="0.2">
      <c r="A182" s="32"/>
      <c r="B182" s="33"/>
      <c r="C182" s="32"/>
      <c r="D182" s="157" t="s">
        <v>126</v>
      </c>
      <c r="E182" s="32"/>
      <c r="F182" s="158" t="s">
        <v>307</v>
      </c>
      <c r="G182" s="32"/>
      <c r="H182" s="32"/>
      <c r="I182" s="159"/>
      <c r="J182" s="32"/>
      <c r="K182" s="32"/>
      <c r="L182" s="33"/>
      <c r="M182" s="160"/>
      <c r="N182" s="161"/>
      <c r="O182" s="58"/>
      <c r="P182" s="58"/>
      <c r="Q182" s="58"/>
      <c r="R182" s="58"/>
      <c r="S182" s="58"/>
      <c r="T182" s="5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7" t="s">
        <v>126</v>
      </c>
      <c r="AU182" s="17" t="s">
        <v>83</v>
      </c>
    </row>
    <row r="183" spans="1:65" s="2" customFormat="1" x14ac:dyDescent="0.2">
      <c r="A183" s="32"/>
      <c r="B183" s="33"/>
      <c r="C183" s="32"/>
      <c r="D183" s="162" t="s">
        <v>127</v>
      </c>
      <c r="E183" s="32"/>
      <c r="F183" s="163" t="s">
        <v>308</v>
      </c>
      <c r="G183" s="32"/>
      <c r="H183" s="32"/>
      <c r="I183" s="159"/>
      <c r="J183" s="32"/>
      <c r="K183" s="32"/>
      <c r="L183" s="33"/>
      <c r="M183" s="160"/>
      <c r="N183" s="161"/>
      <c r="O183" s="58"/>
      <c r="P183" s="58"/>
      <c r="Q183" s="58"/>
      <c r="R183" s="58"/>
      <c r="S183" s="58"/>
      <c r="T183" s="59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7" t="s">
        <v>127</v>
      </c>
      <c r="AU183" s="17" t="s">
        <v>83</v>
      </c>
    </row>
    <row r="184" spans="1:65" s="13" customFormat="1" ht="22.5" x14ac:dyDescent="0.2">
      <c r="B184" s="164"/>
      <c r="D184" s="157" t="s">
        <v>129</v>
      </c>
      <c r="E184" s="165" t="s">
        <v>1</v>
      </c>
      <c r="F184" s="166" t="s">
        <v>309</v>
      </c>
      <c r="H184" s="167">
        <v>102</v>
      </c>
      <c r="I184" s="168"/>
      <c r="L184" s="164"/>
      <c r="M184" s="169"/>
      <c r="N184" s="170"/>
      <c r="O184" s="170"/>
      <c r="P184" s="170"/>
      <c r="Q184" s="170"/>
      <c r="R184" s="170"/>
      <c r="S184" s="170"/>
      <c r="T184" s="171"/>
      <c r="AT184" s="165" t="s">
        <v>129</v>
      </c>
      <c r="AU184" s="165" t="s">
        <v>83</v>
      </c>
      <c r="AV184" s="13" t="s">
        <v>83</v>
      </c>
      <c r="AW184" s="13" t="s">
        <v>30</v>
      </c>
      <c r="AX184" s="13" t="s">
        <v>81</v>
      </c>
      <c r="AY184" s="165" t="s">
        <v>116</v>
      </c>
    </row>
    <row r="185" spans="1:65" s="2" customFormat="1" ht="16.5" customHeight="1" x14ac:dyDescent="0.2">
      <c r="A185" s="32"/>
      <c r="B185" s="143"/>
      <c r="C185" s="144" t="s">
        <v>187</v>
      </c>
      <c r="D185" s="144" t="s">
        <v>119</v>
      </c>
      <c r="E185" s="145" t="s">
        <v>310</v>
      </c>
      <c r="F185" s="146" t="s">
        <v>311</v>
      </c>
      <c r="G185" s="147" t="s">
        <v>173</v>
      </c>
      <c r="H185" s="148">
        <v>79.5</v>
      </c>
      <c r="I185" s="149"/>
      <c r="J185" s="150">
        <f>ROUND(I185*H185,2)</f>
        <v>0</v>
      </c>
      <c r="K185" s="146" t="s">
        <v>123</v>
      </c>
      <c r="L185" s="33"/>
      <c r="M185" s="151" t="s">
        <v>1</v>
      </c>
      <c r="N185" s="152" t="s">
        <v>38</v>
      </c>
      <c r="O185" s="58"/>
      <c r="P185" s="153">
        <f>O185*H185</f>
        <v>0</v>
      </c>
      <c r="Q185" s="153">
        <v>0</v>
      </c>
      <c r="R185" s="153">
        <f>Q185*H185</f>
        <v>0</v>
      </c>
      <c r="S185" s="153">
        <v>0.20499999999999999</v>
      </c>
      <c r="T185" s="154">
        <f>S185*H185</f>
        <v>16.297499999999999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5" t="s">
        <v>124</v>
      </c>
      <c r="AT185" s="155" t="s">
        <v>119</v>
      </c>
      <c r="AU185" s="155" t="s">
        <v>83</v>
      </c>
      <c r="AY185" s="17" t="s">
        <v>116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7" t="s">
        <v>81</v>
      </c>
      <c r="BK185" s="156">
        <f>ROUND(I185*H185,2)</f>
        <v>0</v>
      </c>
      <c r="BL185" s="17" t="s">
        <v>124</v>
      </c>
      <c r="BM185" s="155" t="s">
        <v>312</v>
      </c>
    </row>
    <row r="186" spans="1:65" s="2" customFormat="1" ht="29.25" x14ac:dyDescent="0.2">
      <c r="A186" s="32"/>
      <c r="B186" s="33"/>
      <c r="C186" s="32"/>
      <c r="D186" s="157" t="s">
        <v>126</v>
      </c>
      <c r="E186" s="32"/>
      <c r="F186" s="158" t="s">
        <v>313</v>
      </c>
      <c r="G186" s="32"/>
      <c r="H186" s="32"/>
      <c r="I186" s="159"/>
      <c r="J186" s="32"/>
      <c r="K186" s="32"/>
      <c r="L186" s="33"/>
      <c r="M186" s="160"/>
      <c r="N186" s="161"/>
      <c r="O186" s="58"/>
      <c r="P186" s="58"/>
      <c r="Q186" s="58"/>
      <c r="R186" s="58"/>
      <c r="S186" s="58"/>
      <c r="T186" s="59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7" t="s">
        <v>126</v>
      </c>
      <c r="AU186" s="17" t="s">
        <v>83</v>
      </c>
    </row>
    <row r="187" spans="1:65" s="2" customFormat="1" x14ac:dyDescent="0.2">
      <c r="A187" s="32"/>
      <c r="B187" s="33"/>
      <c r="C187" s="32"/>
      <c r="D187" s="162" t="s">
        <v>127</v>
      </c>
      <c r="E187" s="32"/>
      <c r="F187" s="163" t="s">
        <v>314</v>
      </c>
      <c r="G187" s="32"/>
      <c r="H187" s="32"/>
      <c r="I187" s="159"/>
      <c r="J187" s="32"/>
      <c r="K187" s="32"/>
      <c r="L187" s="33"/>
      <c r="M187" s="160"/>
      <c r="N187" s="161"/>
      <c r="O187" s="58"/>
      <c r="P187" s="58"/>
      <c r="Q187" s="58"/>
      <c r="R187" s="58"/>
      <c r="S187" s="58"/>
      <c r="T187" s="59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T187" s="17" t="s">
        <v>127</v>
      </c>
      <c r="AU187" s="17" t="s">
        <v>83</v>
      </c>
    </row>
    <row r="188" spans="1:65" s="13" customFormat="1" ht="22.5" x14ac:dyDescent="0.2">
      <c r="B188" s="164"/>
      <c r="D188" s="157" t="s">
        <v>129</v>
      </c>
      <c r="E188" s="165" t="s">
        <v>1</v>
      </c>
      <c r="F188" s="166" t="s">
        <v>315</v>
      </c>
      <c r="H188" s="167">
        <v>79.5</v>
      </c>
      <c r="I188" s="168"/>
      <c r="L188" s="164"/>
      <c r="M188" s="169"/>
      <c r="N188" s="170"/>
      <c r="O188" s="170"/>
      <c r="P188" s="170"/>
      <c r="Q188" s="170"/>
      <c r="R188" s="170"/>
      <c r="S188" s="170"/>
      <c r="T188" s="171"/>
      <c r="AT188" s="165" t="s">
        <v>129</v>
      </c>
      <c r="AU188" s="165" t="s">
        <v>83</v>
      </c>
      <c r="AV188" s="13" t="s">
        <v>83</v>
      </c>
      <c r="AW188" s="13" t="s">
        <v>30</v>
      </c>
      <c r="AX188" s="13" t="s">
        <v>81</v>
      </c>
      <c r="AY188" s="165" t="s">
        <v>116</v>
      </c>
    </row>
    <row r="189" spans="1:65" s="2" customFormat="1" ht="33" customHeight="1" x14ac:dyDescent="0.2">
      <c r="A189" s="32"/>
      <c r="B189" s="143"/>
      <c r="C189" s="144" t="s">
        <v>197</v>
      </c>
      <c r="D189" s="144" t="s">
        <v>119</v>
      </c>
      <c r="E189" s="145" t="s">
        <v>316</v>
      </c>
      <c r="F189" s="146" t="s">
        <v>317</v>
      </c>
      <c r="G189" s="147" t="s">
        <v>173</v>
      </c>
      <c r="H189" s="148">
        <v>60</v>
      </c>
      <c r="I189" s="149"/>
      <c r="J189" s="150">
        <f>ROUND(I189*H189,2)</f>
        <v>0</v>
      </c>
      <c r="K189" s="146" t="s">
        <v>123</v>
      </c>
      <c r="L189" s="33"/>
      <c r="M189" s="151" t="s">
        <v>1</v>
      </c>
      <c r="N189" s="152" t="s">
        <v>38</v>
      </c>
      <c r="O189" s="58"/>
      <c r="P189" s="153">
        <f>O189*H189</f>
        <v>0</v>
      </c>
      <c r="Q189" s="153">
        <v>1.4999999999999999E-4</v>
      </c>
      <c r="R189" s="153">
        <f>Q189*H189</f>
        <v>8.9999999999999993E-3</v>
      </c>
      <c r="S189" s="153">
        <v>0</v>
      </c>
      <c r="T189" s="154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5" t="s">
        <v>124</v>
      </c>
      <c r="AT189" s="155" t="s">
        <v>119</v>
      </c>
      <c r="AU189" s="155" t="s">
        <v>83</v>
      </c>
      <c r="AY189" s="17" t="s">
        <v>116</v>
      </c>
      <c r="BE189" s="156">
        <f>IF(N189="základní",J189,0)</f>
        <v>0</v>
      </c>
      <c r="BF189" s="156">
        <f>IF(N189="snížená",J189,0)</f>
        <v>0</v>
      </c>
      <c r="BG189" s="156">
        <f>IF(N189="zákl. přenesená",J189,0)</f>
        <v>0</v>
      </c>
      <c r="BH189" s="156">
        <f>IF(N189="sníž. přenesená",J189,0)</f>
        <v>0</v>
      </c>
      <c r="BI189" s="156">
        <f>IF(N189="nulová",J189,0)</f>
        <v>0</v>
      </c>
      <c r="BJ189" s="17" t="s">
        <v>81</v>
      </c>
      <c r="BK189" s="156">
        <f>ROUND(I189*H189,2)</f>
        <v>0</v>
      </c>
      <c r="BL189" s="17" t="s">
        <v>124</v>
      </c>
      <c r="BM189" s="155" t="s">
        <v>318</v>
      </c>
    </row>
    <row r="190" spans="1:65" s="2" customFormat="1" ht="19.5" x14ac:dyDescent="0.2">
      <c r="A190" s="32"/>
      <c r="B190" s="33"/>
      <c r="C190" s="32"/>
      <c r="D190" s="157" t="s">
        <v>126</v>
      </c>
      <c r="E190" s="32"/>
      <c r="F190" s="158" t="s">
        <v>319</v>
      </c>
      <c r="G190" s="32"/>
      <c r="H190" s="32"/>
      <c r="I190" s="159"/>
      <c r="J190" s="32"/>
      <c r="K190" s="32"/>
      <c r="L190" s="33"/>
      <c r="M190" s="160"/>
      <c r="N190" s="161"/>
      <c r="O190" s="58"/>
      <c r="P190" s="58"/>
      <c r="Q190" s="58"/>
      <c r="R190" s="58"/>
      <c r="S190" s="58"/>
      <c r="T190" s="59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7" t="s">
        <v>126</v>
      </c>
      <c r="AU190" s="17" t="s">
        <v>83</v>
      </c>
    </row>
    <row r="191" spans="1:65" s="2" customFormat="1" x14ac:dyDescent="0.2">
      <c r="A191" s="32"/>
      <c r="B191" s="33"/>
      <c r="C191" s="32"/>
      <c r="D191" s="162" t="s">
        <v>127</v>
      </c>
      <c r="E191" s="32"/>
      <c r="F191" s="163" t="s">
        <v>320</v>
      </c>
      <c r="G191" s="32"/>
      <c r="H191" s="32"/>
      <c r="I191" s="159"/>
      <c r="J191" s="32"/>
      <c r="K191" s="32"/>
      <c r="L191" s="33"/>
      <c r="M191" s="160"/>
      <c r="N191" s="161"/>
      <c r="O191" s="58"/>
      <c r="P191" s="58"/>
      <c r="Q191" s="58"/>
      <c r="R191" s="58"/>
      <c r="S191" s="58"/>
      <c r="T191" s="5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7" t="s">
        <v>127</v>
      </c>
      <c r="AU191" s="17" t="s">
        <v>83</v>
      </c>
    </row>
    <row r="192" spans="1:65" s="13" customFormat="1" x14ac:dyDescent="0.2">
      <c r="B192" s="164"/>
      <c r="D192" s="157" t="s">
        <v>129</v>
      </c>
      <c r="E192" s="165" t="s">
        <v>1</v>
      </c>
      <c r="F192" s="166" t="s">
        <v>321</v>
      </c>
      <c r="H192" s="167">
        <v>60</v>
      </c>
      <c r="I192" s="168"/>
      <c r="L192" s="164"/>
      <c r="M192" s="169"/>
      <c r="N192" s="170"/>
      <c r="O192" s="170"/>
      <c r="P192" s="170"/>
      <c r="Q192" s="170"/>
      <c r="R192" s="170"/>
      <c r="S192" s="170"/>
      <c r="T192" s="171"/>
      <c r="AT192" s="165" t="s">
        <v>129</v>
      </c>
      <c r="AU192" s="165" t="s">
        <v>83</v>
      </c>
      <c r="AV192" s="13" t="s">
        <v>83</v>
      </c>
      <c r="AW192" s="13" t="s">
        <v>30</v>
      </c>
      <c r="AX192" s="13" t="s">
        <v>81</v>
      </c>
      <c r="AY192" s="165" t="s">
        <v>116</v>
      </c>
    </row>
    <row r="193" spans="1:65" s="2" customFormat="1" ht="33" customHeight="1" x14ac:dyDescent="0.2">
      <c r="A193" s="32"/>
      <c r="B193" s="143"/>
      <c r="C193" s="144" t="s">
        <v>203</v>
      </c>
      <c r="D193" s="144" t="s">
        <v>119</v>
      </c>
      <c r="E193" s="145" t="s">
        <v>322</v>
      </c>
      <c r="F193" s="146" t="s">
        <v>323</v>
      </c>
      <c r="G193" s="147" t="s">
        <v>173</v>
      </c>
      <c r="H193" s="148">
        <v>60</v>
      </c>
      <c r="I193" s="149"/>
      <c r="J193" s="150">
        <f>ROUND(I193*H193,2)</f>
        <v>0</v>
      </c>
      <c r="K193" s="146" t="s">
        <v>123</v>
      </c>
      <c r="L193" s="33"/>
      <c r="M193" s="151" t="s">
        <v>1</v>
      </c>
      <c r="N193" s="152" t="s">
        <v>38</v>
      </c>
      <c r="O193" s="58"/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5" t="s">
        <v>124</v>
      </c>
      <c r="AT193" s="155" t="s">
        <v>119</v>
      </c>
      <c r="AU193" s="155" t="s">
        <v>83</v>
      </c>
      <c r="AY193" s="17" t="s">
        <v>116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7" t="s">
        <v>81</v>
      </c>
      <c r="BK193" s="156">
        <f>ROUND(I193*H193,2)</f>
        <v>0</v>
      </c>
      <c r="BL193" s="17" t="s">
        <v>124</v>
      </c>
      <c r="BM193" s="155" t="s">
        <v>324</v>
      </c>
    </row>
    <row r="194" spans="1:65" s="2" customFormat="1" ht="29.25" x14ac:dyDescent="0.2">
      <c r="A194" s="32"/>
      <c r="B194" s="33"/>
      <c r="C194" s="32"/>
      <c r="D194" s="157" t="s">
        <v>126</v>
      </c>
      <c r="E194" s="32"/>
      <c r="F194" s="158" t="s">
        <v>325</v>
      </c>
      <c r="G194" s="32"/>
      <c r="H194" s="32"/>
      <c r="I194" s="159"/>
      <c r="J194" s="32"/>
      <c r="K194" s="32"/>
      <c r="L194" s="33"/>
      <c r="M194" s="160"/>
      <c r="N194" s="161"/>
      <c r="O194" s="58"/>
      <c r="P194" s="58"/>
      <c r="Q194" s="58"/>
      <c r="R194" s="58"/>
      <c r="S194" s="58"/>
      <c r="T194" s="59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7" t="s">
        <v>126</v>
      </c>
      <c r="AU194" s="17" t="s">
        <v>83</v>
      </c>
    </row>
    <row r="195" spans="1:65" s="2" customFormat="1" x14ac:dyDescent="0.2">
      <c r="A195" s="32"/>
      <c r="B195" s="33"/>
      <c r="C195" s="32"/>
      <c r="D195" s="162" t="s">
        <v>127</v>
      </c>
      <c r="E195" s="32"/>
      <c r="F195" s="163" t="s">
        <v>326</v>
      </c>
      <c r="G195" s="32"/>
      <c r="H195" s="32"/>
      <c r="I195" s="159"/>
      <c r="J195" s="32"/>
      <c r="K195" s="32"/>
      <c r="L195" s="33"/>
      <c r="M195" s="160"/>
      <c r="N195" s="161"/>
      <c r="O195" s="58"/>
      <c r="P195" s="58"/>
      <c r="Q195" s="58"/>
      <c r="R195" s="58"/>
      <c r="S195" s="58"/>
      <c r="T195" s="59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7" t="s">
        <v>127</v>
      </c>
      <c r="AU195" s="17" t="s">
        <v>83</v>
      </c>
    </row>
    <row r="196" spans="1:65" s="2" customFormat="1" ht="33" customHeight="1" x14ac:dyDescent="0.2">
      <c r="A196" s="32"/>
      <c r="B196" s="143"/>
      <c r="C196" s="144" t="s">
        <v>8</v>
      </c>
      <c r="D196" s="144" t="s">
        <v>119</v>
      </c>
      <c r="E196" s="145" t="s">
        <v>327</v>
      </c>
      <c r="F196" s="146" t="s">
        <v>328</v>
      </c>
      <c r="G196" s="147" t="s">
        <v>329</v>
      </c>
      <c r="H196" s="148">
        <v>104.929</v>
      </c>
      <c r="I196" s="149"/>
      <c r="J196" s="150">
        <f>ROUND(I196*H196,2)</f>
        <v>0</v>
      </c>
      <c r="K196" s="146" t="s">
        <v>123</v>
      </c>
      <c r="L196" s="33"/>
      <c r="M196" s="151" t="s">
        <v>1</v>
      </c>
      <c r="N196" s="152" t="s">
        <v>38</v>
      </c>
      <c r="O196" s="58"/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5" t="s">
        <v>124</v>
      </c>
      <c r="AT196" s="155" t="s">
        <v>119</v>
      </c>
      <c r="AU196" s="155" t="s">
        <v>83</v>
      </c>
      <c r="AY196" s="17" t="s">
        <v>116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7" t="s">
        <v>81</v>
      </c>
      <c r="BK196" s="156">
        <f>ROUND(I196*H196,2)</f>
        <v>0</v>
      </c>
      <c r="BL196" s="17" t="s">
        <v>124</v>
      </c>
      <c r="BM196" s="155" t="s">
        <v>330</v>
      </c>
    </row>
    <row r="197" spans="1:65" s="2" customFormat="1" ht="19.5" x14ac:dyDescent="0.2">
      <c r="A197" s="32"/>
      <c r="B197" s="33"/>
      <c r="C197" s="32"/>
      <c r="D197" s="157" t="s">
        <v>126</v>
      </c>
      <c r="E197" s="32"/>
      <c r="F197" s="158" t="s">
        <v>331</v>
      </c>
      <c r="G197" s="32"/>
      <c r="H197" s="32"/>
      <c r="I197" s="159"/>
      <c r="J197" s="32"/>
      <c r="K197" s="32"/>
      <c r="L197" s="33"/>
      <c r="M197" s="160"/>
      <c r="N197" s="161"/>
      <c r="O197" s="58"/>
      <c r="P197" s="58"/>
      <c r="Q197" s="58"/>
      <c r="R197" s="58"/>
      <c r="S197" s="58"/>
      <c r="T197" s="59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7" t="s">
        <v>126</v>
      </c>
      <c r="AU197" s="17" t="s">
        <v>83</v>
      </c>
    </row>
    <row r="198" spans="1:65" s="2" customFormat="1" x14ac:dyDescent="0.2">
      <c r="A198" s="32"/>
      <c r="B198" s="33"/>
      <c r="C198" s="32"/>
      <c r="D198" s="162" t="s">
        <v>127</v>
      </c>
      <c r="E198" s="32"/>
      <c r="F198" s="163" t="s">
        <v>332</v>
      </c>
      <c r="G198" s="32"/>
      <c r="H198" s="32"/>
      <c r="I198" s="159"/>
      <c r="J198" s="32"/>
      <c r="K198" s="32"/>
      <c r="L198" s="33"/>
      <c r="M198" s="160"/>
      <c r="N198" s="161"/>
      <c r="O198" s="58"/>
      <c r="P198" s="58"/>
      <c r="Q198" s="58"/>
      <c r="R198" s="58"/>
      <c r="S198" s="58"/>
      <c r="T198" s="59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7" t="s">
        <v>127</v>
      </c>
      <c r="AU198" s="17" t="s">
        <v>83</v>
      </c>
    </row>
    <row r="199" spans="1:65" s="13" customFormat="1" x14ac:dyDescent="0.2">
      <c r="B199" s="164"/>
      <c r="D199" s="157" t="s">
        <v>129</v>
      </c>
      <c r="E199" s="165" t="s">
        <v>1</v>
      </c>
      <c r="F199" s="166" t="s">
        <v>333</v>
      </c>
      <c r="H199" s="167">
        <v>67.804000000000002</v>
      </c>
      <c r="I199" s="168"/>
      <c r="L199" s="164"/>
      <c r="M199" s="169"/>
      <c r="N199" s="170"/>
      <c r="O199" s="170"/>
      <c r="P199" s="170"/>
      <c r="Q199" s="170"/>
      <c r="R199" s="170"/>
      <c r="S199" s="170"/>
      <c r="T199" s="171"/>
      <c r="AT199" s="165" t="s">
        <v>129</v>
      </c>
      <c r="AU199" s="165" t="s">
        <v>83</v>
      </c>
      <c r="AV199" s="13" t="s">
        <v>83</v>
      </c>
      <c r="AW199" s="13" t="s">
        <v>30</v>
      </c>
      <c r="AX199" s="13" t="s">
        <v>73</v>
      </c>
      <c r="AY199" s="165" t="s">
        <v>116</v>
      </c>
    </row>
    <row r="200" spans="1:65" s="13" customFormat="1" ht="22.5" x14ac:dyDescent="0.2">
      <c r="B200" s="164"/>
      <c r="D200" s="157" t="s">
        <v>129</v>
      </c>
      <c r="E200" s="165" t="s">
        <v>1</v>
      </c>
      <c r="F200" s="166" t="s">
        <v>334</v>
      </c>
      <c r="H200" s="167">
        <v>37.125</v>
      </c>
      <c r="I200" s="168"/>
      <c r="L200" s="164"/>
      <c r="M200" s="169"/>
      <c r="N200" s="170"/>
      <c r="O200" s="170"/>
      <c r="P200" s="170"/>
      <c r="Q200" s="170"/>
      <c r="R200" s="170"/>
      <c r="S200" s="170"/>
      <c r="T200" s="171"/>
      <c r="AT200" s="165" t="s">
        <v>129</v>
      </c>
      <c r="AU200" s="165" t="s">
        <v>83</v>
      </c>
      <c r="AV200" s="13" t="s">
        <v>83</v>
      </c>
      <c r="AW200" s="13" t="s">
        <v>30</v>
      </c>
      <c r="AX200" s="13" t="s">
        <v>73</v>
      </c>
      <c r="AY200" s="165" t="s">
        <v>116</v>
      </c>
    </row>
    <row r="201" spans="1:65" s="14" customFormat="1" x14ac:dyDescent="0.2">
      <c r="B201" s="182"/>
      <c r="D201" s="157" t="s">
        <v>129</v>
      </c>
      <c r="E201" s="183" t="s">
        <v>1</v>
      </c>
      <c r="F201" s="184" t="s">
        <v>179</v>
      </c>
      <c r="H201" s="185">
        <v>104.929</v>
      </c>
      <c r="I201" s="186"/>
      <c r="L201" s="182"/>
      <c r="M201" s="187"/>
      <c r="N201" s="188"/>
      <c r="O201" s="188"/>
      <c r="P201" s="188"/>
      <c r="Q201" s="188"/>
      <c r="R201" s="188"/>
      <c r="S201" s="188"/>
      <c r="T201" s="189"/>
      <c r="AT201" s="183" t="s">
        <v>129</v>
      </c>
      <c r="AU201" s="183" t="s">
        <v>83</v>
      </c>
      <c r="AV201" s="14" t="s">
        <v>124</v>
      </c>
      <c r="AW201" s="14" t="s">
        <v>30</v>
      </c>
      <c r="AX201" s="14" t="s">
        <v>81</v>
      </c>
      <c r="AY201" s="183" t="s">
        <v>116</v>
      </c>
    </row>
    <row r="202" spans="1:65" s="2" customFormat="1" ht="37.9" customHeight="1" x14ac:dyDescent="0.2">
      <c r="A202" s="32"/>
      <c r="B202" s="143"/>
      <c r="C202" s="144" t="s">
        <v>217</v>
      </c>
      <c r="D202" s="144" t="s">
        <v>119</v>
      </c>
      <c r="E202" s="145" t="s">
        <v>335</v>
      </c>
      <c r="F202" s="146" t="s">
        <v>336</v>
      </c>
      <c r="G202" s="147" t="s">
        <v>329</v>
      </c>
      <c r="H202" s="148">
        <v>74.25</v>
      </c>
      <c r="I202" s="149"/>
      <c r="J202" s="150">
        <f>ROUND(I202*H202,2)</f>
        <v>0</v>
      </c>
      <c r="K202" s="146" t="s">
        <v>123</v>
      </c>
      <c r="L202" s="33"/>
      <c r="M202" s="151" t="s">
        <v>1</v>
      </c>
      <c r="N202" s="152" t="s">
        <v>38</v>
      </c>
      <c r="O202" s="58"/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5" t="s">
        <v>124</v>
      </c>
      <c r="AT202" s="155" t="s">
        <v>119</v>
      </c>
      <c r="AU202" s="155" t="s">
        <v>83</v>
      </c>
      <c r="AY202" s="17" t="s">
        <v>116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7" t="s">
        <v>81</v>
      </c>
      <c r="BK202" s="156">
        <f>ROUND(I202*H202,2)</f>
        <v>0</v>
      </c>
      <c r="BL202" s="17" t="s">
        <v>124</v>
      </c>
      <c r="BM202" s="155" t="s">
        <v>337</v>
      </c>
    </row>
    <row r="203" spans="1:65" s="2" customFormat="1" ht="39" x14ac:dyDescent="0.2">
      <c r="A203" s="32"/>
      <c r="B203" s="33"/>
      <c r="C203" s="32"/>
      <c r="D203" s="157" t="s">
        <v>126</v>
      </c>
      <c r="E203" s="32"/>
      <c r="F203" s="158" t="s">
        <v>338</v>
      </c>
      <c r="G203" s="32"/>
      <c r="H203" s="32"/>
      <c r="I203" s="159"/>
      <c r="J203" s="32"/>
      <c r="K203" s="32"/>
      <c r="L203" s="33"/>
      <c r="M203" s="160"/>
      <c r="N203" s="161"/>
      <c r="O203" s="58"/>
      <c r="P203" s="58"/>
      <c r="Q203" s="58"/>
      <c r="R203" s="58"/>
      <c r="S203" s="58"/>
      <c r="T203" s="5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7" t="s">
        <v>126</v>
      </c>
      <c r="AU203" s="17" t="s">
        <v>83</v>
      </c>
    </row>
    <row r="204" spans="1:65" s="2" customFormat="1" x14ac:dyDescent="0.2">
      <c r="A204" s="32"/>
      <c r="B204" s="33"/>
      <c r="C204" s="32"/>
      <c r="D204" s="162" t="s">
        <v>127</v>
      </c>
      <c r="E204" s="32"/>
      <c r="F204" s="163" t="s">
        <v>339</v>
      </c>
      <c r="G204" s="32"/>
      <c r="H204" s="32"/>
      <c r="I204" s="159"/>
      <c r="J204" s="32"/>
      <c r="K204" s="32"/>
      <c r="L204" s="33"/>
      <c r="M204" s="160"/>
      <c r="N204" s="161"/>
      <c r="O204" s="58"/>
      <c r="P204" s="58"/>
      <c r="Q204" s="58"/>
      <c r="R204" s="58"/>
      <c r="S204" s="58"/>
      <c r="T204" s="59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7" t="s">
        <v>127</v>
      </c>
      <c r="AU204" s="17" t="s">
        <v>83</v>
      </c>
    </row>
    <row r="205" spans="1:65" s="15" customFormat="1" ht="22.5" x14ac:dyDescent="0.2">
      <c r="B205" s="194"/>
      <c r="D205" s="157" t="s">
        <v>129</v>
      </c>
      <c r="E205" s="195" t="s">
        <v>1</v>
      </c>
      <c r="F205" s="196" t="s">
        <v>340</v>
      </c>
      <c r="H205" s="195" t="s">
        <v>1</v>
      </c>
      <c r="I205" s="197"/>
      <c r="L205" s="194"/>
      <c r="M205" s="198"/>
      <c r="N205" s="199"/>
      <c r="O205" s="199"/>
      <c r="P205" s="199"/>
      <c r="Q205" s="199"/>
      <c r="R205" s="199"/>
      <c r="S205" s="199"/>
      <c r="T205" s="200"/>
      <c r="AT205" s="195" t="s">
        <v>129</v>
      </c>
      <c r="AU205" s="195" t="s">
        <v>83</v>
      </c>
      <c r="AV205" s="15" t="s">
        <v>81</v>
      </c>
      <c r="AW205" s="15" t="s">
        <v>30</v>
      </c>
      <c r="AX205" s="15" t="s">
        <v>73</v>
      </c>
      <c r="AY205" s="195" t="s">
        <v>116</v>
      </c>
    </row>
    <row r="206" spans="1:65" s="13" customFormat="1" ht="22.5" x14ac:dyDescent="0.2">
      <c r="B206" s="164"/>
      <c r="D206" s="157" t="s">
        <v>129</v>
      </c>
      <c r="E206" s="165" t="s">
        <v>1</v>
      </c>
      <c r="F206" s="166" t="s">
        <v>341</v>
      </c>
      <c r="H206" s="167">
        <v>74.25</v>
      </c>
      <c r="I206" s="168"/>
      <c r="L206" s="164"/>
      <c r="M206" s="169"/>
      <c r="N206" s="170"/>
      <c r="O206" s="170"/>
      <c r="P206" s="170"/>
      <c r="Q206" s="170"/>
      <c r="R206" s="170"/>
      <c r="S206" s="170"/>
      <c r="T206" s="171"/>
      <c r="AT206" s="165" t="s">
        <v>129</v>
      </c>
      <c r="AU206" s="165" t="s">
        <v>83</v>
      </c>
      <c r="AV206" s="13" t="s">
        <v>83</v>
      </c>
      <c r="AW206" s="13" t="s">
        <v>30</v>
      </c>
      <c r="AX206" s="13" t="s">
        <v>81</v>
      </c>
      <c r="AY206" s="165" t="s">
        <v>116</v>
      </c>
    </row>
    <row r="207" spans="1:65" s="2" customFormat="1" ht="37.9" customHeight="1" x14ac:dyDescent="0.2">
      <c r="A207" s="32"/>
      <c r="B207" s="143"/>
      <c r="C207" s="144" t="s">
        <v>342</v>
      </c>
      <c r="D207" s="144" t="s">
        <v>119</v>
      </c>
      <c r="E207" s="145" t="s">
        <v>343</v>
      </c>
      <c r="F207" s="146" t="s">
        <v>344</v>
      </c>
      <c r="G207" s="147" t="s">
        <v>329</v>
      </c>
      <c r="H207" s="148">
        <v>67.804000000000002</v>
      </c>
      <c r="I207" s="149"/>
      <c r="J207" s="150">
        <f>ROUND(I207*H207,2)</f>
        <v>0</v>
      </c>
      <c r="K207" s="146" t="s">
        <v>123</v>
      </c>
      <c r="L207" s="33"/>
      <c r="M207" s="151" t="s">
        <v>1</v>
      </c>
      <c r="N207" s="152" t="s">
        <v>38</v>
      </c>
      <c r="O207" s="58"/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5" t="s">
        <v>124</v>
      </c>
      <c r="AT207" s="155" t="s">
        <v>119</v>
      </c>
      <c r="AU207" s="155" t="s">
        <v>83</v>
      </c>
      <c r="AY207" s="17" t="s">
        <v>116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7" t="s">
        <v>81</v>
      </c>
      <c r="BK207" s="156">
        <f>ROUND(I207*H207,2)</f>
        <v>0</v>
      </c>
      <c r="BL207" s="17" t="s">
        <v>124</v>
      </c>
      <c r="BM207" s="155" t="s">
        <v>345</v>
      </c>
    </row>
    <row r="208" spans="1:65" s="2" customFormat="1" ht="39" x14ac:dyDescent="0.2">
      <c r="A208" s="32"/>
      <c r="B208" s="33"/>
      <c r="C208" s="32"/>
      <c r="D208" s="157" t="s">
        <v>126</v>
      </c>
      <c r="E208" s="32"/>
      <c r="F208" s="158" t="s">
        <v>346</v>
      </c>
      <c r="G208" s="32"/>
      <c r="H208" s="32"/>
      <c r="I208" s="159"/>
      <c r="J208" s="32"/>
      <c r="K208" s="32"/>
      <c r="L208" s="33"/>
      <c r="M208" s="160"/>
      <c r="N208" s="161"/>
      <c r="O208" s="58"/>
      <c r="P208" s="58"/>
      <c r="Q208" s="58"/>
      <c r="R208" s="58"/>
      <c r="S208" s="58"/>
      <c r="T208" s="59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T208" s="17" t="s">
        <v>126</v>
      </c>
      <c r="AU208" s="17" t="s">
        <v>83</v>
      </c>
    </row>
    <row r="209" spans="1:65" s="2" customFormat="1" x14ac:dyDescent="0.2">
      <c r="A209" s="32"/>
      <c r="B209" s="33"/>
      <c r="C209" s="32"/>
      <c r="D209" s="162" t="s">
        <v>127</v>
      </c>
      <c r="E209" s="32"/>
      <c r="F209" s="163" t="s">
        <v>347</v>
      </c>
      <c r="G209" s="32"/>
      <c r="H209" s="32"/>
      <c r="I209" s="159"/>
      <c r="J209" s="32"/>
      <c r="K209" s="32"/>
      <c r="L209" s="33"/>
      <c r="M209" s="160"/>
      <c r="N209" s="161"/>
      <c r="O209" s="58"/>
      <c r="P209" s="58"/>
      <c r="Q209" s="58"/>
      <c r="R209" s="58"/>
      <c r="S209" s="58"/>
      <c r="T209" s="59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7" t="s">
        <v>127</v>
      </c>
      <c r="AU209" s="17" t="s">
        <v>83</v>
      </c>
    </row>
    <row r="210" spans="1:65" s="15" customFormat="1" x14ac:dyDescent="0.2">
      <c r="B210" s="194"/>
      <c r="D210" s="157" t="s">
        <v>129</v>
      </c>
      <c r="E210" s="195" t="s">
        <v>1</v>
      </c>
      <c r="F210" s="196" t="s">
        <v>348</v>
      </c>
      <c r="H210" s="195" t="s">
        <v>1</v>
      </c>
      <c r="I210" s="197"/>
      <c r="L210" s="194"/>
      <c r="M210" s="198"/>
      <c r="N210" s="199"/>
      <c r="O210" s="199"/>
      <c r="P210" s="199"/>
      <c r="Q210" s="199"/>
      <c r="R210" s="199"/>
      <c r="S210" s="199"/>
      <c r="T210" s="200"/>
      <c r="AT210" s="195" t="s">
        <v>129</v>
      </c>
      <c r="AU210" s="195" t="s">
        <v>83</v>
      </c>
      <c r="AV210" s="15" t="s">
        <v>81</v>
      </c>
      <c r="AW210" s="15" t="s">
        <v>30</v>
      </c>
      <c r="AX210" s="15" t="s">
        <v>73</v>
      </c>
      <c r="AY210" s="195" t="s">
        <v>116</v>
      </c>
    </row>
    <row r="211" spans="1:65" s="13" customFormat="1" x14ac:dyDescent="0.2">
      <c r="B211" s="164"/>
      <c r="D211" s="157" t="s">
        <v>129</v>
      </c>
      <c r="E211" s="165" t="s">
        <v>1</v>
      </c>
      <c r="F211" s="166" t="s">
        <v>333</v>
      </c>
      <c r="H211" s="167">
        <v>67.804000000000002</v>
      </c>
      <c r="I211" s="168"/>
      <c r="L211" s="164"/>
      <c r="M211" s="169"/>
      <c r="N211" s="170"/>
      <c r="O211" s="170"/>
      <c r="P211" s="170"/>
      <c r="Q211" s="170"/>
      <c r="R211" s="170"/>
      <c r="S211" s="170"/>
      <c r="T211" s="171"/>
      <c r="AT211" s="165" t="s">
        <v>129</v>
      </c>
      <c r="AU211" s="165" t="s">
        <v>83</v>
      </c>
      <c r="AV211" s="13" t="s">
        <v>83</v>
      </c>
      <c r="AW211" s="13" t="s">
        <v>30</v>
      </c>
      <c r="AX211" s="13" t="s">
        <v>81</v>
      </c>
      <c r="AY211" s="165" t="s">
        <v>116</v>
      </c>
    </row>
    <row r="212" spans="1:65" s="2" customFormat="1" ht="37.9" customHeight="1" x14ac:dyDescent="0.2">
      <c r="A212" s="32"/>
      <c r="B212" s="143"/>
      <c r="C212" s="144" t="s">
        <v>349</v>
      </c>
      <c r="D212" s="144" t="s">
        <v>119</v>
      </c>
      <c r="E212" s="145" t="s">
        <v>350</v>
      </c>
      <c r="F212" s="146" t="s">
        <v>351</v>
      </c>
      <c r="G212" s="147" t="s">
        <v>329</v>
      </c>
      <c r="H212" s="148">
        <v>678.04</v>
      </c>
      <c r="I212" s="149"/>
      <c r="J212" s="150">
        <f>ROUND(I212*H212,2)</f>
        <v>0</v>
      </c>
      <c r="K212" s="146" t="s">
        <v>123</v>
      </c>
      <c r="L212" s="33"/>
      <c r="M212" s="151" t="s">
        <v>1</v>
      </c>
      <c r="N212" s="152" t="s">
        <v>38</v>
      </c>
      <c r="O212" s="58"/>
      <c r="P212" s="153">
        <f>O212*H212</f>
        <v>0</v>
      </c>
      <c r="Q212" s="153">
        <v>0</v>
      </c>
      <c r="R212" s="153">
        <f>Q212*H212</f>
        <v>0</v>
      </c>
      <c r="S212" s="153">
        <v>0</v>
      </c>
      <c r="T212" s="154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5" t="s">
        <v>124</v>
      </c>
      <c r="AT212" s="155" t="s">
        <v>119</v>
      </c>
      <c r="AU212" s="155" t="s">
        <v>83</v>
      </c>
      <c r="AY212" s="17" t="s">
        <v>116</v>
      </c>
      <c r="BE212" s="156">
        <f>IF(N212="základní",J212,0)</f>
        <v>0</v>
      </c>
      <c r="BF212" s="156">
        <f>IF(N212="snížená",J212,0)</f>
        <v>0</v>
      </c>
      <c r="BG212" s="156">
        <f>IF(N212="zákl. přenesená",J212,0)</f>
        <v>0</v>
      </c>
      <c r="BH212" s="156">
        <f>IF(N212="sníž. přenesená",J212,0)</f>
        <v>0</v>
      </c>
      <c r="BI212" s="156">
        <f>IF(N212="nulová",J212,0)</f>
        <v>0</v>
      </c>
      <c r="BJ212" s="17" t="s">
        <v>81</v>
      </c>
      <c r="BK212" s="156">
        <f>ROUND(I212*H212,2)</f>
        <v>0</v>
      </c>
      <c r="BL212" s="17" t="s">
        <v>124</v>
      </c>
      <c r="BM212" s="155" t="s">
        <v>352</v>
      </c>
    </row>
    <row r="213" spans="1:65" s="2" customFormat="1" ht="48.75" x14ac:dyDescent="0.2">
      <c r="A213" s="32"/>
      <c r="B213" s="33"/>
      <c r="C213" s="32"/>
      <c r="D213" s="157" t="s">
        <v>126</v>
      </c>
      <c r="E213" s="32"/>
      <c r="F213" s="158" t="s">
        <v>353</v>
      </c>
      <c r="G213" s="32"/>
      <c r="H213" s="32"/>
      <c r="I213" s="159"/>
      <c r="J213" s="32"/>
      <c r="K213" s="32"/>
      <c r="L213" s="33"/>
      <c r="M213" s="160"/>
      <c r="N213" s="161"/>
      <c r="O213" s="58"/>
      <c r="P213" s="58"/>
      <c r="Q213" s="58"/>
      <c r="R213" s="58"/>
      <c r="S213" s="58"/>
      <c r="T213" s="59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7" t="s">
        <v>126</v>
      </c>
      <c r="AU213" s="17" t="s">
        <v>83</v>
      </c>
    </row>
    <row r="214" spans="1:65" s="2" customFormat="1" x14ac:dyDescent="0.2">
      <c r="A214" s="32"/>
      <c r="B214" s="33"/>
      <c r="C214" s="32"/>
      <c r="D214" s="162" t="s">
        <v>127</v>
      </c>
      <c r="E214" s="32"/>
      <c r="F214" s="163" t="s">
        <v>354</v>
      </c>
      <c r="G214" s="32"/>
      <c r="H214" s="32"/>
      <c r="I214" s="159"/>
      <c r="J214" s="32"/>
      <c r="K214" s="32"/>
      <c r="L214" s="33"/>
      <c r="M214" s="160"/>
      <c r="N214" s="161"/>
      <c r="O214" s="58"/>
      <c r="P214" s="58"/>
      <c r="Q214" s="58"/>
      <c r="R214" s="58"/>
      <c r="S214" s="58"/>
      <c r="T214" s="59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T214" s="17" t="s">
        <v>127</v>
      </c>
      <c r="AU214" s="17" t="s">
        <v>83</v>
      </c>
    </row>
    <row r="215" spans="1:65" s="15" customFormat="1" ht="22.5" x14ac:dyDescent="0.2">
      <c r="B215" s="194"/>
      <c r="D215" s="157" t="s">
        <v>129</v>
      </c>
      <c r="E215" s="195" t="s">
        <v>1</v>
      </c>
      <c r="F215" s="196" t="s">
        <v>355</v>
      </c>
      <c r="H215" s="195" t="s">
        <v>1</v>
      </c>
      <c r="I215" s="197"/>
      <c r="L215" s="194"/>
      <c r="M215" s="198"/>
      <c r="N215" s="199"/>
      <c r="O215" s="199"/>
      <c r="P215" s="199"/>
      <c r="Q215" s="199"/>
      <c r="R215" s="199"/>
      <c r="S215" s="199"/>
      <c r="T215" s="200"/>
      <c r="AT215" s="195" t="s">
        <v>129</v>
      </c>
      <c r="AU215" s="195" t="s">
        <v>83</v>
      </c>
      <c r="AV215" s="15" t="s">
        <v>81</v>
      </c>
      <c r="AW215" s="15" t="s">
        <v>30</v>
      </c>
      <c r="AX215" s="15" t="s">
        <v>73</v>
      </c>
      <c r="AY215" s="195" t="s">
        <v>116</v>
      </c>
    </row>
    <row r="216" spans="1:65" s="13" customFormat="1" x14ac:dyDescent="0.2">
      <c r="B216" s="164"/>
      <c r="D216" s="157" t="s">
        <v>129</v>
      </c>
      <c r="E216" s="165" t="s">
        <v>1</v>
      </c>
      <c r="F216" s="166" t="s">
        <v>356</v>
      </c>
      <c r="H216" s="167">
        <v>678.04</v>
      </c>
      <c r="I216" s="168"/>
      <c r="L216" s="164"/>
      <c r="M216" s="169"/>
      <c r="N216" s="170"/>
      <c r="O216" s="170"/>
      <c r="P216" s="170"/>
      <c r="Q216" s="170"/>
      <c r="R216" s="170"/>
      <c r="S216" s="170"/>
      <c r="T216" s="171"/>
      <c r="AT216" s="165" t="s">
        <v>129</v>
      </c>
      <c r="AU216" s="165" t="s">
        <v>83</v>
      </c>
      <c r="AV216" s="13" t="s">
        <v>83</v>
      </c>
      <c r="AW216" s="13" t="s">
        <v>30</v>
      </c>
      <c r="AX216" s="13" t="s">
        <v>81</v>
      </c>
      <c r="AY216" s="165" t="s">
        <v>116</v>
      </c>
    </row>
    <row r="217" spans="1:65" s="2" customFormat="1" ht="24.2" customHeight="1" x14ac:dyDescent="0.2">
      <c r="A217" s="32"/>
      <c r="B217" s="143"/>
      <c r="C217" s="144" t="s">
        <v>357</v>
      </c>
      <c r="D217" s="144" t="s">
        <v>119</v>
      </c>
      <c r="E217" s="145" t="s">
        <v>358</v>
      </c>
      <c r="F217" s="146" t="s">
        <v>359</v>
      </c>
      <c r="G217" s="147" t="s">
        <v>329</v>
      </c>
      <c r="H217" s="148">
        <v>37.125</v>
      </c>
      <c r="I217" s="149"/>
      <c r="J217" s="150">
        <f>ROUND(I217*H217,2)</f>
        <v>0</v>
      </c>
      <c r="K217" s="146" t="s">
        <v>123</v>
      </c>
      <c r="L217" s="33"/>
      <c r="M217" s="151" t="s">
        <v>1</v>
      </c>
      <c r="N217" s="152" t="s">
        <v>38</v>
      </c>
      <c r="O217" s="58"/>
      <c r="P217" s="153">
        <f>O217*H217</f>
        <v>0</v>
      </c>
      <c r="Q217" s="153">
        <v>0</v>
      </c>
      <c r="R217" s="153">
        <f>Q217*H217</f>
        <v>0</v>
      </c>
      <c r="S217" s="153">
        <v>0</v>
      </c>
      <c r="T217" s="154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5" t="s">
        <v>124</v>
      </c>
      <c r="AT217" s="155" t="s">
        <v>119</v>
      </c>
      <c r="AU217" s="155" t="s">
        <v>83</v>
      </c>
      <c r="AY217" s="17" t="s">
        <v>116</v>
      </c>
      <c r="BE217" s="156">
        <f>IF(N217="základní",J217,0)</f>
        <v>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7" t="s">
        <v>81</v>
      </c>
      <c r="BK217" s="156">
        <f>ROUND(I217*H217,2)</f>
        <v>0</v>
      </c>
      <c r="BL217" s="17" t="s">
        <v>124</v>
      </c>
      <c r="BM217" s="155" t="s">
        <v>360</v>
      </c>
    </row>
    <row r="218" spans="1:65" s="2" customFormat="1" ht="29.25" x14ac:dyDescent="0.2">
      <c r="A218" s="32"/>
      <c r="B218" s="33"/>
      <c r="C218" s="32"/>
      <c r="D218" s="157" t="s">
        <v>126</v>
      </c>
      <c r="E218" s="32"/>
      <c r="F218" s="158" t="s">
        <v>361</v>
      </c>
      <c r="G218" s="32"/>
      <c r="H218" s="32"/>
      <c r="I218" s="159"/>
      <c r="J218" s="32"/>
      <c r="K218" s="32"/>
      <c r="L218" s="33"/>
      <c r="M218" s="160"/>
      <c r="N218" s="161"/>
      <c r="O218" s="58"/>
      <c r="P218" s="58"/>
      <c r="Q218" s="58"/>
      <c r="R218" s="58"/>
      <c r="S218" s="58"/>
      <c r="T218" s="59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7" t="s">
        <v>126</v>
      </c>
      <c r="AU218" s="17" t="s">
        <v>83</v>
      </c>
    </row>
    <row r="219" spans="1:65" s="2" customFormat="1" x14ac:dyDescent="0.2">
      <c r="A219" s="32"/>
      <c r="B219" s="33"/>
      <c r="C219" s="32"/>
      <c r="D219" s="162" t="s">
        <v>127</v>
      </c>
      <c r="E219" s="32"/>
      <c r="F219" s="163" t="s">
        <v>362</v>
      </c>
      <c r="G219" s="32"/>
      <c r="H219" s="32"/>
      <c r="I219" s="159"/>
      <c r="J219" s="32"/>
      <c r="K219" s="32"/>
      <c r="L219" s="33"/>
      <c r="M219" s="160"/>
      <c r="N219" s="161"/>
      <c r="O219" s="58"/>
      <c r="P219" s="58"/>
      <c r="Q219" s="58"/>
      <c r="R219" s="58"/>
      <c r="S219" s="58"/>
      <c r="T219" s="59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7" t="s">
        <v>127</v>
      </c>
      <c r="AU219" s="17" t="s">
        <v>83</v>
      </c>
    </row>
    <row r="220" spans="1:65" s="15" customFormat="1" x14ac:dyDescent="0.2">
      <c r="B220" s="194"/>
      <c r="D220" s="157" t="s">
        <v>129</v>
      </c>
      <c r="E220" s="195" t="s">
        <v>1</v>
      </c>
      <c r="F220" s="196" t="s">
        <v>363</v>
      </c>
      <c r="H220" s="195" t="s">
        <v>1</v>
      </c>
      <c r="I220" s="197"/>
      <c r="L220" s="194"/>
      <c r="M220" s="198"/>
      <c r="N220" s="199"/>
      <c r="O220" s="199"/>
      <c r="P220" s="199"/>
      <c r="Q220" s="199"/>
      <c r="R220" s="199"/>
      <c r="S220" s="199"/>
      <c r="T220" s="200"/>
      <c r="AT220" s="195" t="s">
        <v>129</v>
      </c>
      <c r="AU220" s="195" t="s">
        <v>83</v>
      </c>
      <c r="AV220" s="15" t="s">
        <v>81</v>
      </c>
      <c r="AW220" s="15" t="s">
        <v>30</v>
      </c>
      <c r="AX220" s="15" t="s">
        <v>73</v>
      </c>
      <c r="AY220" s="195" t="s">
        <v>116</v>
      </c>
    </row>
    <row r="221" spans="1:65" s="13" customFormat="1" ht="22.5" x14ac:dyDescent="0.2">
      <c r="B221" s="164"/>
      <c r="D221" s="157" t="s">
        <v>129</v>
      </c>
      <c r="E221" s="165" t="s">
        <v>1</v>
      </c>
      <c r="F221" s="166" t="s">
        <v>334</v>
      </c>
      <c r="H221" s="167">
        <v>37.125</v>
      </c>
      <c r="I221" s="168"/>
      <c r="L221" s="164"/>
      <c r="M221" s="169"/>
      <c r="N221" s="170"/>
      <c r="O221" s="170"/>
      <c r="P221" s="170"/>
      <c r="Q221" s="170"/>
      <c r="R221" s="170"/>
      <c r="S221" s="170"/>
      <c r="T221" s="171"/>
      <c r="AT221" s="165" t="s">
        <v>129</v>
      </c>
      <c r="AU221" s="165" t="s">
        <v>83</v>
      </c>
      <c r="AV221" s="13" t="s">
        <v>83</v>
      </c>
      <c r="AW221" s="13" t="s">
        <v>30</v>
      </c>
      <c r="AX221" s="13" t="s">
        <v>81</v>
      </c>
      <c r="AY221" s="165" t="s">
        <v>116</v>
      </c>
    </row>
    <row r="222" spans="1:65" s="2" customFormat="1" ht="33" customHeight="1" x14ac:dyDescent="0.2">
      <c r="A222" s="32"/>
      <c r="B222" s="143"/>
      <c r="C222" s="144" t="s">
        <v>364</v>
      </c>
      <c r="D222" s="144" t="s">
        <v>119</v>
      </c>
      <c r="E222" s="145" t="s">
        <v>365</v>
      </c>
      <c r="F222" s="146" t="s">
        <v>366</v>
      </c>
      <c r="G222" s="147" t="s">
        <v>220</v>
      </c>
      <c r="H222" s="148">
        <v>122.047</v>
      </c>
      <c r="I222" s="149"/>
      <c r="J222" s="150">
        <f>ROUND(I222*H222,2)</f>
        <v>0</v>
      </c>
      <c r="K222" s="146" t="s">
        <v>123</v>
      </c>
      <c r="L222" s="33"/>
      <c r="M222" s="151" t="s">
        <v>1</v>
      </c>
      <c r="N222" s="152" t="s">
        <v>38</v>
      </c>
      <c r="O222" s="58"/>
      <c r="P222" s="153">
        <f>O222*H222</f>
        <v>0</v>
      </c>
      <c r="Q222" s="153">
        <v>0</v>
      </c>
      <c r="R222" s="153">
        <f>Q222*H222</f>
        <v>0</v>
      </c>
      <c r="S222" s="153">
        <v>0</v>
      </c>
      <c r="T222" s="154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5" t="s">
        <v>124</v>
      </c>
      <c r="AT222" s="155" t="s">
        <v>119</v>
      </c>
      <c r="AU222" s="155" t="s">
        <v>83</v>
      </c>
      <c r="AY222" s="17" t="s">
        <v>116</v>
      </c>
      <c r="BE222" s="156">
        <f>IF(N222="základní",J222,0)</f>
        <v>0</v>
      </c>
      <c r="BF222" s="156">
        <f>IF(N222="snížená",J222,0)</f>
        <v>0</v>
      </c>
      <c r="BG222" s="156">
        <f>IF(N222="zákl. přenesená",J222,0)</f>
        <v>0</v>
      </c>
      <c r="BH222" s="156">
        <f>IF(N222="sníž. přenesená",J222,0)</f>
        <v>0</v>
      </c>
      <c r="BI222" s="156">
        <f>IF(N222="nulová",J222,0)</f>
        <v>0</v>
      </c>
      <c r="BJ222" s="17" t="s">
        <v>81</v>
      </c>
      <c r="BK222" s="156">
        <f>ROUND(I222*H222,2)</f>
        <v>0</v>
      </c>
      <c r="BL222" s="17" t="s">
        <v>124</v>
      </c>
      <c r="BM222" s="155" t="s">
        <v>367</v>
      </c>
    </row>
    <row r="223" spans="1:65" s="2" customFormat="1" ht="29.25" x14ac:dyDescent="0.2">
      <c r="A223" s="32"/>
      <c r="B223" s="33"/>
      <c r="C223" s="32"/>
      <c r="D223" s="157" t="s">
        <v>126</v>
      </c>
      <c r="E223" s="32"/>
      <c r="F223" s="158" t="s">
        <v>368</v>
      </c>
      <c r="G223" s="32"/>
      <c r="H223" s="32"/>
      <c r="I223" s="159"/>
      <c r="J223" s="32"/>
      <c r="K223" s="32"/>
      <c r="L223" s="33"/>
      <c r="M223" s="160"/>
      <c r="N223" s="161"/>
      <c r="O223" s="58"/>
      <c r="P223" s="58"/>
      <c r="Q223" s="58"/>
      <c r="R223" s="58"/>
      <c r="S223" s="58"/>
      <c r="T223" s="59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7" t="s">
        <v>126</v>
      </c>
      <c r="AU223" s="17" t="s">
        <v>83</v>
      </c>
    </row>
    <row r="224" spans="1:65" s="2" customFormat="1" x14ac:dyDescent="0.2">
      <c r="A224" s="32"/>
      <c r="B224" s="33"/>
      <c r="C224" s="32"/>
      <c r="D224" s="162" t="s">
        <v>127</v>
      </c>
      <c r="E224" s="32"/>
      <c r="F224" s="163" t="s">
        <v>369</v>
      </c>
      <c r="G224" s="32"/>
      <c r="H224" s="32"/>
      <c r="I224" s="159"/>
      <c r="J224" s="32"/>
      <c r="K224" s="32"/>
      <c r="L224" s="33"/>
      <c r="M224" s="160"/>
      <c r="N224" s="161"/>
      <c r="O224" s="58"/>
      <c r="P224" s="58"/>
      <c r="Q224" s="58"/>
      <c r="R224" s="58"/>
      <c r="S224" s="58"/>
      <c r="T224" s="59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T224" s="17" t="s">
        <v>127</v>
      </c>
      <c r="AU224" s="17" t="s">
        <v>83</v>
      </c>
    </row>
    <row r="225" spans="1:65" s="13" customFormat="1" x14ac:dyDescent="0.2">
      <c r="B225" s="164"/>
      <c r="D225" s="157" t="s">
        <v>129</v>
      </c>
      <c r="E225" s="165" t="s">
        <v>1</v>
      </c>
      <c r="F225" s="166" t="s">
        <v>333</v>
      </c>
      <c r="H225" s="167">
        <v>67.804000000000002</v>
      </c>
      <c r="I225" s="168"/>
      <c r="L225" s="164"/>
      <c r="M225" s="169"/>
      <c r="N225" s="170"/>
      <c r="O225" s="170"/>
      <c r="P225" s="170"/>
      <c r="Q225" s="170"/>
      <c r="R225" s="170"/>
      <c r="S225" s="170"/>
      <c r="T225" s="171"/>
      <c r="AT225" s="165" t="s">
        <v>129</v>
      </c>
      <c r="AU225" s="165" t="s">
        <v>83</v>
      </c>
      <c r="AV225" s="13" t="s">
        <v>83</v>
      </c>
      <c r="AW225" s="13" t="s">
        <v>30</v>
      </c>
      <c r="AX225" s="13" t="s">
        <v>81</v>
      </c>
      <c r="AY225" s="165" t="s">
        <v>116</v>
      </c>
    </row>
    <row r="226" spans="1:65" s="13" customFormat="1" x14ac:dyDescent="0.2">
      <c r="B226" s="164"/>
      <c r="D226" s="157" t="s">
        <v>129</v>
      </c>
      <c r="F226" s="166" t="s">
        <v>370</v>
      </c>
      <c r="H226" s="167">
        <v>122.047</v>
      </c>
      <c r="I226" s="168"/>
      <c r="L226" s="164"/>
      <c r="M226" s="169"/>
      <c r="N226" s="170"/>
      <c r="O226" s="170"/>
      <c r="P226" s="170"/>
      <c r="Q226" s="170"/>
      <c r="R226" s="170"/>
      <c r="S226" s="170"/>
      <c r="T226" s="171"/>
      <c r="AT226" s="165" t="s">
        <v>129</v>
      </c>
      <c r="AU226" s="165" t="s">
        <v>83</v>
      </c>
      <c r="AV226" s="13" t="s">
        <v>83</v>
      </c>
      <c r="AW226" s="13" t="s">
        <v>3</v>
      </c>
      <c r="AX226" s="13" t="s">
        <v>81</v>
      </c>
      <c r="AY226" s="165" t="s">
        <v>116</v>
      </c>
    </row>
    <row r="227" spans="1:65" s="2" customFormat="1" ht="16.5" customHeight="1" x14ac:dyDescent="0.2">
      <c r="A227" s="32"/>
      <c r="B227" s="143"/>
      <c r="C227" s="144" t="s">
        <v>7</v>
      </c>
      <c r="D227" s="144" t="s">
        <v>119</v>
      </c>
      <c r="E227" s="145" t="s">
        <v>371</v>
      </c>
      <c r="F227" s="146" t="s">
        <v>372</v>
      </c>
      <c r="G227" s="147" t="s">
        <v>329</v>
      </c>
      <c r="H227" s="148">
        <v>104.929</v>
      </c>
      <c r="I227" s="149"/>
      <c r="J227" s="150">
        <f>ROUND(I227*H227,2)</f>
        <v>0</v>
      </c>
      <c r="K227" s="146" t="s">
        <v>123</v>
      </c>
      <c r="L227" s="33"/>
      <c r="M227" s="151" t="s">
        <v>1</v>
      </c>
      <c r="N227" s="152" t="s">
        <v>38</v>
      </c>
      <c r="O227" s="58"/>
      <c r="P227" s="153">
        <f>O227*H227</f>
        <v>0</v>
      </c>
      <c r="Q227" s="153">
        <v>0</v>
      </c>
      <c r="R227" s="153">
        <f>Q227*H227</f>
        <v>0</v>
      </c>
      <c r="S227" s="153">
        <v>0</v>
      </c>
      <c r="T227" s="154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5" t="s">
        <v>124</v>
      </c>
      <c r="AT227" s="155" t="s">
        <v>119</v>
      </c>
      <c r="AU227" s="155" t="s">
        <v>83</v>
      </c>
      <c r="AY227" s="17" t="s">
        <v>116</v>
      </c>
      <c r="BE227" s="156">
        <f>IF(N227="základní",J227,0)</f>
        <v>0</v>
      </c>
      <c r="BF227" s="156">
        <f>IF(N227="snížená",J227,0)</f>
        <v>0</v>
      </c>
      <c r="BG227" s="156">
        <f>IF(N227="zákl. přenesená",J227,0)</f>
        <v>0</v>
      </c>
      <c r="BH227" s="156">
        <f>IF(N227="sníž. přenesená",J227,0)</f>
        <v>0</v>
      </c>
      <c r="BI227" s="156">
        <f>IF(N227="nulová",J227,0)</f>
        <v>0</v>
      </c>
      <c r="BJ227" s="17" t="s">
        <v>81</v>
      </c>
      <c r="BK227" s="156">
        <f>ROUND(I227*H227,2)</f>
        <v>0</v>
      </c>
      <c r="BL227" s="17" t="s">
        <v>124</v>
      </c>
      <c r="BM227" s="155" t="s">
        <v>373</v>
      </c>
    </row>
    <row r="228" spans="1:65" s="2" customFormat="1" ht="19.5" x14ac:dyDescent="0.2">
      <c r="A228" s="32"/>
      <c r="B228" s="33"/>
      <c r="C228" s="32"/>
      <c r="D228" s="157" t="s">
        <v>126</v>
      </c>
      <c r="E228" s="32"/>
      <c r="F228" s="158" t="s">
        <v>374</v>
      </c>
      <c r="G228" s="32"/>
      <c r="H228" s="32"/>
      <c r="I228" s="159"/>
      <c r="J228" s="32"/>
      <c r="K228" s="32"/>
      <c r="L228" s="33"/>
      <c r="M228" s="160"/>
      <c r="N228" s="161"/>
      <c r="O228" s="58"/>
      <c r="P228" s="58"/>
      <c r="Q228" s="58"/>
      <c r="R228" s="58"/>
      <c r="S228" s="58"/>
      <c r="T228" s="59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T228" s="17" t="s">
        <v>126</v>
      </c>
      <c r="AU228" s="17" t="s">
        <v>83</v>
      </c>
    </row>
    <row r="229" spans="1:65" s="2" customFormat="1" x14ac:dyDescent="0.2">
      <c r="A229" s="32"/>
      <c r="B229" s="33"/>
      <c r="C229" s="32"/>
      <c r="D229" s="162" t="s">
        <v>127</v>
      </c>
      <c r="E229" s="32"/>
      <c r="F229" s="163" t="s">
        <v>375</v>
      </c>
      <c r="G229" s="32"/>
      <c r="H229" s="32"/>
      <c r="I229" s="159"/>
      <c r="J229" s="32"/>
      <c r="K229" s="32"/>
      <c r="L229" s="33"/>
      <c r="M229" s="160"/>
      <c r="N229" s="161"/>
      <c r="O229" s="58"/>
      <c r="P229" s="58"/>
      <c r="Q229" s="58"/>
      <c r="R229" s="58"/>
      <c r="S229" s="58"/>
      <c r="T229" s="5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7" t="s">
        <v>127</v>
      </c>
      <c r="AU229" s="17" t="s">
        <v>83</v>
      </c>
    </row>
    <row r="230" spans="1:65" s="15" customFormat="1" x14ac:dyDescent="0.2">
      <c r="B230" s="194"/>
      <c r="D230" s="157" t="s">
        <v>129</v>
      </c>
      <c r="E230" s="195" t="s">
        <v>1</v>
      </c>
      <c r="F230" s="196" t="s">
        <v>376</v>
      </c>
      <c r="H230" s="195" t="s">
        <v>1</v>
      </c>
      <c r="I230" s="197"/>
      <c r="L230" s="194"/>
      <c r="M230" s="198"/>
      <c r="N230" s="199"/>
      <c r="O230" s="199"/>
      <c r="P230" s="199"/>
      <c r="Q230" s="199"/>
      <c r="R230" s="199"/>
      <c r="S230" s="199"/>
      <c r="T230" s="200"/>
      <c r="AT230" s="195" t="s">
        <v>129</v>
      </c>
      <c r="AU230" s="195" t="s">
        <v>83</v>
      </c>
      <c r="AV230" s="15" t="s">
        <v>81</v>
      </c>
      <c r="AW230" s="15" t="s">
        <v>30</v>
      </c>
      <c r="AX230" s="15" t="s">
        <v>73</v>
      </c>
      <c r="AY230" s="195" t="s">
        <v>116</v>
      </c>
    </row>
    <row r="231" spans="1:65" s="13" customFormat="1" x14ac:dyDescent="0.2">
      <c r="B231" s="164"/>
      <c r="D231" s="157" t="s">
        <v>129</v>
      </c>
      <c r="E231" s="165" t="s">
        <v>1</v>
      </c>
      <c r="F231" s="166" t="s">
        <v>333</v>
      </c>
      <c r="H231" s="167">
        <v>67.804000000000002</v>
      </c>
      <c r="I231" s="168"/>
      <c r="L231" s="164"/>
      <c r="M231" s="169"/>
      <c r="N231" s="170"/>
      <c r="O231" s="170"/>
      <c r="P231" s="170"/>
      <c r="Q231" s="170"/>
      <c r="R231" s="170"/>
      <c r="S231" s="170"/>
      <c r="T231" s="171"/>
      <c r="AT231" s="165" t="s">
        <v>129</v>
      </c>
      <c r="AU231" s="165" t="s">
        <v>83</v>
      </c>
      <c r="AV231" s="13" t="s">
        <v>83</v>
      </c>
      <c r="AW231" s="13" t="s">
        <v>30</v>
      </c>
      <c r="AX231" s="13" t="s">
        <v>73</v>
      </c>
      <c r="AY231" s="165" t="s">
        <v>116</v>
      </c>
    </row>
    <row r="232" spans="1:65" s="13" customFormat="1" ht="22.5" x14ac:dyDescent="0.2">
      <c r="B232" s="164"/>
      <c r="D232" s="157" t="s">
        <v>129</v>
      </c>
      <c r="E232" s="165" t="s">
        <v>1</v>
      </c>
      <c r="F232" s="166" t="s">
        <v>334</v>
      </c>
      <c r="H232" s="167">
        <v>37.125</v>
      </c>
      <c r="I232" s="168"/>
      <c r="L232" s="164"/>
      <c r="M232" s="169"/>
      <c r="N232" s="170"/>
      <c r="O232" s="170"/>
      <c r="P232" s="170"/>
      <c r="Q232" s="170"/>
      <c r="R232" s="170"/>
      <c r="S232" s="170"/>
      <c r="T232" s="171"/>
      <c r="AT232" s="165" t="s">
        <v>129</v>
      </c>
      <c r="AU232" s="165" t="s">
        <v>83</v>
      </c>
      <c r="AV232" s="13" t="s">
        <v>83</v>
      </c>
      <c r="AW232" s="13" t="s">
        <v>30</v>
      </c>
      <c r="AX232" s="13" t="s">
        <v>73</v>
      </c>
      <c r="AY232" s="165" t="s">
        <v>116</v>
      </c>
    </row>
    <row r="233" spans="1:65" s="14" customFormat="1" x14ac:dyDescent="0.2">
      <c r="B233" s="182"/>
      <c r="D233" s="157" t="s">
        <v>129</v>
      </c>
      <c r="E233" s="183" t="s">
        <v>1</v>
      </c>
      <c r="F233" s="184" t="s">
        <v>179</v>
      </c>
      <c r="H233" s="185">
        <v>104.929</v>
      </c>
      <c r="I233" s="186"/>
      <c r="L233" s="182"/>
      <c r="M233" s="187"/>
      <c r="N233" s="188"/>
      <c r="O233" s="188"/>
      <c r="P233" s="188"/>
      <c r="Q233" s="188"/>
      <c r="R233" s="188"/>
      <c r="S233" s="188"/>
      <c r="T233" s="189"/>
      <c r="AT233" s="183" t="s">
        <v>129</v>
      </c>
      <c r="AU233" s="183" t="s">
        <v>83</v>
      </c>
      <c r="AV233" s="14" t="s">
        <v>124</v>
      </c>
      <c r="AW233" s="14" t="s">
        <v>30</v>
      </c>
      <c r="AX233" s="14" t="s">
        <v>81</v>
      </c>
      <c r="AY233" s="183" t="s">
        <v>116</v>
      </c>
    </row>
    <row r="234" spans="1:65" s="2" customFormat="1" ht="24.2" customHeight="1" x14ac:dyDescent="0.2">
      <c r="A234" s="32"/>
      <c r="B234" s="143"/>
      <c r="C234" s="144" t="s">
        <v>377</v>
      </c>
      <c r="D234" s="144" t="s">
        <v>119</v>
      </c>
      <c r="E234" s="145" t="s">
        <v>378</v>
      </c>
      <c r="F234" s="146" t="s">
        <v>379</v>
      </c>
      <c r="G234" s="147" t="s">
        <v>329</v>
      </c>
      <c r="H234" s="148">
        <v>67.804000000000002</v>
      </c>
      <c r="I234" s="149"/>
      <c r="J234" s="150">
        <f>ROUND(I234*H234,2)</f>
        <v>0</v>
      </c>
      <c r="K234" s="146" t="s">
        <v>123</v>
      </c>
      <c r="L234" s="33"/>
      <c r="M234" s="151" t="s">
        <v>1</v>
      </c>
      <c r="N234" s="152" t="s">
        <v>38</v>
      </c>
      <c r="O234" s="58"/>
      <c r="P234" s="153">
        <f>O234*H234</f>
        <v>0</v>
      </c>
      <c r="Q234" s="153">
        <v>0</v>
      </c>
      <c r="R234" s="153">
        <f>Q234*H234</f>
        <v>0</v>
      </c>
      <c r="S234" s="153">
        <v>0</v>
      </c>
      <c r="T234" s="154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5" t="s">
        <v>124</v>
      </c>
      <c r="AT234" s="155" t="s">
        <v>119</v>
      </c>
      <c r="AU234" s="155" t="s">
        <v>83</v>
      </c>
      <c r="AY234" s="17" t="s">
        <v>116</v>
      </c>
      <c r="BE234" s="156">
        <f>IF(N234="základní",J234,0)</f>
        <v>0</v>
      </c>
      <c r="BF234" s="156">
        <f>IF(N234="snížená",J234,0)</f>
        <v>0</v>
      </c>
      <c r="BG234" s="156">
        <f>IF(N234="zákl. přenesená",J234,0)</f>
        <v>0</v>
      </c>
      <c r="BH234" s="156">
        <f>IF(N234="sníž. přenesená",J234,0)</f>
        <v>0</v>
      </c>
      <c r="BI234" s="156">
        <f>IF(N234="nulová",J234,0)</f>
        <v>0</v>
      </c>
      <c r="BJ234" s="17" t="s">
        <v>81</v>
      </c>
      <c r="BK234" s="156">
        <f>ROUND(I234*H234,2)</f>
        <v>0</v>
      </c>
      <c r="BL234" s="17" t="s">
        <v>124</v>
      </c>
      <c r="BM234" s="155" t="s">
        <v>380</v>
      </c>
    </row>
    <row r="235" spans="1:65" s="2" customFormat="1" ht="29.25" x14ac:dyDescent="0.2">
      <c r="A235" s="32"/>
      <c r="B235" s="33"/>
      <c r="C235" s="32"/>
      <c r="D235" s="157" t="s">
        <v>126</v>
      </c>
      <c r="E235" s="32"/>
      <c r="F235" s="158" t="s">
        <v>381</v>
      </c>
      <c r="G235" s="32"/>
      <c r="H235" s="32"/>
      <c r="I235" s="159"/>
      <c r="J235" s="32"/>
      <c r="K235" s="32"/>
      <c r="L235" s="33"/>
      <c r="M235" s="160"/>
      <c r="N235" s="161"/>
      <c r="O235" s="58"/>
      <c r="P235" s="58"/>
      <c r="Q235" s="58"/>
      <c r="R235" s="58"/>
      <c r="S235" s="58"/>
      <c r="T235" s="59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7" t="s">
        <v>126</v>
      </c>
      <c r="AU235" s="17" t="s">
        <v>83</v>
      </c>
    </row>
    <row r="236" spans="1:65" s="2" customFormat="1" x14ac:dyDescent="0.2">
      <c r="A236" s="32"/>
      <c r="B236" s="33"/>
      <c r="C236" s="32"/>
      <c r="D236" s="162" t="s">
        <v>127</v>
      </c>
      <c r="E236" s="32"/>
      <c r="F236" s="163" t="s">
        <v>382</v>
      </c>
      <c r="G236" s="32"/>
      <c r="H236" s="32"/>
      <c r="I236" s="159"/>
      <c r="J236" s="32"/>
      <c r="K236" s="32"/>
      <c r="L236" s="33"/>
      <c r="M236" s="160"/>
      <c r="N236" s="161"/>
      <c r="O236" s="58"/>
      <c r="P236" s="58"/>
      <c r="Q236" s="58"/>
      <c r="R236" s="58"/>
      <c r="S236" s="58"/>
      <c r="T236" s="59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T236" s="17" t="s">
        <v>127</v>
      </c>
      <c r="AU236" s="17" t="s">
        <v>83</v>
      </c>
    </row>
    <row r="237" spans="1:65" s="13" customFormat="1" ht="22.5" x14ac:dyDescent="0.2">
      <c r="B237" s="164"/>
      <c r="D237" s="157" t="s">
        <v>129</v>
      </c>
      <c r="E237" s="165" t="s">
        <v>1</v>
      </c>
      <c r="F237" s="166" t="s">
        <v>383</v>
      </c>
      <c r="H237" s="167">
        <v>67.804000000000002</v>
      </c>
      <c r="I237" s="168"/>
      <c r="L237" s="164"/>
      <c r="M237" s="169"/>
      <c r="N237" s="170"/>
      <c r="O237" s="170"/>
      <c r="P237" s="170"/>
      <c r="Q237" s="170"/>
      <c r="R237" s="170"/>
      <c r="S237" s="170"/>
      <c r="T237" s="171"/>
      <c r="AT237" s="165" t="s">
        <v>129</v>
      </c>
      <c r="AU237" s="165" t="s">
        <v>83</v>
      </c>
      <c r="AV237" s="13" t="s">
        <v>83</v>
      </c>
      <c r="AW237" s="13" t="s">
        <v>30</v>
      </c>
      <c r="AX237" s="13" t="s">
        <v>81</v>
      </c>
      <c r="AY237" s="165" t="s">
        <v>116</v>
      </c>
    </row>
    <row r="238" spans="1:65" s="2" customFormat="1" ht="16.5" customHeight="1" x14ac:dyDescent="0.2">
      <c r="A238" s="32"/>
      <c r="B238" s="143"/>
      <c r="C238" s="172" t="s">
        <v>384</v>
      </c>
      <c r="D238" s="172" t="s">
        <v>139</v>
      </c>
      <c r="E238" s="173" t="s">
        <v>385</v>
      </c>
      <c r="F238" s="174" t="s">
        <v>386</v>
      </c>
      <c r="G238" s="175" t="s">
        <v>220</v>
      </c>
      <c r="H238" s="176">
        <v>135.608</v>
      </c>
      <c r="I238" s="177"/>
      <c r="J238" s="178">
        <f>ROUND(I238*H238,2)</f>
        <v>0</v>
      </c>
      <c r="K238" s="174" t="s">
        <v>123</v>
      </c>
      <c r="L238" s="179"/>
      <c r="M238" s="180" t="s">
        <v>1</v>
      </c>
      <c r="N238" s="181" t="s">
        <v>38</v>
      </c>
      <c r="O238" s="58"/>
      <c r="P238" s="153">
        <f>O238*H238</f>
        <v>0</v>
      </c>
      <c r="Q238" s="153">
        <v>1</v>
      </c>
      <c r="R238" s="153">
        <f>Q238*H238</f>
        <v>135.608</v>
      </c>
      <c r="S238" s="153">
        <v>0</v>
      </c>
      <c r="T238" s="154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5" t="s">
        <v>142</v>
      </c>
      <c r="AT238" s="155" t="s">
        <v>139</v>
      </c>
      <c r="AU238" s="155" t="s">
        <v>83</v>
      </c>
      <c r="AY238" s="17" t="s">
        <v>116</v>
      </c>
      <c r="BE238" s="156">
        <f>IF(N238="základní",J238,0)</f>
        <v>0</v>
      </c>
      <c r="BF238" s="156">
        <f>IF(N238="snížená",J238,0)</f>
        <v>0</v>
      </c>
      <c r="BG238" s="156">
        <f>IF(N238="zákl. přenesená",J238,0)</f>
        <v>0</v>
      </c>
      <c r="BH238" s="156">
        <f>IF(N238="sníž. přenesená",J238,0)</f>
        <v>0</v>
      </c>
      <c r="BI238" s="156">
        <f>IF(N238="nulová",J238,0)</f>
        <v>0</v>
      </c>
      <c r="BJ238" s="17" t="s">
        <v>81</v>
      </c>
      <c r="BK238" s="156">
        <f>ROUND(I238*H238,2)</f>
        <v>0</v>
      </c>
      <c r="BL238" s="17" t="s">
        <v>124</v>
      </c>
      <c r="BM238" s="155" t="s">
        <v>387</v>
      </c>
    </row>
    <row r="239" spans="1:65" s="2" customFormat="1" x14ac:dyDescent="0.2">
      <c r="A239" s="32"/>
      <c r="B239" s="33"/>
      <c r="C239" s="32"/>
      <c r="D239" s="157" t="s">
        <v>126</v>
      </c>
      <c r="E239" s="32"/>
      <c r="F239" s="158" t="s">
        <v>386</v>
      </c>
      <c r="G239" s="32"/>
      <c r="H239" s="32"/>
      <c r="I239" s="159"/>
      <c r="J239" s="32"/>
      <c r="K239" s="32"/>
      <c r="L239" s="33"/>
      <c r="M239" s="160"/>
      <c r="N239" s="161"/>
      <c r="O239" s="58"/>
      <c r="P239" s="58"/>
      <c r="Q239" s="58"/>
      <c r="R239" s="58"/>
      <c r="S239" s="58"/>
      <c r="T239" s="59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7" t="s">
        <v>126</v>
      </c>
      <c r="AU239" s="17" t="s">
        <v>83</v>
      </c>
    </row>
    <row r="240" spans="1:65" s="13" customFormat="1" x14ac:dyDescent="0.2">
      <c r="B240" s="164"/>
      <c r="D240" s="157" t="s">
        <v>129</v>
      </c>
      <c r="F240" s="166" t="s">
        <v>388</v>
      </c>
      <c r="H240" s="167">
        <v>135.608</v>
      </c>
      <c r="I240" s="168"/>
      <c r="L240" s="164"/>
      <c r="M240" s="169"/>
      <c r="N240" s="170"/>
      <c r="O240" s="170"/>
      <c r="P240" s="170"/>
      <c r="Q240" s="170"/>
      <c r="R240" s="170"/>
      <c r="S240" s="170"/>
      <c r="T240" s="171"/>
      <c r="AT240" s="165" t="s">
        <v>129</v>
      </c>
      <c r="AU240" s="165" t="s">
        <v>83</v>
      </c>
      <c r="AV240" s="13" t="s">
        <v>83</v>
      </c>
      <c r="AW240" s="13" t="s">
        <v>3</v>
      </c>
      <c r="AX240" s="13" t="s">
        <v>81</v>
      </c>
      <c r="AY240" s="165" t="s">
        <v>116</v>
      </c>
    </row>
    <row r="241" spans="1:65" s="2" customFormat="1" ht="24.2" customHeight="1" x14ac:dyDescent="0.2">
      <c r="A241" s="32"/>
      <c r="B241" s="143"/>
      <c r="C241" s="144" t="s">
        <v>389</v>
      </c>
      <c r="D241" s="144" t="s">
        <v>119</v>
      </c>
      <c r="E241" s="145" t="s">
        <v>378</v>
      </c>
      <c r="F241" s="146" t="s">
        <v>379</v>
      </c>
      <c r="G241" s="147" t="s">
        <v>329</v>
      </c>
      <c r="H241" s="148">
        <v>37.125</v>
      </c>
      <c r="I241" s="149"/>
      <c r="J241" s="150">
        <f>ROUND(I241*H241,2)</f>
        <v>0</v>
      </c>
      <c r="K241" s="146" t="s">
        <v>123</v>
      </c>
      <c r="L241" s="33"/>
      <c r="M241" s="151" t="s">
        <v>1</v>
      </c>
      <c r="N241" s="152" t="s">
        <v>38</v>
      </c>
      <c r="O241" s="58"/>
      <c r="P241" s="153">
        <f>O241*H241</f>
        <v>0</v>
      </c>
      <c r="Q241" s="153">
        <v>0</v>
      </c>
      <c r="R241" s="153">
        <f>Q241*H241</f>
        <v>0</v>
      </c>
      <c r="S241" s="153">
        <v>0</v>
      </c>
      <c r="T241" s="154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5" t="s">
        <v>124</v>
      </c>
      <c r="AT241" s="155" t="s">
        <v>119</v>
      </c>
      <c r="AU241" s="155" t="s">
        <v>83</v>
      </c>
      <c r="AY241" s="17" t="s">
        <v>116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7" t="s">
        <v>81</v>
      </c>
      <c r="BK241" s="156">
        <f>ROUND(I241*H241,2)</f>
        <v>0</v>
      </c>
      <c r="BL241" s="17" t="s">
        <v>124</v>
      </c>
      <c r="BM241" s="155" t="s">
        <v>390</v>
      </c>
    </row>
    <row r="242" spans="1:65" s="2" customFormat="1" ht="29.25" x14ac:dyDescent="0.2">
      <c r="A242" s="32"/>
      <c r="B242" s="33"/>
      <c r="C242" s="32"/>
      <c r="D242" s="157" t="s">
        <v>126</v>
      </c>
      <c r="E242" s="32"/>
      <c r="F242" s="158" t="s">
        <v>381</v>
      </c>
      <c r="G242" s="32"/>
      <c r="H242" s="32"/>
      <c r="I242" s="159"/>
      <c r="J242" s="32"/>
      <c r="K242" s="32"/>
      <c r="L242" s="33"/>
      <c r="M242" s="160"/>
      <c r="N242" s="161"/>
      <c r="O242" s="58"/>
      <c r="P242" s="58"/>
      <c r="Q242" s="58"/>
      <c r="R242" s="58"/>
      <c r="S242" s="58"/>
      <c r="T242" s="59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T242" s="17" t="s">
        <v>126</v>
      </c>
      <c r="AU242" s="17" t="s">
        <v>83</v>
      </c>
    </row>
    <row r="243" spans="1:65" s="2" customFormat="1" x14ac:dyDescent="0.2">
      <c r="A243" s="32"/>
      <c r="B243" s="33"/>
      <c r="C243" s="32"/>
      <c r="D243" s="162" t="s">
        <v>127</v>
      </c>
      <c r="E243" s="32"/>
      <c r="F243" s="163" t="s">
        <v>382</v>
      </c>
      <c r="G243" s="32"/>
      <c r="H243" s="32"/>
      <c r="I243" s="159"/>
      <c r="J243" s="32"/>
      <c r="K243" s="32"/>
      <c r="L243" s="33"/>
      <c r="M243" s="160"/>
      <c r="N243" s="161"/>
      <c r="O243" s="58"/>
      <c r="P243" s="58"/>
      <c r="Q243" s="58"/>
      <c r="R243" s="58"/>
      <c r="S243" s="58"/>
      <c r="T243" s="59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127</v>
      </c>
      <c r="AU243" s="17" t="s">
        <v>83</v>
      </c>
    </row>
    <row r="244" spans="1:65" s="15" customFormat="1" x14ac:dyDescent="0.2">
      <c r="B244" s="194"/>
      <c r="D244" s="157" t="s">
        <v>129</v>
      </c>
      <c r="E244" s="195" t="s">
        <v>1</v>
      </c>
      <c r="F244" s="196" t="s">
        <v>391</v>
      </c>
      <c r="H244" s="195" t="s">
        <v>1</v>
      </c>
      <c r="I244" s="197"/>
      <c r="L244" s="194"/>
      <c r="M244" s="198"/>
      <c r="N244" s="199"/>
      <c r="O244" s="199"/>
      <c r="P244" s="199"/>
      <c r="Q244" s="199"/>
      <c r="R244" s="199"/>
      <c r="S244" s="199"/>
      <c r="T244" s="200"/>
      <c r="AT244" s="195" t="s">
        <v>129</v>
      </c>
      <c r="AU244" s="195" t="s">
        <v>83</v>
      </c>
      <c r="AV244" s="15" t="s">
        <v>81</v>
      </c>
      <c r="AW244" s="15" t="s">
        <v>30</v>
      </c>
      <c r="AX244" s="15" t="s">
        <v>73</v>
      </c>
      <c r="AY244" s="195" t="s">
        <v>116</v>
      </c>
    </row>
    <row r="245" spans="1:65" s="13" customFormat="1" x14ac:dyDescent="0.2">
      <c r="B245" s="164"/>
      <c r="D245" s="157" t="s">
        <v>129</v>
      </c>
      <c r="E245" s="165" t="s">
        <v>1</v>
      </c>
      <c r="F245" s="166" t="s">
        <v>392</v>
      </c>
      <c r="H245" s="167">
        <v>37.125</v>
      </c>
      <c r="I245" s="168"/>
      <c r="L245" s="164"/>
      <c r="M245" s="169"/>
      <c r="N245" s="170"/>
      <c r="O245" s="170"/>
      <c r="P245" s="170"/>
      <c r="Q245" s="170"/>
      <c r="R245" s="170"/>
      <c r="S245" s="170"/>
      <c r="T245" s="171"/>
      <c r="AT245" s="165" t="s">
        <v>129</v>
      </c>
      <c r="AU245" s="165" t="s">
        <v>83</v>
      </c>
      <c r="AV245" s="13" t="s">
        <v>83</v>
      </c>
      <c r="AW245" s="13" t="s">
        <v>30</v>
      </c>
      <c r="AX245" s="13" t="s">
        <v>81</v>
      </c>
      <c r="AY245" s="165" t="s">
        <v>116</v>
      </c>
    </row>
    <row r="246" spans="1:65" s="2" customFormat="1" ht="24.2" customHeight="1" x14ac:dyDescent="0.2">
      <c r="A246" s="32"/>
      <c r="B246" s="143"/>
      <c r="C246" s="144" t="s">
        <v>393</v>
      </c>
      <c r="D246" s="144" t="s">
        <v>119</v>
      </c>
      <c r="E246" s="145" t="s">
        <v>394</v>
      </c>
      <c r="F246" s="146" t="s">
        <v>395</v>
      </c>
      <c r="G246" s="147" t="s">
        <v>329</v>
      </c>
      <c r="H246" s="148">
        <v>11.176</v>
      </c>
      <c r="I246" s="149"/>
      <c r="J246" s="150">
        <f>ROUND(I246*H246,2)</f>
        <v>0</v>
      </c>
      <c r="K246" s="146" t="s">
        <v>123</v>
      </c>
      <c r="L246" s="33"/>
      <c r="M246" s="151" t="s">
        <v>1</v>
      </c>
      <c r="N246" s="152" t="s">
        <v>38</v>
      </c>
      <c r="O246" s="58"/>
      <c r="P246" s="153">
        <f>O246*H246</f>
        <v>0</v>
      </c>
      <c r="Q246" s="153">
        <v>0</v>
      </c>
      <c r="R246" s="153">
        <f>Q246*H246</f>
        <v>0</v>
      </c>
      <c r="S246" s="153">
        <v>0</v>
      </c>
      <c r="T246" s="154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5" t="s">
        <v>124</v>
      </c>
      <c r="AT246" s="155" t="s">
        <v>119</v>
      </c>
      <c r="AU246" s="155" t="s">
        <v>83</v>
      </c>
      <c r="AY246" s="17" t="s">
        <v>116</v>
      </c>
      <c r="BE246" s="156">
        <f>IF(N246="základní",J246,0)</f>
        <v>0</v>
      </c>
      <c r="BF246" s="156">
        <f>IF(N246="snížená",J246,0)</f>
        <v>0</v>
      </c>
      <c r="BG246" s="156">
        <f>IF(N246="zákl. přenesená",J246,0)</f>
        <v>0</v>
      </c>
      <c r="BH246" s="156">
        <f>IF(N246="sníž. přenesená",J246,0)</f>
        <v>0</v>
      </c>
      <c r="BI246" s="156">
        <f>IF(N246="nulová",J246,0)</f>
        <v>0</v>
      </c>
      <c r="BJ246" s="17" t="s">
        <v>81</v>
      </c>
      <c r="BK246" s="156">
        <f>ROUND(I246*H246,2)</f>
        <v>0</v>
      </c>
      <c r="BL246" s="17" t="s">
        <v>124</v>
      </c>
      <c r="BM246" s="155" t="s">
        <v>396</v>
      </c>
    </row>
    <row r="247" spans="1:65" s="2" customFormat="1" ht="39" x14ac:dyDescent="0.2">
      <c r="A247" s="32"/>
      <c r="B247" s="33"/>
      <c r="C247" s="32"/>
      <c r="D247" s="157" t="s">
        <v>126</v>
      </c>
      <c r="E247" s="32"/>
      <c r="F247" s="158" t="s">
        <v>397</v>
      </c>
      <c r="G247" s="32"/>
      <c r="H247" s="32"/>
      <c r="I247" s="159"/>
      <c r="J247" s="32"/>
      <c r="K247" s="32"/>
      <c r="L247" s="33"/>
      <c r="M247" s="160"/>
      <c r="N247" s="161"/>
      <c r="O247" s="58"/>
      <c r="P247" s="58"/>
      <c r="Q247" s="58"/>
      <c r="R247" s="58"/>
      <c r="S247" s="58"/>
      <c r="T247" s="59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7" t="s">
        <v>126</v>
      </c>
      <c r="AU247" s="17" t="s">
        <v>83</v>
      </c>
    </row>
    <row r="248" spans="1:65" s="2" customFormat="1" x14ac:dyDescent="0.2">
      <c r="A248" s="32"/>
      <c r="B248" s="33"/>
      <c r="C248" s="32"/>
      <c r="D248" s="162" t="s">
        <v>127</v>
      </c>
      <c r="E248" s="32"/>
      <c r="F248" s="163" t="s">
        <v>398</v>
      </c>
      <c r="G248" s="32"/>
      <c r="H248" s="32"/>
      <c r="I248" s="159"/>
      <c r="J248" s="32"/>
      <c r="K248" s="32"/>
      <c r="L248" s="33"/>
      <c r="M248" s="160"/>
      <c r="N248" s="161"/>
      <c r="O248" s="58"/>
      <c r="P248" s="58"/>
      <c r="Q248" s="58"/>
      <c r="R248" s="58"/>
      <c r="S248" s="58"/>
      <c r="T248" s="59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T248" s="17" t="s">
        <v>127</v>
      </c>
      <c r="AU248" s="17" t="s">
        <v>83</v>
      </c>
    </row>
    <row r="249" spans="1:65" s="13" customFormat="1" x14ac:dyDescent="0.2">
      <c r="B249" s="164"/>
      <c r="D249" s="157" t="s">
        <v>129</v>
      </c>
      <c r="E249" s="165" t="s">
        <v>1</v>
      </c>
      <c r="F249" s="166" t="s">
        <v>399</v>
      </c>
      <c r="H249" s="167">
        <v>11.176</v>
      </c>
      <c r="I249" s="168"/>
      <c r="L249" s="164"/>
      <c r="M249" s="169"/>
      <c r="N249" s="170"/>
      <c r="O249" s="170"/>
      <c r="P249" s="170"/>
      <c r="Q249" s="170"/>
      <c r="R249" s="170"/>
      <c r="S249" s="170"/>
      <c r="T249" s="171"/>
      <c r="AT249" s="165" t="s">
        <v>129</v>
      </c>
      <c r="AU249" s="165" t="s">
        <v>83</v>
      </c>
      <c r="AV249" s="13" t="s">
        <v>83</v>
      </c>
      <c r="AW249" s="13" t="s">
        <v>30</v>
      </c>
      <c r="AX249" s="13" t="s">
        <v>81</v>
      </c>
      <c r="AY249" s="165" t="s">
        <v>116</v>
      </c>
    </row>
    <row r="250" spans="1:65" s="2" customFormat="1" ht="16.5" customHeight="1" x14ac:dyDescent="0.2">
      <c r="A250" s="32"/>
      <c r="B250" s="143"/>
      <c r="C250" s="172" t="s">
        <v>400</v>
      </c>
      <c r="D250" s="172" t="s">
        <v>139</v>
      </c>
      <c r="E250" s="173" t="s">
        <v>385</v>
      </c>
      <c r="F250" s="174" t="s">
        <v>386</v>
      </c>
      <c r="G250" s="175" t="s">
        <v>220</v>
      </c>
      <c r="H250" s="176">
        <v>22.352</v>
      </c>
      <c r="I250" s="177"/>
      <c r="J250" s="178">
        <f>ROUND(I250*H250,2)</f>
        <v>0</v>
      </c>
      <c r="K250" s="174" t="s">
        <v>123</v>
      </c>
      <c r="L250" s="179"/>
      <c r="M250" s="180" t="s">
        <v>1</v>
      </c>
      <c r="N250" s="181" t="s">
        <v>38</v>
      </c>
      <c r="O250" s="58"/>
      <c r="P250" s="153">
        <f>O250*H250</f>
        <v>0</v>
      </c>
      <c r="Q250" s="153">
        <v>1</v>
      </c>
      <c r="R250" s="153">
        <f>Q250*H250</f>
        <v>22.352</v>
      </c>
      <c r="S250" s="153">
        <v>0</v>
      </c>
      <c r="T250" s="154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5" t="s">
        <v>142</v>
      </c>
      <c r="AT250" s="155" t="s">
        <v>139</v>
      </c>
      <c r="AU250" s="155" t="s">
        <v>83</v>
      </c>
      <c r="AY250" s="17" t="s">
        <v>116</v>
      </c>
      <c r="BE250" s="156">
        <f>IF(N250="základní",J250,0)</f>
        <v>0</v>
      </c>
      <c r="BF250" s="156">
        <f>IF(N250="snížená",J250,0)</f>
        <v>0</v>
      </c>
      <c r="BG250" s="156">
        <f>IF(N250="zákl. přenesená",J250,0)</f>
        <v>0</v>
      </c>
      <c r="BH250" s="156">
        <f>IF(N250="sníž. přenesená",J250,0)</f>
        <v>0</v>
      </c>
      <c r="BI250" s="156">
        <f>IF(N250="nulová",J250,0)</f>
        <v>0</v>
      </c>
      <c r="BJ250" s="17" t="s">
        <v>81</v>
      </c>
      <c r="BK250" s="156">
        <f>ROUND(I250*H250,2)</f>
        <v>0</v>
      </c>
      <c r="BL250" s="17" t="s">
        <v>124</v>
      </c>
      <c r="BM250" s="155" t="s">
        <v>401</v>
      </c>
    </row>
    <row r="251" spans="1:65" s="2" customFormat="1" x14ac:dyDescent="0.2">
      <c r="A251" s="32"/>
      <c r="B251" s="33"/>
      <c r="C251" s="32"/>
      <c r="D251" s="157" t="s">
        <v>126</v>
      </c>
      <c r="E251" s="32"/>
      <c r="F251" s="158" t="s">
        <v>386</v>
      </c>
      <c r="G251" s="32"/>
      <c r="H251" s="32"/>
      <c r="I251" s="159"/>
      <c r="J251" s="32"/>
      <c r="K251" s="32"/>
      <c r="L251" s="33"/>
      <c r="M251" s="160"/>
      <c r="N251" s="161"/>
      <c r="O251" s="58"/>
      <c r="P251" s="58"/>
      <c r="Q251" s="58"/>
      <c r="R251" s="58"/>
      <c r="S251" s="58"/>
      <c r="T251" s="59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7" t="s">
        <v>126</v>
      </c>
      <c r="AU251" s="17" t="s">
        <v>83</v>
      </c>
    </row>
    <row r="252" spans="1:65" s="13" customFormat="1" x14ac:dyDescent="0.2">
      <c r="B252" s="164"/>
      <c r="D252" s="157" t="s">
        <v>129</v>
      </c>
      <c r="F252" s="166" t="s">
        <v>402</v>
      </c>
      <c r="H252" s="167">
        <v>22.352</v>
      </c>
      <c r="I252" s="168"/>
      <c r="L252" s="164"/>
      <c r="M252" s="169"/>
      <c r="N252" s="170"/>
      <c r="O252" s="170"/>
      <c r="P252" s="170"/>
      <c r="Q252" s="170"/>
      <c r="R252" s="170"/>
      <c r="S252" s="170"/>
      <c r="T252" s="171"/>
      <c r="AT252" s="165" t="s">
        <v>129</v>
      </c>
      <c r="AU252" s="165" t="s">
        <v>83</v>
      </c>
      <c r="AV252" s="13" t="s">
        <v>83</v>
      </c>
      <c r="AW252" s="13" t="s">
        <v>3</v>
      </c>
      <c r="AX252" s="13" t="s">
        <v>81</v>
      </c>
      <c r="AY252" s="165" t="s">
        <v>116</v>
      </c>
    </row>
    <row r="253" spans="1:65" s="2" customFormat="1" ht="24.2" customHeight="1" x14ac:dyDescent="0.2">
      <c r="A253" s="32"/>
      <c r="B253" s="143"/>
      <c r="C253" s="144" t="s">
        <v>403</v>
      </c>
      <c r="D253" s="144" t="s">
        <v>119</v>
      </c>
      <c r="E253" s="145" t="s">
        <v>404</v>
      </c>
      <c r="F253" s="146" t="s">
        <v>405</v>
      </c>
      <c r="G253" s="147" t="s">
        <v>329</v>
      </c>
      <c r="H253" s="148">
        <v>17.152000000000001</v>
      </c>
      <c r="I253" s="149"/>
      <c r="J253" s="150">
        <f>ROUND(I253*H253,2)</f>
        <v>0</v>
      </c>
      <c r="K253" s="146" t="s">
        <v>123</v>
      </c>
      <c r="L253" s="33"/>
      <c r="M253" s="151" t="s">
        <v>1</v>
      </c>
      <c r="N253" s="152" t="s">
        <v>38</v>
      </c>
      <c r="O253" s="58"/>
      <c r="P253" s="153">
        <f>O253*H253</f>
        <v>0</v>
      </c>
      <c r="Q253" s="153">
        <v>0</v>
      </c>
      <c r="R253" s="153">
        <f>Q253*H253</f>
        <v>0</v>
      </c>
      <c r="S253" s="153">
        <v>0</v>
      </c>
      <c r="T253" s="154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5" t="s">
        <v>124</v>
      </c>
      <c r="AT253" s="155" t="s">
        <v>119</v>
      </c>
      <c r="AU253" s="155" t="s">
        <v>83</v>
      </c>
      <c r="AY253" s="17" t="s">
        <v>116</v>
      </c>
      <c r="BE253" s="156">
        <f>IF(N253="základní",J253,0)</f>
        <v>0</v>
      </c>
      <c r="BF253" s="156">
        <f>IF(N253="snížená",J253,0)</f>
        <v>0</v>
      </c>
      <c r="BG253" s="156">
        <f>IF(N253="zákl. přenesená",J253,0)</f>
        <v>0</v>
      </c>
      <c r="BH253" s="156">
        <f>IF(N253="sníž. přenesená",J253,0)</f>
        <v>0</v>
      </c>
      <c r="BI253" s="156">
        <f>IF(N253="nulová",J253,0)</f>
        <v>0</v>
      </c>
      <c r="BJ253" s="17" t="s">
        <v>81</v>
      </c>
      <c r="BK253" s="156">
        <f>ROUND(I253*H253,2)</f>
        <v>0</v>
      </c>
      <c r="BL253" s="17" t="s">
        <v>124</v>
      </c>
      <c r="BM253" s="155" t="s">
        <v>406</v>
      </c>
    </row>
    <row r="254" spans="1:65" s="2" customFormat="1" ht="39" x14ac:dyDescent="0.2">
      <c r="A254" s="32"/>
      <c r="B254" s="33"/>
      <c r="C254" s="32"/>
      <c r="D254" s="157" t="s">
        <v>126</v>
      </c>
      <c r="E254" s="32"/>
      <c r="F254" s="158" t="s">
        <v>407</v>
      </c>
      <c r="G254" s="32"/>
      <c r="H254" s="32"/>
      <c r="I254" s="159"/>
      <c r="J254" s="32"/>
      <c r="K254" s="32"/>
      <c r="L254" s="33"/>
      <c r="M254" s="160"/>
      <c r="N254" s="161"/>
      <c r="O254" s="58"/>
      <c r="P254" s="58"/>
      <c r="Q254" s="58"/>
      <c r="R254" s="58"/>
      <c r="S254" s="58"/>
      <c r="T254" s="59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T254" s="17" t="s">
        <v>126</v>
      </c>
      <c r="AU254" s="17" t="s">
        <v>83</v>
      </c>
    </row>
    <row r="255" spans="1:65" s="2" customFormat="1" x14ac:dyDescent="0.2">
      <c r="A255" s="32"/>
      <c r="B255" s="33"/>
      <c r="C255" s="32"/>
      <c r="D255" s="162" t="s">
        <v>127</v>
      </c>
      <c r="E255" s="32"/>
      <c r="F255" s="163" t="s">
        <v>408</v>
      </c>
      <c r="G255" s="32"/>
      <c r="H255" s="32"/>
      <c r="I255" s="159"/>
      <c r="J255" s="32"/>
      <c r="K255" s="32"/>
      <c r="L255" s="33"/>
      <c r="M255" s="160"/>
      <c r="N255" s="161"/>
      <c r="O255" s="58"/>
      <c r="P255" s="58"/>
      <c r="Q255" s="58"/>
      <c r="R255" s="58"/>
      <c r="S255" s="58"/>
      <c r="T255" s="59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7" t="s">
        <v>127</v>
      </c>
      <c r="AU255" s="17" t="s">
        <v>83</v>
      </c>
    </row>
    <row r="256" spans="1:65" s="13" customFormat="1" x14ac:dyDescent="0.2">
      <c r="B256" s="164"/>
      <c r="D256" s="157" t="s">
        <v>129</v>
      </c>
      <c r="E256" s="165" t="s">
        <v>1</v>
      </c>
      <c r="F256" s="166" t="s">
        <v>409</v>
      </c>
      <c r="H256" s="167">
        <v>17.152000000000001</v>
      </c>
      <c r="I256" s="168"/>
      <c r="L256" s="164"/>
      <c r="M256" s="169"/>
      <c r="N256" s="170"/>
      <c r="O256" s="170"/>
      <c r="P256" s="170"/>
      <c r="Q256" s="170"/>
      <c r="R256" s="170"/>
      <c r="S256" s="170"/>
      <c r="T256" s="171"/>
      <c r="AT256" s="165" t="s">
        <v>129</v>
      </c>
      <c r="AU256" s="165" t="s">
        <v>83</v>
      </c>
      <c r="AV256" s="13" t="s">
        <v>83</v>
      </c>
      <c r="AW256" s="13" t="s">
        <v>30</v>
      </c>
      <c r="AX256" s="13" t="s">
        <v>81</v>
      </c>
      <c r="AY256" s="165" t="s">
        <v>116</v>
      </c>
    </row>
    <row r="257" spans="1:65" s="2" customFormat="1" ht="16.5" customHeight="1" x14ac:dyDescent="0.2">
      <c r="A257" s="32"/>
      <c r="B257" s="143"/>
      <c r="C257" s="172" t="s">
        <v>410</v>
      </c>
      <c r="D257" s="172" t="s">
        <v>139</v>
      </c>
      <c r="E257" s="173" t="s">
        <v>411</v>
      </c>
      <c r="F257" s="174" t="s">
        <v>412</v>
      </c>
      <c r="G257" s="175" t="s">
        <v>220</v>
      </c>
      <c r="H257" s="176">
        <v>34.304000000000002</v>
      </c>
      <c r="I257" s="177"/>
      <c r="J257" s="178">
        <f>ROUND(I257*H257,2)</f>
        <v>0</v>
      </c>
      <c r="K257" s="174" t="s">
        <v>123</v>
      </c>
      <c r="L257" s="179"/>
      <c r="M257" s="180" t="s">
        <v>1</v>
      </c>
      <c r="N257" s="181" t="s">
        <v>38</v>
      </c>
      <c r="O257" s="58"/>
      <c r="P257" s="153">
        <f>O257*H257</f>
        <v>0</v>
      </c>
      <c r="Q257" s="153">
        <v>1</v>
      </c>
      <c r="R257" s="153">
        <f>Q257*H257</f>
        <v>34.304000000000002</v>
      </c>
      <c r="S257" s="153">
        <v>0</v>
      </c>
      <c r="T257" s="15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5" t="s">
        <v>142</v>
      </c>
      <c r="AT257" s="155" t="s">
        <v>139</v>
      </c>
      <c r="AU257" s="155" t="s">
        <v>83</v>
      </c>
      <c r="AY257" s="17" t="s">
        <v>116</v>
      </c>
      <c r="BE257" s="156">
        <f>IF(N257="základní",J257,0)</f>
        <v>0</v>
      </c>
      <c r="BF257" s="156">
        <f>IF(N257="snížená",J257,0)</f>
        <v>0</v>
      </c>
      <c r="BG257" s="156">
        <f>IF(N257="zákl. přenesená",J257,0)</f>
        <v>0</v>
      </c>
      <c r="BH257" s="156">
        <f>IF(N257="sníž. přenesená",J257,0)</f>
        <v>0</v>
      </c>
      <c r="BI257" s="156">
        <f>IF(N257="nulová",J257,0)</f>
        <v>0</v>
      </c>
      <c r="BJ257" s="17" t="s">
        <v>81</v>
      </c>
      <c r="BK257" s="156">
        <f>ROUND(I257*H257,2)</f>
        <v>0</v>
      </c>
      <c r="BL257" s="17" t="s">
        <v>124</v>
      </c>
      <c r="BM257" s="155" t="s">
        <v>413</v>
      </c>
    </row>
    <row r="258" spans="1:65" s="2" customFormat="1" x14ac:dyDescent="0.2">
      <c r="A258" s="32"/>
      <c r="B258" s="33"/>
      <c r="C258" s="32"/>
      <c r="D258" s="157" t="s">
        <v>126</v>
      </c>
      <c r="E258" s="32"/>
      <c r="F258" s="158" t="s">
        <v>412</v>
      </c>
      <c r="G258" s="32"/>
      <c r="H258" s="32"/>
      <c r="I258" s="159"/>
      <c r="J258" s="32"/>
      <c r="K258" s="32"/>
      <c r="L258" s="33"/>
      <c r="M258" s="160"/>
      <c r="N258" s="161"/>
      <c r="O258" s="58"/>
      <c r="P258" s="58"/>
      <c r="Q258" s="58"/>
      <c r="R258" s="58"/>
      <c r="S258" s="58"/>
      <c r="T258" s="59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T258" s="17" t="s">
        <v>126</v>
      </c>
      <c r="AU258" s="17" t="s">
        <v>83</v>
      </c>
    </row>
    <row r="259" spans="1:65" s="13" customFormat="1" x14ac:dyDescent="0.2">
      <c r="B259" s="164"/>
      <c r="D259" s="157" t="s">
        <v>129</v>
      </c>
      <c r="F259" s="166" t="s">
        <v>414</v>
      </c>
      <c r="H259" s="167">
        <v>34.304000000000002</v>
      </c>
      <c r="I259" s="168"/>
      <c r="L259" s="164"/>
      <c r="M259" s="169"/>
      <c r="N259" s="170"/>
      <c r="O259" s="170"/>
      <c r="P259" s="170"/>
      <c r="Q259" s="170"/>
      <c r="R259" s="170"/>
      <c r="S259" s="170"/>
      <c r="T259" s="171"/>
      <c r="AT259" s="165" t="s">
        <v>129</v>
      </c>
      <c r="AU259" s="165" t="s">
        <v>83</v>
      </c>
      <c r="AV259" s="13" t="s">
        <v>83</v>
      </c>
      <c r="AW259" s="13" t="s">
        <v>3</v>
      </c>
      <c r="AX259" s="13" t="s">
        <v>81</v>
      </c>
      <c r="AY259" s="165" t="s">
        <v>116</v>
      </c>
    </row>
    <row r="260" spans="1:65" s="2" customFormat="1" ht="24.2" customHeight="1" x14ac:dyDescent="0.2">
      <c r="A260" s="32"/>
      <c r="B260" s="143"/>
      <c r="C260" s="144" t="s">
        <v>415</v>
      </c>
      <c r="D260" s="144" t="s">
        <v>119</v>
      </c>
      <c r="E260" s="145" t="s">
        <v>416</v>
      </c>
      <c r="F260" s="146" t="s">
        <v>417</v>
      </c>
      <c r="G260" s="147" t="s">
        <v>190</v>
      </c>
      <c r="H260" s="148">
        <v>116.25</v>
      </c>
      <c r="I260" s="149"/>
      <c r="J260" s="150">
        <f>ROUND(I260*H260,2)</f>
        <v>0</v>
      </c>
      <c r="K260" s="146" t="s">
        <v>123</v>
      </c>
      <c r="L260" s="33"/>
      <c r="M260" s="151" t="s">
        <v>1</v>
      </c>
      <c r="N260" s="152" t="s">
        <v>38</v>
      </c>
      <c r="O260" s="58"/>
      <c r="P260" s="153">
        <f>O260*H260</f>
        <v>0</v>
      </c>
      <c r="Q260" s="153">
        <v>0</v>
      </c>
      <c r="R260" s="153">
        <f>Q260*H260</f>
        <v>0</v>
      </c>
      <c r="S260" s="153">
        <v>0</v>
      </c>
      <c r="T260" s="154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5" t="s">
        <v>124</v>
      </c>
      <c r="AT260" s="155" t="s">
        <v>119</v>
      </c>
      <c r="AU260" s="155" t="s">
        <v>83</v>
      </c>
      <c r="AY260" s="17" t="s">
        <v>116</v>
      </c>
      <c r="BE260" s="156">
        <f>IF(N260="základní",J260,0)</f>
        <v>0</v>
      </c>
      <c r="BF260" s="156">
        <f>IF(N260="snížená",J260,0)</f>
        <v>0</v>
      </c>
      <c r="BG260" s="156">
        <f>IF(N260="zákl. přenesená",J260,0)</f>
        <v>0</v>
      </c>
      <c r="BH260" s="156">
        <f>IF(N260="sníž. přenesená",J260,0)</f>
        <v>0</v>
      </c>
      <c r="BI260" s="156">
        <f>IF(N260="nulová",J260,0)</f>
        <v>0</v>
      </c>
      <c r="BJ260" s="17" t="s">
        <v>81</v>
      </c>
      <c r="BK260" s="156">
        <f>ROUND(I260*H260,2)</f>
        <v>0</v>
      </c>
      <c r="BL260" s="17" t="s">
        <v>124</v>
      </c>
      <c r="BM260" s="155" t="s">
        <v>418</v>
      </c>
    </row>
    <row r="261" spans="1:65" s="2" customFormat="1" ht="19.5" x14ac:dyDescent="0.2">
      <c r="A261" s="32"/>
      <c r="B261" s="33"/>
      <c r="C261" s="32"/>
      <c r="D261" s="157" t="s">
        <v>126</v>
      </c>
      <c r="E261" s="32"/>
      <c r="F261" s="158" t="s">
        <v>419</v>
      </c>
      <c r="G261" s="32"/>
      <c r="H261" s="32"/>
      <c r="I261" s="159"/>
      <c r="J261" s="32"/>
      <c r="K261" s="32"/>
      <c r="L261" s="33"/>
      <c r="M261" s="160"/>
      <c r="N261" s="161"/>
      <c r="O261" s="58"/>
      <c r="P261" s="58"/>
      <c r="Q261" s="58"/>
      <c r="R261" s="58"/>
      <c r="S261" s="58"/>
      <c r="T261" s="59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7" t="s">
        <v>126</v>
      </c>
      <c r="AU261" s="17" t="s">
        <v>83</v>
      </c>
    </row>
    <row r="262" spans="1:65" s="2" customFormat="1" x14ac:dyDescent="0.2">
      <c r="A262" s="32"/>
      <c r="B262" s="33"/>
      <c r="C262" s="32"/>
      <c r="D262" s="162" t="s">
        <v>127</v>
      </c>
      <c r="E262" s="32"/>
      <c r="F262" s="163" t="s">
        <v>420</v>
      </c>
      <c r="G262" s="32"/>
      <c r="H262" s="32"/>
      <c r="I262" s="159"/>
      <c r="J262" s="32"/>
      <c r="K262" s="32"/>
      <c r="L262" s="33"/>
      <c r="M262" s="160"/>
      <c r="N262" s="161"/>
      <c r="O262" s="58"/>
      <c r="P262" s="58"/>
      <c r="Q262" s="58"/>
      <c r="R262" s="58"/>
      <c r="S262" s="58"/>
      <c r="T262" s="59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T262" s="17" t="s">
        <v>127</v>
      </c>
      <c r="AU262" s="17" t="s">
        <v>83</v>
      </c>
    </row>
    <row r="263" spans="1:65" s="13" customFormat="1" x14ac:dyDescent="0.2">
      <c r="B263" s="164"/>
      <c r="D263" s="157" t="s">
        <v>129</v>
      </c>
      <c r="E263" s="165" t="s">
        <v>1</v>
      </c>
      <c r="F263" s="166" t="s">
        <v>421</v>
      </c>
      <c r="H263" s="167">
        <v>116.25</v>
      </c>
      <c r="I263" s="168"/>
      <c r="L263" s="164"/>
      <c r="M263" s="169"/>
      <c r="N263" s="170"/>
      <c r="O263" s="170"/>
      <c r="P263" s="170"/>
      <c r="Q263" s="170"/>
      <c r="R263" s="170"/>
      <c r="S263" s="170"/>
      <c r="T263" s="171"/>
      <c r="AT263" s="165" t="s">
        <v>129</v>
      </c>
      <c r="AU263" s="165" t="s">
        <v>83</v>
      </c>
      <c r="AV263" s="13" t="s">
        <v>83</v>
      </c>
      <c r="AW263" s="13" t="s">
        <v>30</v>
      </c>
      <c r="AX263" s="13" t="s">
        <v>81</v>
      </c>
      <c r="AY263" s="165" t="s">
        <v>116</v>
      </c>
    </row>
    <row r="264" spans="1:65" s="2" customFormat="1" ht="16.5" customHeight="1" x14ac:dyDescent="0.2">
      <c r="A264" s="32"/>
      <c r="B264" s="143"/>
      <c r="C264" s="172" t="s">
        <v>422</v>
      </c>
      <c r="D264" s="172" t="s">
        <v>139</v>
      </c>
      <c r="E264" s="173" t="s">
        <v>423</v>
      </c>
      <c r="F264" s="174" t="s">
        <v>424</v>
      </c>
      <c r="G264" s="175" t="s">
        <v>425</v>
      </c>
      <c r="H264" s="176">
        <v>2.3250000000000002</v>
      </c>
      <c r="I264" s="177"/>
      <c r="J264" s="178">
        <f>ROUND(I264*H264,2)</f>
        <v>0</v>
      </c>
      <c r="K264" s="174" t="s">
        <v>123</v>
      </c>
      <c r="L264" s="179"/>
      <c r="M264" s="180" t="s">
        <v>1</v>
      </c>
      <c r="N264" s="181" t="s">
        <v>38</v>
      </c>
      <c r="O264" s="58"/>
      <c r="P264" s="153">
        <f>O264*H264</f>
        <v>0</v>
      </c>
      <c r="Q264" s="153">
        <v>1E-3</v>
      </c>
      <c r="R264" s="153">
        <f>Q264*H264</f>
        <v>2.3250000000000002E-3</v>
      </c>
      <c r="S264" s="153">
        <v>0</v>
      </c>
      <c r="T264" s="154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5" t="s">
        <v>142</v>
      </c>
      <c r="AT264" s="155" t="s">
        <v>139</v>
      </c>
      <c r="AU264" s="155" t="s">
        <v>83</v>
      </c>
      <c r="AY264" s="17" t="s">
        <v>116</v>
      </c>
      <c r="BE264" s="156">
        <f>IF(N264="základní",J264,0)</f>
        <v>0</v>
      </c>
      <c r="BF264" s="156">
        <f>IF(N264="snížená",J264,0)</f>
        <v>0</v>
      </c>
      <c r="BG264" s="156">
        <f>IF(N264="zákl. přenesená",J264,0)</f>
        <v>0</v>
      </c>
      <c r="BH264" s="156">
        <f>IF(N264="sníž. přenesená",J264,0)</f>
        <v>0</v>
      </c>
      <c r="BI264" s="156">
        <f>IF(N264="nulová",J264,0)</f>
        <v>0</v>
      </c>
      <c r="BJ264" s="17" t="s">
        <v>81</v>
      </c>
      <c r="BK264" s="156">
        <f>ROUND(I264*H264,2)</f>
        <v>0</v>
      </c>
      <c r="BL264" s="17" t="s">
        <v>124</v>
      </c>
      <c r="BM264" s="155" t="s">
        <v>426</v>
      </c>
    </row>
    <row r="265" spans="1:65" s="2" customFormat="1" x14ac:dyDescent="0.2">
      <c r="A265" s="32"/>
      <c r="B265" s="33"/>
      <c r="C265" s="32"/>
      <c r="D265" s="157" t="s">
        <v>126</v>
      </c>
      <c r="E265" s="32"/>
      <c r="F265" s="158" t="s">
        <v>424</v>
      </c>
      <c r="G265" s="32"/>
      <c r="H265" s="32"/>
      <c r="I265" s="159"/>
      <c r="J265" s="32"/>
      <c r="K265" s="32"/>
      <c r="L265" s="33"/>
      <c r="M265" s="160"/>
      <c r="N265" s="161"/>
      <c r="O265" s="58"/>
      <c r="P265" s="58"/>
      <c r="Q265" s="58"/>
      <c r="R265" s="58"/>
      <c r="S265" s="58"/>
      <c r="T265" s="59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7" t="s">
        <v>126</v>
      </c>
      <c r="AU265" s="17" t="s">
        <v>83</v>
      </c>
    </row>
    <row r="266" spans="1:65" s="13" customFormat="1" x14ac:dyDescent="0.2">
      <c r="B266" s="164"/>
      <c r="D266" s="157" t="s">
        <v>129</v>
      </c>
      <c r="F266" s="166" t="s">
        <v>427</v>
      </c>
      <c r="H266" s="167">
        <v>2.3250000000000002</v>
      </c>
      <c r="I266" s="168"/>
      <c r="L266" s="164"/>
      <c r="M266" s="169"/>
      <c r="N266" s="170"/>
      <c r="O266" s="170"/>
      <c r="P266" s="170"/>
      <c r="Q266" s="170"/>
      <c r="R266" s="170"/>
      <c r="S266" s="170"/>
      <c r="T266" s="171"/>
      <c r="AT266" s="165" t="s">
        <v>129</v>
      </c>
      <c r="AU266" s="165" t="s">
        <v>83</v>
      </c>
      <c r="AV266" s="13" t="s">
        <v>83</v>
      </c>
      <c r="AW266" s="13" t="s">
        <v>3</v>
      </c>
      <c r="AX266" s="13" t="s">
        <v>81</v>
      </c>
      <c r="AY266" s="165" t="s">
        <v>116</v>
      </c>
    </row>
    <row r="267" spans="1:65" s="2" customFormat="1" ht="24.2" customHeight="1" x14ac:dyDescent="0.2">
      <c r="A267" s="32"/>
      <c r="B267" s="143"/>
      <c r="C267" s="144" t="s">
        <v>428</v>
      </c>
      <c r="D267" s="144" t="s">
        <v>119</v>
      </c>
      <c r="E267" s="145" t="s">
        <v>429</v>
      </c>
      <c r="F267" s="146" t="s">
        <v>430</v>
      </c>
      <c r="G267" s="147" t="s">
        <v>190</v>
      </c>
      <c r="H267" s="148">
        <v>21.44</v>
      </c>
      <c r="I267" s="149"/>
      <c r="J267" s="150">
        <f>ROUND(I267*H267,2)</f>
        <v>0</v>
      </c>
      <c r="K267" s="146" t="s">
        <v>123</v>
      </c>
      <c r="L267" s="33"/>
      <c r="M267" s="151" t="s">
        <v>1</v>
      </c>
      <c r="N267" s="152" t="s">
        <v>38</v>
      </c>
      <c r="O267" s="58"/>
      <c r="P267" s="153">
        <f>O267*H267</f>
        <v>0</v>
      </c>
      <c r="Q267" s="153">
        <v>0</v>
      </c>
      <c r="R267" s="153">
        <f>Q267*H267</f>
        <v>0</v>
      </c>
      <c r="S267" s="153">
        <v>0</v>
      </c>
      <c r="T267" s="154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5" t="s">
        <v>124</v>
      </c>
      <c r="AT267" s="155" t="s">
        <v>119</v>
      </c>
      <c r="AU267" s="155" t="s">
        <v>83</v>
      </c>
      <c r="AY267" s="17" t="s">
        <v>116</v>
      </c>
      <c r="BE267" s="156">
        <f>IF(N267="základní",J267,0)</f>
        <v>0</v>
      </c>
      <c r="BF267" s="156">
        <f>IF(N267="snížená",J267,0)</f>
        <v>0</v>
      </c>
      <c r="BG267" s="156">
        <f>IF(N267="zákl. přenesená",J267,0)</f>
        <v>0</v>
      </c>
      <c r="BH267" s="156">
        <f>IF(N267="sníž. přenesená",J267,0)</f>
        <v>0</v>
      </c>
      <c r="BI267" s="156">
        <f>IF(N267="nulová",J267,0)</f>
        <v>0</v>
      </c>
      <c r="BJ267" s="17" t="s">
        <v>81</v>
      </c>
      <c r="BK267" s="156">
        <f>ROUND(I267*H267,2)</f>
        <v>0</v>
      </c>
      <c r="BL267" s="17" t="s">
        <v>124</v>
      </c>
      <c r="BM267" s="155" t="s">
        <v>431</v>
      </c>
    </row>
    <row r="268" spans="1:65" s="2" customFormat="1" ht="19.5" x14ac:dyDescent="0.2">
      <c r="A268" s="32"/>
      <c r="B268" s="33"/>
      <c r="C268" s="32"/>
      <c r="D268" s="157" t="s">
        <v>126</v>
      </c>
      <c r="E268" s="32"/>
      <c r="F268" s="158" t="s">
        <v>432</v>
      </c>
      <c r="G268" s="32"/>
      <c r="H268" s="32"/>
      <c r="I268" s="159"/>
      <c r="J268" s="32"/>
      <c r="K268" s="32"/>
      <c r="L268" s="33"/>
      <c r="M268" s="160"/>
      <c r="N268" s="161"/>
      <c r="O268" s="58"/>
      <c r="P268" s="58"/>
      <c r="Q268" s="58"/>
      <c r="R268" s="58"/>
      <c r="S268" s="58"/>
      <c r="T268" s="59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T268" s="17" t="s">
        <v>126</v>
      </c>
      <c r="AU268" s="17" t="s">
        <v>83</v>
      </c>
    </row>
    <row r="269" spans="1:65" s="2" customFormat="1" x14ac:dyDescent="0.2">
      <c r="A269" s="32"/>
      <c r="B269" s="33"/>
      <c r="C269" s="32"/>
      <c r="D269" s="162" t="s">
        <v>127</v>
      </c>
      <c r="E269" s="32"/>
      <c r="F269" s="163" t="s">
        <v>433</v>
      </c>
      <c r="G269" s="32"/>
      <c r="H269" s="32"/>
      <c r="I269" s="159"/>
      <c r="J269" s="32"/>
      <c r="K269" s="32"/>
      <c r="L269" s="33"/>
      <c r="M269" s="160"/>
      <c r="N269" s="161"/>
      <c r="O269" s="58"/>
      <c r="P269" s="58"/>
      <c r="Q269" s="58"/>
      <c r="R269" s="58"/>
      <c r="S269" s="58"/>
      <c r="T269" s="59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7" t="s">
        <v>127</v>
      </c>
      <c r="AU269" s="17" t="s">
        <v>83</v>
      </c>
    </row>
    <row r="270" spans="1:65" s="13" customFormat="1" ht="22.5" x14ac:dyDescent="0.2">
      <c r="B270" s="164"/>
      <c r="D270" s="157" t="s">
        <v>129</v>
      </c>
      <c r="E270" s="165" t="s">
        <v>1</v>
      </c>
      <c r="F270" s="166" t="s">
        <v>434</v>
      </c>
      <c r="H270" s="167">
        <v>21.44</v>
      </c>
      <c r="I270" s="168"/>
      <c r="L270" s="164"/>
      <c r="M270" s="169"/>
      <c r="N270" s="170"/>
      <c r="O270" s="170"/>
      <c r="P270" s="170"/>
      <c r="Q270" s="170"/>
      <c r="R270" s="170"/>
      <c r="S270" s="170"/>
      <c r="T270" s="171"/>
      <c r="AT270" s="165" t="s">
        <v>129</v>
      </c>
      <c r="AU270" s="165" t="s">
        <v>83</v>
      </c>
      <c r="AV270" s="13" t="s">
        <v>83</v>
      </c>
      <c r="AW270" s="13" t="s">
        <v>30</v>
      </c>
      <c r="AX270" s="13" t="s">
        <v>81</v>
      </c>
      <c r="AY270" s="165" t="s">
        <v>116</v>
      </c>
    </row>
    <row r="271" spans="1:65" s="2" customFormat="1" ht="16.5" customHeight="1" x14ac:dyDescent="0.2">
      <c r="A271" s="32"/>
      <c r="B271" s="143"/>
      <c r="C271" s="144" t="s">
        <v>435</v>
      </c>
      <c r="D271" s="144" t="s">
        <v>119</v>
      </c>
      <c r="E271" s="145" t="s">
        <v>436</v>
      </c>
      <c r="F271" s="146" t="s">
        <v>437</v>
      </c>
      <c r="G271" s="147" t="s">
        <v>190</v>
      </c>
      <c r="H271" s="148">
        <v>116.25</v>
      </c>
      <c r="I271" s="149"/>
      <c r="J271" s="150">
        <f>ROUND(I271*H271,2)</f>
        <v>0</v>
      </c>
      <c r="K271" s="146" t="s">
        <v>123</v>
      </c>
      <c r="L271" s="33"/>
      <c r="M271" s="151" t="s">
        <v>1</v>
      </c>
      <c r="N271" s="152" t="s">
        <v>38</v>
      </c>
      <c r="O271" s="58"/>
      <c r="P271" s="153">
        <f>O271*H271</f>
        <v>0</v>
      </c>
      <c r="Q271" s="153">
        <v>0</v>
      </c>
      <c r="R271" s="153">
        <f>Q271*H271</f>
        <v>0</v>
      </c>
      <c r="S271" s="153">
        <v>0</v>
      </c>
      <c r="T271" s="154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55" t="s">
        <v>124</v>
      </c>
      <c r="AT271" s="155" t="s">
        <v>119</v>
      </c>
      <c r="AU271" s="155" t="s">
        <v>83</v>
      </c>
      <c r="AY271" s="17" t="s">
        <v>116</v>
      </c>
      <c r="BE271" s="156">
        <f>IF(N271="základní",J271,0)</f>
        <v>0</v>
      </c>
      <c r="BF271" s="156">
        <f>IF(N271="snížená",J271,0)</f>
        <v>0</v>
      </c>
      <c r="BG271" s="156">
        <f>IF(N271="zákl. přenesená",J271,0)</f>
        <v>0</v>
      </c>
      <c r="BH271" s="156">
        <f>IF(N271="sníž. přenesená",J271,0)</f>
        <v>0</v>
      </c>
      <c r="BI271" s="156">
        <f>IF(N271="nulová",J271,0)</f>
        <v>0</v>
      </c>
      <c r="BJ271" s="17" t="s">
        <v>81</v>
      </c>
      <c r="BK271" s="156">
        <f>ROUND(I271*H271,2)</f>
        <v>0</v>
      </c>
      <c r="BL271" s="17" t="s">
        <v>124</v>
      </c>
      <c r="BM271" s="155" t="s">
        <v>438</v>
      </c>
    </row>
    <row r="272" spans="1:65" s="2" customFormat="1" ht="29.25" x14ac:dyDescent="0.2">
      <c r="A272" s="32"/>
      <c r="B272" s="33"/>
      <c r="C272" s="32"/>
      <c r="D272" s="157" t="s">
        <v>126</v>
      </c>
      <c r="E272" s="32"/>
      <c r="F272" s="158" t="s">
        <v>439</v>
      </c>
      <c r="G272" s="32"/>
      <c r="H272" s="32"/>
      <c r="I272" s="159"/>
      <c r="J272" s="32"/>
      <c r="K272" s="32"/>
      <c r="L272" s="33"/>
      <c r="M272" s="160"/>
      <c r="N272" s="161"/>
      <c r="O272" s="58"/>
      <c r="P272" s="58"/>
      <c r="Q272" s="58"/>
      <c r="R272" s="58"/>
      <c r="S272" s="58"/>
      <c r="T272" s="59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T272" s="17" t="s">
        <v>126</v>
      </c>
      <c r="AU272" s="17" t="s">
        <v>83</v>
      </c>
    </row>
    <row r="273" spans="1:65" s="2" customFormat="1" x14ac:dyDescent="0.2">
      <c r="A273" s="32"/>
      <c r="B273" s="33"/>
      <c r="C273" s="32"/>
      <c r="D273" s="162" t="s">
        <v>127</v>
      </c>
      <c r="E273" s="32"/>
      <c r="F273" s="163" t="s">
        <v>440</v>
      </c>
      <c r="G273" s="32"/>
      <c r="H273" s="32"/>
      <c r="I273" s="159"/>
      <c r="J273" s="32"/>
      <c r="K273" s="32"/>
      <c r="L273" s="33"/>
      <c r="M273" s="160"/>
      <c r="N273" s="161"/>
      <c r="O273" s="58"/>
      <c r="P273" s="58"/>
      <c r="Q273" s="58"/>
      <c r="R273" s="58"/>
      <c r="S273" s="58"/>
      <c r="T273" s="59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7" t="s">
        <v>127</v>
      </c>
      <c r="AU273" s="17" t="s">
        <v>83</v>
      </c>
    </row>
    <row r="274" spans="1:65" s="15" customFormat="1" x14ac:dyDescent="0.2">
      <c r="B274" s="194"/>
      <c r="D274" s="157" t="s">
        <v>129</v>
      </c>
      <c r="E274" s="195" t="s">
        <v>1</v>
      </c>
      <c r="F274" s="196" t="s">
        <v>441</v>
      </c>
      <c r="H274" s="195" t="s">
        <v>1</v>
      </c>
      <c r="I274" s="197"/>
      <c r="L274" s="194"/>
      <c r="M274" s="198"/>
      <c r="N274" s="199"/>
      <c r="O274" s="199"/>
      <c r="P274" s="199"/>
      <c r="Q274" s="199"/>
      <c r="R274" s="199"/>
      <c r="S274" s="199"/>
      <c r="T274" s="200"/>
      <c r="AT274" s="195" t="s">
        <v>129</v>
      </c>
      <c r="AU274" s="195" t="s">
        <v>83</v>
      </c>
      <c r="AV274" s="15" t="s">
        <v>81</v>
      </c>
      <c r="AW274" s="15" t="s">
        <v>30</v>
      </c>
      <c r="AX274" s="15" t="s">
        <v>73</v>
      </c>
      <c r="AY274" s="195" t="s">
        <v>116</v>
      </c>
    </row>
    <row r="275" spans="1:65" s="13" customFormat="1" x14ac:dyDescent="0.2">
      <c r="B275" s="164"/>
      <c r="D275" s="157" t="s">
        <v>129</v>
      </c>
      <c r="E275" s="165" t="s">
        <v>1</v>
      </c>
      <c r="F275" s="166" t="s">
        <v>442</v>
      </c>
      <c r="H275" s="167">
        <v>45</v>
      </c>
      <c r="I275" s="168"/>
      <c r="L275" s="164"/>
      <c r="M275" s="169"/>
      <c r="N275" s="170"/>
      <c r="O275" s="170"/>
      <c r="P275" s="170"/>
      <c r="Q275" s="170"/>
      <c r="R275" s="170"/>
      <c r="S275" s="170"/>
      <c r="T275" s="171"/>
      <c r="AT275" s="165" t="s">
        <v>129</v>
      </c>
      <c r="AU275" s="165" t="s">
        <v>83</v>
      </c>
      <c r="AV275" s="13" t="s">
        <v>83</v>
      </c>
      <c r="AW275" s="13" t="s">
        <v>30</v>
      </c>
      <c r="AX275" s="13" t="s">
        <v>73</v>
      </c>
      <c r="AY275" s="165" t="s">
        <v>116</v>
      </c>
    </row>
    <row r="276" spans="1:65" s="13" customFormat="1" x14ac:dyDescent="0.2">
      <c r="B276" s="164"/>
      <c r="D276" s="157" t="s">
        <v>129</v>
      </c>
      <c r="E276" s="165" t="s">
        <v>1</v>
      </c>
      <c r="F276" s="166" t="s">
        <v>443</v>
      </c>
      <c r="H276" s="167">
        <v>24.5</v>
      </c>
      <c r="I276" s="168"/>
      <c r="L276" s="164"/>
      <c r="M276" s="169"/>
      <c r="N276" s="170"/>
      <c r="O276" s="170"/>
      <c r="P276" s="170"/>
      <c r="Q276" s="170"/>
      <c r="R276" s="170"/>
      <c r="S276" s="170"/>
      <c r="T276" s="171"/>
      <c r="AT276" s="165" t="s">
        <v>129</v>
      </c>
      <c r="AU276" s="165" t="s">
        <v>83</v>
      </c>
      <c r="AV276" s="13" t="s">
        <v>83</v>
      </c>
      <c r="AW276" s="13" t="s">
        <v>30</v>
      </c>
      <c r="AX276" s="13" t="s">
        <v>73</v>
      </c>
      <c r="AY276" s="165" t="s">
        <v>116</v>
      </c>
    </row>
    <row r="277" spans="1:65" s="13" customFormat="1" x14ac:dyDescent="0.2">
      <c r="B277" s="164"/>
      <c r="D277" s="157" t="s">
        <v>129</v>
      </c>
      <c r="E277" s="165" t="s">
        <v>1</v>
      </c>
      <c r="F277" s="166" t="s">
        <v>444</v>
      </c>
      <c r="H277" s="167">
        <v>46.75</v>
      </c>
      <c r="I277" s="168"/>
      <c r="L277" s="164"/>
      <c r="M277" s="169"/>
      <c r="N277" s="170"/>
      <c r="O277" s="170"/>
      <c r="P277" s="170"/>
      <c r="Q277" s="170"/>
      <c r="R277" s="170"/>
      <c r="S277" s="170"/>
      <c r="T277" s="171"/>
      <c r="AT277" s="165" t="s">
        <v>129</v>
      </c>
      <c r="AU277" s="165" t="s">
        <v>83</v>
      </c>
      <c r="AV277" s="13" t="s">
        <v>83</v>
      </c>
      <c r="AW277" s="13" t="s">
        <v>30</v>
      </c>
      <c r="AX277" s="13" t="s">
        <v>73</v>
      </c>
      <c r="AY277" s="165" t="s">
        <v>116</v>
      </c>
    </row>
    <row r="278" spans="1:65" s="14" customFormat="1" x14ac:dyDescent="0.2">
      <c r="B278" s="182"/>
      <c r="D278" s="157" t="s">
        <v>129</v>
      </c>
      <c r="E278" s="183" t="s">
        <v>1</v>
      </c>
      <c r="F278" s="184" t="s">
        <v>179</v>
      </c>
      <c r="H278" s="185">
        <v>116.25</v>
      </c>
      <c r="I278" s="186"/>
      <c r="L278" s="182"/>
      <c r="M278" s="187"/>
      <c r="N278" s="188"/>
      <c r="O278" s="188"/>
      <c r="P278" s="188"/>
      <c r="Q278" s="188"/>
      <c r="R278" s="188"/>
      <c r="S278" s="188"/>
      <c r="T278" s="189"/>
      <c r="AT278" s="183" t="s">
        <v>129</v>
      </c>
      <c r="AU278" s="183" t="s">
        <v>83</v>
      </c>
      <c r="AV278" s="14" t="s">
        <v>124</v>
      </c>
      <c r="AW278" s="14" t="s">
        <v>30</v>
      </c>
      <c r="AX278" s="14" t="s">
        <v>81</v>
      </c>
      <c r="AY278" s="183" t="s">
        <v>116</v>
      </c>
    </row>
    <row r="279" spans="1:65" s="2" customFormat="1" ht="24.2" customHeight="1" x14ac:dyDescent="0.2">
      <c r="A279" s="32"/>
      <c r="B279" s="143"/>
      <c r="C279" s="144" t="s">
        <v>445</v>
      </c>
      <c r="D279" s="144" t="s">
        <v>119</v>
      </c>
      <c r="E279" s="145" t="s">
        <v>446</v>
      </c>
      <c r="F279" s="146" t="s">
        <v>447</v>
      </c>
      <c r="G279" s="147" t="s">
        <v>190</v>
      </c>
      <c r="H279" s="148">
        <v>116.25</v>
      </c>
      <c r="I279" s="149"/>
      <c r="J279" s="150">
        <f>ROUND(I279*H279,2)</f>
        <v>0</v>
      </c>
      <c r="K279" s="146" t="s">
        <v>123</v>
      </c>
      <c r="L279" s="33"/>
      <c r="M279" s="151" t="s">
        <v>1</v>
      </c>
      <c r="N279" s="152" t="s">
        <v>38</v>
      </c>
      <c r="O279" s="58"/>
      <c r="P279" s="153">
        <f>O279*H279</f>
        <v>0</v>
      </c>
      <c r="Q279" s="153">
        <v>0</v>
      </c>
      <c r="R279" s="153">
        <f>Q279*H279</f>
        <v>0</v>
      </c>
      <c r="S279" s="153">
        <v>0</v>
      </c>
      <c r="T279" s="154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5" t="s">
        <v>124</v>
      </c>
      <c r="AT279" s="155" t="s">
        <v>119</v>
      </c>
      <c r="AU279" s="155" t="s">
        <v>83</v>
      </c>
      <c r="AY279" s="17" t="s">
        <v>116</v>
      </c>
      <c r="BE279" s="156">
        <f>IF(N279="základní",J279,0)</f>
        <v>0</v>
      </c>
      <c r="BF279" s="156">
        <f>IF(N279="snížená",J279,0)</f>
        <v>0</v>
      </c>
      <c r="BG279" s="156">
        <f>IF(N279="zákl. přenesená",J279,0)</f>
        <v>0</v>
      </c>
      <c r="BH279" s="156">
        <f>IF(N279="sníž. přenesená",J279,0)</f>
        <v>0</v>
      </c>
      <c r="BI279" s="156">
        <f>IF(N279="nulová",J279,0)</f>
        <v>0</v>
      </c>
      <c r="BJ279" s="17" t="s">
        <v>81</v>
      </c>
      <c r="BK279" s="156">
        <f>ROUND(I279*H279,2)</f>
        <v>0</v>
      </c>
      <c r="BL279" s="17" t="s">
        <v>124</v>
      </c>
      <c r="BM279" s="155" t="s">
        <v>448</v>
      </c>
    </row>
    <row r="280" spans="1:65" s="2" customFormat="1" ht="19.5" x14ac:dyDescent="0.2">
      <c r="A280" s="32"/>
      <c r="B280" s="33"/>
      <c r="C280" s="32"/>
      <c r="D280" s="157" t="s">
        <v>126</v>
      </c>
      <c r="E280" s="32"/>
      <c r="F280" s="158" t="s">
        <v>449</v>
      </c>
      <c r="G280" s="32"/>
      <c r="H280" s="32"/>
      <c r="I280" s="159"/>
      <c r="J280" s="32"/>
      <c r="K280" s="32"/>
      <c r="L280" s="33"/>
      <c r="M280" s="160"/>
      <c r="N280" s="161"/>
      <c r="O280" s="58"/>
      <c r="P280" s="58"/>
      <c r="Q280" s="58"/>
      <c r="R280" s="58"/>
      <c r="S280" s="58"/>
      <c r="T280" s="59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T280" s="17" t="s">
        <v>126</v>
      </c>
      <c r="AU280" s="17" t="s">
        <v>83</v>
      </c>
    </row>
    <row r="281" spans="1:65" s="2" customFormat="1" x14ac:dyDescent="0.2">
      <c r="A281" s="32"/>
      <c r="B281" s="33"/>
      <c r="C281" s="32"/>
      <c r="D281" s="162" t="s">
        <v>127</v>
      </c>
      <c r="E281" s="32"/>
      <c r="F281" s="163" t="s">
        <v>450</v>
      </c>
      <c r="G281" s="32"/>
      <c r="H281" s="32"/>
      <c r="I281" s="159"/>
      <c r="J281" s="32"/>
      <c r="K281" s="32"/>
      <c r="L281" s="33"/>
      <c r="M281" s="160"/>
      <c r="N281" s="161"/>
      <c r="O281" s="58"/>
      <c r="P281" s="58"/>
      <c r="Q281" s="58"/>
      <c r="R281" s="58"/>
      <c r="S281" s="58"/>
      <c r="T281" s="59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7" t="s">
        <v>127</v>
      </c>
      <c r="AU281" s="17" t="s">
        <v>83</v>
      </c>
    </row>
    <row r="282" spans="1:65" s="13" customFormat="1" x14ac:dyDescent="0.2">
      <c r="B282" s="164"/>
      <c r="D282" s="157" t="s">
        <v>129</v>
      </c>
      <c r="E282" s="165" t="s">
        <v>1</v>
      </c>
      <c r="F282" s="166" t="s">
        <v>451</v>
      </c>
      <c r="H282" s="167">
        <v>116.25</v>
      </c>
      <c r="I282" s="168"/>
      <c r="L282" s="164"/>
      <c r="M282" s="169"/>
      <c r="N282" s="170"/>
      <c r="O282" s="170"/>
      <c r="P282" s="170"/>
      <c r="Q282" s="170"/>
      <c r="R282" s="170"/>
      <c r="S282" s="170"/>
      <c r="T282" s="171"/>
      <c r="AT282" s="165" t="s">
        <v>129</v>
      </c>
      <c r="AU282" s="165" t="s">
        <v>83</v>
      </c>
      <c r="AV282" s="13" t="s">
        <v>83</v>
      </c>
      <c r="AW282" s="13" t="s">
        <v>30</v>
      </c>
      <c r="AX282" s="13" t="s">
        <v>81</v>
      </c>
      <c r="AY282" s="165" t="s">
        <v>116</v>
      </c>
    </row>
    <row r="283" spans="1:65" s="2" customFormat="1" ht="16.5" customHeight="1" x14ac:dyDescent="0.2">
      <c r="A283" s="32"/>
      <c r="B283" s="143"/>
      <c r="C283" s="172" t="s">
        <v>452</v>
      </c>
      <c r="D283" s="172" t="s">
        <v>139</v>
      </c>
      <c r="E283" s="173" t="s">
        <v>453</v>
      </c>
      <c r="F283" s="174" t="s">
        <v>454</v>
      </c>
      <c r="G283" s="175" t="s">
        <v>220</v>
      </c>
      <c r="H283" s="176">
        <v>197.625</v>
      </c>
      <c r="I283" s="177"/>
      <c r="J283" s="178">
        <f>ROUND(I283*H283,2)</f>
        <v>0</v>
      </c>
      <c r="K283" s="174" t="s">
        <v>123</v>
      </c>
      <c r="L283" s="179"/>
      <c r="M283" s="180" t="s">
        <v>1</v>
      </c>
      <c r="N283" s="181" t="s">
        <v>38</v>
      </c>
      <c r="O283" s="58"/>
      <c r="P283" s="153">
        <f>O283*H283</f>
        <v>0</v>
      </c>
      <c r="Q283" s="153">
        <v>1</v>
      </c>
      <c r="R283" s="153">
        <f>Q283*H283</f>
        <v>197.625</v>
      </c>
      <c r="S283" s="153">
        <v>0</v>
      </c>
      <c r="T283" s="154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5" t="s">
        <v>142</v>
      </c>
      <c r="AT283" s="155" t="s">
        <v>139</v>
      </c>
      <c r="AU283" s="155" t="s">
        <v>83</v>
      </c>
      <c r="AY283" s="17" t="s">
        <v>116</v>
      </c>
      <c r="BE283" s="156">
        <f>IF(N283="základní",J283,0)</f>
        <v>0</v>
      </c>
      <c r="BF283" s="156">
        <f>IF(N283="snížená",J283,0)</f>
        <v>0</v>
      </c>
      <c r="BG283" s="156">
        <f>IF(N283="zákl. přenesená",J283,0)</f>
        <v>0</v>
      </c>
      <c r="BH283" s="156">
        <f>IF(N283="sníž. přenesená",J283,0)</f>
        <v>0</v>
      </c>
      <c r="BI283" s="156">
        <f>IF(N283="nulová",J283,0)</f>
        <v>0</v>
      </c>
      <c r="BJ283" s="17" t="s">
        <v>81</v>
      </c>
      <c r="BK283" s="156">
        <f>ROUND(I283*H283,2)</f>
        <v>0</v>
      </c>
      <c r="BL283" s="17" t="s">
        <v>124</v>
      </c>
      <c r="BM283" s="155" t="s">
        <v>455</v>
      </c>
    </row>
    <row r="284" spans="1:65" s="2" customFormat="1" x14ac:dyDescent="0.2">
      <c r="A284" s="32"/>
      <c r="B284" s="33"/>
      <c r="C284" s="32"/>
      <c r="D284" s="157" t="s">
        <v>126</v>
      </c>
      <c r="E284" s="32"/>
      <c r="F284" s="158" t="s">
        <v>454</v>
      </c>
      <c r="G284" s="32"/>
      <c r="H284" s="32"/>
      <c r="I284" s="159"/>
      <c r="J284" s="32"/>
      <c r="K284" s="32"/>
      <c r="L284" s="33"/>
      <c r="M284" s="160"/>
      <c r="N284" s="161"/>
      <c r="O284" s="58"/>
      <c r="P284" s="58"/>
      <c r="Q284" s="58"/>
      <c r="R284" s="58"/>
      <c r="S284" s="58"/>
      <c r="T284" s="59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T284" s="17" t="s">
        <v>126</v>
      </c>
      <c r="AU284" s="17" t="s">
        <v>83</v>
      </c>
    </row>
    <row r="285" spans="1:65" s="13" customFormat="1" x14ac:dyDescent="0.2">
      <c r="B285" s="164"/>
      <c r="D285" s="157" t="s">
        <v>129</v>
      </c>
      <c r="F285" s="166" t="s">
        <v>456</v>
      </c>
      <c r="H285" s="167">
        <v>197.625</v>
      </c>
      <c r="I285" s="168"/>
      <c r="L285" s="164"/>
      <c r="M285" s="169"/>
      <c r="N285" s="170"/>
      <c r="O285" s="170"/>
      <c r="P285" s="170"/>
      <c r="Q285" s="170"/>
      <c r="R285" s="170"/>
      <c r="S285" s="170"/>
      <c r="T285" s="171"/>
      <c r="AT285" s="165" t="s">
        <v>129</v>
      </c>
      <c r="AU285" s="165" t="s">
        <v>83</v>
      </c>
      <c r="AV285" s="13" t="s">
        <v>83</v>
      </c>
      <c r="AW285" s="13" t="s">
        <v>3</v>
      </c>
      <c r="AX285" s="13" t="s">
        <v>81</v>
      </c>
      <c r="AY285" s="165" t="s">
        <v>116</v>
      </c>
    </row>
    <row r="286" spans="1:65" s="2" customFormat="1" ht="16.5" customHeight="1" x14ac:dyDescent="0.2">
      <c r="A286" s="32"/>
      <c r="B286" s="143"/>
      <c r="C286" s="144" t="s">
        <v>457</v>
      </c>
      <c r="D286" s="144" t="s">
        <v>119</v>
      </c>
      <c r="E286" s="145" t="s">
        <v>458</v>
      </c>
      <c r="F286" s="146" t="s">
        <v>459</v>
      </c>
      <c r="G286" s="147" t="s">
        <v>329</v>
      </c>
      <c r="H286" s="148">
        <v>6.9749999999999996</v>
      </c>
      <c r="I286" s="149"/>
      <c r="J286" s="150">
        <f>ROUND(I286*H286,2)</f>
        <v>0</v>
      </c>
      <c r="K286" s="146" t="s">
        <v>123</v>
      </c>
      <c r="L286" s="33"/>
      <c r="M286" s="151" t="s">
        <v>1</v>
      </c>
      <c r="N286" s="152" t="s">
        <v>38</v>
      </c>
      <c r="O286" s="58"/>
      <c r="P286" s="153">
        <f>O286*H286</f>
        <v>0</v>
      </c>
      <c r="Q286" s="153">
        <v>0</v>
      </c>
      <c r="R286" s="153">
        <f>Q286*H286</f>
        <v>0</v>
      </c>
      <c r="S286" s="153">
        <v>0</v>
      </c>
      <c r="T286" s="154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5" t="s">
        <v>124</v>
      </c>
      <c r="AT286" s="155" t="s">
        <v>119</v>
      </c>
      <c r="AU286" s="155" t="s">
        <v>83</v>
      </c>
      <c r="AY286" s="17" t="s">
        <v>116</v>
      </c>
      <c r="BE286" s="156">
        <f>IF(N286="základní",J286,0)</f>
        <v>0</v>
      </c>
      <c r="BF286" s="156">
        <f>IF(N286="snížená",J286,0)</f>
        <v>0</v>
      </c>
      <c r="BG286" s="156">
        <f>IF(N286="zákl. přenesená",J286,0)</f>
        <v>0</v>
      </c>
      <c r="BH286" s="156">
        <f>IF(N286="sníž. přenesená",J286,0)</f>
        <v>0</v>
      </c>
      <c r="BI286" s="156">
        <f>IF(N286="nulová",J286,0)</f>
        <v>0</v>
      </c>
      <c r="BJ286" s="17" t="s">
        <v>81</v>
      </c>
      <c r="BK286" s="156">
        <f>ROUND(I286*H286,2)</f>
        <v>0</v>
      </c>
      <c r="BL286" s="17" t="s">
        <v>124</v>
      </c>
      <c r="BM286" s="155" t="s">
        <v>460</v>
      </c>
    </row>
    <row r="287" spans="1:65" s="2" customFormat="1" x14ac:dyDescent="0.2">
      <c r="A287" s="32"/>
      <c r="B287" s="33"/>
      <c r="C287" s="32"/>
      <c r="D287" s="157" t="s">
        <v>126</v>
      </c>
      <c r="E287" s="32"/>
      <c r="F287" s="158" t="s">
        <v>461</v>
      </c>
      <c r="G287" s="32"/>
      <c r="H287" s="32"/>
      <c r="I287" s="159"/>
      <c r="J287" s="32"/>
      <c r="K287" s="32"/>
      <c r="L287" s="33"/>
      <c r="M287" s="160"/>
      <c r="N287" s="161"/>
      <c r="O287" s="58"/>
      <c r="P287" s="58"/>
      <c r="Q287" s="58"/>
      <c r="R287" s="58"/>
      <c r="S287" s="58"/>
      <c r="T287" s="59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T287" s="17" t="s">
        <v>126</v>
      </c>
      <c r="AU287" s="17" t="s">
        <v>83</v>
      </c>
    </row>
    <row r="288" spans="1:65" s="2" customFormat="1" x14ac:dyDescent="0.2">
      <c r="A288" s="32"/>
      <c r="B288" s="33"/>
      <c r="C288" s="32"/>
      <c r="D288" s="162" t="s">
        <v>127</v>
      </c>
      <c r="E288" s="32"/>
      <c r="F288" s="163" t="s">
        <v>462</v>
      </c>
      <c r="G288" s="32"/>
      <c r="H288" s="32"/>
      <c r="I288" s="159"/>
      <c r="J288" s="32"/>
      <c r="K288" s="32"/>
      <c r="L288" s="33"/>
      <c r="M288" s="160"/>
      <c r="N288" s="161"/>
      <c r="O288" s="58"/>
      <c r="P288" s="58"/>
      <c r="Q288" s="58"/>
      <c r="R288" s="58"/>
      <c r="S288" s="58"/>
      <c r="T288" s="59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T288" s="17" t="s">
        <v>127</v>
      </c>
      <c r="AU288" s="17" t="s">
        <v>83</v>
      </c>
    </row>
    <row r="289" spans="1:65" s="13" customFormat="1" ht="22.5" x14ac:dyDescent="0.2">
      <c r="B289" s="164"/>
      <c r="D289" s="157" t="s">
        <v>129</v>
      </c>
      <c r="E289" s="165" t="s">
        <v>1</v>
      </c>
      <c r="F289" s="166" t="s">
        <v>463</v>
      </c>
      <c r="H289" s="167">
        <v>6.9749999999999996</v>
      </c>
      <c r="I289" s="168"/>
      <c r="L289" s="164"/>
      <c r="M289" s="169"/>
      <c r="N289" s="170"/>
      <c r="O289" s="170"/>
      <c r="P289" s="170"/>
      <c r="Q289" s="170"/>
      <c r="R289" s="170"/>
      <c r="S289" s="170"/>
      <c r="T289" s="171"/>
      <c r="AT289" s="165" t="s">
        <v>129</v>
      </c>
      <c r="AU289" s="165" t="s">
        <v>83</v>
      </c>
      <c r="AV289" s="13" t="s">
        <v>83</v>
      </c>
      <c r="AW289" s="13" t="s">
        <v>30</v>
      </c>
      <c r="AX289" s="13" t="s">
        <v>81</v>
      </c>
      <c r="AY289" s="165" t="s">
        <v>116</v>
      </c>
    </row>
    <row r="290" spans="1:65" s="12" customFormat="1" ht="22.9" customHeight="1" x14ac:dyDescent="0.2">
      <c r="B290" s="130"/>
      <c r="D290" s="131" t="s">
        <v>72</v>
      </c>
      <c r="E290" s="141" t="s">
        <v>83</v>
      </c>
      <c r="F290" s="141" t="s">
        <v>464</v>
      </c>
      <c r="I290" s="133"/>
      <c r="J290" s="142">
        <f>BK290</f>
        <v>0</v>
      </c>
      <c r="L290" s="130"/>
      <c r="M290" s="135"/>
      <c r="N290" s="136"/>
      <c r="O290" s="136"/>
      <c r="P290" s="137">
        <f>SUM(P291:P305)</f>
        <v>0</v>
      </c>
      <c r="Q290" s="136"/>
      <c r="R290" s="137">
        <f>SUM(R291:R305)</f>
        <v>4.3387999999999996E-2</v>
      </c>
      <c r="S290" s="136"/>
      <c r="T290" s="138">
        <f>SUM(T291:T305)</f>
        <v>0</v>
      </c>
      <c r="AR290" s="131" t="s">
        <v>81</v>
      </c>
      <c r="AT290" s="139" t="s">
        <v>72</v>
      </c>
      <c r="AU290" s="139" t="s">
        <v>81</v>
      </c>
      <c r="AY290" s="131" t="s">
        <v>116</v>
      </c>
      <c r="BK290" s="140">
        <f>SUM(BK291:BK305)</f>
        <v>0</v>
      </c>
    </row>
    <row r="291" spans="1:65" s="2" customFormat="1" ht="24.2" customHeight="1" x14ac:dyDescent="0.2">
      <c r="A291" s="32"/>
      <c r="B291" s="143"/>
      <c r="C291" s="144" t="s">
        <v>465</v>
      </c>
      <c r="D291" s="144" t="s">
        <v>119</v>
      </c>
      <c r="E291" s="145" t="s">
        <v>466</v>
      </c>
      <c r="F291" s="146" t="s">
        <v>467</v>
      </c>
      <c r="G291" s="147" t="s">
        <v>173</v>
      </c>
      <c r="H291" s="148">
        <v>26.8</v>
      </c>
      <c r="I291" s="149"/>
      <c r="J291" s="150">
        <f>ROUND(I291*H291,2)</f>
        <v>0</v>
      </c>
      <c r="K291" s="146" t="s">
        <v>123</v>
      </c>
      <c r="L291" s="33"/>
      <c r="M291" s="151" t="s">
        <v>1</v>
      </c>
      <c r="N291" s="152" t="s">
        <v>38</v>
      </c>
      <c r="O291" s="58"/>
      <c r="P291" s="153">
        <f>O291*H291</f>
        <v>0</v>
      </c>
      <c r="Q291" s="153">
        <v>1.14E-3</v>
      </c>
      <c r="R291" s="153">
        <f>Q291*H291</f>
        <v>3.0551999999999999E-2</v>
      </c>
      <c r="S291" s="153">
        <v>0</v>
      </c>
      <c r="T291" s="154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5" t="s">
        <v>124</v>
      </c>
      <c r="AT291" s="155" t="s">
        <v>119</v>
      </c>
      <c r="AU291" s="155" t="s">
        <v>83</v>
      </c>
      <c r="AY291" s="17" t="s">
        <v>116</v>
      </c>
      <c r="BE291" s="156">
        <f>IF(N291="základní",J291,0)</f>
        <v>0</v>
      </c>
      <c r="BF291" s="156">
        <f>IF(N291="snížená",J291,0)</f>
        <v>0</v>
      </c>
      <c r="BG291" s="156">
        <f>IF(N291="zákl. přenesená",J291,0)</f>
        <v>0</v>
      </c>
      <c r="BH291" s="156">
        <f>IF(N291="sníž. přenesená",J291,0)</f>
        <v>0</v>
      </c>
      <c r="BI291" s="156">
        <f>IF(N291="nulová",J291,0)</f>
        <v>0</v>
      </c>
      <c r="BJ291" s="17" t="s">
        <v>81</v>
      </c>
      <c r="BK291" s="156">
        <f>ROUND(I291*H291,2)</f>
        <v>0</v>
      </c>
      <c r="BL291" s="17" t="s">
        <v>124</v>
      </c>
      <c r="BM291" s="155" t="s">
        <v>468</v>
      </c>
    </row>
    <row r="292" spans="1:65" s="2" customFormat="1" ht="19.5" x14ac:dyDescent="0.2">
      <c r="A292" s="32"/>
      <c r="B292" s="33"/>
      <c r="C292" s="32"/>
      <c r="D292" s="157" t="s">
        <v>126</v>
      </c>
      <c r="E292" s="32"/>
      <c r="F292" s="158" t="s">
        <v>469</v>
      </c>
      <c r="G292" s="32"/>
      <c r="H292" s="32"/>
      <c r="I292" s="159"/>
      <c r="J292" s="32"/>
      <c r="K292" s="32"/>
      <c r="L292" s="33"/>
      <c r="M292" s="160"/>
      <c r="N292" s="161"/>
      <c r="O292" s="58"/>
      <c r="P292" s="58"/>
      <c r="Q292" s="58"/>
      <c r="R292" s="58"/>
      <c r="S292" s="58"/>
      <c r="T292" s="59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T292" s="17" t="s">
        <v>126</v>
      </c>
      <c r="AU292" s="17" t="s">
        <v>83</v>
      </c>
    </row>
    <row r="293" spans="1:65" s="2" customFormat="1" x14ac:dyDescent="0.2">
      <c r="A293" s="32"/>
      <c r="B293" s="33"/>
      <c r="C293" s="32"/>
      <c r="D293" s="162" t="s">
        <v>127</v>
      </c>
      <c r="E293" s="32"/>
      <c r="F293" s="163" t="s">
        <v>470</v>
      </c>
      <c r="G293" s="32"/>
      <c r="H293" s="32"/>
      <c r="I293" s="159"/>
      <c r="J293" s="32"/>
      <c r="K293" s="32"/>
      <c r="L293" s="33"/>
      <c r="M293" s="160"/>
      <c r="N293" s="161"/>
      <c r="O293" s="58"/>
      <c r="P293" s="58"/>
      <c r="Q293" s="58"/>
      <c r="R293" s="58"/>
      <c r="S293" s="58"/>
      <c r="T293" s="59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T293" s="17" t="s">
        <v>127</v>
      </c>
      <c r="AU293" s="17" t="s">
        <v>83</v>
      </c>
    </row>
    <row r="294" spans="1:65" s="15" customFormat="1" x14ac:dyDescent="0.2">
      <c r="B294" s="194"/>
      <c r="D294" s="157" t="s">
        <v>129</v>
      </c>
      <c r="E294" s="195" t="s">
        <v>1</v>
      </c>
      <c r="F294" s="196" t="s">
        <v>471</v>
      </c>
      <c r="H294" s="195" t="s">
        <v>1</v>
      </c>
      <c r="I294" s="197"/>
      <c r="L294" s="194"/>
      <c r="M294" s="198"/>
      <c r="N294" s="199"/>
      <c r="O294" s="199"/>
      <c r="P294" s="199"/>
      <c r="Q294" s="199"/>
      <c r="R294" s="199"/>
      <c r="S294" s="199"/>
      <c r="T294" s="200"/>
      <c r="AT294" s="195" t="s">
        <v>129</v>
      </c>
      <c r="AU294" s="195" t="s">
        <v>83</v>
      </c>
      <c r="AV294" s="15" t="s">
        <v>81</v>
      </c>
      <c r="AW294" s="15" t="s">
        <v>30</v>
      </c>
      <c r="AX294" s="15" t="s">
        <v>73</v>
      </c>
      <c r="AY294" s="195" t="s">
        <v>116</v>
      </c>
    </row>
    <row r="295" spans="1:65" s="13" customFormat="1" x14ac:dyDescent="0.2">
      <c r="B295" s="164"/>
      <c r="D295" s="157" t="s">
        <v>129</v>
      </c>
      <c r="E295" s="165" t="s">
        <v>1</v>
      </c>
      <c r="F295" s="166" t="s">
        <v>472</v>
      </c>
      <c r="H295" s="167">
        <v>26.8</v>
      </c>
      <c r="I295" s="168"/>
      <c r="L295" s="164"/>
      <c r="M295" s="169"/>
      <c r="N295" s="170"/>
      <c r="O295" s="170"/>
      <c r="P295" s="170"/>
      <c r="Q295" s="170"/>
      <c r="R295" s="170"/>
      <c r="S295" s="170"/>
      <c r="T295" s="171"/>
      <c r="AT295" s="165" t="s">
        <v>129</v>
      </c>
      <c r="AU295" s="165" t="s">
        <v>83</v>
      </c>
      <c r="AV295" s="13" t="s">
        <v>83</v>
      </c>
      <c r="AW295" s="13" t="s">
        <v>30</v>
      </c>
      <c r="AX295" s="13" t="s">
        <v>81</v>
      </c>
      <c r="AY295" s="165" t="s">
        <v>116</v>
      </c>
    </row>
    <row r="296" spans="1:65" s="2" customFormat="1" ht="24.2" customHeight="1" x14ac:dyDescent="0.2">
      <c r="A296" s="32"/>
      <c r="B296" s="143"/>
      <c r="C296" s="144" t="s">
        <v>473</v>
      </c>
      <c r="D296" s="144" t="s">
        <v>119</v>
      </c>
      <c r="E296" s="145" t="s">
        <v>474</v>
      </c>
      <c r="F296" s="146" t="s">
        <v>475</v>
      </c>
      <c r="G296" s="147" t="s">
        <v>173</v>
      </c>
      <c r="H296" s="148">
        <v>3</v>
      </c>
      <c r="I296" s="149"/>
      <c r="J296" s="150">
        <f>ROUND(I296*H296,2)</f>
        <v>0</v>
      </c>
      <c r="K296" s="146" t="s">
        <v>123</v>
      </c>
      <c r="L296" s="33"/>
      <c r="M296" s="151" t="s">
        <v>1</v>
      </c>
      <c r="N296" s="152" t="s">
        <v>38</v>
      </c>
      <c r="O296" s="58"/>
      <c r="P296" s="153">
        <f>O296*H296</f>
        <v>0</v>
      </c>
      <c r="Q296" s="153">
        <v>1.42E-3</v>
      </c>
      <c r="R296" s="153">
        <f>Q296*H296</f>
        <v>4.2599999999999999E-3</v>
      </c>
      <c r="S296" s="153">
        <v>0</v>
      </c>
      <c r="T296" s="154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55" t="s">
        <v>124</v>
      </c>
      <c r="AT296" s="155" t="s">
        <v>119</v>
      </c>
      <c r="AU296" s="155" t="s">
        <v>83</v>
      </c>
      <c r="AY296" s="17" t="s">
        <v>116</v>
      </c>
      <c r="BE296" s="156">
        <f>IF(N296="základní",J296,0)</f>
        <v>0</v>
      </c>
      <c r="BF296" s="156">
        <f>IF(N296="snížená",J296,0)</f>
        <v>0</v>
      </c>
      <c r="BG296" s="156">
        <f>IF(N296="zákl. přenesená",J296,0)</f>
        <v>0</v>
      </c>
      <c r="BH296" s="156">
        <f>IF(N296="sníž. přenesená",J296,0)</f>
        <v>0</v>
      </c>
      <c r="BI296" s="156">
        <f>IF(N296="nulová",J296,0)</f>
        <v>0</v>
      </c>
      <c r="BJ296" s="17" t="s">
        <v>81</v>
      </c>
      <c r="BK296" s="156">
        <f>ROUND(I296*H296,2)</f>
        <v>0</v>
      </c>
      <c r="BL296" s="17" t="s">
        <v>124</v>
      </c>
      <c r="BM296" s="155" t="s">
        <v>476</v>
      </c>
    </row>
    <row r="297" spans="1:65" s="2" customFormat="1" ht="19.5" x14ac:dyDescent="0.2">
      <c r="A297" s="32"/>
      <c r="B297" s="33"/>
      <c r="C297" s="32"/>
      <c r="D297" s="157" t="s">
        <v>126</v>
      </c>
      <c r="E297" s="32"/>
      <c r="F297" s="158" t="s">
        <v>477</v>
      </c>
      <c r="G297" s="32"/>
      <c r="H297" s="32"/>
      <c r="I297" s="159"/>
      <c r="J297" s="32"/>
      <c r="K297" s="32"/>
      <c r="L297" s="33"/>
      <c r="M297" s="160"/>
      <c r="N297" s="161"/>
      <c r="O297" s="58"/>
      <c r="P297" s="58"/>
      <c r="Q297" s="58"/>
      <c r="R297" s="58"/>
      <c r="S297" s="58"/>
      <c r="T297" s="59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T297" s="17" t="s">
        <v>126</v>
      </c>
      <c r="AU297" s="17" t="s">
        <v>83</v>
      </c>
    </row>
    <row r="298" spans="1:65" s="2" customFormat="1" x14ac:dyDescent="0.2">
      <c r="A298" s="32"/>
      <c r="B298" s="33"/>
      <c r="C298" s="32"/>
      <c r="D298" s="162" t="s">
        <v>127</v>
      </c>
      <c r="E298" s="32"/>
      <c r="F298" s="163" t="s">
        <v>478</v>
      </c>
      <c r="G298" s="32"/>
      <c r="H298" s="32"/>
      <c r="I298" s="159"/>
      <c r="J298" s="32"/>
      <c r="K298" s="32"/>
      <c r="L298" s="33"/>
      <c r="M298" s="160"/>
      <c r="N298" s="161"/>
      <c r="O298" s="58"/>
      <c r="P298" s="58"/>
      <c r="Q298" s="58"/>
      <c r="R298" s="58"/>
      <c r="S298" s="58"/>
      <c r="T298" s="59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T298" s="17" t="s">
        <v>127</v>
      </c>
      <c r="AU298" s="17" t="s">
        <v>83</v>
      </c>
    </row>
    <row r="299" spans="1:65" s="15" customFormat="1" x14ac:dyDescent="0.2">
      <c r="B299" s="194"/>
      <c r="D299" s="157" t="s">
        <v>129</v>
      </c>
      <c r="E299" s="195" t="s">
        <v>1</v>
      </c>
      <c r="F299" s="196" t="s">
        <v>471</v>
      </c>
      <c r="H299" s="195" t="s">
        <v>1</v>
      </c>
      <c r="I299" s="197"/>
      <c r="L299" s="194"/>
      <c r="M299" s="198"/>
      <c r="N299" s="199"/>
      <c r="O299" s="199"/>
      <c r="P299" s="199"/>
      <c r="Q299" s="199"/>
      <c r="R299" s="199"/>
      <c r="S299" s="199"/>
      <c r="T299" s="200"/>
      <c r="AT299" s="195" t="s">
        <v>129</v>
      </c>
      <c r="AU299" s="195" t="s">
        <v>83</v>
      </c>
      <c r="AV299" s="15" t="s">
        <v>81</v>
      </c>
      <c r="AW299" s="15" t="s">
        <v>30</v>
      </c>
      <c r="AX299" s="15" t="s">
        <v>73</v>
      </c>
      <c r="AY299" s="195" t="s">
        <v>116</v>
      </c>
    </row>
    <row r="300" spans="1:65" s="13" customFormat="1" x14ac:dyDescent="0.2">
      <c r="B300" s="164"/>
      <c r="D300" s="157" t="s">
        <v>129</v>
      </c>
      <c r="E300" s="165" t="s">
        <v>1</v>
      </c>
      <c r="F300" s="166" t="s">
        <v>479</v>
      </c>
      <c r="H300" s="167">
        <v>3</v>
      </c>
      <c r="I300" s="168"/>
      <c r="L300" s="164"/>
      <c r="M300" s="169"/>
      <c r="N300" s="170"/>
      <c r="O300" s="170"/>
      <c r="P300" s="170"/>
      <c r="Q300" s="170"/>
      <c r="R300" s="170"/>
      <c r="S300" s="170"/>
      <c r="T300" s="171"/>
      <c r="AT300" s="165" t="s">
        <v>129</v>
      </c>
      <c r="AU300" s="165" t="s">
        <v>83</v>
      </c>
      <c r="AV300" s="13" t="s">
        <v>83</v>
      </c>
      <c r="AW300" s="13" t="s">
        <v>30</v>
      </c>
      <c r="AX300" s="13" t="s">
        <v>81</v>
      </c>
      <c r="AY300" s="165" t="s">
        <v>116</v>
      </c>
    </row>
    <row r="301" spans="1:65" s="2" customFormat="1" ht="16.5" customHeight="1" x14ac:dyDescent="0.2">
      <c r="A301" s="32"/>
      <c r="B301" s="143"/>
      <c r="C301" s="144" t="s">
        <v>480</v>
      </c>
      <c r="D301" s="144" t="s">
        <v>119</v>
      </c>
      <c r="E301" s="145" t="s">
        <v>481</v>
      </c>
      <c r="F301" s="146" t="s">
        <v>482</v>
      </c>
      <c r="G301" s="147" t="s">
        <v>173</v>
      </c>
      <c r="H301" s="148">
        <v>53.6</v>
      </c>
      <c r="I301" s="149"/>
      <c r="J301" s="150">
        <f>ROUND(I301*H301,2)</f>
        <v>0</v>
      </c>
      <c r="K301" s="146" t="s">
        <v>123</v>
      </c>
      <c r="L301" s="33"/>
      <c r="M301" s="151" t="s">
        <v>1</v>
      </c>
      <c r="N301" s="152" t="s">
        <v>38</v>
      </c>
      <c r="O301" s="58"/>
      <c r="P301" s="153">
        <f>O301*H301</f>
        <v>0</v>
      </c>
      <c r="Q301" s="153">
        <v>1.6000000000000001E-4</v>
      </c>
      <c r="R301" s="153">
        <f>Q301*H301</f>
        <v>8.5760000000000003E-3</v>
      </c>
      <c r="S301" s="153">
        <v>0</v>
      </c>
      <c r="T301" s="154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55" t="s">
        <v>124</v>
      </c>
      <c r="AT301" s="155" t="s">
        <v>119</v>
      </c>
      <c r="AU301" s="155" t="s">
        <v>83</v>
      </c>
      <c r="AY301" s="17" t="s">
        <v>116</v>
      </c>
      <c r="BE301" s="156">
        <f>IF(N301="základní",J301,0)</f>
        <v>0</v>
      </c>
      <c r="BF301" s="156">
        <f>IF(N301="snížená",J301,0)</f>
        <v>0</v>
      </c>
      <c r="BG301" s="156">
        <f>IF(N301="zákl. přenesená",J301,0)</f>
        <v>0</v>
      </c>
      <c r="BH301" s="156">
        <f>IF(N301="sníž. přenesená",J301,0)</f>
        <v>0</v>
      </c>
      <c r="BI301" s="156">
        <f>IF(N301="nulová",J301,0)</f>
        <v>0</v>
      </c>
      <c r="BJ301" s="17" t="s">
        <v>81</v>
      </c>
      <c r="BK301" s="156">
        <f>ROUND(I301*H301,2)</f>
        <v>0</v>
      </c>
      <c r="BL301" s="17" t="s">
        <v>124</v>
      </c>
      <c r="BM301" s="155" t="s">
        <v>483</v>
      </c>
    </row>
    <row r="302" spans="1:65" s="2" customFormat="1" x14ac:dyDescent="0.2">
      <c r="A302" s="32"/>
      <c r="B302" s="33"/>
      <c r="C302" s="32"/>
      <c r="D302" s="157" t="s">
        <v>126</v>
      </c>
      <c r="E302" s="32"/>
      <c r="F302" s="158" t="s">
        <v>482</v>
      </c>
      <c r="G302" s="32"/>
      <c r="H302" s="32"/>
      <c r="I302" s="159"/>
      <c r="J302" s="32"/>
      <c r="K302" s="32"/>
      <c r="L302" s="33"/>
      <c r="M302" s="160"/>
      <c r="N302" s="161"/>
      <c r="O302" s="58"/>
      <c r="P302" s="58"/>
      <c r="Q302" s="58"/>
      <c r="R302" s="58"/>
      <c r="S302" s="58"/>
      <c r="T302" s="59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T302" s="17" t="s">
        <v>126</v>
      </c>
      <c r="AU302" s="17" t="s">
        <v>83</v>
      </c>
    </row>
    <row r="303" spans="1:65" s="2" customFormat="1" x14ac:dyDescent="0.2">
      <c r="A303" s="32"/>
      <c r="B303" s="33"/>
      <c r="C303" s="32"/>
      <c r="D303" s="162" t="s">
        <v>127</v>
      </c>
      <c r="E303" s="32"/>
      <c r="F303" s="163" t="s">
        <v>484</v>
      </c>
      <c r="G303" s="32"/>
      <c r="H303" s="32"/>
      <c r="I303" s="159"/>
      <c r="J303" s="32"/>
      <c r="K303" s="32"/>
      <c r="L303" s="33"/>
      <c r="M303" s="160"/>
      <c r="N303" s="161"/>
      <c r="O303" s="58"/>
      <c r="P303" s="58"/>
      <c r="Q303" s="58"/>
      <c r="R303" s="58"/>
      <c r="S303" s="58"/>
      <c r="T303" s="59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T303" s="17" t="s">
        <v>127</v>
      </c>
      <c r="AU303" s="17" t="s">
        <v>83</v>
      </c>
    </row>
    <row r="304" spans="1:65" s="15" customFormat="1" x14ac:dyDescent="0.2">
      <c r="B304" s="194"/>
      <c r="D304" s="157" t="s">
        <v>129</v>
      </c>
      <c r="E304" s="195" t="s">
        <v>1</v>
      </c>
      <c r="F304" s="196" t="s">
        <v>471</v>
      </c>
      <c r="H304" s="195" t="s">
        <v>1</v>
      </c>
      <c r="I304" s="197"/>
      <c r="L304" s="194"/>
      <c r="M304" s="198"/>
      <c r="N304" s="199"/>
      <c r="O304" s="199"/>
      <c r="P304" s="199"/>
      <c r="Q304" s="199"/>
      <c r="R304" s="199"/>
      <c r="S304" s="199"/>
      <c r="T304" s="200"/>
      <c r="AT304" s="195" t="s">
        <v>129</v>
      </c>
      <c r="AU304" s="195" t="s">
        <v>83</v>
      </c>
      <c r="AV304" s="15" t="s">
        <v>81</v>
      </c>
      <c r="AW304" s="15" t="s">
        <v>30</v>
      </c>
      <c r="AX304" s="15" t="s">
        <v>73</v>
      </c>
      <c r="AY304" s="195" t="s">
        <v>116</v>
      </c>
    </row>
    <row r="305" spans="1:65" s="13" customFormat="1" ht="22.5" x14ac:dyDescent="0.2">
      <c r="B305" s="164"/>
      <c r="D305" s="157" t="s">
        <v>129</v>
      </c>
      <c r="E305" s="165" t="s">
        <v>1</v>
      </c>
      <c r="F305" s="166" t="s">
        <v>485</v>
      </c>
      <c r="H305" s="167">
        <v>53.6</v>
      </c>
      <c r="I305" s="168"/>
      <c r="L305" s="164"/>
      <c r="M305" s="169"/>
      <c r="N305" s="170"/>
      <c r="O305" s="170"/>
      <c r="P305" s="170"/>
      <c r="Q305" s="170"/>
      <c r="R305" s="170"/>
      <c r="S305" s="170"/>
      <c r="T305" s="171"/>
      <c r="AT305" s="165" t="s">
        <v>129</v>
      </c>
      <c r="AU305" s="165" t="s">
        <v>83</v>
      </c>
      <c r="AV305" s="13" t="s">
        <v>83</v>
      </c>
      <c r="AW305" s="13" t="s">
        <v>30</v>
      </c>
      <c r="AX305" s="13" t="s">
        <v>81</v>
      </c>
      <c r="AY305" s="165" t="s">
        <v>116</v>
      </c>
    </row>
    <row r="306" spans="1:65" s="12" customFormat="1" ht="22.9" customHeight="1" x14ac:dyDescent="0.2">
      <c r="B306" s="130"/>
      <c r="D306" s="131" t="s">
        <v>72</v>
      </c>
      <c r="E306" s="141" t="s">
        <v>138</v>
      </c>
      <c r="F306" s="141" t="s">
        <v>486</v>
      </c>
      <c r="I306" s="133"/>
      <c r="J306" s="142">
        <f>BK306</f>
        <v>0</v>
      </c>
      <c r="L306" s="130"/>
      <c r="M306" s="135"/>
      <c r="N306" s="136"/>
      <c r="O306" s="136"/>
      <c r="P306" s="137">
        <f>SUM(P307:P339)</f>
        <v>0</v>
      </c>
      <c r="Q306" s="136"/>
      <c r="R306" s="137">
        <f>SUM(R307:R339)</f>
        <v>13.38406674</v>
      </c>
      <c r="S306" s="136"/>
      <c r="T306" s="138">
        <f>SUM(T307:T339)</f>
        <v>0</v>
      </c>
      <c r="AR306" s="131" t="s">
        <v>81</v>
      </c>
      <c r="AT306" s="139" t="s">
        <v>72</v>
      </c>
      <c r="AU306" s="139" t="s">
        <v>81</v>
      </c>
      <c r="AY306" s="131" t="s">
        <v>116</v>
      </c>
      <c r="BK306" s="140">
        <f>SUM(BK307:BK339)</f>
        <v>0</v>
      </c>
    </row>
    <row r="307" spans="1:65" s="2" customFormat="1" ht="24.2" customHeight="1" x14ac:dyDescent="0.2">
      <c r="A307" s="32"/>
      <c r="B307" s="143"/>
      <c r="C307" s="144" t="s">
        <v>487</v>
      </c>
      <c r="D307" s="144" t="s">
        <v>119</v>
      </c>
      <c r="E307" s="145" t="s">
        <v>488</v>
      </c>
      <c r="F307" s="146" t="s">
        <v>489</v>
      </c>
      <c r="G307" s="147" t="s">
        <v>133</v>
      </c>
      <c r="H307" s="148">
        <v>46</v>
      </c>
      <c r="I307" s="149"/>
      <c r="J307" s="150">
        <f>ROUND(I307*H307,2)</f>
        <v>0</v>
      </c>
      <c r="K307" s="146" t="s">
        <v>123</v>
      </c>
      <c r="L307" s="33"/>
      <c r="M307" s="151" t="s">
        <v>1</v>
      </c>
      <c r="N307" s="152" t="s">
        <v>38</v>
      </c>
      <c r="O307" s="58"/>
      <c r="P307" s="153">
        <f>O307*H307</f>
        <v>0</v>
      </c>
      <c r="Q307" s="153">
        <v>1.32E-3</v>
      </c>
      <c r="R307" s="153">
        <f>Q307*H307</f>
        <v>6.0719999999999996E-2</v>
      </c>
      <c r="S307" s="153">
        <v>0</v>
      </c>
      <c r="T307" s="154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55" t="s">
        <v>124</v>
      </c>
      <c r="AT307" s="155" t="s">
        <v>119</v>
      </c>
      <c r="AU307" s="155" t="s">
        <v>83</v>
      </c>
      <c r="AY307" s="17" t="s">
        <v>116</v>
      </c>
      <c r="BE307" s="156">
        <f>IF(N307="základní",J307,0)</f>
        <v>0</v>
      </c>
      <c r="BF307" s="156">
        <f>IF(N307="snížená",J307,0)</f>
        <v>0</v>
      </c>
      <c r="BG307" s="156">
        <f>IF(N307="zákl. přenesená",J307,0)</f>
        <v>0</v>
      </c>
      <c r="BH307" s="156">
        <f>IF(N307="sníž. přenesená",J307,0)</f>
        <v>0</v>
      </c>
      <c r="BI307" s="156">
        <f>IF(N307="nulová",J307,0)</f>
        <v>0</v>
      </c>
      <c r="BJ307" s="17" t="s">
        <v>81</v>
      </c>
      <c r="BK307" s="156">
        <f>ROUND(I307*H307,2)</f>
        <v>0</v>
      </c>
      <c r="BL307" s="17" t="s">
        <v>124</v>
      </c>
      <c r="BM307" s="155" t="s">
        <v>490</v>
      </c>
    </row>
    <row r="308" spans="1:65" s="2" customFormat="1" x14ac:dyDescent="0.2">
      <c r="A308" s="32"/>
      <c r="B308" s="33"/>
      <c r="C308" s="32"/>
      <c r="D308" s="157" t="s">
        <v>126</v>
      </c>
      <c r="E308" s="32"/>
      <c r="F308" s="158" t="s">
        <v>489</v>
      </c>
      <c r="G308" s="32"/>
      <c r="H308" s="32"/>
      <c r="I308" s="159"/>
      <c r="J308" s="32"/>
      <c r="K308" s="32"/>
      <c r="L308" s="33"/>
      <c r="M308" s="160"/>
      <c r="N308" s="161"/>
      <c r="O308" s="58"/>
      <c r="P308" s="58"/>
      <c r="Q308" s="58"/>
      <c r="R308" s="58"/>
      <c r="S308" s="58"/>
      <c r="T308" s="59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T308" s="17" t="s">
        <v>126</v>
      </c>
      <c r="AU308" s="17" t="s">
        <v>83</v>
      </c>
    </row>
    <row r="309" spans="1:65" s="2" customFormat="1" x14ac:dyDescent="0.2">
      <c r="A309" s="32"/>
      <c r="B309" s="33"/>
      <c r="C309" s="32"/>
      <c r="D309" s="162" t="s">
        <v>127</v>
      </c>
      <c r="E309" s="32"/>
      <c r="F309" s="163" t="s">
        <v>491</v>
      </c>
      <c r="G309" s="32"/>
      <c r="H309" s="32"/>
      <c r="I309" s="159"/>
      <c r="J309" s="32"/>
      <c r="K309" s="32"/>
      <c r="L309" s="33"/>
      <c r="M309" s="160"/>
      <c r="N309" s="161"/>
      <c r="O309" s="58"/>
      <c r="P309" s="58"/>
      <c r="Q309" s="58"/>
      <c r="R309" s="58"/>
      <c r="S309" s="58"/>
      <c r="T309" s="59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T309" s="17" t="s">
        <v>127</v>
      </c>
      <c r="AU309" s="17" t="s">
        <v>83</v>
      </c>
    </row>
    <row r="310" spans="1:65" s="15" customFormat="1" x14ac:dyDescent="0.2">
      <c r="B310" s="194"/>
      <c r="D310" s="157" t="s">
        <v>129</v>
      </c>
      <c r="E310" s="195" t="s">
        <v>1</v>
      </c>
      <c r="F310" s="196" t="s">
        <v>492</v>
      </c>
      <c r="H310" s="195" t="s">
        <v>1</v>
      </c>
      <c r="I310" s="197"/>
      <c r="L310" s="194"/>
      <c r="M310" s="198"/>
      <c r="N310" s="199"/>
      <c r="O310" s="199"/>
      <c r="P310" s="199"/>
      <c r="Q310" s="199"/>
      <c r="R310" s="199"/>
      <c r="S310" s="199"/>
      <c r="T310" s="200"/>
      <c r="AT310" s="195" t="s">
        <v>129</v>
      </c>
      <c r="AU310" s="195" t="s">
        <v>83</v>
      </c>
      <c r="AV310" s="15" t="s">
        <v>81</v>
      </c>
      <c r="AW310" s="15" t="s">
        <v>30</v>
      </c>
      <c r="AX310" s="15" t="s">
        <v>73</v>
      </c>
      <c r="AY310" s="195" t="s">
        <v>116</v>
      </c>
    </row>
    <row r="311" spans="1:65" s="13" customFormat="1" ht="22.5" x14ac:dyDescent="0.2">
      <c r="B311" s="164"/>
      <c r="D311" s="157" t="s">
        <v>129</v>
      </c>
      <c r="E311" s="165" t="s">
        <v>1</v>
      </c>
      <c r="F311" s="166" t="s">
        <v>493</v>
      </c>
      <c r="H311" s="167">
        <v>46</v>
      </c>
      <c r="I311" s="168"/>
      <c r="L311" s="164"/>
      <c r="M311" s="169"/>
      <c r="N311" s="170"/>
      <c r="O311" s="170"/>
      <c r="P311" s="170"/>
      <c r="Q311" s="170"/>
      <c r="R311" s="170"/>
      <c r="S311" s="170"/>
      <c r="T311" s="171"/>
      <c r="AT311" s="165" t="s">
        <v>129</v>
      </c>
      <c r="AU311" s="165" t="s">
        <v>83</v>
      </c>
      <c r="AV311" s="13" t="s">
        <v>83</v>
      </c>
      <c r="AW311" s="13" t="s">
        <v>30</v>
      </c>
      <c r="AX311" s="13" t="s">
        <v>81</v>
      </c>
      <c r="AY311" s="165" t="s">
        <v>116</v>
      </c>
    </row>
    <row r="312" spans="1:65" s="2" customFormat="1" ht="16.5" customHeight="1" x14ac:dyDescent="0.2">
      <c r="A312" s="32"/>
      <c r="B312" s="143"/>
      <c r="C312" s="172" t="s">
        <v>494</v>
      </c>
      <c r="D312" s="172" t="s">
        <v>139</v>
      </c>
      <c r="E312" s="173" t="s">
        <v>495</v>
      </c>
      <c r="F312" s="174" t="s">
        <v>496</v>
      </c>
      <c r="G312" s="175" t="s">
        <v>133</v>
      </c>
      <c r="H312" s="176">
        <v>46</v>
      </c>
      <c r="I312" s="177"/>
      <c r="J312" s="178">
        <f>ROUND(I312*H312,2)</f>
        <v>0</v>
      </c>
      <c r="K312" s="174" t="s">
        <v>123</v>
      </c>
      <c r="L312" s="179"/>
      <c r="M312" s="180" t="s">
        <v>1</v>
      </c>
      <c r="N312" s="181" t="s">
        <v>38</v>
      </c>
      <c r="O312" s="58"/>
      <c r="P312" s="153">
        <f>O312*H312</f>
        <v>0</v>
      </c>
      <c r="Q312" s="153">
        <v>1.3999999999999999E-4</v>
      </c>
      <c r="R312" s="153">
        <f>Q312*H312</f>
        <v>6.4399999999999995E-3</v>
      </c>
      <c r="S312" s="153">
        <v>0</v>
      </c>
      <c r="T312" s="154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55" t="s">
        <v>142</v>
      </c>
      <c r="AT312" s="155" t="s">
        <v>139</v>
      </c>
      <c r="AU312" s="155" t="s">
        <v>83</v>
      </c>
      <c r="AY312" s="17" t="s">
        <v>116</v>
      </c>
      <c r="BE312" s="156">
        <f>IF(N312="základní",J312,0)</f>
        <v>0</v>
      </c>
      <c r="BF312" s="156">
        <f>IF(N312="snížená",J312,0)</f>
        <v>0</v>
      </c>
      <c r="BG312" s="156">
        <f>IF(N312="zákl. přenesená",J312,0)</f>
        <v>0</v>
      </c>
      <c r="BH312" s="156">
        <f>IF(N312="sníž. přenesená",J312,0)</f>
        <v>0</v>
      </c>
      <c r="BI312" s="156">
        <f>IF(N312="nulová",J312,0)</f>
        <v>0</v>
      </c>
      <c r="BJ312" s="17" t="s">
        <v>81</v>
      </c>
      <c r="BK312" s="156">
        <f>ROUND(I312*H312,2)</f>
        <v>0</v>
      </c>
      <c r="BL312" s="17" t="s">
        <v>124</v>
      </c>
      <c r="BM312" s="155" t="s">
        <v>497</v>
      </c>
    </row>
    <row r="313" spans="1:65" s="2" customFormat="1" x14ac:dyDescent="0.2">
      <c r="A313" s="32"/>
      <c r="B313" s="33"/>
      <c r="C313" s="32"/>
      <c r="D313" s="157" t="s">
        <v>126</v>
      </c>
      <c r="E313" s="32"/>
      <c r="F313" s="158" t="s">
        <v>496</v>
      </c>
      <c r="G313" s="32"/>
      <c r="H313" s="32"/>
      <c r="I313" s="159"/>
      <c r="J313" s="32"/>
      <c r="K313" s="32"/>
      <c r="L313" s="33"/>
      <c r="M313" s="160"/>
      <c r="N313" s="161"/>
      <c r="O313" s="58"/>
      <c r="P313" s="58"/>
      <c r="Q313" s="58"/>
      <c r="R313" s="58"/>
      <c r="S313" s="58"/>
      <c r="T313" s="59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T313" s="17" t="s">
        <v>126</v>
      </c>
      <c r="AU313" s="17" t="s">
        <v>83</v>
      </c>
    </row>
    <row r="314" spans="1:65" s="2" customFormat="1" ht="33" customHeight="1" x14ac:dyDescent="0.2">
      <c r="A314" s="32"/>
      <c r="B314" s="143"/>
      <c r="C314" s="172" t="s">
        <v>498</v>
      </c>
      <c r="D314" s="172" t="s">
        <v>139</v>
      </c>
      <c r="E314" s="173" t="s">
        <v>499</v>
      </c>
      <c r="F314" s="174" t="s">
        <v>500</v>
      </c>
      <c r="G314" s="175" t="s">
        <v>133</v>
      </c>
      <c r="H314" s="176">
        <v>46</v>
      </c>
      <c r="I314" s="177"/>
      <c r="J314" s="178">
        <f>ROUND(I314*H314,2)</f>
        <v>0</v>
      </c>
      <c r="K314" s="174" t="s">
        <v>123</v>
      </c>
      <c r="L314" s="179"/>
      <c r="M314" s="180" t="s">
        <v>1</v>
      </c>
      <c r="N314" s="181" t="s">
        <v>38</v>
      </c>
      <c r="O314" s="58"/>
      <c r="P314" s="153">
        <f>O314*H314</f>
        <v>0</v>
      </c>
      <c r="Q314" s="153">
        <v>8.9999999999999998E-4</v>
      </c>
      <c r="R314" s="153">
        <f>Q314*H314</f>
        <v>4.1399999999999999E-2</v>
      </c>
      <c r="S314" s="153">
        <v>0</v>
      </c>
      <c r="T314" s="154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5" t="s">
        <v>142</v>
      </c>
      <c r="AT314" s="155" t="s">
        <v>139</v>
      </c>
      <c r="AU314" s="155" t="s">
        <v>83</v>
      </c>
      <c r="AY314" s="17" t="s">
        <v>116</v>
      </c>
      <c r="BE314" s="156">
        <f>IF(N314="základní",J314,0)</f>
        <v>0</v>
      </c>
      <c r="BF314" s="156">
        <f>IF(N314="snížená",J314,0)</f>
        <v>0</v>
      </c>
      <c r="BG314" s="156">
        <f>IF(N314="zákl. přenesená",J314,0)</f>
        <v>0</v>
      </c>
      <c r="BH314" s="156">
        <f>IF(N314="sníž. přenesená",J314,0)</f>
        <v>0</v>
      </c>
      <c r="BI314" s="156">
        <f>IF(N314="nulová",J314,0)</f>
        <v>0</v>
      </c>
      <c r="BJ314" s="17" t="s">
        <v>81</v>
      </c>
      <c r="BK314" s="156">
        <f>ROUND(I314*H314,2)</f>
        <v>0</v>
      </c>
      <c r="BL314" s="17" t="s">
        <v>124</v>
      </c>
      <c r="BM314" s="155" t="s">
        <v>501</v>
      </c>
    </row>
    <row r="315" spans="1:65" s="2" customFormat="1" ht="19.5" x14ac:dyDescent="0.2">
      <c r="A315" s="32"/>
      <c r="B315" s="33"/>
      <c r="C315" s="32"/>
      <c r="D315" s="157" t="s">
        <v>126</v>
      </c>
      <c r="E315" s="32"/>
      <c r="F315" s="158" t="s">
        <v>502</v>
      </c>
      <c r="G315" s="32"/>
      <c r="H315" s="32"/>
      <c r="I315" s="159"/>
      <c r="J315" s="32"/>
      <c r="K315" s="32"/>
      <c r="L315" s="33"/>
      <c r="M315" s="160"/>
      <c r="N315" s="161"/>
      <c r="O315" s="58"/>
      <c r="P315" s="58"/>
      <c r="Q315" s="58"/>
      <c r="R315" s="58"/>
      <c r="S315" s="58"/>
      <c r="T315" s="59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T315" s="17" t="s">
        <v>126</v>
      </c>
      <c r="AU315" s="17" t="s">
        <v>83</v>
      </c>
    </row>
    <row r="316" spans="1:65" s="2" customFormat="1" ht="24.2" customHeight="1" x14ac:dyDescent="0.2">
      <c r="A316" s="32"/>
      <c r="B316" s="143"/>
      <c r="C316" s="172" t="s">
        <v>503</v>
      </c>
      <c r="D316" s="172" t="s">
        <v>139</v>
      </c>
      <c r="E316" s="173" t="s">
        <v>504</v>
      </c>
      <c r="F316" s="174" t="s">
        <v>505</v>
      </c>
      <c r="G316" s="175" t="s">
        <v>506</v>
      </c>
      <c r="H316" s="176">
        <v>0.46</v>
      </c>
      <c r="I316" s="177"/>
      <c r="J316" s="178">
        <f>ROUND(I316*H316,2)</f>
        <v>0</v>
      </c>
      <c r="K316" s="174" t="s">
        <v>123</v>
      </c>
      <c r="L316" s="179"/>
      <c r="M316" s="180" t="s">
        <v>1</v>
      </c>
      <c r="N316" s="181" t="s">
        <v>38</v>
      </c>
      <c r="O316" s="58"/>
      <c r="P316" s="153">
        <f>O316*H316</f>
        <v>0</v>
      </c>
      <c r="Q316" s="153">
        <v>1.0999999999999999E-2</v>
      </c>
      <c r="R316" s="153">
        <f>Q316*H316</f>
        <v>5.0600000000000003E-3</v>
      </c>
      <c r="S316" s="153">
        <v>0</v>
      </c>
      <c r="T316" s="154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55" t="s">
        <v>142</v>
      </c>
      <c r="AT316" s="155" t="s">
        <v>139</v>
      </c>
      <c r="AU316" s="155" t="s">
        <v>83</v>
      </c>
      <c r="AY316" s="17" t="s">
        <v>116</v>
      </c>
      <c r="BE316" s="156">
        <f>IF(N316="základní",J316,0)</f>
        <v>0</v>
      </c>
      <c r="BF316" s="156">
        <f>IF(N316="snížená",J316,0)</f>
        <v>0</v>
      </c>
      <c r="BG316" s="156">
        <f>IF(N316="zákl. přenesená",J316,0)</f>
        <v>0</v>
      </c>
      <c r="BH316" s="156">
        <f>IF(N316="sníž. přenesená",J316,0)</f>
        <v>0</v>
      </c>
      <c r="BI316" s="156">
        <f>IF(N316="nulová",J316,0)</f>
        <v>0</v>
      </c>
      <c r="BJ316" s="17" t="s">
        <v>81</v>
      </c>
      <c r="BK316" s="156">
        <f>ROUND(I316*H316,2)</f>
        <v>0</v>
      </c>
      <c r="BL316" s="17" t="s">
        <v>124</v>
      </c>
      <c r="BM316" s="155" t="s">
        <v>507</v>
      </c>
    </row>
    <row r="317" spans="1:65" s="2" customFormat="1" x14ac:dyDescent="0.2">
      <c r="A317" s="32"/>
      <c r="B317" s="33"/>
      <c r="C317" s="32"/>
      <c r="D317" s="157" t="s">
        <v>126</v>
      </c>
      <c r="E317" s="32"/>
      <c r="F317" s="158" t="s">
        <v>505</v>
      </c>
      <c r="G317" s="32"/>
      <c r="H317" s="32"/>
      <c r="I317" s="159"/>
      <c r="J317" s="32"/>
      <c r="K317" s="32"/>
      <c r="L317" s="33"/>
      <c r="M317" s="160"/>
      <c r="N317" s="161"/>
      <c r="O317" s="58"/>
      <c r="P317" s="58"/>
      <c r="Q317" s="58"/>
      <c r="R317" s="58"/>
      <c r="S317" s="58"/>
      <c r="T317" s="59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T317" s="17" t="s">
        <v>126</v>
      </c>
      <c r="AU317" s="17" t="s">
        <v>83</v>
      </c>
    </row>
    <row r="318" spans="1:65" s="13" customFormat="1" x14ac:dyDescent="0.2">
      <c r="B318" s="164"/>
      <c r="D318" s="157" t="s">
        <v>129</v>
      </c>
      <c r="F318" s="166" t="s">
        <v>508</v>
      </c>
      <c r="H318" s="167">
        <v>0.46</v>
      </c>
      <c r="I318" s="168"/>
      <c r="L318" s="164"/>
      <c r="M318" s="169"/>
      <c r="N318" s="170"/>
      <c r="O318" s="170"/>
      <c r="P318" s="170"/>
      <c r="Q318" s="170"/>
      <c r="R318" s="170"/>
      <c r="S318" s="170"/>
      <c r="T318" s="171"/>
      <c r="AT318" s="165" t="s">
        <v>129</v>
      </c>
      <c r="AU318" s="165" t="s">
        <v>83</v>
      </c>
      <c r="AV318" s="13" t="s">
        <v>83</v>
      </c>
      <c r="AW318" s="13" t="s">
        <v>3</v>
      </c>
      <c r="AX318" s="13" t="s">
        <v>81</v>
      </c>
      <c r="AY318" s="165" t="s">
        <v>116</v>
      </c>
    </row>
    <row r="319" spans="1:65" s="2" customFormat="1" ht="16.5" customHeight="1" x14ac:dyDescent="0.2">
      <c r="A319" s="32"/>
      <c r="B319" s="143"/>
      <c r="C319" s="144" t="s">
        <v>509</v>
      </c>
      <c r="D319" s="144" t="s">
        <v>119</v>
      </c>
      <c r="E319" s="145" t="s">
        <v>510</v>
      </c>
      <c r="F319" s="146" t="s">
        <v>511</v>
      </c>
      <c r="G319" s="147" t="s">
        <v>329</v>
      </c>
      <c r="H319" s="148">
        <v>42.734999999999999</v>
      </c>
      <c r="I319" s="149"/>
      <c r="J319" s="150">
        <f>ROUND(I319*H319,2)</f>
        <v>0</v>
      </c>
      <c r="K319" s="146" t="s">
        <v>123</v>
      </c>
      <c r="L319" s="33"/>
      <c r="M319" s="151" t="s">
        <v>1</v>
      </c>
      <c r="N319" s="152" t="s">
        <v>38</v>
      </c>
      <c r="O319" s="58"/>
      <c r="P319" s="153">
        <f>O319*H319</f>
        <v>0</v>
      </c>
      <c r="Q319" s="153">
        <v>0</v>
      </c>
      <c r="R319" s="153">
        <f>Q319*H319</f>
        <v>0</v>
      </c>
      <c r="S319" s="153">
        <v>0</v>
      </c>
      <c r="T319" s="154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55" t="s">
        <v>124</v>
      </c>
      <c r="AT319" s="155" t="s">
        <v>119</v>
      </c>
      <c r="AU319" s="155" t="s">
        <v>83</v>
      </c>
      <c r="AY319" s="17" t="s">
        <v>116</v>
      </c>
      <c r="BE319" s="156">
        <f>IF(N319="základní",J319,0)</f>
        <v>0</v>
      </c>
      <c r="BF319" s="156">
        <f>IF(N319="snížená",J319,0)</f>
        <v>0</v>
      </c>
      <c r="BG319" s="156">
        <f>IF(N319="zákl. přenesená",J319,0)</f>
        <v>0</v>
      </c>
      <c r="BH319" s="156">
        <f>IF(N319="sníž. přenesená",J319,0)</f>
        <v>0</v>
      </c>
      <c r="BI319" s="156">
        <f>IF(N319="nulová",J319,0)</f>
        <v>0</v>
      </c>
      <c r="BJ319" s="17" t="s">
        <v>81</v>
      </c>
      <c r="BK319" s="156">
        <f>ROUND(I319*H319,2)</f>
        <v>0</v>
      </c>
      <c r="BL319" s="17" t="s">
        <v>124</v>
      </c>
      <c r="BM319" s="155" t="s">
        <v>512</v>
      </c>
    </row>
    <row r="320" spans="1:65" s="2" customFormat="1" x14ac:dyDescent="0.2">
      <c r="A320" s="32"/>
      <c r="B320" s="33"/>
      <c r="C320" s="32"/>
      <c r="D320" s="157" t="s">
        <v>126</v>
      </c>
      <c r="E320" s="32"/>
      <c r="F320" s="158" t="s">
        <v>513</v>
      </c>
      <c r="G320" s="32"/>
      <c r="H320" s="32"/>
      <c r="I320" s="159"/>
      <c r="J320" s="32"/>
      <c r="K320" s="32"/>
      <c r="L320" s="33"/>
      <c r="M320" s="160"/>
      <c r="N320" s="161"/>
      <c r="O320" s="58"/>
      <c r="P320" s="58"/>
      <c r="Q320" s="58"/>
      <c r="R320" s="58"/>
      <c r="S320" s="58"/>
      <c r="T320" s="59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T320" s="17" t="s">
        <v>126</v>
      </c>
      <c r="AU320" s="17" t="s">
        <v>83</v>
      </c>
    </row>
    <row r="321" spans="1:65" s="2" customFormat="1" x14ac:dyDescent="0.2">
      <c r="A321" s="32"/>
      <c r="B321" s="33"/>
      <c r="C321" s="32"/>
      <c r="D321" s="162" t="s">
        <v>127</v>
      </c>
      <c r="E321" s="32"/>
      <c r="F321" s="163" t="s">
        <v>514</v>
      </c>
      <c r="G321" s="32"/>
      <c r="H321" s="32"/>
      <c r="I321" s="159"/>
      <c r="J321" s="32"/>
      <c r="K321" s="32"/>
      <c r="L321" s="33"/>
      <c r="M321" s="160"/>
      <c r="N321" s="161"/>
      <c r="O321" s="58"/>
      <c r="P321" s="58"/>
      <c r="Q321" s="58"/>
      <c r="R321" s="58"/>
      <c r="S321" s="58"/>
      <c r="T321" s="59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T321" s="17" t="s">
        <v>127</v>
      </c>
      <c r="AU321" s="17" t="s">
        <v>83</v>
      </c>
    </row>
    <row r="322" spans="1:65" s="15" customFormat="1" x14ac:dyDescent="0.2">
      <c r="B322" s="194"/>
      <c r="D322" s="157" t="s">
        <v>129</v>
      </c>
      <c r="E322" s="195" t="s">
        <v>1</v>
      </c>
      <c r="F322" s="196" t="s">
        <v>492</v>
      </c>
      <c r="H322" s="195" t="s">
        <v>1</v>
      </c>
      <c r="I322" s="197"/>
      <c r="L322" s="194"/>
      <c r="M322" s="198"/>
      <c r="N322" s="199"/>
      <c r="O322" s="199"/>
      <c r="P322" s="199"/>
      <c r="Q322" s="199"/>
      <c r="R322" s="199"/>
      <c r="S322" s="199"/>
      <c r="T322" s="200"/>
      <c r="AT322" s="195" t="s">
        <v>129</v>
      </c>
      <c r="AU322" s="195" t="s">
        <v>83</v>
      </c>
      <c r="AV322" s="15" t="s">
        <v>81</v>
      </c>
      <c r="AW322" s="15" t="s">
        <v>30</v>
      </c>
      <c r="AX322" s="15" t="s">
        <v>73</v>
      </c>
      <c r="AY322" s="195" t="s">
        <v>116</v>
      </c>
    </row>
    <row r="323" spans="1:65" s="13" customFormat="1" ht="22.5" x14ac:dyDescent="0.2">
      <c r="B323" s="164"/>
      <c r="D323" s="157" t="s">
        <v>129</v>
      </c>
      <c r="E323" s="165" t="s">
        <v>1</v>
      </c>
      <c r="F323" s="166" t="s">
        <v>515</v>
      </c>
      <c r="H323" s="167">
        <v>42.734999999999999</v>
      </c>
      <c r="I323" s="168"/>
      <c r="L323" s="164"/>
      <c r="M323" s="169"/>
      <c r="N323" s="170"/>
      <c r="O323" s="170"/>
      <c r="P323" s="170"/>
      <c r="Q323" s="170"/>
      <c r="R323" s="170"/>
      <c r="S323" s="170"/>
      <c r="T323" s="171"/>
      <c r="AT323" s="165" t="s">
        <v>129</v>
      </c>
      <c r="AU323" s="165" t="s">
        <v>83</v>
      </c>
      <c r="AV323" s="13" t="s">
        <v>83</v>
      </c>
      <c r="AW323" s="13" t="s">
        <v>30</v>
      </c>
      <c r="AX323" s="13" t="s">
        <v>81</v>
      </c>
      <c r="AY323" s="165" t="s">
        <v>116</v>
      </c>
    </row>
    <row r="324" spans="1:65" s="2" customFormat="1" ht="16.5" customHeight="1" x14ac:dyDescent="0.2">
      <c r="A324" s="32"/>
      <c r="B324" s="143"/>
      <c r="C324" s="144" t="s">
        <v>516</v>
      </c>
      <c r="D324" s="144" t="s">
        <v>119</v>
      </c>
      <c r="E324" s="145" t="s">
        <v>517</v>
      </c>
      <c r="F324" s="146" t="s">
        <v>518</v>
      </c>
      <c r="G324" s="147" t="s">
        <v>190</v>
      </c>
      <c r="H324" s="148">
        <v>57.62</v>
      </c>
      <c r="I324" s="149"/>
      <c r="J324" s="150">
        <f>ROUND(I324*H324,2)</f>
        <v>0</v>
      </c>
      <c r="K324" s="146" t="s">
        <v>123</v>
      </c>
      <c r="L324" s="33"/>
      <c r="M324" s="151" t="s">
        <v>1</v>
      </c>
      <c r="N324" s="152" t="s">
        <v>38</v>
      </c>
      <c r="O324" s="58"/>
      <c r="P324" s="153">
        <f>O324*H324</f>
        <v>0</v>
      </c>
      <c r="Q324" s="153">
        <v>4.1739999999999999E-2</v>
      </c>
      <c r="R324" s="153">
        <f>Q324*H324</f>
        <v>2.4050587999999999</v>
      </c>
      <c r="S324" s="153">
        <v>0</v>
      </c>
      <c r="T324" s="154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55" t="s">
        <v>124</v>
      </c>
      <c r="AT324" s="155" t="s">
        <v>119</v>
      </c>
      <c r="AU324" s="155" t="s">
        <v>83</v>
      </c>
      <c r="AY324" s="17" t="s">
        <v>116</v>
      </c>
      <c r="BE324" s="156">
        <f>IF(N324="základní",J324,0)</f>
        <v>0</v>
      </c>
      <c r="BF324" s="156">
        <f>IF(N324="snížená",J324,0)</f>
        <v>0</v>
      </c>
      <c r="BG324" s="156">
        <f>IF(N324="zákl. přenesená",J324,0)</f>
        <v>0</v>
      </c>
      <c r="BH324" s="156">
        <f>IF(N324="sníž. přenesená",J324,0)</f>
        <v>0</v>
      </c>
      <c r="BI324" s="156">
        <f>IF(N324="nulová",J324,0)</f>
        <v>0</v>
      </c>
      <c r="BJ324" s="17" t="s">
        <v>81</v>
      </c>
      <c r="BK324" s="156">
        <f>ROUND(I324*H324,2)</f>
        <v>0</v>
      </c>
      <c r="BL324" s="17" t="s">
        <v>124</v>
      </c>
      <c r="BM324" s="155" t="s">
        <v>519</v>
      </c>
    </row>
    <row r="325" spans="1:65" s="2" customFormat="1" x14ac:dyDescent="0.2">
      <c r="A325" s="32"/>
      <c r="B325" s="33"/>
      <c r="C325" s="32"/>
      <c r="D325" s="157" t="s">
        <v>126</v>
      </c>
      <c r="E325" s="32"/>
      <c r="F325" s="158" t="s">
        <v>520</v>
      </c>
      <c r="G325" s="32"/>
      <c r="H325" s="32"/>
      <c r="I325" s="159"/>
      <c r="J325" s="32"/>
      <c r="K325" s="32"/>
      <c r="L325" s="33"/>
      <c r="M325" s="160"/>
      <c r="N325" s="161"/>
      <c r="O325" s="58"/>
      <c r="P325" s="58"/>
      <c r="Q325" s="58"/>
      <c r="R325" s="58"/>
      <c r="S325" s="58"/>
      <c r="T325" s="59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T325" s="17" t="s">
        <v>126</v>
      </c>
      <c r="AU325" s="17" t="s">
        <v>83</v>
      </c>
    </row>
    <row r="326" spans="1:65" s="2" customFormat="1" x14ac:dyDescent="0.2">
      <c r="A326" s="32"/>
      <c r="B326" s="33"/>
      <c r="C326" s="32"/>
      <c r="D326" s="162" t="s">
        <v>127</v>
      </c>
      <c r="E326" s="32"/>
      <c r="F326" s="163" t="s">
        <v>521</v>
      </c>
      <c r="G326" s="32"/>
      <c r="H326" s="32"/>
      <c r="I326" s="159"/>
      <c r="J326" s="32"/>
      <c r="K326" s="32"/>
      <c r="L326" s="33"/>
      <c r="M326" s="160"/>
      <c r="N326" s="161"/>
      <c r="O326" s="58"/>
      <c r="P326" s="58"/>
      <c r="Q326" s="58"/>
      <c r="R326" s="58"/>
      <c r="S326" s="58"/>
      <c r="T326" s="59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T326" s="17" t="s">
        <v>127</v>
      </c>
      <c r="AU326" s="17" t="s">
        <v>83</v>
      </c>
    </row>
    <row r="327" spans="1:65" s="13" customFormat="1" x14ac:dyDescent="0.2">
      <c r="B327" s="164"/>
      <c r="D327" s="157" t="s">
        <v>129</v>
      </c>
      <c r="E327" s="165" t="s">
        <v>1</v>
      </c>
      <c r="F327" s="166" t="s">
        <v>522</v>
      </c>
      <c r="H327" s="167">
        <v>57.62</v>
      </c>
      <c r="I327" s="168"/>
      <c r="L327" s="164"/>
      <c r="M327" s="169"/>
      <c r="N327" s="170"/>
      <c r="O327" s="170"/>
      <c r="P327" s="170"/>
      <c r="Q327" s="170"/>
      <c r="R327" s="170"/>
      <c r="S327" s="170"/>
      <c r="T327" s="171"/>
      <c r="AT327" s="165" t="s">
        <v>129</v>
      </c>
      <c r="AU327" s="165" t="s">
        <v>83</v>
      </c>
      <c r="AV327" s="13" t="s">
        <v>83</v>
      </c>
      <c r="AW327" s="13" t="s">
        <v>30</v>
      </c>
      <c r="AX327" s="13" t="s">
        <v>81</v>
      </c>
      <c r="AY327" s="165" t="s">
        <v>116</v>
      </c>
    </row>
    <row r="328" spans="1:65" s="2" customFormat="1" ht="16.5" customHeight="1" x14ac:dyDescent="0.2">
      <c r="A328" s="32"/>
      <c r="B328" s="143"/>
      <c r="C328" s="144" t="s">
        <v>523</v>
      </c>
      <c r="D328" s="144" t="s">
        <v>119</v>
      </c>
      <c r="E328" s="145" t="s">
        <v>524</v>
      </c>
      <c r="F328" s="146" t="s">
        <v>525</v>
      </c>
      <c r="G328" s="147" t="s">
        <v>190</v>
      </c>
      <c r="H328" s="148">
        <v>57.62</v>
      </c>
      <c r="I328" s="149"/>
      <c r="J328" s="150">
        <f>ROUND(I328*H328,2)</f>
        <v>0</v>
      </c>
      <c r="K328" s="146" t="s">
        <v>123</v>
      </c>
      <c r="L328" s="33"/>
      <c r="M328" s="151" t="s">
        <v>1</v>
      </c>
      <c r="N328" s="152" t="s">
        <v>38</v>
      </c>
      <c r="O328" s="58"/>
      <c r="P328" s="153">
        <f>O328*H328</f>
        <v>0</v>
      </c>
      <c r="Q328" s="153">
        <v>2.0000000000000002E-5</v>
      </c>
      <c r="R328" s="153">
        <f>Q328*H328</f>
        <v>1.1524E-3</v>
      </c>
      <c r="S328" s="153">
        <v>0</v>
      </c>
      <c r="T328" s="154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55" t="s">
        <v>124</v>
      </c>
      <c r="AT328" s="155" t="s">
        <v>119</v>
      </c>
      <c r="AU328" s="155" t="s">
        <v>83</v>
      </c>
      <c r="AY328" s="17" t="s">
        <v>116</v>
      </c>
      <c r="BE328" s="156">
        <f>IF(N328="základní",J328,0)</f>
        <v>0</v>
      </c>
      <c r="BF328" s="156">
        <f>IF(N328="snížená",J328,0)</f>
        <v>0</v>
      </c>
      <c r="BG328" s="156">
        <f>IF(N328="zákl. přenesená",J328,0)</f>
        <v>0</v>
      </c>
      <c r="BH328" s="156">
        <f>IF(N328="sníž. přenesená",J328,0)</f>
        <v>0</v>
      </c>
      <c r="BI328" s="156">
        <f>IF(N328="nulová",J328,0)</f>
        <v>0</v>
      </c>
      <c r="BJ328" s="17" t="s">
        <v>81</v>
      </c>
      <c r="BK328" s="156">
        <f>ROUND(I328*H328,2)</f>
        <v>0</v>
      </c>
      <c r="BL328" s="17" t="s">
        <v>124</v>
      </c>
      <c r="BM328" s="155" t="s">
        <v>526</v>
      </c>
    </row>
    <row r="329" spans="1:65" s="2" customFormat="1" x14ac:dyDescent="0.2">
      <c r="A329" s="32"/>
      <c r="B329" s="33"/>
      <c r="C329" s="32"/>
      <c r="D329" s="157" t="s">
        <v>126</v>
      </c>
      <c r="E329" s="32"/>
      <c r="F329" s="158" t="s">
        <v>527</v>
      </c>
      <c r="G329" s="32"/>
      <c r="H329" s="32"/>
      <c r="I329" s="159"/>
      <c r="J329" s="32"/>
      <c r="K329" s="32"/>
      <c r="L329" s="33"/>
      <c r="M329" s="160"/>
      <c r="N329" s="161"/>
      <c r="O329" s="58"/>
      <c r="P329" s="58"/>
      <c r="Q329" s="58"/>
      <c r="R329" s="58"/>
      <c r="S329" s="58"/>
      <c r="T329" s="59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T329" s="17" t="s">
        <v>126</v>
      </c>
      <c r="AU329" s="17" t="s">
        <v>83</v>
      </c>
    </row>
    <row r="330" spans="1:65" s="2" customFormat="1" x14ac:dyDescent="0.2">
      <c r="A330" s="32"/>
      <c r="B330" s="33"/>
      <c r="C330" s="32"/>
      <c r="D330" s="162" t="s">
        <v>127</v>
      </c>
      <c r="E330" s="32"/>
      <c r="F330" s="163" t="s">
        <v>528</v>
      </c>
      <c r="G330" s="32"/>
      <c r="H330" s="32"/>
      <c r="I330" s="159"/>
      <c r="J330" s="32"/>
      <c r="K330" s="32"/>
      <c r="L330" s="33"/>
      <c r="M330" s="160"/>
      <c r="N330" s="161"/>
      <c r="O330" s="58"/>
      <c r="P330" s="58"/>
      <c r="Q330" s="58"/>
      <c r="R330" s="58"/>
      <c r="S330" s="58"/>
      <c r="T330" s="59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T330" s="17" t="s">
        <v>127</v>
      </c>
      <c r="AU330" s="17" t="s">
        <v>83</v>
      </c>
    </row>
    <row r="331" spans="1:65" s="2" customFormat="1" ht="16.5" customHeight="1" x14ac:dyDescent="0.2">
      <c r="A331" s="32"/>
      <c r="B331" s="143"/>
      <c r="C331" s="144" t="s">
        <v>529</v>
      </c>
      <c r="D331" s="144" t="s">
        <v>119</v>
      </c>
      <c r="E331" s="145" t="s">
        <v>530</v>
      </c>
      <c r="F331" s="146" t="s">
        <v>531</v>
      </c>
      <c r="G331" s="147" t="s">
        <v>220</v>
      </c>
      <c r="H331" s="148">
        <v>9.4019999999999992</v>
      </c>
      <c r="I331" s="149"/>
      <c r="J331" s="150">
        <f>ROUND(I331*H331,2)</f>
        <v>0</v>
      </c>
      <c r="K331" s="146" t="s">
        <v>123</v>
      </c>
      <c r="L331" s="33"/>
      <c r="M331" s="151" t="s">
        <v>1</v>
      </c>
      <c r="N331" s="152" t="s">
        <v>38</v>
      </c>
      <c r="O331" s="58"/>
      <c r="P331" s="153">
        <f>O331*H331</f>
        <v>0</v>
      </c>
      <c r="Q331" s="153">
        <v>1.04877</v>
      </c>
      <c r="R331" s="153">
        <f>Q331*H331</f>
        <v>9.860535539999999</v>
      </c>
      <c r="S331" s="153">
        <v>0</v>
      </c>
      <c r="T331" s="154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55" t="s">
        <v>124</v>
      </c>
      <c r="AT331" s="155" t="s">
        <v>119</v>
      </c>
      <c r="AU331" s="155" t="s">
        <v>83</v>
      </c>
      <c r="AY331" s="17" t="s">
        <v>116</v>
      </c>
      <c r="BE331" s="156">
        <f>IF(N331="základní",J331,0)</f>
        <v>0</v>
      </c>
      <c r="BF331" s="156">
        <f>IF(N331="snížená",J331,0)</f>
        <v>0</v>
      </c>
      <c r="BG331" s="156">
        <f>IF(N331="zákl. přenesená",J331,0)</f>
        <v>0</v>
      </c>
      <c r="BH331" s="156">
        <f>IF(N331="sníž. přenesená",J331,0)</f>
        <v>0</v>
      </c>
      <c r="BI331" s="156">
        <f>IF(N331="nulová",J331,0)</f>
        <v>0</v>
      </c>
      <c r="BJ331" s="17" t="s">
        <v>81</v>
      </c>
      <c r="BK331" s="156">
        <f>ROUND(I331*H331,2)</f>
        <v>0</v>
      </c>
      <c r="BL331" s="17" t="s">
        <v>124</v>
      </c>
      <c r="BM331" s="155" t="s">
        <v>532</v>
      </c>
    </row>
    <row r="332" spans="1:65" s="2" customFormat="1" ht="19.5" x14ac:dyDescent="0.2">
      <c r="A332" s="32"/>
      <c r="B332" s="33"/>
      <c r="C332" s="32"/>
      <c r="D332" s="157" t="s">
        <v>126</v>
      </c>
      <c r="E332" s="32"/>
      <c r="F332" s="158" t="s">
        <v>533</v>
      </c>
      <c r="G332" s="32"/>
      <c r="H332" s="32"/>
      <c r="I332" s="159"/>
      <c r="J332" s="32"/>
      <c r="K332" s="32"/>
      <c r="L332" s="33"/>
      <c r="M332" s="160"/>
      <c r="N332" s="161"/>
      <c r="O332" s="58"/>
      <c r="P332" s="58"/>
      <c r="Q332" s="58"/>
      <c r="R332" s="58"/>
      <c r="S332" s="58"/>
      <c r="T332" s="59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T332" s="17" t="s">
        <v>126</v>
      </c>
      <c r="AU332" s="17" t="s">
        <v>83</v>
      </c>
    </row>
    <row r="333" spans="1:65" s="2" customFormat="1" x14ac:dyDescent="0.2">
      <c r="A333" s="32"/>
      <c r="B333" s="33"/>
      <c r="C333" s="32"/>
      <c r="D333" s="162" t="s">
        <v>127</v>
      </c>
      <c r="E333" s="32"/>
      <c r="F333" s="163" t="s">
        <v>534</v>
      </c>
      <c r="G333" s="32"/>
      <c r="H333" s="32"/>
      <c r="I333" s="159"/>
      <c r="J333" s="32"/>
      <c r="K333" s="32"/>
      <c r="L333" s="33"/>
      <c r="M333" s="160"/>
      <c r="N333" s="161"/>
      <c r="O333" s="58"/>
      <c r="P333" s="58"/>
      <c r="Q333" s="58"/>
      <c r="R333" s="58"/>
      <c r="S333" s="58"/>
      <c r="T333" s="59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T333" s="17" t="s">
        <v>127</v>
      </c>
      <c r="AU333" s="17" t="s">
        <v>83</v>
      </c>
    </row>
    <row r="334" spans="1:65" s="13" customFormat="1" x14ac:dyDescent="0.2">
      <c r="B334" s="164"/>
      <c r="D334" s="157" t="s">
        <v>129</v>
      </c>
      <c r="E334" s="165" t="s">
        <v>1</v>
      </c>
      <c r="F334" s="166" t="s">
        <v>535</v>
      </c>
      <c r="H334" s="167">
        <v>9.4019999999999992</v>
      </c>
      <c r="I334" s="168"/>
      <c r="L334" s="164"/>
      <c r="M334" s="169"/>
      <c r="N334" s="170"/>
      <c r="O334" s="170"/>
      <c r="P334" s="170"/>
      <c r="Q334" s="170"/>
      <c r="R334" s="170"/>
      <c r="S334" s="170"/>
      <c r="T334" s="171"/>
      <c r="AT334" s="165" t="s">
        <v>129</v>
      </c>
      <c r="AU334" s="165" t="s">
        <v>83</v>
      </c>
      <c r="AV334" s="13" t="s">
        <v>83</v>
      </c>
      <c r="AW334" s="13" t="s">
        <v>30</v>
      </c>
      <c r="AX334" s="13" t="s">
        <v>81</v>
      </c>
      <c r="AY334" s="165" t="s">
        <v>116</v>
      </c>
    </row>
    <row r="335" spans="1:65" s="2" customFormat="1" ht="16.5" customHeight="1" x14ac:dyDescent="0.2">
      <c r="A335" s="32"/>
      <c r="B335" s="143"/>
      <c r="C335" s="144" t="s">
        <v>536</v>
      </c>
      <c r="D335" s="144" t="s">
        <v>119</v>
      </c>
      <c r="E335" s="145" t="s">
        <v>537</v>
      </c>
      <c r="F335" s="146" t="s">
        <v>538</v>
      </c>
      <c r="G335" s="147" t="s">
        <v>133</v>
      </c>
      <c r="H335" s="148">
        <v>5</v>
      </c>
      <c r="I335" s="149"/>
      <c r="J335" s="150">
        <f>ROUND(I335*H335,2)</f>
        <v>0</v>
      </c>
      <c r="K335" s="146" t="s">
        <v>1344</v>
      </c>
      <c r="L335" s="33"/>
      <c r="M335" s="151" t="s">
        <v>1</v>
      </c>
      <c r="N335" s="152" t="s">
        <v>38</v>
      </c>
      <c r="O335" s="58"/>
      <c r="P335" s="153">
        <f>O335*H335</f>
        <v>0</v>
      </c>
      <c r="Q335" s="153">
        <v>0.20074</v>
      </c>
      <c r="R335" s="153">
        <f>Q335*H335</f>
        <v>1.0037</v>
      </c>
      <c r="S335" s="153">
        <v>0</v>
      </c>
      <c r="T335" s="154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55" t="s">
        <v>124</v>
      </c>
      <c r="AT335" s="155" t="s">
        <v>119</v>
      </c>
      <c r="AU335" s="155" t="s">
        <v>83</v>
      </c>
      <c r="AY335" s="17" t="s">
        <v>116</v>
      </c>
      <c r="BE335" s="156">
        <f>IF(N335="základní",J335,0)</f>
        <v>0</v>
      </c>
      <c r="BF335" s="156">
        <f>IF(N335="snížená",J335,0)</f>
        <v>0</v>
      </c>
      <c r="BG335" s="156">
        <f>IF(N335="zákl. přenesená",J335,0)</f>
        <v>0</v>
      </c>
      <c r="BH335" s="156">
        <f>IF(N335="sníž. přenesená",J335,0)</f>
        <v>0</v>
      </c>
      <c r="BI335" s="156">
        <f>IF(N335="nulová",J335,0)</f>
        <v>0</v>
      </c>
      <c r="BJ335" s="17" t="s">
        <v>81</v>
      </c>
      <c r="BK335" s="156">
        <f>ROUND(I335*H335,2)</f>
        <v>0</v>
      </c>
      <c r="BL335" s="17" t="s">
        <v>124</v>
      </c>
      <c r="BM335" s="155" t="s">
        <v>539</v>
      </c>
    </row>
    <row r="336" spans="1:65" s="2" customFormat="1" ht="19.5" x14ac:dyDescent="0.2">
      <c r="A336" s="32"/>
      <c r="B336" s="33"/>
      <c r="C336" s="32"/>
      <c r="D336" s="157" t="s">
        <v>126</v>
      </c>
      <c r="E336" s="32"/>
      <c r="F336" s="158" t="s">
        <v>540</v>
      </c>
      <c r="G336" s="32"/>
      <c r="H336" s="32"/>
      <c r="I336" s="159"/>
      <c r="J336" s="32"/>
      <c r="K336" s="32"/>
      <c r="L336" s="33"/>
      <c r="M336" s="160"/>
      <c r="N336" s="161"/>
      <c r="O336" s="58"/>
      <c r="P336" s="58"/>
      <c r="Q336" s="58"/>
      <c r="R336" s="58"/>
      <c r="S336" s="58"/>
      <c r="T336" s="59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T336" s="17" t="s">
        <v>126</v>
      </c>
      <c r="AU336" s="17" t="s">
        <v>83</v>
      </c>
    </row>
    <row r="337" spans="1:65" s="15" customFormat="1" x14ac:dyDescent="0.2">
      <c r="B337" s="194"/>
      <c r="D337" s="157" t="s">
        <v>129</v>
      </c>
      <c r="E337" s="195" t="s">
        <v>1</v>
      </c>
      <c r="F337" s="196" t="s">
        <v>492</v>
      </c>
      <c r="H337" s="195" t="s">
        <v>1</v>
      </c>
      <c r="I337" s="197"/>
      <c r="L337" s="194"/>
      <c r="M337" s="198"/>
      <c r="N337" s="199"/>
      <c r="O337" s="199"/>
      <c r="P337" s="199"/>
      <c r="Q337" s="199"/>
      <c r="R337" s="199"/>
      <c r="S337" s="199"/>
      <c r="T337" s="200"/>
      <c r="AT337" s="195" t="s">
        <v>129</v>
      </c>
      <c r="AU337" s="195" t="s">
        <v>83</v>
      </c>
      <c r="AV337" s="15" t="s">
        <v>81</v>
      </c>
      <c r="AW337" s="15" t="s">
        <v>30</v>
      </c>
      <c r="AX337" s="15" t="s">
        <v>73</v>
      </c>
      <c r="AY337" s="195" t="s">
        <v>116</v>
      </c>
    </row>
    <row r="338" spans="1:65" s="13" customFormat="1" x14ac:dyDescent="0.2">
      <c r="B338" s="164"/>
      <c r="D338" s="157" t="s">
        <v>129</v>
      </c>
      <c r="E338" s="165" t="s">
        <v>1</v>
      </c>
      <c r="F338" s="166" t="s">
        <v>541</v>
      </c>
      <c r="H338" s="167">
        <v>5</v>
      </c>
      <c r="I338" s="168"/>
      <c r="L338" s="164"/>
      <c r="M338" s="169"/>
      <c r="N338" s="170"/>
      <c r="O338" s="170"/>
      <c r="P338" s="170"/>
      <c r="Q338" s="170"/>
      <c r="R338" s="170"/>
      <c r="S338" s="170"/>
      <c r="T338" s="171"/>
      <c r="AT338" s="165" t="s">
        <v>129</v>
      </c>
      <c r="AU338" s="165" t="s">
        <v>83</v>
      </c>
      <c r="AV338" s="13" t="s">
        <v>83</v>
      </c>
      <c r="AW338" s="13" t="s">
        <v>30</v>
      </c>
      <c r="AX338" s="13" t="s">
        <v>73</v>
      </c>
      <c r="AY338" s="165" t="s">
        <v>116</v>
      </c>
    </row>
    <row r="339" spans="1:65" s="14" customFormat="1" x14ac:dyDescent="0.2">
      <c r="B339" s="182"/>
      <c r="D339" s="157" t="s">
        <v>129</v>
      </c>
      <c r="E339" s="183" t="s">
        <v>1</v>
      </c>
      <c r="F339" s="184" t="s">
        <v>179</v>
      </c>
      <c r="H339" s="185">
        <v>5</v>
      </c>
      <c r="I339" s="186"/>
      <c r="L339" s="182"/>
      <c r="M339" s="187"/>
      <c r="N339" s="188"/>
      <c r="O339" s="188"/>
      <c r="P339" s="188"/>
      <c r="Q339" s="188"/>
      <c r="R339" s="188"/>
      <c r="S339" s="188"/>
      <c r="T339" s="189"/>
      <c r="AT339" s="183" t="s">
        <v>129</v>
      </c>
      <c r="AU339" s="183" t="s">
        <v>83</v>
      </c>
      <c r="AV339" s="14" t="s">
        <v>124</v>
      </c>
      <c r="AW339" s="14" t="s">
        <v>30</v>
      </c>
      <c r="AX339" s="14" t="s">
        <v>81</v>
      </c>
      <c r="AY339" s="183" t="s">
        <v>116</v>
      </c>
    </row>
    <row r="340" spans="1:65" s="12" customFormat="1" ht="22.9" customHeight="1" x14ac:dyDescent="0.2">
      <c r="B340" s="130"/>
      <c r="D340" s="131" t="s">
        <v>72</v>
      </c>
      <c r="E340" s="141" t="s">
        <v>124</v>
      </c>
      <c r="F340" s="141" t="s">
        <v>542</v>
      </c>
      <c r="I340" s="133"/>
      <c r="J340" s="142">
        <f>BK340</f>
        <v>0</v>
      </c>
      <c r="L340" s="130"/>
      <c r="M340" s="135"/>
      <c r="N340" s="136"/>
      <c r="O340" s="136"/>
      <c r="P340" s="137">
        <f>SUM(P341:P390)</f>
        <v>0</v>
      </c>
      <c r="Q340" s="136"/>
      <c r="R340" s="137">
        <f>SUM(R341:R390)</f>
        <v>8.2476787699999985</v>
      </c>
      <c r="S340" s="136"/>
      <c r="T340" s="138">
        <f>SUM(T341:T390)</f>
        <v>0</v>
      </c>
      <c r="AR340" s="131" t="s">
        <v>81</v>
      </c>
      <c r="AT340" s="139" t="s">
        <v>72</v>
      </c>
      <c r="AU340" s="139" t="s">
        <v>81</v>
      </c>
      <c r="AY340" s="131" t="s">
        <v>116</v>
      </c>
      <c r="BK340" s="140">
        <f>SUM(BK341:BK390)</f>
        <v>0</v>
      </c>
    </row>
    <row r="341" spans="1:65" s="2" customFormat="1" ht="21.75" customHeight="1" x14ac:dyDescent="0.2">
      <c r="A341" s="32"/>
      <c r="B341" s="143"/>
      <c r="C341" s="144" t="s">
        <v>543</v>
      </c>
      <c r="D341" s="144" t="s">
        <v>119</v>
      </c>
      <c r="E341" s="145" t="s">
        <v>544</v>
      </c>
      <c r="F341" s="146" t="s">
        <v>545</v>
      </c>
      <c r="G341" s="147" t="s">
        <v>329</v>
      </c>
      <c r="H341" s="148">
        <v>47.570999999999998</v>
      </c>
      <c r="I341" s="149"/>
      <c r="J341" s="150">
        <f>ROUND(I341*H341,2)</f>
        <v>0</v>
      </c>
      <c r="K341" s="146" t="s">
        <v>123</v>
      </c>
      <c r="L341" s="33"/>
      <c r="M341" s="151" t="s">
        <v>1</v>
      </c>
      <c r="N341" s="152" t="s">
        <v>38</v>
      </c>
      <c r="O341" s="58"/>
      <c r="P341" s="153">
        <f>O341*H341</f>
        <v>0</v>
      </c>
      <c r="Q341" s="153">
        <v>0</v>
      </c>
      <c r="R341" s="153">
        <f>Q341*H341</f>
        <v>0</v>
      </c>
      <c r="S341" s="153">
        <v>0</v>
      </c>
      <c r="T341" s="154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55" t="s">
        <v>124</v>
      </c>
      <c r="AT341" s="155" t="s">
        <v>119</v>
      </c>
      <c r="AU341" s="155" t="s">
        <v>83</v>
      </c>
      <c r="AY341" s="17" t="s">
        <v>116</v>
      </c>
      <c r="BE341" s="156">
        <f>IF(N341="základní",J341,0)</f>
        <v>0</v>
      </c>
      <c r="BF341" s="156">
        <f>IF(N341="snížená",J341,0)</f>
        <v>0</v>
      </c>
      <c r="BG341" s="156">
        <f>IF(N341="zákl. přenesená",J341,0)</f>
        <v>0</v>
      </c>
      <c r="BH341" s="156">
        <f>IF(N341="sníž. přenesená",J341,0)</f>
        <v>0</v>
      </c>
      <c r="BI341" s="156">
        <f>IF(N341="nulová",J341,0)</f>
        <v>0</v>
      </c>
      <c r="BJ341" s="17" t="s">
        <v>81</v>
      </c>
      <c r="BK341" s="156">
        <f>ROUND(I341*H341,2)</f>
        <v>0</v>
      </c>
      <c r="BL341" s="17" t="s">
        <v>124</v>
      </c>
      <c r="BM341" s="155" t="s">
        <v>546</v>
      </c>
    </row>
    <row r="342" spans="1:65" s="2" customFormat="1" ht="19.5" x14ac:dyDescent="0.2">
      <c r="A342" s="32"/>
      <c r="B342" s="33"/>
      <c r="C342" s="32"/>
      <c r="D342" s="157" t="s">
        <v>126</v>
      </c>
      <c r="E342" s="32"/>
      <c r="F342" s="158" t="s">
        <v>547</v>
      </c>
      <c r="G342" s="32"/>
      <c r="H342" s="32"/>
      <c r="I342" s="159"/>
      <c r="J342" s="32"/>
      <c r="K342" s="32"/>
      <c r="L342" s="33"/>
      <c r="M342" s="160"/>
      <c r="N342" s="161"/>
      <c r="O342" s="58"/>
      <c r="P342" s="58"/>
      <c r="Q342" s="58"/>
      <c r="R342" s="58"/>
      <c r="S342" s="58"/>
      <c r="T342" s="59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T342" s="17" t="s">
        <v>126</v>
      </c>
      <c r="AU342" s="17" t="s">
        <v>83</v>
      </c>
    </row>
    <row r="343" spans="1:65" s="2" customFormat="1" x14ac:dyDescent="0.2">
      <c r="A343" s="32"/>
      <c r="B343" s="33"/>
      <c r="C343" s="32"/>
      <c r="D343" s="162" t="s">
        <v>127</v>
      </c>
      <c r="E343" s="32"/>
      <c r="F343" s="163" t="s">
        <v>548</v>
      </c>
      <c r="G343" s="32"/>
      <c r="H343" s="32"/>
      <c r="I343" s="159"/>
      <c r="J343" s="32"/>
      <c r="K343" s="32"/>
      <c r="L343" s="33"/>
      <c r="M343" s="160"/>
      <c r="N343" s="161"/>
      <c r="O343" s="58"/>
      <c r="P343" s="58"/>
      <c r="Q343" s="58"/>
      <c r="R343" s="58"/>
      <c r="S343" s="58"/>
      <c r="T343" s="59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T343" s="17" t="s">
        <v>127</v>
      </c>
      <c r="AU343" s="17" t="s">
        <v>83</v>
      </c>
    </row>
    <row r="344" spans="1:65" s="15" customFormat="1" x14ac:dyDescent="0.2">
      <c r="B344" s="194"/>
      <c r="D344" s="157" t="s">
        <v>129</v>
      </c>
      <c r="E344" s="195" t="s">
        <v>1</v>
      </c>
      <c r="F344" s="196" t="s">
        <v>549</v>
      </c>
      <c r="H344" s="195" t="s">
        <v>1</v>
      </c>
      <c r="I344" s="197"/>
      <c r="L344" s="194"/>
      <c r="M344" s="198"/>
      <c r="N344" s="199"/>
      <c r="O344" s="199"/>
      <c r="P344" s="199"/>
      <c r="Q344" s="199"/>
      <c r="R344" s="199"/>
      <c r="S344" s="199"/>
      <c r="T344" s="200"/>
      <c r="AT344" s="195" t="s">
        <v>129</v>
      </c>
      <c r="AU344" s="195" t="s">
        <v>83</v>
      </c>
      <c r="AV344" s="15" t="s">
        <v>81</v>
      </c>
      <c r="AW344" s="15" t="s">
        <v>30</v>
      </c>
      <c r="AX344" s="15" t="s">
        <v>73</v>
      </c>
      <c r="AY344" s="195" t="s">
        <v>116</v>
      </c>
    </row>
    <row r="345" spans="1:65" s="13" customFormat="1" ht="22.5" x14ac:dyDescent="0.2">
      <c r="B345" s="164"/>
      <c r="D345" s="157" t="s">
        <v>129</v>
      </c>
      <c r="E345" s="165" t="s">
        <v>1</v>
      </c>
      <c r="F345" s="166" t="s">
        <v>550</v>
      </c>
      <c r="H345" s="167">
        <v>47.570999999999998</v>
      </c>
      <c r="I345" s="168"/>
      <c r="L345" s="164"/>
      <c r="M345" s="169"/>
      <c r="N345" s="170"/>
      <c r="O345" s="170"/>
      <c r="P345" s="170"/>
      <c r="Q345" s="170"/>
      <c r="R345" s="170"/>
      <c r="S345" s="170"/>
      <c r="T345" s="171"/>
      <c r="AT345" s="165" t="s">
        <v>129</v>
      </c>
      <c r="AU345" s="165" t="s">
        <v>83</v>
      </c>
      <c r="AV345" s="13" t="s">
        <v>83</v>
      </c>
      <c r="AW345" s="13" t="s">
        <v>30</v>
      </c>
      <c r="AX345" s="13" t="s">
        <v>81</v>
      </c>
      <c r="AY345" s="165" t="s">
        <v>116</v>
      </c>
    </row>
    <row r="346" spans="1:65" s="2" customFormat="1" ht="16.5" customHeight="1" x14ac:dyDescent="0.2">
      <c r="A346" s="32"/>
      <c r="B346" s="143"/>
      <c r="C346" s="144" t="s">
        <v>551</v>
      </c>
      <c r="D346" s="144" t="s">
        <v>119</v>
      </c>
      <c r="E346" s="145" t="s">
        <v>552</v>
      </c>
      <c r="F346" s="146" t="s">
        <v>553</v>
      </c>
      <c r="G346" s="147" t="s">
        <v>190</v>
      </c>
      <c r="H346" s="148">
        <v>26.324999999999999</v>
      </c>
      <c r="I346" s="149"/>
      <c r="J346" s="150">
        <f>ROUND(I346*H346,2)</f>
        <v>0</v>
      </c>
      <c r="K346" s="146" t="s">
        <v>123</v>
      </c>
      <c r="L346" s="33"/>
      <c r="M346" s="151" t="s">
        <v>1</v>
      </c>
      <c r="N346" s="152" t="s">
        <v>38</v>
      </c>
      <c r="O346" s="58"/>
      <c r="P346" s="153">
        <f>O346*H346</f>
        <v>0</v>
      </c>
      <c r="Q346" s="153">
        <v>7.6E-3</v>
      </c>
      <c r="R346" s="153">
        <f>Q346*H346</f>
        <v>0.20007</v>
      </c>
      <c r="S346" s="153">
        <v>0</v>
      </c>
      <c r="T346" s="154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55" t="s">
        <v>124</v>
      </c>
      <c r="AT346" s="155" t="s">
        <v>119</v>
      </c>
      <c r="AU346" s="155" t="s">
        <v>83</v>
      </c>
      <c r="AY346" s="17" t="s">
        <v>116</v>
      </c>
      <c r="BE346" s="156">
        <f>IF(N346="základní",J346,0)</f>
        <v>0</v>
      </c>
      <c r="BF346" s="156">
        <f>IF(N346="snížená",J346,0)</f>
        <v>0</v>
      </c>
      <c r="BG346" s="156">
        <f>IF(N346="zákl. přenesená",J346,0)</f>
        <v>0</v>
      </c>
      <c r="BH346" s="156">
        <f>IF(N346="sníž. přenesená",J346,0)</f>
        <v>0</v>
      </c>
      <c r="BI346" s="156">
        <f>IF(N346="nulová",J346,0)</f>
        <v>0</v>
      </c>
      <c r="BJ346" s="17" t="s">
        <v>81</v>
      </c>
      <c r="BK346" s="156">
        <f>ROUND(I346*H346,2)</f>
        <v>0</v>
      </c>
      <c r="BL346" s="17" t="s">
        <v>124</v>
      </c>
      <c r="BM346" s="155" t="s">
        <v>554</v>
      </c>
    </row>
    <row r="347" spans="1:65" s="2" customFormat="1" x14ac:dyDescent="0.2">
      <c r="A347" s="32"/>
      <c r="B347" s="33"/>
      <c r="C347" s="32"/>
      <c r="D347" s="157" t="s">
        <v>126</v>
      </c>
      <c r="E347" s="32"/>
      <c r="F347" s="158" t="s">
        <v>553</v>
      </c>
      <c r="G347" s="32"/>
      <c r="H347" s="32"/>
      <c r="I347" s="159"/>
      <c r="J347" s="32"/>
      <c r="K347" s="32"/>
      <c r="L347" s="33"/>
      <c r="M347" s="160"/>
      <c r="N347" s="161"/>
      <c r="O347" s="58"/>
      <c r="P347" s="58"/>
      <c r="Q347" s="58"/>
      <c r="R347" s="58"/>
      <c r="S347" s="58"/>
      <c r="T347" s="59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T347" s="17" t="s">
        <v>126</v>
      </c>
      <c r="AU347" s="17" t="s">
        <v>83</v>
      </c>
    </row>
    <row r="348" spans="1:65" s="2" customFormat="1" x14ac:dyDescent="0.2">
      <c r="A348" s="32"/>
      <c r="B348" s="33"/>
      <c r="C348" s="32"/>
      <c r="D348" s="162" t="s">
        <v>127</v>
      </c>
      <c r="E348" s="32"/>
      <c r="F348" s="163" t="s">
        <v>555</v>
      </c>
      <c r="G348" s="32"/>
      <c r="H348" s="32"/>
      <c r="I348" s="159"/>
      <c r="J348" s="32"/>
      <c r="K348" s="32"/>
      <c r="L348" s="33"/>
      <c r="M348" s="160"/>
      <c r="N348" s="161"/>
      <c r="O348" s="58"/>
      <c r="P348" s="58"/>
      <c r="Q348" s="58"/>
      <c r="R348" s="58"/>
      <c r="S348" s="58"/>
      <c r="T348" s="59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T348" s="17" t="s">
        <v>127</v>
      </c>
      <c r="AU348" s="17" t="s">
        <v>83</v>
      </c>
    </row>
    <row r="349" spans="1:65" s="13" customFormat="1" x14ac:dyDescent="0.2">
      <c r="B349" s="164"/>
      <c r="D349" s="157" t="s">
        <v>129</v>
      </c>
      <c r="E349" s="165" t="s">
        <v>1</v>
      </c>
      <c r="F349" s="166" t="s">
        <v>556</v>
      </c>
      <c r="H349" s="167">
        <v>26.324999999999999</v>
      </c>
      <c r="I349" s="168"/>
      <c r="L349" s="164"/>
      <c r="M349" s="169"/>
      <c r="N349" s="170"/>
      <c r="O349" s="170"/>
      <c r="P349" s="170"/>
      <c r="Q349" s="170"/>
      <c r="R349" s="170"/>
      <c r="S349" s="170"/>
      <c r="T349" s="171"/>
      <c r="AT349" s="165" t="s">
        <v>129</v>
      </c>
      <c r="AU349" s="165" t="s">
        <v>83</v>
      </c>
      <c r="AV349" s="13" t="s">
        <v>83</v>
      </c>
      <c r="AW349" s="13" t="s">
        <v>30</v>
      </c>
      <c r="AX349" s="13" t="s">
        <v>81</v>
      </c>
      <c r="AY349" s="165" t="s">
        <v>116</v>
      </c>
    </row>
    <row r="350" spans="1:65" s="2" customFormat="1" ht="16.5" customHeight="1" x14ac:dyDescent="0.2">
      <c r="A350" s="32"/>
      <c r="B350" s="143"/>
      <c r="C350" s="144" t="s">
        <v>557</v>
      </c>
      <c r="D350" s="144" t="s">
        <v>119</v>
      </c>
      <c r="E350" s="145" t="s">
        <v>558</v>
      </c>
      <c r="F350" s="146" t="s">
        <v>559</v>
      </c>
      <c r="G350" s="147" t="s">
        <v>190</v>
      </c>
      <c r="H350" s="148">
        <v>26.324999999999999</v>
      </c>
      <c r="I350" s="149"/>
      <c r="J350" s="150">
        <f>ROUND(I350*H350,2)</f>
        <v>0</v>
      </c>
      <c r="K350" s="146" t="s">
        <v>123</v>
      </c>
      <c r="L350" s="33"/>
      <c r="M350" s="151" t="s">
        <v>1</v>
      </c>
      <c r="N350" s="152" t="s">
        <v>38</v>
      </c>
      <c r="O350" s="58"/>
      <c r="P350" s="153">
        <f>O350*H350</f>
        <v>0</v>
      </c>
      <c r="Q350" s="153">
        <v>0</v>
      </c>
      <c r="R350" s="153">
        <f>Q350*H350</f>
        <v>0</v>
      </c>
      <c r="S350" s="153">
        <v>0</v>
      </c>
      <c r="T350" s="154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55" t="s">
        <v>124</v>
      </c>
      <c r="AT350" s="155" t="s">
        <v>119</v>
      </c>
      <c r="AU350" s="155" t="s">
        <v>83</v>
      </c>
      <c r="AY350" s="17" t="s">
        <v>116</v>
      </c>
      <c r="BE350" s="156">
        <f>IF(N350="základní",J350,0)</f>
        <v>0</v>
      </c>
      <c r="BF350" s="156">
        <f>IF(N350="snížená",J350,0)</f>
        <v>0</v>
      </c>
      <c r="BG350" s="156">
        <f>IF(N350="zákl. přenesená",J350,0)</f>
        <v>0</v>
      </c>
      <c r="BH350" s="156">
        <f>IF(N350="sníž. přenesená",J350,0)</f>
        <v>0</v>
      </c>
      <c r="BI350" s="156">
        <f>IF(N350="nulová",J350,0)</f>
        <v>0</v>
      </c>
      <c r="BJ350" s="17" t="s">
        <v>81</v>
      </c>
      <c r="BK350" s="156">
        <f>ROUND(I350*H350,2)</f>
        <v>0</v>
      </c>
      <c r="BL350" s="17" t="s">
        <v>124</v>
      </c>
      <c r="BM350" s="155" t="s">
        <v>560</v>
      </c>
    </row>
    <row r="351" spans="1:65" s="2" customFormat="1" x14ac:dyDescent="0.2">
      <c r="A351" s="32"/>
      <c r="B351" s="33"/>
      <c r="C351" s="32"/>
      <c r="D351" s="157" t="s">
        <v>126</v>
      </c>
      <c r="E351" s="32"/>
      <c r="F351" s="158" t="s">
        <v>559</v>
      </c>
      <c r="G351" s="32"/>
      <c r="H351" s="32"/>
      <c r="I351" s="159"/>
      <c r="J351" s="32"/>
      <c r="K351" s="32"/>
      <c r="L351" s="33"/>
      <c r="M351" s="160"/>
      <c r="N351" s="161"/>
      <c r="O351" s="58"/>
      <c r="P351" s="58"/>
      <c r="Q351" s="58"/>
      <c r="R351" s="58"/>
      <c r="S351" s="58"/>
      <c r="T351" s="59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T351" s="17" t="s">
        <v>126</v>
      </c>
      <c r="AU351" s="17" t="s">
        <v>83</v>
      </c>
    </row>
    <row r="352" spans="1:65" s="2" customFormat="1" x14ac:dyDescent="0.2">
      <c r="A352" s="32"/>
      <c r="B352" s="33"/>
      <c r="C352" s="32"/>
      <c r="D352" s="162" t="s">
        <v>127</v>
      </c>
      <c r="E352" s="32"/>
      <c r="F352" s="163" t="s">
        <v>561</v>
      </c>
      <c r="G352" s="32"/>
      <c r="H352" s="32"/>
      <c r="I352" s="159"/>
      <c r="J352" s="32"/>
      <c r="K352" s="32"/>
      <c r="L352" s="33"/>
      <c r="M352" s="160"/>
      <c r="N352" s="161"/>
      <c r="O352" s="58"/>
      <c r="P352" s="58"/>
      <c r="Q352" s="58"/>
      <c r="R352" s="58"/>
      <c r="S352" s="58"/>
      <c r="T352" s="59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T352" s="17" t="s">
        <v>127</v>
      </c>
      <c r="AU352" s="17" t="s">
        <v>83</v>
      </c>
    </row>
    <row r="353" spans="1:65" s="2" customFormat="1" ht="21.75" customHeight="1" x14ac:dyDescent="0.2">
      <c r="A353" s="32"/>
      <c r="B353" s="143"/>
      <c r="C353" s="144" t="s">
        <v>562</v>
      </c>
      <c r="D353" s="144" t="s">
        <v>119</v>
      </c>
      <c r="E353" s="145" t="s">
        <v>563</v>
      </c>
      <c r="F353" s="146" t="s">
        <v>564</v>
      </c>
      <c r="G353" s="147" t="s">
        <v>220</v>
      </c>
      <c r="H353" s="148">
        <v>7.6109999999999998</v>
      </c>
      <c r="I353" s="149"/>
      <c r="J353" s="150">
        <f>ROUND(I353*H353,2)</f>
        <v>0</v>
      </c>
      <c r="K353" s="146" t="s">
        <v>123</v>
      </c>
      <c r="L353" s="33"/>
      <c r="M353" s="151" t="s">
        <v>1</v>
      </c>
      <c r="N353" s="152" t="s">
        <v>38</v>
      </c>
      <c r="O353" s="58"/>
      <c r="P353" s="153">
        <f>O353*H353</f>
        <v>0</v>
      </c>
      <c r="Q353" s="153">
        <v>1.0492699999999999</v>
      </c>
      <c r="R353" s="153">
        <f>Q353*H353</f>
        <v>7.9859939699999991</v>
      </c>
      <c r="S353" s="153">
        <v>0</v>
      </c>
      <c r="T353" s="154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55" t="s">
        <v>124</v>
      </c>
      <c r="AT353" s="155" t="s">
        <v>119</v>
      </c>
      <c r="AU353" s="155" t="s">
        <v>83</v>
      </c>
      <c r="AY353" s="17" t="s">
        <v>116</v>
      </c>
      <c r="BE353" s="156">
        <f>IF(N353="základní",J353,0)</f>
        <v>0</v>
      </c>
      <c r="BF353" s="156">
        <f>IF(N353="snížená",J353,0)</f>
        <v>0</v>
      </c>
      <c r="BG353" s="156">
        <f>IF(N353="zákl. přenesená",J353,0)</f>
        <v>0</v>
      </c>
      <c r="BH353" s="156">
        <f>IF(N353="sníž. přenesená",J353,0)</f>
        <v>0</v>
      </c>
      <c r="BI353" s="156">
        <f>IF(N353="nulová",J353,0)</f>
        <v>0</v>
      </c>
      <c r="BJ353" s="17" t="s">
        <v>81</v>
      </c>
      <c r="BK353" s="156">
        <f>ROUND(I353*H353,2)</f>
        <v>0</v>
      </c>
      <c r="BL353" s="17" t="s">
        <v>124</v>
      </c>
      <c r="BM353" s="155" t="s">
        <v>565</v>
      </c>
    </row>
    <row r="354" spans="1:65" s="2" customFormat="1" ht="19.5" x14ac:dyDescent="0.2">
      <c r="A354" s="32"/>
      <c r="B354" s="33"/>
      <c r="C354" s="32"/>
      <c r="D354" s="157" t="s">
        <v>126</v>
      </c>
      <c r="E354" s="32"/>
      <c r="F354" s="158" t="s">
        <v>566</v>
      </c>
      <c r="G354" s="32"/>
      <c r="H354" s="32"/>
      <c r="I354" s="159"/>
      <c r="J354" s="32"/>
      <c r="K354" s="32"/>
      <c r="L354" s="33"/>
      <c r="M354" s="160"/>
      <c r="N354" s="161"/>
      <c r="O354" s="58"/>
      <c r="P354" s="58"/>
      <c r="Q354" s="58"/>
      <c r="R354" s="58"/>
      <c r="S354" s="58"/>
      <c r="T354" s="59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T354" s="17" t="s">
        <v>126</v>
      </c>
      <c r="AU354" s="17" t="s">
        <v>83</v>
      </c>
    </row>
    <row r="355" spans="1:65" s="2" customFormat="1" x14ac:dyDescent="0.2">
      <c r="A355" s="32"/>
      <c r="B355" s="33"/>
      <c r="C355" s="32"/>
      <c r="D355" s="162" t="s">
        <v>127</v>
      </c>
      <c r="E355" s="32"/>
      <c r="F355" s="163" t="s">
        <v>567</v>
      </c>
      <c r="G355" s="32"/>
      <c r="H355" s="32"/>
      <c r="I355" s="159"/>
      <c r="J355" s="32"/>
      <c r="K355" s="32"/>
      <c r="L355" s="33"/>
      <c r="M355" s="160"/>
      <c r="N355" s="161"/>
      <c r="O355" s="58"/>
      <c r="P355" s="58"/>
      <c r="Q355" s="58"/>
      <c r="R355" s="58"/>
      <c r="S355" s="58"/>
      <c r="T355" s="59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T355" s="17" t="s">
        <v>127</v>
      </c>
      <c r="AU355" s="17" t="s">
        <v>83</v>
      </c>
    </row>
    <row r="356" spans="1:65" s="13" customFormat="1" x14ac:dyDescent="0.2">
      <c r="B356" s="164"/>
      <c r="D356" s="157" t="s">
        <v>129</v>
      </c>
      <c r="E356" s="165" t="s">
        <v>1</v>
      </c>
      <c r="F356" s="166" t="s">
        <v>568</v>
      </c>
      <c r="H356" s="167">
        <v>7.6109999999999998</v>
      </c>
      <c r="I356" s="168"/>
      <c r="L356" s="164"/>
      <c r="M356" s="169"/>
      <c r="N356" s="170"/>
      <c r="O356" s="170"/>
      <c r="P356" s="170"/>
      <c r="Q356" s="170"/>
      <c r="R356" s="170"/>
      <c r="S356" s="170"/>
      <c r="T356" s="171"/>
      <c r="AT356" s="165" t="s">
        <v>129</v>
      </c>
      <c r="AU356" s="165" t="s">
        <v>83</v>
      </c>
      <c r="AV356" s="13" t="s">
        <v>83</v>
      </c>
      <c r="AW356" s="13" t="s">
        <v>30</v>
      </c>
      <c r="AX356" s="13" t="s">
        <v>81</v>
      </c>
      <c r="AY356" s="165" t="s">
        <v>116</v>
      </c>
    </row>
    <row r="357" spans="1:65" s="2" customFormat="1" ht="24.2" customHeight="1" x14ac:dyDescent="0.2">
      <c r="A357" s="32"/>
      <c r="B357" s="143"/>
      <c r="C357" s="144" t="s">
        <v>569</v>
      </c>
      <c r="D357" s="144" t="s">
        <v>119</v>
      </c>
      <c r="E357" s="145" t="s">
        <v>570</v>
      </c>
      <c r="F357" s="146" t="s">
        <v>571</v>
      </c>
      <c r="G357" s="147" t="s">
        <v>190</v>
      </c>
      <c r="H357" s="148">
        <v>21.44</v>
      </c>
      <c r="I357" s="149"/>
      <c r="J357" s="150">
        <f>ROUND(I357*H357,2)</f>
        <v>0</v>
      </c>
      <c r="K357" s="146" t="s">
        <v>123</v>
      </c>
      <c r="L357" s="33"/>
      <c r="M357" s="151" t="s">
        <v>1</v>
      </c>
      <c r="N357" s="152" t="s">
        <v>38</v>
      </c>
      <c r="O357" s="58"/>
      <c r="P357" s="153">
        <f>O357*H357</f>
        <v>0</v>
      </c>
      <c r="Q357" s="153">
        <v>0</v>
      </c>
      <c r="R357" s="153">
        <f>Q357*H357</f>
        <v>0</v>
      </c>
      <c r="S357" s="153">
        <v>0</v>
      </c>
      <c r="T357" s="154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55" t="s">
        <v>124</v>
      </c>
      <c r="AT357" s="155" t="s">
        <v>119</v>
      </c>
      <c r="AU357" s="155" t="s">
        <v>83</v>
      </c>
      <c r="AY357" s="17" t="s">
        <v>116</v>
      </c>
      <c r="BE357" s="156">
        <f>IF(N357="základní",J357,0)</f>
        <v>0</v>
      </c>
      <c r="BF357" s="156">
        <f>IF(N357="snížená",J357,0)</f>
        <v>0</v>
      </c>
      <c r="BG357" s="156">
        <f>IF(N357="zákl. přenesená",J357,0)</f>
        <v>0</v>
      </c>
      <c r="BH357" s="156">
        <f>IF(N357="sníž. přenesená",J357,0)</f>
        <v>0</v>
      </c>
      <c r="BI357" s="156">
        <f>IF(N357="nulová",J357,0)</f>
        <v>0</v>
      </c>
      <c r="BJ357" s="17" t="s">
        <v>81</v>
      </c>
      <c r="BK357" s="156">
        <f>ROUND(I357*H357,2)</f>
        <v>0</v>
      </c>
      <c r="BL357" s="17" t="s">
        <v>124</v>
      </c>
      <c r="BM357" s="155" t="s">
        <v>572</v>
      </c>
    </row>
    <row r="358" spans="1:65" s="2" customFormat="1" ht="19.5" x14ac:dyDescent="0.2">
      <c r="A358" s="32"/>
      <c r="B358" s="33"/>
      <c r="C358" s="32"/>
      <c r="D358" s="157" t="s">
        <v>126</v>
      </c>
      <c r="E358" s="32"/>
      <c r="F358" s="158" t="s">
        <v>573</v>
      </c>
      <c r="G358" s="32"/>
      <c r="H358" s="32"/>
      <c r="I358" s="159"/>
      <c r="J358" s="32"/>
      <c r="K358" s="32"/>
      <c r="L358" s="33"/>
      <c r="M358" s="160"/>
      <c r="N358" s="161"/>
      <c r="O358" s="58"/>
      <c r="P358" s="58"/>
      <c r="Q358" s="58"/>
      <c r="R358" s="58"/>
      <c r="S358" s="58"/>
      <c r="T358" s="59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T358" s="17" t="s">
        <v>126</v>
      </c>
      <c r="AU358" s="17" t="s">
        <v>83</v>
      </c>
    </row>
    <row r="359" spans="1:65" s="2" customFormat="1" x14ac:dyDescent="0.2">
      <c r="A359" s="32"/>
      <c r="B359" s="33"/>
      <c r="C359" s="32"/>
      <c r="D359" s="162" t="s">
        <v>127</v>
      </c>
      <c r="E359" s="32"/>
      <c r="F359" s="163" t="s">
        <v>574</v>
      </c>
      <c r="G359" s="32"/>
      <c r="H359" s="32"/>
      <c r="I359" s="159"/>
      <c r="J359" s="32"/>
      <c r="K359" s="32"/>
      <c r="L359" s="33"/>
      <c r="M359" s="160"/>
      <c r="N359" s="161"/>
      <c r="O359" s="58"/>
      <c r="P359" s="58"/>
      <c r="Q359" s="58"/>
      <c r="R359" s="58"/>
      <c r="S359" s="58"/>
      <c r="T359" s="59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T359" s="17" t="s">
        <v>127</v>
      </c>
      <c r="AU359" s="17" t="s">
        <v>83</v>
      </c>
    </row>
    <row r="360" spans="1:65" s="15" customFormat="1" x14ac:dyDescent="0.2">
      <c r="B360" s="194"/>
      <c r="D360" s="157" t="s">
        <v>129</v>
      </c>
      <c r="E360" s="195" t="s">
        <v>1</v>
      </c>
      <c r="F360" s="196" t="s">
        <v>471</v>
      </c>
      <c r="H360" s="195" t="s">
        <v>1</v>
      </c>
      <c r="I360" s="197"/>
      <c r="L360" s="194"/>
      <c r="M360" s="198"/>
      <c r="N360" s="199"/>
      <c r="O360" s="199"/>
      <c r="P360" s="199"/>
      <c r="Q360" s="199"/>
      <c r="R360" s="199"/>
      <c r="S360" s="199"/>
      <c r="T360" s="200"/>
      <c r="AT360" s="195" t="s">
        <v>129</v>
      </c>
      <c r="AU360" s="195" t="s">
        <v>83</v>
      </c>
      <c r="AV360" s="15" t="s">
        <v>81</v>
      </c>
      <c r="AW360" s="15" t="s">
        <v>30</v>
      </c>
      <c r="AX360" s="15" t="s">
        <v>73</v>
      </c>
      <c r="AY360" s="195" t="s">
        <v>116</v>
      </c>
    </row>
    <row r="361" spans="1:65" s="13" customFormat="1" x14ac:dyDescent="0.2">
      <c r="B361" s="164"/>
      <c r="D361" s="157" t="s">
        <v>129</v>
      </c>
      <c r="E361" s="165" t="s">
        <v>1</v>
      </c>
      <c r="F361" s="166" t="s">
        <v>575</v>
      </c>
      <c r="H361" s="167">
        <v>21.44</v>
      </c>
      <c r="I361" s="168"/>
      <c r="L361" s="164"/>
      <c r="M361" s="169"/>
      <c r="N361" s="170"/>
      <c r="O361" s="170"/>
      <c r="P361" s="170"/>
      <c r="Q361" s="170"/>
      <c r="R361" s="170"/>
      <c r="S361" s="170"/>
      <c r="T361" s="171"/>
      <c r="AT361" s="165" t="s">
        <v>129</v>
      </c>
      <c r="AU361" s="165" t="s">
        <v>83</v>
      </c>
      <c r="AV361" s="13" t="s">
        <v>83</v>
      </c>
      <c r="AW361" s="13" t="s">
        <v>30</v>
      </c>
      <c r="AX361" s="13" t="s">
        <v>81</v>
      </c>
      <c r="AY361" s="165" t="s">
        <v>116</v>
      </c>
    </row>
    <row r="362" spans="1:65" s="2" customFormat="1" ht="16.5" customHeight="1" x14ac:dyDescent="0.2">
      <c r="A362" s="32"/>
      <c r="B362" s="143"/>
      <c r="C362" s="144" t="s">
        <v>576</v>
      </c>
      <c r="D362" s="144" t="s">
        <v>119</v>
      </c>
      <c r="E362" s="145" t="s">
        <v>577</v>
      </c>
      <c r="F362" s="146" t="s">
        <v>578</v>
      </c>
      <c r="G362" s="147" t="s">
        <v>329</v>
      </c>
      <c r="H362" s="148">
        <v>0.13600000000000001</v>
      </c>
      <c r="I362" s="149"/>
      <c r="J362" s="150">
        <f>ROUND(I362*H362,2)</f>
        <v>0</v>
      </c>
      <c r="K362" s="146" t="s">
        <v>1344</v>
      </c>
      <c r="L362" s="33"/>
      <c r="M362" s="151" t="s">
        <v>1</v>
      </c>
      <c r="N362" s="152" t="s">
        <v>38</v>
      </c>
      <c r="O362" s="58"/>
      <c r="P362" s="153">
        <f>O362*H362</f>
        <v>0</v>
      </c>
      <c r="Q362" s="153">
        <v>2.6450000000000001E-2</v>
      </c>
      <c r="R362" s="153">
        <f>Q362*H362</f>
        <v>3.5972000000000005E-3</v>
      </c>
      <c r="S362" s="153">
        <v>0</v>
      </c>
      <c r="T362" s="154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55" t="s">
        <v>124</v>
      </c>
      <c r="AT362" s="155" t="s">
        <v>119</v>
      </c>
      <c r="AU362" s="155" t="s">
        <v>83</v>
      </c>
      <c r="AY362" s="17" t="s">
        <v>116</v>
      </c>
      <c r="BE362" s="156">
        <f>IF(N362="základní",J362,0)</f>
        <v>0</v>
      </c>
      <c r="BF362" s="156">
        <f>IF(N362="snížená",J362,0)</f>
        <v>0</v>
      </c>
      <c r="BG362" s="156">
        <f>IF(N362="zákl. přenesená",J362,0)</f>
        <v>0</v>
      </c>
      <c r="BH362" s="156">
        <f>IF(N362="sníž. přenesená",J362,0)</f>
        <v>0</v>
      </c>
      <c r="BI362" s="156">
        <f>IF(N362="nulová",J362,0)</f>
        <v>0</v>
      </c>
      <c r="BJ362" s="17" t="s">
        <v>81</v>
      </c>
      <c r="BK362" s="156">
        <f>ROUND(I362*H362,2)</f>
        <v>0</v>
      </c>
      <c r="BL362" s="17" t="s">
        <v>124</v>
      </c>
      <c r="BM362" s="155" t="s">
        <v>579</v>
      </c>
    </row>
    <row r="363" spans="1:65" s="2" customFormat="1" ht="19.5" x14ac:dyDescent="0.2">
      <c r="A363" s="32"/>
      <c r="B363" s="33"/>
      <c r="C363" s="32"/>
      <c r="D363" s="157" t="s">
        <v>126</v>
      </c>
      <c r="E363" s="32"/>
      <c r="F363" s="158" t="s">
        <v>580</v>
      </c>
      <c r="G363" s="32"/>
      <c r="H363" s="32"/>
      <c r="I363" s="159"/>
      <c r="J363" s="32"/>
      <c r="K363" s="32"/>
      <c r="L363" s="33"/>
      <c r="M363" s="160"/>
      <c r="N363" s="161"/>
      <c r="O363" s="58"/>
      <c r="P363" s="58"/>
      <c r="Q363" s="58"/>
      <c r="R363" s="58"/>
      <c r="S363" s="58"/>
      <c r="T363" s="59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T363" s="17" t="s">
        <v>126</v>
      </c>
      <c r="AU363" s="17" t="s">
        <v>83</v>
      </c>
    </row>
    <row r="364" spans="1:65" s="15" customFormat="1" x14ac:dyDescent="0.2">
      <c r="B364" s="194"/>
      <c r="D364" s="157" t="s">
        <v>129</v>
      </c>
      <c r="E364" s="195" t="s">
        <v>1</v>
      </c>
      <c r="F364" s="196" t="s">
        <v>471</v>
      </c>
      <c r="H364" s="195" t="s">
        <v>1</v>
      </c>
      <c r="I364" s="197"/>
      <c r="L364" s="194"/>
      <c r="M364" s="198"/>
      <c r="N364" s="199"/>
      <c r="O364" s="199"/>
      <c r="P364" s="199"/>
      <c r="Q364" s="199"/>
      <c r="R364" s="199"/>
      <c r="S364" s="199"/>
      <c r="T364" s="200"/>
      <c r="AT364" s="195" t="s">
        <v>129</v>
      </c>
      <c r="AU364" s="195" t="s">
        <v>83</v>
      </c>
      <c r="AV364" s="15" t="s">
        <v>81</v>
      </c>
      <c r="AW364" s="15" t="s">
        <v>30</v>
      </c>
      <c r="AX364" s="15" t="s">
        <v>73</v>
      </c>
      <c r="AY364" s="195" t="s">
        <v>116</v>
      </c>
    </row>
    <row r="365" spans="1:65" s="13" customFormat="1" ht="22.5" x14ac:dyDescent="0.2">
      <c r="B365" s="164"/>
      <c r="D365" s="157" t="s">
        <v>129</v>
      </c>
      <c r="E365" s="165" t="s">
        <v>1</v>
      </c>
      <c r="F365" s="166" t="s">
        <v>581</v>
      </c>
      <c r="H365" s="167">
        <v>0.13600000000000001</v>
      </c>
      <c r="I365" s="168"/>
      <c r="L365" s="164"/>
      <c r="M365" s="169"/>
      <c r="N365" s="170"/>
      <c r="O365" s="170"/>
      <c r="P365" s="170"/>
      <c r="Q365" s="170"/>
      <c r="R365" s="170"/>
      <c r="S365" s="170"/>
      <c r="T365" s="171"/>
      <c r="AT365" s="165" t="s">
        <v>129</v>
      </c>
      <c r="AU365" s="165" t="s">
        <v>83</v>
      </c>
      <c r="AV365" s="13" t="s">
        <v>83</v>
      </c>
      <c r="AW365" s="13" t="s">
        <v>30</v>
      </c>
      <c r="AX365" s="13" t="s">
        <v>81</v>
      </c>
      <c r="AY365" s="165" t="s">
        <v>116</v>
      </c>
    </row>
    <row r="366" spans="1:65" s="2" customFormat="1" ht="24.2" customHeight="1" x14ac:dyDescent="0.2">
      <c r="A366" s="32"/>
      <c r="B366" s="143"/>
      <c r="C366" s="144" t="s">
        <v>582</v>
      </c>
      <c r="D366" s="144" t="s">
        <v>119</v>
      </c>
      <c r="E366" s="145" t="s">
        <v>583</v>
      </c>
      <c r="F366" s="146" t="s">
        <v>584</v>
      </c>
      <c r="G366" s="147" t="s">
        <v>329</v>
      </c>
      <c r="H366" s="148">
        <v>13.11</v>
      </c>
      <c r="I366" s="149"/>
      <c r="J366" s="150">
        <f>ROUND(I366*H366,2)</f>
        <v>0</v>
      </c>
      <c r="K366" s="146" t="s">
        <v>123</v>
      </c>
      <c r="L366" s="33"/>
      <c r="M366" s="151" t="s">
        <v>1</v>
      </c>
      <c r="N366" s="152" t="s">
        <v>38</v>
      </c>
      <c r="O366" s="58"/>
      <c r="P366" s="153">
        <f>O366*H366</f>
        <v>0</v>
      </c>
      <c r="Q366" s="153">
        <v>0</v>
      </c>
      <c r="R366" s="153">
        <f>Q366*H366</f>
        <v>0</v>
      </c>
      <c r="S366" s="153">
        <v>0</v>
      </c>
      <c r="T366" s="154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55" t="s">
        <v>124</v>
      </c>
      <c r="AT366" s="155" t="s">
        <v>119</v>
      </c>
      <c r="AU366" s="155" t="s">
        <v>83</v>
      </c>
      <c r="AY366" s="17" t="s">
        <v>116</v>
      </c>
      <c r="BE366" s="156">
        <f>IF(N366="základní",J366,0)</f>
        <v>0</v>
      </c>
      <c r="BF366" s="156">
        <f>IF(N366="snížená",J366,0)</f>
        <v>0</v>
      </c>
      <c r="BG366" s="156">
        <f>IF(N366="zákl. přenesená",J366,0)</f>
        <v>0</v>
      </c>
      <c r="BH366" s="156">
        <f>IF(N366="sníž. přenesená",J366,0)</f>
        <v>0</v>
      </c>
      <c r="BI366" s="156">
        <f>IF(N366="nulová",J366,0)</f>
        <v>0</v>
      </c>
      <c r="BJ366" s="17" t="s">
        <v>81</v>
      </c>
      <c r="BK366" s="156">
        <f>ROUND(I366*H366,2)</f>
        <v>0</v>
      </c>
      <c r="BL366" s="17" t="s">
        <v>124</v>
      </c>
      <c r="BM366" s="155" t="s">
        <v>585</v>
      </c>
    </row>
    <row r="367" spans="1:65" s="2" customFormat="1" ht="29.25" x14ac:dyDescent="0.2">
      <c r="A367" s="32"/>
      <c r="B367" s="33"/>
      <c r="C367" s="32"/>
      <c r="D367" s="157" t="s">
        <v>126</v>
      </c>
      <c r="E367" s="32"/>
      <c r="F367" s="158" t="s">
        <v>586</v>
      </c>
      <c r="G367" s="32"/>
      <c r="H367" s="32"/>
      <c r="I367" s="159"/>
      <c r="J367" s="32"/>
      <c r="K367" s="32"/>
      <c r="L367" s="33"/>
      <c r="M367" s="160"/>
      <c r="N367" s="161"/>
      <c r="O367" s="58"/>
      <c r="P367" s="58"/>
      <c r="Q367" s="58"/>
      <c r="R367" s="58"/>
      <c r="S367" s="58"/>
      <c r="T367" s="59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T367" s="17" t="s">
        <v>126</v>
      </c>
      <c r="AU367" s="17" t="s">
        <v>83</v>
      </c>
    </row>
    <row r="368" spans="1:65" s="2" customFormat="1" x14ac:dyDescent="0.2">
      <c r="A368" s="32"/>
      <c r="B368" s="33"/>
      <c r="C368" s="32"/>
      <c r="D368" s="162" t="s">
        <v>127</v>
      </c>
      <c r="E368" s="32"/>
      <c r="F368" s="163" t="s">
        <v>587</v>
      </c>
      <c r="G368" s="32"/>
      <c r="H368" s="32"/>
      <c r="I368" s="159"/>
      <c r="J368" s="32"/>
      <c r="K368" s="32"/>
      <c r="L368" s="33"/>
      <c r="M368" s="160"/>
      <c r="N368" s="161"/>
      <c r="O368" s="58"/>
      <c r="P368" s="58"/>
      <c r="Q368" s="58"/>
      <c r="R368" s="58"/>
      <c r="S368" s="58"/>
      <c r="T368" s="59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T368" s="17" t="s">
        <v>127</v>
      </c>
      <c r="AU368" s="17" t="s">
        <v>83</v>
      </c>
    </row>
    <row r="369" spans="1:65" s="13" customFormat="1" ht="22.5" x14ac:dyDescent="0.2">
      <c r="B369" s="164"/>
      <c r="D369" s="157" t="s">
        <v>129</v>
      </c>
      <c r="E369" s="165" t="s">
        <v>1</v>
      </c>
      <c r="F369" s="166" t="s">
        <v>588</v>
      </c>
      <c r="H369" s="167">
        <v>13.11</v>
      </c>
      <c r="I369" s="168"/>
      <c r="L369" s="164"/>
      <c r="M369" s="169"/>
      <c r="N369" s="170"/>
      <c r="O369" s="170"/>
      <c r="P369" s="170"/>
      <c r="Q369" s="170"/>
      <c r="R369" s="170"/>
      <c r="S369" s="170"/>
      <c r="T369" s="171"/>
      <c r="AT369" s="165" t="s">
        <v>129</v>
      </c>
      <c r="AU369" s="165" t="s">
        <v>83</v>
      </c>
      <c r="AV369" s="13" t="s">
        <v>83</v>
      </c>
      <c r="AW369" s="13" t="s">
        <v>30</v>
      </c>
      <c r="AX369" s="13" t="s">
        <v>81</v>
      </c>
      <c r="AY369" s="165" t="s">
        <v>116</v>
      </c>
    </row>
    <row r="370" spans="1:65" s="2" customFormat="1" ht="24.2" customHeight="1" x14ac:dyDescent="0.2">
      <c r="A370" s="32"/>
      <c r="B370" s="143"/>
      <c r="C370" s="144" t="s">
        <v>589</v>
      </c>
      <c r="D370" s="144" t="s">
        <v>119</v>
      </c>
      <c r="E370" s="145" t="s">
        <v>590</v>
      </c>
      <c r="F370" s="146" t="s">
        <v>591</v>
      </c>
      <c r="G370" s="147" t="s">
        <v>329</v>
      </c>
      <c r="H370" s="148">
        <v>1.206</v>
      </c>
      <c r="I370" s="149"/>
      <c r="J370" s="150">
        <f>ROUND(I370*H370,2)</f>
        <v>0</v>
      </c>
      <c r="K370" s="146" t="s">
        <v>123</v>
      </c>
      <c r="L370" s="33"/>
      <c r="M370" s="151" t="s">
        <v>1</v>
      </c>
      <c r="N370" s="152" t="s">
        <v>38</v>
      </c>
      <c r="O370" s="58"/>
      <c r="P370" s="153">
        <f>O370*H370</f>
        <v>0</v>
      </c>
      <c r="Q370" s="153">
        <v>0</v>
      </c>
      <c r="R370" s="153">
        <f>Q370*H370</f>
        <v>0</v>
      </c>
      <c r="S370" s="153">
        <v>0</v>
      </c>
      <c r="T370" s="154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55" t="s">
        <v>124</v>
      </c>
      <c r="AT370" s="155" t="s">
        <v>119</v>
      </c>
      <c r="AU370" s="155" t="s">
        <v>83</v>
      </c>
      <c r="AY370" s="17" t="s">
        <v>116</v>
      </c>
      <c r="BE370" s="156">
        <f>IF(N370="základní",J370,0)</f>
        <v>0</v>
      </c>
      <c r="BF370" s="156">
        <f>IF(N370="snížená",J370,0)</f>
        <v>0</v>
      </c>
      <c r="BG370" s="156">
        <f>IF(N370="zákl. přenesená",J370,0)</f>
        <v>0</v>
      </c>
      <c r="BH370" s="156">
        <f>IF(N370="sníž. přenesená",J370,0)</f>
        <v>0</v>
      </c>
      <c r="BI370" s="156">
        <f>IF(N370="nulová",J370,0)</f>
        <v>0</v>
      </c>
      <c r="BJ370" s="17" t="s">
        <v>81</v>
      </c>
      <c r="BK370" s="156">
        <f>ROUND(I370*H370,2)</f>
        <v>0</v>
      </c>
      <c r="BL370" s="17" t="s">
        <v>124</v>
      </c>
      <c r="BM370" s="155" t="s">
        <v>592</v>
      </c>
    </row>
    <row r="371" spans="1:65" s="2" customFormat="1" ht="19.5" x14ac:dyDescent="0.2">
      <c r="A371" s="32"/>
      <c r="B371" s="33"/>
      <c r="C371" s="32"/>
      <c r="D371" s="157" t="s">
        <v>126</v>
      </c>
      <c r="E371" s="32"/>
      <c r="F371" s="158" t="s">
        <v>593</v>
      </c>
      <c r="G371" s="32"/>
      <c r="H371" s="32"/>
      <c r="I371" s="159"/>
      <c r="J371" s="32"/>
      <c r="K371" s="32"/>
      <c r="L371" s="33"/>
      <c r="M371" s="160"/>
      <c r="N371" s="161"/>
      <c r="O371" s="58"/>
      <c r="P371" s="58"/>
      <c r="Q371" s="58"/>
      <c r="R371" s="58"/>
      <c r="S371" s="58"/>
      <c r="T371" s="59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T371" s="17" t="s">
        <v>126</v>
      </c>
      <c r="AU371" s="17" t="s">
        <v>83</v>
      </c>
    </row>
    <row r="372" spans="1:65" s="2" customFormat="1" x14ac:dyDescent="0.2">
      <c r="A372" s="32"/>
      <c r="B372" s="33"/>
      <c r="C372" s="32"/>
      <c r="D372" s="162" t="s">
        <v>127</v>
      </c>
      <c r="E372" s="32"/>
      <c r="F372" s="163" t="s">
        <v>594</v>
      </c>
      <c r="G372" s="32"/>
      <c r="H372" s="32"/>
      <c r="I372" s="159"/>
      <c r="J372" s="32"/>
      <c r="K372" s="32"/>
      <c r="L372" s="33"/>
      <c r="M372" s="160"/>
      <c r="N372" s="161"/>
      <c r="O372" s="58"/>
      <c r="P372" s="58"/>
      <c r="Q372" s="58"/>
      <c r="R372" s="58"/>
      <c r="S372" s="58"/>
      <c r="T372" s="59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T372" s="17" t="s">
        <v>127</v>
      </c>
      <c r="AU372" s="17" t="s">
        <v>83</v>
      </c>
    </row>
    <row r="373" spans="1:65" s="15" customFormat="1" x14ac:dyDescent="0.2">
      <c r="B373" s="194"/>
      <c r="D373" s="157" t="s">
        <v>129</v>
      </c>
      <c r="E373" s="195" t="s">
        <v>1</v>
      </c>
      <c r="F373" s="196" t="s">
        <v>471</v>
      </c>
      <c r="H373" s="195" t="s">
        <v>1</v>
      </c>
      <c r="I373" s="197"/>
      <c r="L373" s="194"/>
      <c r="M373" s="198"/>
      <c r="N373" s="199"/>
      <c r="O373" s="199"/>
      <c r="P373" s="199"/>
      <c r="Q373" s="199"/>
      <c r="R373" s="199"/>
      <c r="S373" s="199"/>
      <c r="T373" s="200"/>
      <c r="AT373" s="195" t="s">
        <v>129</v>
      </c>
      <c r="AU373" s="195" t="s">
        <v>83</v>
      </c>
      <c r="AV373" s="15" t="s">
        <v>81</v>
      </c>
      <c r="AW373" s="15" t="s">
        <v>30</v>
      </c>
      <c r="AX373" s="15" t="s">
        <v>73</v>
      </c>
      <c r="AY373" s="195" t="s">
        <v>116</v>
      </c>
    </row>
    <row r="374" spans="1:65" s="13" customFormat="1" ht="22.5" x14ac:dyDescent="0.2">
      <c r="B374" s="164"/>
      <c r="D374" s="157" t="s">
        <v>129</v>
      </c>
      <c r="E374" s="165" t="s">
        <v>1</v>
      </c>
      <c r="F374" s="166" t="s">
        <v>595</v>
      </c>
      <c r="H374" s="167">
        <v>1.206</v>
      </c>
      <c r="I374" s="168"/>
      <c r="L374" s="164"/>
      <c r="M374" s="169"/>
      <c r="N374" s="170"/>
      <c r="O374" s="170"/>
      <c r="P374" s="170"/>
      <c r="Q374" s="170"/>
      <c r="R374" s="170"/>
      <c r="S374" s="170"/>
      <c r="T374" s="171"/>
      <c r="AT374" s="165" t="s">
        <v>129</v>
      </c>
      <c r="AU374" s="165" t="s">
        <v>83</v>
      </c>
      <c r="AV374" s="13" t="s">
        <v>83</v>
      </c>
      <c r="AW374" s="13" t="s">
        <v>30</v>
      </c>
      <c r="AX374" s="13" t="s">
        <v>81</v>
      </c>
      <c r="AY374" s="165" t="s">
        <v>116</v>
      </c>
    </row>
    <row r="375" spans="1:65" s="2" customFormat="1" ht="24.2" customHeight="1" x14ac:dyDescent="0.2">
      <c r="A375" s="32"/>
      <c r="B375" s="143"/>
      <c r="C375" s="144" t="s">
        <v>596</v>
      </c>
      <c r="D375" s="144" t="s">
        <v>119</v>
      </c>
      <c r="E375" s="145" t="s">
        <v>597</v>
      </c>
      <c r="F375" s="146" t="s">
        <v>598</v>
      </c>
      <c r="G375" s="147" t="s">
        <v>190</v>
      </c>
      <c r="H375" s="148">
        <v>9.18</v>
      </c>
      <c r="I375" s="149"/>
      <c r="J375" s="150">
        <f>ROUND(I375*H375,2)</f>
        <v>0</v>
      </c>
      <c r="K375" s="146" t="s">
        <v>123</v>
      </c>
      <c r="L375" s="33"/>
      <c r="M375" s="151" t="s">
        <v>1</v>
      </c>
      <c r="N375" s="152" t="s">
        <v>38</v>
      </c>
      <c r="O375" s="58"/>
      <c r="P375" s="153">
        <f>O375*H375</f>
        <v>0</v>
      </c>
      <c r="Q375" s="153">
        <v>6.3200000000000001E-3</v>
      </c>
      <c r="R375" s="153">
        <f>Q375*H375</f>
        <v>5.8017600000000003E-2</v>
      </c>
      <c r="S375" s="153">
        <v>0</v>
      </c>
      <c r="T375" s="154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55" t="s">
        <v>124</v>
      </c>
      <c r="AT375" s="155" t="s">
        <v>119</v>
      </c>
      <c r="AU375" s="155" t="s">
        <v>83</v>
      </c>
      <c r="AY375" s="17" t="s">
        <v>116</v>
      </c>
      <c r="BE375" s="156">
        <f>IF(N375="základní",J375,0)</f>
        <v>0</v>
      </c>
      <c r="BF375" s="156">
        <f>IF(N375="snížená",J375,0)</f>
        <v>0</v>
      </c>
      <c r="BG375" s="156">
        <f>IF(N375="zákl. přenesená",J375,0)</f>
        <v>0</v>
      </c>
      <c r="BH375" s="156">
        <f>IF(N375="sníž. přenesená",J375,0)</f>
        <v>0</v>
      </c>
      <c r="BI375" s="156">
        <f>IF(N375="nulová",J375,0)</f>
        <v>0</v>
      </c>
      <c r="BJ375" s="17" t="s">
        <v>81</v>
      </c>
      <c r="BK375" s="156">
        <f>ROUND(I375*H375,2)</f>
        <v>0</v>
      </c>
      <c r="BL375" s="17" t="s">
        <v>124</v>
      </c>
      <c r="BM375" s="155" t="s">
        <v>599</v>
      </c>
    </row>
    <row r="376" spans="1:65" s="2" customFormat="1" ht="29.25" x14ac:dyDescent="0.2">
      <c r="A376" s="32"/>
      <c r="B376" s="33"/>
      <c r="C376" s="32"/>
      <c r="D376" s="157" t="s">
        <v>126</v>
      </c>
      <c r="E376" s="32"/>
      <c r="F376" s="158" t="s">
        <v>600</v>
      </c>
      <c r="G376" s="32"/>
      <c r="H376" s="32"/>
      <c r="I376" s="159"/>
      <c r="J376" s="32"/>
      <c r="K376" s="32"/>
      <c r="L376" s="33"/>
      <c r="M376" s="160"/>
      <c r="N376" s="161"/>
      <c r="O376" s="58"/>
      <c r="P376" s="58"/>
      <c r="Q376" s="58"/>
      <c r="R376" s="58"/>
      <c r="S376" s="58"/>
      <c r="T376" s="59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T376" s="17" t="s">
        <v>126</v>
      </c>
      <c r="AU376" s="17" t="s">
        <v>83</v>
      </c>
    </row>
    <row r="377" spans="1:65" s="2" customFormat="1" x14ac:dyDescent="0.2">
      <c r="A377" s="32"/>
      <c r="B377" s="33"/>
      <c r="C377" s="32"/>
      <c r="D377" s="162" t="s">
        <v>127</v>
      </c>
      <c r="E377" s="32"/>
      <c r="F377" s="163" t="s">
        <v>601</v>
      </c>
      <c r="G377" s="32"/>
      <c r="H377" s="32"/>
      <c r="I377" s="159"/>
      <c r="J377" s="32"/>
      <c r="K377" s="32"/>
      <c r="L377" s="33"/>
      <c r="M377" s="160"/>
      <c r="N377" s="161"/>
      <c r="O377" s="58"/>
      <c r="P377" s="58"/>
      <c r="Q377" s="58"/>
      <c r="R377" s="58"/>
      <c r="S377" s="58"/>
      <c r="T377" s="59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T377" s="17" t="s">
        <v>127</v>
      </c>
      <c r="AU377" s="17" t="s">
        <v>83</v>
      </c>
    </row>
    <row r="378" spans="1:65" s="13" customFormat="1" ht="22.5" x14ac:dyDescent="0.2">
      <c r="B378" s="164"/>
      <c r="D378" s="157" t="s">
        <v>129</v>
      </c>
      <c r="E378" s="165" t="s">
        <v>1</v>
      </c>
      <c r="F378" s="166" t="s">
        <v>602</v>
      </c>
      <c r="H378" s="167">
        <v>9.18</v>
      </c>
      <c r="I378" s="168"/>
      <c r="L378" s="164"/>
      <c r="M378" s="169"/>
      <c r="N378" s="170"/>
      <c r="O378" s="170"/>
      <c r="P378" s="170"/>
      <c r="Q378" s="170"/>
      <c r="R378" s="170"/>
      <c r="S378" s="170"/>
      <c r="T378" s="171"/>
      <c r="AT378" s="165" t="s">
        <v>129</v>
      </c>
      <c r="AU378" s="165" t="s">
        <v>83</v>
      </c>
      <c r="AV378" s="13" t="s">
        <v>83</v>
      </c>
      <c r="AW378" s="13" t="s">
        <v>30</v>
      </c>
      <c r="AX378" s="13" t="s">
        <v>81</v>
      </c>
      <c r="AY378" s="165" t="s">
        <v>116</v>
      </c>
    </row>
    <row r="379" spans="1:65" s="2" customFormat="1" ht="24.2" customHeight="1" x14ac:dyDescent="0.2">
      <c r="A379" s="32"/>
      <c r="B379" s="143"/>
      <c r="C379" s="144" t="s">
        <v>603</v>
      </c>
      <c r="D379" s="144" t="s">
        <v>119</v>
      </c>
      <c r="E379" s="145" t="s">
        <v>604</v>
      </c>
      <c r="F379" s="146" t="s">
        <v>605</v>
      </c>
      <c r="G379" s="147" t="s">
        <v>329</v>
      </c>
      <c r="H379" s="148">
        <v>36.18</v>
      </c>
      <c r="I379" s="149"/>
      <c r="J379" s="150">
        <f>ROUND(I379*H379,2)</f>
        <v>0</v>
      </c>
      <c r="K379" s="146" t="s">
        <v>123</v>
      </c>
      <c r="L379" s="33"/>
      <c r="M379" s="151" t="s">
        <v>1</v>
      </c>
      <c r="N379" s="152" t="s">
        <v>38</v>
      </c>
      <c r="O379" s="58"/>
      <c r="P379" s="153">
        <f>O379*H379</f>
        <v>0</v>
      </c>
      <c r="Q379" s="153">
        <v>0</v>
      </c>
      <c r="R379" s="153">
        <f>Q379*H379</f>
        <v>0</v>
      </c>
      <c r="S379" s="153">
        <v>0</v>
      </c>
      <c r="T379" s="154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55" t="s">
        <v>124</v>
      </c>
      <c r="AT379" s="155" t="s">
        <v>119</v>
      </c>
      <c r="AU379" s="155" t="s">
        <v>83</v>
      </c>
      <c r="AY379" s="17" t="s">
        <v>116</v>
      </c>
      <c r="BE379" s="156">
        <f>IF(N379="základní",J379,0)</f>
        <v>0</v>
      </c>
      <c r="BF379" s="156">
        <f>IF(N379="snížená",J379,0)</f>
        <v>0</v>
      </c>
      <c r="BG379" s="156">
        <f>IF(N379="zákl. přenesená",J379,0)</f>
        <v>0</v>
      </c>
      <c r="BH379" s="156">
        <f>IF(N379="sníž. přenesená",J379,0)</f>
        <v>0</v>
      </c>
      <c r="BI379" s="156">
        <f>IF(N379="nulová",J379,0)</f>
        <v>0</v>
      </c>
      <c r="BJ379" s="17" t="s">
        <v>81</v>
      </c>
      <c r="BK379" s="156">
        <f>ROUND(I379*H379,2)</f>
        <v>0</v>
      </c>
      <c r="BL379" s="17" t="s">
        <v>124</v>
      </c>
      <c r="BM379" s="155" t="s">
        <v>606</v>
      </c>
    </row>
    <row r="380" spans="1:65" s="2" customFormat="1" ht="19.5" x14ac:dyDescent="0.2">
      <c r="A380" s="32"/>
      <c r="B380" s="33"/>
      <c r="C380" s="32"/>
      <c r="D380" s="157" t="s">
        <v>126</v>
      </c>
      <c r="E380" s="32"/>
      <c r="F380" s="158" t="s">
        <v>607</v>
      </c>
      <c r="G380" s="32"/>
      <c r="H380" s="32"/>
      <c r="I380" s="159"/>
      <c r="J380" s="32"/>
      <c r="K380" s="32"/>
      <c r="L380" s="33"/>
      <c r="M380" s="160"/>
      <c r="N380" s="161"/>
      <c r="O380" s="58"/>
      <c r="P380" s="58"/>
      <c r="Q380" s="58"/>
      <c r="R380" s="58"/>
      <c r="S380" s="58"/>
      <c r="T380" s="59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T380" s="17" t="s">
        <v>126</v>
      </c>
      <c r="AU380" s="17" t="s">
        <v>83</v>
      </c>
    </row>
    <row r="381" spans="1:65" s="2" customFormat="1" x14ac:dyDescent="0.2">
      <c r="A381" s="32"/>
      <c r="B381" s="33"/>
      <c r="C381" s="32"/>
      <c r="D381" s="162" t="s">
        <v>127</v>
      </c>
      <c r="E381" s="32"/>
      <c r="F381" s="163" t="s">
        <v>608</v>
      </c>
      <c r="G381" s="32"/>
      <c r="H381" s="32"/>
      <c r="I381" s="159"/>
      <c r="J381" s="32"/>
      <c r="K381" s="32"/>
      <c r="L381" s="33"/>
      <c r="M381" s="160"/>
      <c r="N381" s="161"/>
      <c r="O381" s="58"/>
      <c r="P381" s="58"/>
      <c r="Q381" s="58"/>
      <c r="R381" s="58"/>
      <c r="S381" s="58"/>
      <c r="T381" s="59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T381" s="17" t="s">
        <v>127</v>
      </c>
      <c r="AU381" s="17" t="s">
        <v>83</v>
      </c>
    </row>
    <row r="382" spans="1:65" s="15" customFormat="1" x14ac:dyDescent="0.2">
      <c r="B382" s="194"/>
      <c r="D382" s="157" t="s">
        <v>129</v>
      </c>
      <c r="E382" s="195" t="s">
        <v>1</v>
      </c>
      <c r="F382" s="196" t="s">
        <v>471</v>
      </c>
      <c r="H382" s="195" t="s">
        <v>1</v>
      </c>
      <c r="I382" s="197"/>
      <c r="L382" s="194"/>
      <c r="M382" s="198"/>
      <c r="N382" s="199"/>
      <c r="O382" s="199"/>
      <c r="P382" s="199"/>
      <c r="Q382" s="199"/>
      <c r="R382" s="199"/>
      <c r="S382" s="199"/>
      <c r="T382" s="200"/>
      <c r="AT382" s="195" t="s">
        <v>129</v>
      </c>
      <c r="AU382" s="195" t="s">
        <v>83</v>
      </c>
      <c r="AV382" s="15" t="s">
        <v>81</v>
      </c>
      <c r="AW382" s="15" t="s">
        <v>30</v>
      </c>
      <c r="AX382" s="15" t="s">
        <v>73</v>
      </c>
      <c r="AY382" s="195" t="s">
        <v>116</v>
      </c>
    </row>
    <row r="383" spans="1:65" s="13" customFormat="1" ht="22.5" x14ac:dyDescent="0.2">
      <c r="B383" s="164"/>
      <c r="D383" s="157" t="s">
        <v>129</v>
      </c>
      <c r="E383" s="165" t="s">
        <v>1</v>
      </c>
      <c r="F383" s="166" t="s">
        <v>609</v>
      </c>
      <c r="H383" s="167">
        <v>36.18</v>
      </c>
      <c r="I383" s="168"/>
      <c r="L383" s="164"/>
      <c r="M383" s="169"/>
      <c r="N383" s="170"/>
      <c r="O383" s="170"/>
      <c r="P383" s="170"/>
      <c r="Q383" s="170"/>
      <c r="R383" s="170"/>
      <c r="S383" s="170"/>
      <c r="T383" s="171"/>
      <c r="AT383" s="165" t="s">
        <v>129</v>
      </c>
      <c r="AU383" s="165" t="s">
        <v>83</v>
      </c>
      <c r="AV383" s="13" t="s">
        <v>83</v>
      </c>
      <c r="AW383" s="13" t="s">
        <v>30</v>
      </c>
      <c r="AX383" s="13" t="s">
        <v>81</v>
      </c>
      <c r="AY383" s="165" t="s">
        <v>116</v>
      </c>
    </row>
    <row r="384" spans="1:65" s="2" customFormat="1" ht="24.2" customHeight="1" x14ac:dyDescent="0.2">
      <c r="A384" s="32"/>
      <c r="B384" s="143"/>
      <c r="C384" s="144" t="s">
        <v>610</v>
      </c>
      <c r="D384" s="144" t="s">
        <v>119</v>
      </c>
      <c r="E384" s="145" t="s">
        <v>611</v>
      </c>
      <c r="F384" s="146" t="s">
        <v>612</v>
      </c>
      <c r="G384" s="147" t="s">
        <v>190</v>
      </c>
      <c r="H384" s="148">
        <v>31.68</v>
      </c>
      <c r="I384" s="149"/>
      <c r="J384" s="150">
        <f>ROUND(I384*H384,2)</f>
        <v>0</v>
      </c>
      <c r="K384" s="146" t="s">
        <v>123</v>
      </c>
      <c r="L384" s="33"/>
      <c r="M384" s="151" t="s">
        <v>1</v>
      </c>
      <c r="N384" s="152" t="s">
        <v>38</v>
      </c>
      <c r="O384" s="58"/>
      <c r="P384" s="153">
        <f>O384*H384</f>
        <v>0</v>
      </c>
      <c r="Q384" s="153">
        <v>0</v>
      </c>
      <c r="R384" s="153">
        <f>Q384*H384</f>
        <v>0</v>
      </c>
      <c r="S384" s="153">
        <v>0</v>
      </c>
      <c r="T384" s="154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55" t="s">
        <v>124</v>
      </c>
      <c r="AT384" s="155" t="s">
        <v>119</v>
      </c>
      <c r="AU384" s="155" t="s">
        <v>83</v>
      </c>
      <c r="AY384" s="17" t="s">
        <v>116</v>
      </c>
      <c r="BE384" s="156">
        <f>IF(N384="základní",J384,0)</f>
        <v>0</v>
      </c>
      <c r="BF384" s="156">
        <f>IF(N384="snížená",J384,0)</f>
        <v>0</v>
      </c>
      <c r="BG384" s="156">
        <f>IF(N384="zákl. přenesená",J384,0)</f>
        <v>0</v>
      </c>
      <c r="BH384" s="156">
        <f>IF(N384="sníž. přenesená",J384,0)</f>
        <v>0</v>
      </c>
      <c r="BI384" s="156">
        <f>IF(N384="nulová",J384,0)</f>
        <v>0</v>
      </c>
      <c r="BJ384" s="17" t="s">
        <v>81</v>
      </c>
      <c r="BK384" s="156">
        <f>ROUND(I384*H384,2)</f>
        <v>0</v>
      </c>
      <c r="BL384" s="17" t="s">
        <v>124</v>
      </c>
      <c r="BM384" s="155" t="s">
        <v>613</v>
      </c>
    </row>
    <row r="385" spans="1:65" s="2" customFormat="1" ht="19.5" x14ac:dyDescent="0.2">
      <c r="A385" s="32"/>
      <c r="B385" s="33"/>
      <c r="C385" s="32"/>
      <c r="D385" s="157" t="s">
        <v>126</v>
      </c>
      <c r="E385" s="32"/>
      <c r="F385" s="158" t="s">
        <v>614</v>
      </c>
      <c r="G385" s="32"/>
      <c r="H385" s="32"/>
      <c r="I385" s="159"/>
      <c r="J385" s="32"/>
      <c r="K385" s="32"/>
      <c r="L385" s="33"/>
      <c r="M385" s="160"/>
      <c r="N385" s="161"/>
      <c r="O385" s="58"/>
      <c r="P385" s="58"/>
      <c r="Q385" s="58"/>
      <c r="R385" s="58"/>
      <c r="S385" s="58"/>
      <c r="T385" s="59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T385" s="17" t="s">
        <v>126</v>
      </c>
      <c r="AU385" s="17" t="s">
        <v>83</v>
      </c>
    </row>
    <row r="386" spans="1:65" s="2" customFormat="1" x14ac:dyDescent="0.2">
      <c r="A386" s="32"/>
      <c r="B386" s="33"/>
      <c r="C386" s="32"/>
      <c r="D386" s="162" t="s">
        <v>127</v>
      </c>
      <c r="E386" s="32"/>
      <c r="F386" s="163" t="s">
        <v>615</v>
      </c>
      <c r="G386" s="32"/>
      <c r="H386" s="32"/>
      <c r="I386" s="159"/>
      <c r="J386" s="32"/>
      <c r="K386" s="32"/>
      <c r="L386" s="33"/>
      <c r="M386" s="160"/>
      <c r="N386" s="161"/>
      <c r="O386" s="58"/>
      <c r="P386" s="58"/>
      <c r="Q386" s="58"/>
      <c r="R386" s="58"/>
      <c r="S386" s="58"/>
      <c r="T386" s="59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7" t="s">
        <v>127</v>
      </c>
      <c r="AU386" s="17" t="s">
        <v>83</v>
      </c>
    </row>
    <row r="387" spans="1:65" s="15" customFormat="1" x14ac:dyDescent="0.2">
      <c r="B387" s="194"/>
      <c r="D387" s="157" t="s">
        <v>129</v>
      </c>
      <c r="E387" s="195" t="s">
        <v>1</v>
      </c>
      <c r="F387" s="196" t="s">
        <v>616</v>
      </c>
      <c r="H387" s="195" t="s">
        <v>1</v>
      </c>
      <c r="I387" s="197"/>
      <c r="L387" s="194"/>
      <c r="M387" s="198"/>
      <c r="N387" s="199"/>
      <c r="O387" s="199"/>
      <c r="P387" s="199"/>
      <c r="Q387" s="199"/>
      <c r="R387" s="199"/>
      <c r="S387" s="199"/>
      <c r="T387" s="200"/>
      <c r="AT387" s="195" t="s">
        <v>129</v>
      </c>
      <c r="AU387" s="195" t="s">
        <v>83</v>
      </c>
      <c r="AV387" s="15" t="s">
        <v>81</v>
      </c>
      <c r="AW387" s="15" t="s">
        <v>30</v>
      </c>
      <c r="AX387" s="15" t="s">
        <v>73</v>
      </c>
      <c r="AY387" s="195" t="s">
        <v>116</v>
      </c>
    </row>
    <row r="388" spans="1:65" s="13" customFormat="1" ht="22.5" x14ac:dyDescent="0.2">
      <c r="B388" s="164"/>
      <c r="D388" s="157" t="s">
        <v>129</v>
      </c>
      <c r="E388" s="165" t="s">
        <v>1</v>
      </c>
      <c r="F388" s="166" t="s">
        <v>617</v>
      </c>
      <c r="H388" s="167">
        <v>21</v>
      </c>
      <c r="I388" s="168"/>
      <c r="L388" s="164"/>
      <c r="M388" s="169"/>
      <c r="N388" s="170"/>
      <c r="O388" s="170"/>
      <c r="P388" s="170"/>
      <c r="Q388" s="170"/>
      <c r="R388" s="170"/>
      <c r="S388" s="170"/>
      <c r="T388" s="171"/>
      <c r="AT388" s="165" t="s">
        <v>129</v>
      </c>
      <c r="AU388" s="165" t="s">
        <v>83</v>
      </c>
      <c r="AV388" s="13" t="s">
        <v>83</v>
      </c>
      <c r="AW388" s="13" t="s">
        <v>30</v>
      </c>
      <c r="AX388" s="13" t="s">
        <v>73</v>
      </c>
      <c r="AY388" s="165" t="s">
        <v>116</v>
      </c>
    </row>
    <row r="389" spans="1:65" s="13" customFormat="1" ht="22.5" x14ac:dyDescent="0.2">
      <c r="B389" s="164"/>
      <c r="D389" s="157" t="s">
        <v>129</v>
      </c>
      <c r="E389" s="165" t="s">
        <v>1</v>
      </c>
      <c r="F389" s="166" t="s">
        <v>618</v>
      </c>
      <c r="H389" s="167">
        <v>10.68</v>
      </c>
      <c r="I389" s="168"/>
      <c r="L389" s="164"/>
      <c r="M389" s="169"/>
      <c r="N389" s="170"/>
      <c r="O389" s="170"/>
      <c r="P389" s="170"/>
      <c r="Q389" s="170"/>
      <c r="R389" s="170"/>
      <c r="S389" s="170"/>
      <c r="T389" s="171"/>
      <c r="AT389" s="165" t="s">
        <v>129</v>
      </c>
      <c r="AU389" s="165" t="s">
        <v>83</v>
      </c>
      <c r="AV389" s="13" t="s">
        <v>83</v>
      </c>
      <c r="AW389" s="13" t="s">
        <v>30</v>
      </c>
      <c r="AX389" s="13" t="s">
        <v>73</v>
      </c>
      <c r="AY389" s="165" t="s">
        <v>116</v>
      </c>
    </row>
    <row r="390" spans="1:65" s="14" customFormat="1" x14ac:dyDescent="0.2">
      <c r="B390" s="182"/>
      <c r="D390" s="157" t="s">
        <v>129</v>
      </c>
      <c r="E390" s="183" t="s">
        <v>1</v>
      </c>
      <c r="F390" s="184" t="s">
        <v>179</v>
      </c>
      <c r="H390" s="185">
        <v>31.68</v>
      </c>
      <c r="I390" s="186"/>
      <c r="L390" s="182"/>
      <c r="M390" s="187"/>
      <c r="N390" s="188"/>
      <c r="O390" s="188"/>
      <c r="P390" s="188"/>
      <c r="Q390" s="188"/>
      <c r="R390" s="188"/>
      <c r="S390" s="188"/>
      <c r="T390" s="189"/>
      <c r="AT390" s="183" t="s">
        <v>129</v>
      </c>
      <c r="AU390" s="183" t="s">
        <v>83</v>
      </c>
      <c r="AV390" s="14" t="s">
        <v>124</v>
      </c>
      <c r="AW390" s="14" t="s">
        <v>30</v>
      </c>
      <c r="AX390" s="14" t="s">
        <v>81</v>
      </c>
      <c r="AY390" s="183" t="s">
        <v>116</v>
      </c>
    </row>
    <row r="391" spans="1:65" s="12" customFormat="1" ht="22.9" customHeight="1" x14ac:dyDescent="0.2">
      <c r="B391" s="130"/>
      <c r="D391" s="131" t="s">
        <v>72</v>
      </c>
      <c r="E391" s="141" t="s">
        <v>150</v>
      </c>
      <c r="F391" s="141" t="s">
        <v>619</v>
      </c>
      <c r="I391" s="133"/>
      <c r="J391" s="142">
        <f>BK391</f>
        <v>0</v>
      </c>
      <c r="L391" s="130"/>
      <c r="M391" s="135"/>
      <c r="N391" s="136"/>
      <c r="O391" s="136"/>
      <c r="P391" s="137">
        <f>SUM(P392:P470)</f>
        <v>0</v>
      </c>
      <c r="Q391" s="136"/>
      <c r="R391" s="137">
        <f>SUM(R392:R470)</f>
        <v>61.892860799999994</v>
      </c>
      <c r="S391" s="136"/>
      <c r="T391" s="138">
        <f>SUM(T392:T470)</f>
        <v>0</v>
      </c>
      <c r="AR391" s="131" t="s">
        <v>81</v>
      </c>
      <c r="AT391" s="139" t="s">
        <v>72</v>
      </c>
      <c r="AU391" s="139" t="s">
        <v>81</v>
      </c>
      <c r="AY391" s="131" t="s">
        <v>116</v>
      </c>
      <c r="BK391" s="140">
        <f>SUM(BK392:BK470)</f>
        <v>0</v>
      </c>
    </row>
    <row r="392" spans="1:65" s="2" customFormat="1" ht="21.75" customHeight="1" x14ac:dyDescent="0.2">
      <c r="A392" s="32"/>
      <c r="B392" s="143"/>
      <c r="C392" s="144" t="s">
        <v>620</v>
      </c>
      <c r="D392" s="144" t="s">
        <v>119</v>
      </c>
      <c r="E392" s="145" t="s">
        <v>621</v>
      </c>
      <c r="F392" s="146" t="s">
        <v>622</v>
      </c>
      <c r="G392" s="147" t="s">
        <v>190</v>
      </c>
      <c r="H392" s="148">
        <v>40</v>
      </c>
      <c r="I392" s="149"/>
      <c r="J392" s="150">
        <f>ROUND(I392*H392,2)</f>
        <v>0</v>
      </c>
      <c r="K392" s="146" t="s">
        <v>123</v>
      </c>
      <c r="L392" s="33"/>
      <c r="M392" s="151" t="s">
        <v>1</v>
      </c>
      <c r="N392" s="152" t="s">
        <v>38</v>
      </c>
      <c r="O392" s="58"/>
      <c r="P392" s="153">
        <f>O392*H392</f>
        <v>0</v>
      </c>
      <c r="Q392" s="153">
        <v>0</v>
      </c>
      <c r="R392" s="153">
        <f>Q392*H392</f>
        <v>0</v>
      </c>
      <c r="S392" s="153">
        <v>0</v>
      </c>
      <c r="T392" s="154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55" t="s">
        <v>124</v>
      </c>
      <c r="AT392" s="155" t="s">
        <v>119</v>
      </c>
      <c r="AU392" s="155" t="s">
        <v>83</v>
      </c>
      <c r="AY392" s="17" t="s">
        <v>116</v>
      </c>
      <c r="BE392" s="156">
        <f>IF(N392="základní",J392,0)</f>
        <v>0</v>
      </c>
      <c r="BF392" s="156">
        <f>IF(N392="snížená",J392,0)</f>
        <v>0</v>
      </c>
      <c r="BG392" s="156">
        <f>IF(N392="zákl. přenesená",J392,0)</f>
        <v>0</v>
      </c>
      <c r="BH392" s="156">
        <f>IF(N392="sníž. přenesená",J392,0)</f>
        <v>0</v>
      </c>
      <c r="BI392" s="156">
        <f>IF(N392="nulová",J392,0)</f>
        <v>0</v>
      </c>
      <c r="BJ392" s="17" t="s">
        <v>81</v>
      </c>
      <c r="BK392" s="156">
        <f>ROUND(I392*H392,2)</f>
        <v>0</v>
      </c>
      <c r="BL392" s="17" t="s">
        <v>124</v>
      </c>
      <c r="BM392" s="155" t="s">
        <v>623</v>
      </c>
    </row>
    <row r="393" spans="1:65" s="2" customFormat="1" ht="19.5" x14ac:dyDescent="0.2">
      <c r="A393" s="32"/>
      <c r="B393" s="33"/>
      <c r="C393" s="32"/>
      <c r="D393" s="157" t="s">
        <v>126</v>
      </c>
      <c r="E393" s="32"/>
      <c r="F393" s="158" t="s">
        <v>624</v>
      </c>
      <c r="G393" s="32"/>
      <c r="H393" s="32"/>
      <c r="I393" s="159"/>
      <c r="J393" s="32"/>
      <c r="K393" s="32"/>
      <c r="L393" s="33"/>
      <c r="M393" s="160"/>
      <c r="N393" s="161"/>
      <c r="O393" s="58"/>
      <c r="P393" s="58"/>
      <c r="Q393" s="58"/>
      <c r="R393" s="58"/>
      <c r="S393" s="58"/>
      <c r="T393" s="59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T393" s="17" t="s">
        <v>126</v>
      </c>
      <c r="AU393" s="17" t="s">
        <v>83</v>
      </c>
    </row>
    <row r="394" spans="1:65" s="2" customFormat="1" x14ac:dyDescent="0.2">
      <c r="A394" s="32"/>
      <c r="B394" s="33"/>
      <c r="C394" s="32"/>
      <c r="D394" s="162" t="s">
        <v>127</v>
      </c>
      <c r="E394" s="32"/>
      <c r="F394" s="163" t="s">
        <v>625</v>
      </c>
      <c r="G394" s="32"/>
      <c r="H394" s="32"/>
      <c r="I394" s="159"/>
      <c r="J394" s="32"/>
      <c r="K394" s="32"/>
      <c r="L394" s="33"/>
      <c r="M394" s="160"/>
      <c r="N394" s="161"/>
      <c r="O394" s="58"/>
      <c r="P394" s="58"/>
      <c r="Q394" s="58"/>
      <c r="R394" s="58"/>
      <c r="S394" s="58"/>
      <c r="T394" s="59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T394" s="17" t="s">
        <v>127</v>
      </c>
      <c r="AU394" s="17" t="s">
        <v>83</v>
      </c>
    </row>
    <row r="395" spans="1:65" s="15" customFormat="1" x14ac:dyDescent="0.2">
      <c r="B395" s="194"/>
      <c r="D395" s="157" t="s">
        <v>129</v>
      </c>
      <c r="E395" s="195" t="s">
        <v>1</v>
      </c>
      <c r="F395" s="196" t="s">
        <v>471</v>
      </c>
      <c r="H395" s="195" t="s">
        <v>1</v>
      </c>
      <c r="I395" s="197"/>
      <c r="L395" s="194"/>
      <c r="M395" s="198"/>
      <c r="N395" s="199"/>
      <c r="O395" s="199"/>
      <c r="P395" s="199"/>
      <c r="Q395" s="199"/>
      <c r="R395" s="199"/>
      <c r="S395" s="199"/>
      <c r="T395" s="200"/>
      <c r="AT395" s="195" t="s">
        <v>129</v>
      </c>
      <c r="AU395" s="195" t="s">
        <v>83</v>
      </c>
      <c r="AV395" s="15" t="s">
        <v>81</v>
      </c>
      <c r="AW395" s="15" t="s">
        <v>30</v>
      </c>
      <c r="AX395" s="15" t="s">
        <v>73</v>
      </c>
      <c r="AY395" s="195" t="s">
        <v>116</v>
      </c>
    </row>
    <row r="396" spans="1:65" s="13" customFormat="1" x14ac:dyDescent="0.2">
      <c r="B396" s="164"/>
      <c r="D396" s="157" t="s">
        <v>129</v>
      </c>
      <c r="E396" s="165" t="s">
        <v>1</v>
      </c>
      <c r="F396" s="166" t="s">
        <v>626</v>
      </c>
      <c r="H396" s="167">
        <v>40</v>
      </c>
      <c r="I396" s="168"/>
      <c r="L396" s="164"/>
      <c r="M396" s="169"/>
      <c r="N396" s="170"/>
      <c r="O396" s="170"/>
      <c r="P396" s="170"/>
      <c r="Q396" s="170"/>
      <c r="R396" s="170"/>
      <c r="S396" s="170"/>
      <c r="T396" s="171"/>
      <c r="AT396" s="165" t="s">
        <v>129</v>
      </c>
      <c r="AU396" s="165" t="s">
        <v>83</v>
      </c>
      <c r="AV396" s="13" t="s">
        <v>83</v>
      </c>
      <c r="AW396" s="13" t="s">
        <v>30</v>
      </c>
      <c r="AX396" s="13" t="s">
        <v>81</v>
      </c>
      <c r="AY396" s="165" t="s">
        <v>116</v>
      </c>
    </row>
    <row r="397" spans="1:65" s="2" customFormat="1" ht="21.75" customHeight="1" x14ac:dyDescent="0.2">
      <c r="A397" s="32"/>
      <c r="B397" s="143"/>
      <c r="C397" s="144" t="s">
        <v>627</v>
      </c>
      <c r="D397" s="144" t="s">
        <v>119</v>
      </c>
      <c r="E397" s="145" t="s">
        <v>628</v>
      </c>
      <c r="F397" s="146" t="s">
        <v>629</v>
      </c>
      <c r="G397" s="147" t="s">
        <v>190</v>
      </c>
      <c r="H397" s="148">
        <v>34.167000000000002</v>
      </c>
      <c r="I397" s="149"/>
      <c r="J397" s="150">
        <f>ROUND(I397*H397,2)</f>
        <v>0</v>
      </c>
      <c r="K397" s="146" t="s">
        <v>123</v>
      </c>
      <c r="L397" s="33"/>
      <c r="M397" s="151" t="s">
        <v>1</v>
      </c>
      <c r="N397" s="152" t="s">
        <v>38</v>
      </c>
      <c r="O397" s="58"/>
      <c r="P397" s="153">
        <f>O397*H397</f>
        <v>0</v>
      </c>
      <c r="Q397" s="153">
        <v>0</v>
      </c>
      <c r="R397" s="153">
        <f>Q397*H397</f>
        <v>0</v>
      </c>
      <c r="S397" s="153">
        <v>0</v>
      </c>
      <c r="T397" s="154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55" t="s">
        <v>124</v>
      </c>
      <c r="AT397" s="155" t="s">
        <v>119</v>
      </c>
      <c r="AU397" s="155" t="s">
        <v>83</v>
      </c>
      <c r="AY397" s="17" t="s">
        <v>116</v>
      </c>
      <c r="BE397" s="156">
        <f>IF(N397="základní",J397,0)</f>
        <v>0</v>
      </c>
      <c r="BF397" s="156">
        <f>IF(N397="snížená",J397,0)</f>
        <v>0</v>
      </c>
      <c r="BG397" s="156">
        <f>IF(N397="zákl. přenesená",J397,0)</f>
        <v>0</v>
      </c>
      <c r="BH397" s="156">
        <f>IF(N397="sníž. přenesená",J397,0)</f>
        <v>0</v>
      </c>
      <c r="BI397" s="156">
        <f>IF(N397="nulová",J397,0)</f>
        <v>0</v>
      </c>
      <c r="BJ397" s="17" t="s">
        <v>81</v>
      </c>
      <c r="BK397" s="156">
        <f>ROUND(I397*H397,2)</f>
        <v>0</v>
      </c>
      <c r="BL397" s="17" t="s">
        <v>124</v>
      </c>
      <c r="BM397" s="155" t="s">
        <v>630</v>
      </c>
    </row>
    <row r="398" spans="1:65" s="2" customFormat="1" ht="19.5" x14ac:dyDescent="0.2">
      <c r="A398" s="32"/>
      <c r="B398" s="33"/>
      <c r="C398" s="32"/>
      <c r="D398" s="157" t="s">
        <v>126</v>
      </c>
      <c r="E398" s="32"/>
      <c r="F398" s="158" t="s">
        <v>631</v>
      </c>
      <c r="G398" s="32"/>
      <c r="H398" s="32"/>
      <c r="I398" s="159"/>
      <c r="J398" s="32"/>
      <c r="K398" s="32"/>
      <c r="L398" s="33"/>
      <c r="M398" s="160"/>
      <c r="N398" s="161"/>
      <c r="O398" s="58"/>
      <c r="P398" s="58"/>
      <c r="Q398" s="58"/>
      <c r="R398" s="58"/>
      <c r="S398" s="58"/>
      <c r="T398" s="59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T398" s="17" t="s">
        <v>126</v>
      </c>
      <c r="AU398" s="17" t="s">
        <v>83</v>
      </c>
    </row>
    <row r="399" spans="1:65" s="2" customFormat="1" x14ac:dyDescent="0.2">
      <c r="A399" s="32"/>
      <c r="B399" s="33"/>
      <c r="C399" s="32"/>
      <c r="D399" s="162" t="s">
        <v>127</v>
      </c>
      <c r="E399" s="32"/>
      <c r="F399" s="163" t="s">
        <v>632</v>
      </c>
      <c r="G399" s="32"/>
      <c r="H399" s="32"/>
      <c r="I399" s="159"/>
      <c r="J399" s="32"/>
      <c r="K399" s="32"/>
      <c r="L399" s="33"/>
      <c r="M399" s="160"/>
      <c r="N399" s="161"/>
      <c r="O399" s="58"/>
      <c r="P399" s="58"/>
      <c r="Q399" s="58"/>
      <c r="R399" s="58"/>
      <c r="S399" s="58"/>
      <c r="T399" s="59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T399" s="17" t="s">
        <v>127</v>
      </c>
      <c r="AU399" s="17" t="s">
        <v>83</v>
      </c>
    </row>
    <row r="400" spans="1:65" s="15" customFormat="1" x14ac:dyDescent="0.2">
      <c r="B400" s="194"/>
      <c r="D400" s="157" t="s">
        <v>129</v>
      </c>
      <c r="E400" s="195" t="s">
        <v>1</v>
      </c>
      <c r="F400" s="196" t="s">
        <v>471</v>
      </c>
      <c r="H400" s="195" t="s">
        <v>1</v>
      </c>
      <c r="I400" s="197"/>
      <c r="L400" s="194"/>
      <c r="M400" s="198"/>
      <c r="N400" s="199"/>
      <c r="O400" s="199"/>
      <c r="P400" s="199"/>
      <c r="Q400" s="199"/>
      <c r="R400" s="199"/>
      <c r="S400" s="199"/>
      <c r="T400" s="200"/>
      <c r="AT400" s="195" t="s">
        <v>129</v>
      </c>
      <c r="AU400" s="195" t="s">
        <v>83</v>
      </c>
      <c r="AV400" s="15" t="s">
        <v>81</v>
      </c>
      <c r="AW400" s="15" t="s">
        <v>30</v>
      </c>
      <c r="AX400" s="15" t="s">
        <v>73</v>
      </c>
      <c r="AY400" s="195" t="s">
        <v>116</v>
      </c>
    </row>
    <row r="401" spans="1:65" s="13" customFormat="1" ht="22.5" x14ac:dyDescent="0.2">
      <c r="B401" s="164"/>
      <c r="D401" s="157" t="s">
        <v>129</v>
      </c>
      <c r="E401" s="165" t="s">
        <v>1</v>
      </c>
      <c r="F401" s="166" t="s">
        <v>633</v>
      </c>
      <c r="H401" s="167">
        <v>34.167000000000002</v>
      </c>
      <c r="I401" s="168"/>
      <c r="L401" s="164"/>
      <c r="M401" s="169"/>
      <c r="N401" s="170"/>
      <c r="O401" s="170"/>
      <c r="P401" s="170"/>
      <c r="Q401" s="170"/>
      <c r="R401" s="170"/>
      <c r="S401" s="170"/>
      <c r="T401" s="171"/>
      <c r="AT401" s="165" t="s">
        <v>129</v>
      </c>
      <c r="AU401" s="165" t="s">
        <v>83</v>
      </c>
      <c r="AV401" s="13" t="s">
        <v>83</v>
      </c>
      <c r="AW401" s="13" t="s">
        <v>30</v>
      </c>
      <c r="AX401" s="13" t="s">
        <v>81</v>
      </c>
      <c r="AY401" s="165" t="s">
        <v>116</v>
      </c>
    </row>
    <row r="402" spans="1:65" s="2" customFormat="1" ht="24.2" customHeight="1" x14ac:dyDescent="0.2">
      <c r="A402" s="32"/>
      <c r="B402" s="143"/>
      <c r="C402" s="144" t="s">
        <v>634</v>
      </c>
      <c r="D402" s="144" t="s">
        <v>119</v>
      </c>
      <c r="E402" s="145" t="s">
        <v>635</v>
      </c>
      <c r="F402" s="146" t="s">
        <v>636</v>
      </c>
      <c r="G402" s="147" t="s">
        <v>190</v>
      </c>
      <c r="H402" s="148">
        <v>206.02</v>
      </c>
      <c r="I402" s="149"/>
      <c r="J402" s="150">
        <f>ROUND(I402*H402,2)</f>
        <v>0</v>
      </c>
      <c r="K402" s="146" t="s">
        <v>123</v>
      </c>
      <c r="L402" s="33"/>
      <c r="M402" s="151" t="s">
        <v>1</v>
      </c>
      <c r="N402" s="152" t="s">
        <v>38</v>
      </c>
      <c r="O402" s="58"/>
      <c r="P402" s="153">
        <f>O402*H402</f>
        <v>0</v>
      </c>
      <c r="Q402" s="153">
        <v>0</v>
      </c>
      <c r="R402" s="153">
        <f>Q402*H402</f>
        <v>0</v>
      </c>
      <c r="S402" s="153">
        <v>0</v>
      </c>
      <c r="T402" s="154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55" t="s">
        <v>124</v>
      </c>
      <c r="AT402" s="155" t="s">
        <v>119</v>
      </c>
      <c r="AU402" s="155" t="s">
        <v>83</v>
      </c>
      <c r="AY402" s="17" t="s">
        <v>116</v>
      </c>
      <c r="BE402" s="156">
        <f>IF(N402="základní",J402,0)</f>
        <v>0</v>
      </c>
      <c r="BF402" s="156">
        <f>IF(N402="snížená",J402,0)</f>
        <v>0</v>
      </c>
      <c r="BG402" s="156">
        <f>IF(N402="zákl. přenesená",J402,0)</f>
        <v>0</v>
      </c>
      <c r="BH402" s="156">
        <f>IF(N402="sníž. přenesená",J402,0)</f>
        <v>0</v>
      </c>
      <c r="BI402" s="156">
        <f>IF(N402="nulová",J402,0)</f>
        <v>0</v>
      </c>
      <c r="BJ402" s="17" t="s">
        <v>81</v>
      </c>
      <c r="BK402" s="156">
        <f>ROUND(I402*H402,2)</f>
        <v>0</v>
      </c>
      <c r="BL402" s="17" t="s">
        <v>124</v>
      </c>
      <c r="BM402" s="155" t="s">
        <v>637</v>
      </c>
    </row>
    <row r="403" spans="1:65" s="2" customFormat="1" ht="19.5" x14ac:dyDescent="0.2">
      <c r="A403" s="32"/>
      <c r="B403" s="33"/>
      <c r="C403" s="32"/>
      <c r="D403" s="157" t="s">
        <v>126</v>
      </c>
      <c r="E403" s="32"/>
      <c r="F403" s="158" t="s">
        <v>638</v>
      </c>
      <c r="G403" s="32"/>
      <c r="H403" s="32"/>
      <c r="I403" s="159"/>
      <c r="J403" s="32"/>
      <c r="K403" s="32"/>
      <c r="L403" s="33"/>
      <c r="M403" s="160"/>
      <c r="N403" s="161"/>
      <c r="O403" s="58"/>
      <c r="P403" s="58"/>
      <c r="Q403" s="58"/>
      <c r="R403" s="58"/>
      <c r="S403" s="58"/>
      <c r="T403" s="59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T403" s="17" t="s">
        <v>126</v>
      </c>
      <c r="AU403" s="17" t="s">
        <v>83</v>
      </c>
    </row>
    <row r="404" spans="1:65" s="2" customFormat="1" x14ac:dyDescent="0.2">
      <c r="A404" s="32"/>
      <c r="B404" s="33"/>
      <c r="C404" s="32"/>
      <c r="D404" s="162" t="s">
        <v>127</v>
      </c>
      <c r="E404" s="32"/>
      <c r="F404" s="163" t="s">
        <v>639</v>
      </c>
      <c r="G404" s="32"/>
      <c r="H404" s="32"/>
      <c r="I404" s="159"/>
      <c r="J404" s="32"/>
      <c r="K404" s="32"/>
      <c r="L404" s="33"/>
      <c r="M404" s="160"/>
      <c r="N404" s="161"/>
      <c r="O404" s="58"/>
      <c r="P404" s="58"/>
      <c r="Q404" s="58"/>
      <c r="R404" s="58"/>
      <c r="S404" s="58"/>
      <c r="T404" s="59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T404" s="17" t="s">
        <v>127</v>
      </c>
      <c r="AU404" s="17" t="s">
        <v>83</v>
      </c>
    </row>
    <row r="405" spans="1:65" s="15" customFormat="1" x14ac:dyDescent="0.2">
      <c r="B405" s="194"/>
      <c r="D405" s="157" t="s">
        <v>129</v>
      </c>
      <c r="E405" s="195" t="s">
        <v>1</v>
      </c>
      <c r="F405" s="196" t="s">
        <v>471</v>
      </c>
      <c r="H405" s="195" t="s">
        <v>1</v>
      </c>
      <c r="I405" s="197"/>
      <c r="L405" s="194"/>
      <c r="M405" s="198"/>
      <c r="N405" s="199"/>
      <c r="O405" s="199"/>
      <c r="P405" s="199"/>
      <c r="Q405" s="199"/>
      <c r="R405" s="199"/>
      <c r="S405" s="199"/>
      <c r="T405" s="200"/>
      <c r="AT405" s="195" t="s">
        <v>129</v>
      </c>
      <c r="AU405" s="195" t="s">
        <v>83</v>
      </c>
      <c r="AV405" s="15" t="s">
        <v>81</v>
      </c>
      <c r="AW405" s="15" t="s">
        <v>30</v>
      </c>
      <c r="AX405" s="15" t="s">
        <v>73</v>
      </c>
      <c r="AY405" s="195" t="s">
        <v>116</v>
      </c>
    </row>
    <row r="406" spans="1:65" s="13" customFormat="1" x14ac:dyDescent="0.2">
      <c r="B406" s="164"/>
      <c r="D406" s="157" t="s">
        <v>129</v>
      </c>
      <c r="E406" s="165" t="s">
        <v>1</v>
      </c>
      <c r="F406" s="166" t="s">
        <v>640</v>
      </c>
      <c r="H406" s="167">
        <v>206.02</v>
      </c>
      <c r="I406" s="168"/>
      <c r="L406" s="164"/>
      <c r="M406" s="169"/>
      <c r="N406" s="170"/>
      <c r="O406" s="170"/>
      <c r="P406" s="170"/>
      <c r="Q406" s="170"/>
      <c r="R406" s="170"/>
      <c r="S406" s="170"/>
      <c r="T406" s="171"/>
      <c r="AT406" s="165" t="s">
        <v>129</v>
      </c>
      <c r="AU406" s="165" t="s">
        <v>83</v>
      </c>
      <c r="AV406" s="13" t="s">
        <v>83</v>
      </c>
      <c r="AW406" s="13" t="s">
        <v>30</v>
      </c>
      <c r="AX406" s="13" t="s">
        <v>81</v>
      </c>
      <c r="AY406" s="165" t="s">
        <v>116</v>
      </c>
    </row>
    <row r="407" spans="1:65" s="2" customFormat="1" ht="33" customHeight="1" x14ac:dyDescent="0.2">
      <c r="A407" s="32"/>
      <c r="B407" s="143"/>
      <c r="C407" s="144" t="s">
        <v>641</v>
      </c>
      <c r="D407" s="144" t="s">
        <v>119</v>
      </c>
      <c r="E407" s="145" t="s">
        <v>642</v>
      </c>
      <c r="F407" s="146" t="s">
        <v>643</v>
      </c>
      <c r="G407" s="147" t="s">
        <v>190</v>
      </c>
      <c r="H407" s="148">
        <v>1010</v>
      </c>
      <c r="I407" s="149"/>
      <c r="J407" s="150">
        <f>ROUND(I407*H407,2)</f>
        <v>0</v>
      </c>
      <c r="K407" s="146" t="s">
        <v>123</v>
      </c>
      <c r="L407" s="33"/>
      <c r="M407" s="151" t="s">
        <v>1</v>
      </c>
      <c r="N407" s="152" t="s">
        <v>38</v>
      </c>
      <c r="O407" s="58"/>
      <c r="P407" s="153">
        <f>O407*H407</f>
        <v>0</v>
      </c>
      <c r="Q407" s="153">
        <v>0</v>
      </c>
      <c r="R407" s="153">
        <f>Q407*H407</f>
        <v>0</v>
      </c>
      <c r="S407" s="153">
        <v>0</v>
      </c>
      <c r="T407" s="154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55" t="s">
        <v>124</v>
      </c>
      <c r="AT407" s="155" t="s">
        <v>119</v>
      </c>
      <c r="AU407" s="155" t="s">
        <v>83</v>
      </c>
      <c r="AY407" s="17" t="s">
        <v>116</v>
      </c>
      <c r="BE407" s="156">
        <f>IF(N407="základní",J407,0)</f>
        <v>0</v>
      </c>
      <c r="BF407" s="156">
        <f>IF(N407="snížená",J407,0)</f>
        <v>0</v>
      </c>
      <c r="BG407" s="156">
        <f>IF(N407="zákl. přenesená",J407,0)</f>
        <v>0</v>
      </c>
      <c r="BH407" s="156">
        <f>IF(N407="sníž. přenesená",J407,0)</f>
        <v>0</v>
      </c>
      <c r="BI407" s="156">
        <f>IF(N407="nulová",J407,0)</f>
        <v>0</v>
      </c>
      <c r="BJ407" s="17" t="s">
        <v>81</v>
      </c>
      <c r="BK407" s="156">
        <f>ROUND(I407*H407,2)</f>
        <v>0</v>
      </c>
      <c r="BL407" s="17" t="s">
        <v>124</v>
      </c>
      <c r="BM407" s="155" t="s">
        <v>644</v>
      </c>
    </row>
    <row r="408" spans="1:65" s="2" customFormat="1" ht="29.25" x14ac:dyDescent="0.2">
      <c r="A408" s="32"/>
      <c r="B408" s="33"/>
      <c r="C408" s="32"/>
      <c r="D408" s="157" t="s">
        <v>126</v>
      </c>
      <c r="E408" s="32"/>
      <c r="F408" s="158" t="s">
        <v>645</v>
      </c>
      <c r="G408" s="32"/>
      <c r="H408" s="32"/>
      <c r="I408" s="159"/>
      <c r="J408" s="32"/>
      <c r="K408" s="32"/>
      <c r="L408" s="33"/>
      <c r="M408" s="160"/>
      <c r="N408" s="161"/>
      <c r="O408" s="58"/>
      <c r="P408" s="58"/>
      <c r="Q408" s="58"/>
      <c r="R408" s="58"/>
      <c r="S408" s="58"/>
      <c r="T408" s="59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T408" s="17" t="s">
        <v>126</v>
      </c>
      <c r="AU408" s="17" t="s">
        <v>83</v>
      </c>
    </row>
    <row r="409" spans="1:65" s="2" customFormat="1" x14ac:dyDescent="0.2">
      <c r="A409" s="32"/>
      <c r="B409" s="33"/>
      <c r="C409" s="32"/>
      <c r="D409" s="162" t="s">
        <v>127</v>
      </c>
      <c r="E409" s="32"/>
      <c r="F409" s="163" t="s">
        <v>646</v>
      </c>
      <c r="G409" s="32"/>
      <c r="H409" s="32"/>
      <c r="I409" s="159"/>
      <c r="J409" s="32"/>
      <c r="K409" s="32"/>
      <c r="L409" s="33"/>
      <c r="M409" s="160"/>
      <c r="N409" s="161"/>
      <c r="O409" s="58"/>
      <c r="P409" s="58"/>
      <c r="Q409" s="58"/>
      <c r="R409" s="58"/>
      <c r="S409" s="58"/>
      <c r="T409" s="59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T409" s="17" t="s">
        <v>127</v>
      </c>
      <c r="AU409" s="17" t="s">
        <v>83</v>
      </c>
    </row>
    <row r="410" spans="1:65" s="15" customFormat="1" x14ac:dyDescent="0.2">
      <c r="B410" s="194"/>
      <c r="D410" s="157" t="s">
        <v>129</v>
      </c>
      <c r="E410" s="195" t="s">
        <v>1</v>
      </c>
      <c r="F410" s="196" t="s">
        <v>471</v>
      </c>
      <c r="H410" s="195" t="s">
        <v>1</v>
      </c>
      <c r="I410" s="197"/>
      <c r="L410" s="194"/>
      <c r="M410" s="198"/>
      <c r="N410" s="199"/>
      <c r="O410" s="199"/>
      <c r="P410" s="199"/>
      <c r="Q410" s="199"/>
      <c r="R410" s="199"/>
      <c r="S410" s="199"/>
      <c r="T410" s="200"/>
      <c r="AT410" s="195" t="s">
        <v>129</v>
      </c>
      <c r="AU410" s="195" t="s">
        <v>83</v>
      </c>
      <c r="AV410" s="15" t="s">
        <v>81</v>
      </c>
      <c r="AW410" s="15" t="s">
        <v>30</v>
      </c>
      <c r="AX410" s="15" t="s">
        <v>73</v>
      </c>
      <c r="AY410" s="195" t="s">
        <v>116</v>
      </c>
    </row>
    <row r="411" spans="1:65" s="13" customFormat="1" x14ac:dyDescent="0.2">
      <c r="B411" s="164"/>
      <c r="D411" s="157" t="s">
        <v>129</v>
      </c>
      <c r="E411" s="165" t="s">
        <v>1</v>
      </c>
      <c r="F411" s="166" t="s">
        <v>647</v>
      </c>
      <c r="H411" s="167">
        <v>1010</v>
      </c>
      <c r="I411" s="168"/>
      <c r="L411" s="164"/>
      <c r="M411" s="169"/>
      <c r="N411" s="170"/>
      <c r="O411" s="170"/>
      <c r="P411" s="170"/>
      <c r="Q411" s="170"/>
      <c r="R411" s="170"/>
      <c r="S411" s="170"/>
      <c r="T411" s="171"/>
      <c r="AT411" s="165" t="s">
        <v>129</v>
      </c>
      <c r="AU411" s="165" t="s">
        <v>83</v>
      </c>
      <c r="AV411" s="13" t="s">
        <v>83</v>
      </c>
      <c r="AW411" s="13" t="s">
        <v>30</v>
      </c>
      <c r="AX411" s="13" t="s">
        <v>81</v>
      </c>
      <c r="AY411" s="165" t="s">
        <v>116</v>
      </c>
    </row>
    <row r="412" spans="1:65" s="2" customFormat="1" ht="24.2" customHeight="1" x14ac:dyDescent="0.2">
      <c r="A412" s="32"/>
      <c r="B412" s="143"/>
      <c r="C412" s="144" t="s">
        <v>648</v>
      </c>
      <c r="D412" s="144" t="s">
        <v>119</v>
      </c>
      <c r="E412" s="145" t="s">
        <v>649</v>
      </c>
      <c r="F412" s="146" t="s">
        <v>650</v>
      </c>
      <c r="G412" s="147" t="s">
        <v>190</v>
      </c>
      <c r="H412" s="148">
        <v>80</v>
      </c>
      <c r="I412" s="149"/>
      <c r="J412" s="150">
        <f>ROUND(I412*H412,2)</f>
        <v>0</v>
      </c>
      <c r="K412" s="146" t="s">
        <v>123</v>
      </c>
      <c r="L412" s="33"/>
      <c r="M412" s="151" t="s">
        <v>1</v>
      </c>
      <c r="N412" s="152" t="s">
        <v>38</v>
      </c>
      <c r="O412" s="58"/>
      <c r="P412" s="153">
        <f>O412*H412</f>
        <v>0</v>
      </c>
      <c r="Q412" s="153">
        <v>0</v>
      </c>
      <c r="R412" s="153">
        <f>Q412*H412</f>
        <v>0</v>
      </c>
      <c r="S412" s="153">
        <v>0</v>
      </c>
      <c r="T412" s="154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55" t="s">
        <v>124</v>
      </c>
      <c r="AT412" s="155" t="s">
        <v>119</v>
      </c>
      <c r="AU412" s="155" t="s">
        <v>83</v>
      </c>
      <c r="AY412" s="17" t="s">
        <v>116</v>
      </c>
      <c r="BE412" s="156">
        <f>IF(N412="základní",J412,0)</f>
        <v>0</v>
      </c>
      <c r="BF412" s="156">
        <f>IF(N412="snížená",J412,0)</f>
        <v>0</v>
      </c>
      <c r="BG412" s="156">
        <f>IF(N412="zákl. přenesená",J412,0)</f>
        <v>0</v>
      </c>
      <c r="BH412" s="156">
        <f>IF(N412="sníž. přenesená",J412,0)</f>
        <v>0</v>
      </c>
      <c r="BI412" s="156">
        <f>IF(N412="nulová",J412,0)</f>
        <v>0</v>
      </c>
      <c r="BJ412" s="17" t="s">
        <v>81</v>
      </c>
      <c r="BK412" s="156">
        <f>ROUND(I412*H412,2)</f>
        <v>0</v>
      </c>
      <c r="BL412" s="17" t="s">
        <v>124</v>
      </c>
      <c r="BM412" s="155" t="s">
        <v>651</v>
      </c>
    </row>
    <row r="413" spans="1:65" s="2" customFormat="1" ht="29.25" x14ac:dyDescent="0.2">
      <c r="A413" s="32"/>
      <c r="B413" s="33"/>
      <c r="C413" s="32"/>
      <c r="D413" s="157" t="s">
        <v>126</v>
      </c>
      <c r="E413" s="32"/>
      <c r="F413" s="158" t="s">
        <v>652</v>
      </c>
      <c r="G413" s="32"/>
      <c r="H413" s="32"/>
      <c r="I413" s="159"/>
      <c r="J413" s="32"/>
      <c r="K413" s="32"/>
      <c r="L413" s="33"/>
      <c r="M413" s="160"/>
      <c r="N413" s="161"/>
      <c r="O413" s="58"/>
      <c r="P413" s="58"/>
      <c r="Q413" s="58"/>
      <c r="R413" s="58"/>
      <c r="S413" s="58"/>
      <c r="T413" s="59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T413" s="17" t="s">
        <v>126</v>
      </c>
      <c r="AU413" s="17" t="s">
        <v>83</v>
      </c>
    </row>
    <row r="414" spans="1:65" s="2" customFormat="1" x14ac:dyDescent="0.2">
      <c r="A414" s="32"/>
      <c r="B414" s="33"/>
      <c r="C414" s="32"/>
      <c r="D414" s="162" t="s">
        <v>127</v>
      </c>
      <c r="E414" s="32"/>
      <c r="F414" s="163" t="s">
        <v>653</v>
      </c>
      <c r="G414" s="32"/>
      <c r="H414" s="32"/>
      <c r="I414" s="159"/>
      <c r="J414" s="32"/>
      <c r="K414" s="32"/>
      <c r="L414" s="33"/>
      <c r="M414" s="160"/>
      <c r="N414" s="161"/>
      <c r="O414" s="58"/>
      <c r="P414" s="58"/>
      <c r="Q414" s="58"/>
      <c r="R414" s="58"/>
      <c r="S414" s="58"/>
      <c r="T414" s="59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T414" s="17" t="s">
        <v>127</v>
      </c>
      <c r="AU414" s="17" t="s">
        <v>83</v>
      </c>
    </row>
    <row r="415" spans="1:65" s="15" customFormat="1" x14ac:dyDescent="0.2">
      <c r="B415" s="194"/>
      <c r="D415" s="157" t="s">
        <v>129</v>
      </c>
      <c r="E415" s="195" t="s">
        <v>1</v>
      </c>
      <c r="F415" s="196" t="s">
        <v>471</v>
      </c>
      <c r="H415" s="195" t="s">
        <v>1</v>
      </c>
      <c r="I415" s="197"/>
      <c r="L415" s="194"/>
      <c r="M415" s="198"/>
      <c r="N415" s="199"/>
      <c r="O415" s="199"/>
      <c r="P415" s="199"/>
      <c r="Q415" s="199"/>
      <c r="R415" s="199"/>
      <c r="S415" s="199"/>
      <c r="T415" s="200"/>
      <c r="AT415" s="195" t="s">
        <v>129</v>
      </c>
      <c r="AU415" s="195" t="s">
        <v>83</v>
      </c>
      <c r="AV415" s="15" t="s">
        <v>81</v>
      </c>
      <c r="AW415" s="15" t="s">
        <v>30</v>
      </c>
      <c r="AX415" s="15" t="s">
        <v>73</v>
      </c>
      <c r="AY415" s="195" t="s">
        <v>116</v>
      </c>
    </row>
    <row r="416" spans="1:65" s="13" customFormat="1" x14ac:dyDescent="0.2">
      <c r="B416" s="164"/>
      <c r="D416" s="157" t="s">
        <v>129</v>
      </c>
      <c r="E416" s="165" t="s">
        <v>1</v>
      </c>
      <c r="F416" s="166" t="s">
        <v>654</v>
      </c>
      <c r="H416" s="167">
        <v>80</v>
      </c>
      <c r="I416" s="168"/>
      <c r="L416" s="164"/>
      <c r="M416" s="169"/>
      <c r="N416" s="170"/>
      <c r="O416" s="170"/>
      <c r="P416" s="170"/>
      <c r="Q416" s="170"/>
      <c r="R416" s="170"/>
      <c r="S416" s="170"/>
      <c r="T416" s="171"/>
      <c r="AT416" s="165" t="s">
        <v>129</v>
      </c>
      <c r="AU416" s="165" t="s">
        <v>83</v>
      </c>
      <c r="AV416" s="13" t="s">
        <v>83</v>
      </c>
      <c r="AW416" s="13" t="s">
        <v>30</v>
      </c>
      <c r="AX416" s="13" t="s">
        <v>81</v>
      </c>
      <c r="AY416" s="165" t="s">
        <v>116</v>
      </c>
    </row>
    <row r="417" spans="1:65" s="2" customFormat="1" ht="24.2" customHeight="1" x14ac:dyDescent="0.2">
      <c r="A417" s="32"/>
      <c r="B417" s="143"/>
      <c r="C417" s="144" t="s">
        <v>655</v>
      </c>
      <c r="D417" s="144" t="s">
        <v>119</v>
      </c>
      <c r="E417" s="145" t="s">
        <v>656</v>
      </c>
      <c r="F417" s="146" t="s">
        <v>657</v>
      </c>
      <c r="G417" s="147" t="s">
        <v>190</v>
      </c>
      <c r="H417" s="148">
        <v>80</v>
      </c>
      <c r="I417" s="149"/>
      <c r="J417" s="150">
        <f>ROUND(I417*H417,2)</f>
        <v>0</v>
      </c>
      <c r="K417" s="146" t="s">
        <v>123</v>
      </c>
      <c r="L417" s="33"/>
      <c r="M417" s="151" t="s">
        <v>1</v>
      </c>
      <c r="N417" s="152" t="s">
        <v>38</v>
      </c>
      <c r="O417" s="58"/>
      <c r="P417" s="153">
        <f>O417*H417</f>
        <v>0</v>
      </c>
      <c r="Q417" s="153">
        <v>0</v>
      </c>
      <c r="R417" s="153">
        <f>Q417*H417</f>
        <v>0</v>
      </c>
      <c r="S417" s="153">
        <v>0</v>
      </c>
      <c r="T417" s="154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55" t="s">
        <v>124</v>
      </c>
      <c r="AT417" s="155" t="s">
        <v>119</v>
      </c>
      <c r="AU417" s="155" t="s">
        <v>83</v>
      </c>
      <c r="AY417" s="17" t="s">
        <v>116</v>
      </c>
      <c r="BE417" s="156">
        <f>IF(N417="základní",J417,0)</f>
        <v>0</v>
      </c>
      <c r="BF417" s="156">
        <f>IF(N417="snížená",J417,0)</f>
        <v>0</v>
      </c>
      <c r="BG417" s="156">
        <f>IF(N417="zákl. přenesená",J417,0)</f>
        <v>0</v>
      </c>
      <c r="BH417" s="156">
        <f>IF(N417="sníž. přenesená",J417,0)</f>
        <v>0</v>
      </c>
      <c r="BI417" s="156">
        <f>IF(N417="nulová",J417,0)</f>
        <v>0</v>
      </c>
      <c r="BJ417" s="17" t="s">
        <v>81</v>
      </c>
      <c r="BK417" s="156">
        <f>ROUND(I417*H417,2)</f>
        <v>0</v>
      </c>
      <c r="BL417" s="17" t="s">
        <v>124</v>
      </c>
      <c r="BM417" s="155" t="s">
        <v>658</v>
      </c>
    </row>
    <row r="418" spans="1:65" s="2" customFormat="1" x14ac:dyDescent="0.2">
      <c r="A418" s="32"/>
      <c r="B418" s="33"/>
      <c r="C418" s="32"/>
      <c r="D418" s="157" t="s">
        <v>126</v>
      </c>
      <c r="E418" s="32"/>
      <c r="F418" s="158" t="s">
        <v>659</v>
      </c>
      <c r="G418" s="32"/>
      <c r="H418" s="32"/>
      <c r="I418" s="159"/>
      <c r="J418" s="32"/>
      <c r="K418" s="32"/>
      <c r="L418" s="33"/>
      <c r="M418" s="160"/>
      <c r="N418" s="161"/>
      <c r="O418" s="58"/>
      <c r="P418" s="58"/>
      <c r="Q418" s="58"/>
      <c r="R418" s="58"/>
      <c r="S418" s="58"/>
      <c r="T418" s="59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T418" s="17" t="s">
        <v>126</v>
      </c>
      <c r="AU418" s="17" t="s">
        <v>83</v>
      </c>
    </row>
    <row r="419" spans="1:65" s="2" customFormat="1" x14ac:dyDescent="0.2">
      <c r="A419" s="32"/>
      <c r="B419" s="33"/>
      <c r="C419" s="32"/>
      <c r="D419" s="162" t="s">
        <v>127</v>
      </c>
      <c r="E419" s="32"/>
      <c r="F419" s="163" t="s">
        <v>660</v>
      </c>
      <c r="G419" s="32"/>
      <c r="H419" s="32"/>
      <c r="I419" s="159"/>
      <c r="J419" s="32"/>
      <c r="K419" s="32"/>
      <c r="L419" s="33"/>
      <c r="M419" s="160"/>
      <c r="N419" s="161"/>
      <c r="O419" s="58"/>
      <c r="P419" s="58"/>
      <c r="Q419" s="58"/>
      <c r="R419" s="58"/>
      <c r="S419" s="58"/>
      <c r="T419" s="59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T419" s="17" t="s">
        <v>127</v>
      </c>
      <c r="AU419" s="17" t="s">
        <v>83</v>
      </c>
    </row>
    <row r="420" spans="1:65" s="15" customFormat="1" x14ac:dyDescent="0.2">
      <c r="B420" s="194"/>
      <c r="D420" s="157" t="s">
        <v>129</v>
      </c>
      <c r="E420" s="195" t="s">
        <v>1</v>
      </c>
      <c r="F420" s="196" t="s">
        <v>471</v>
      </c>
      <c r="H420" s="195" t="s">
        <v>1</v>
      </c>
      <c r="I420" s="197"/>
      <c r="L420" s="194"/>
      <c r="M420" s="198"/>
      <c r="N420" s="199"/>
      <c r="O420" s="199"/>
      <c r="P420" s="199"/>
      <c r="Q420" s="199"/>
      <c r="R420" s="199"/>
      <c r="S420" s="199"/>
      <c r="T420" s="200"/>
      <c r="AT420" s="195" t="s">
        <v>129</v>
      </c>
      <c r="AU420" s="195" t="s">
        <v>83</v>
      </c>
      <c r="AV420" s="15" t="s">
        <v>81</v>
      </c>
      <c r="AW420" s="15" t="s">
        <v>30</v>
      </c>
      <c r="AX420" s="15" t="s">
        <v>73</v>
      </c>
      <c r="AY420" s="195" t="s">
        <v>116</v>
      </c>
    </row>
    <row r="421" spans="1:65" s="13" customFormat="1" x14ac:dyDescent="0.2">
      <c r="B421" s="164"/>
      <c r="D421" s="157" t="s">
        <v>129</v>
      </c>
      <c r="E421" s="165" t="s">
        <v>1</v>
      </c>
      <c r="F421" s="166" t="s">
        <v>661</v>
      </c>
      <c r="H421" s="167">
        <v>80</v>
      </c>
      <c r="I421" s="168"/>
      <c r="L421" s="164"/>
      <c r="M421" s="169"/>
      <c r="N421" s="170"/>
      <c r="O421" s="170"/>
      <c r="P421" s="170"/>
      <c r="Q421" s="170"/>
      <c r="R421" s="170"/>
      <c r="S421" s="170"/>
      <c r="T421" s="171"/>
      <c r="AT421" s="165" t="s">
        <v>129</v>
      </c>
      <c r="AU421" s="165" t="s">
        <v>83</v>
      </c>
      <c r="AV421" s="13" t="s">
        <v>83</v>
      </c>
      <c r="AW421" s="13" t="s">
        <v>30</v>
      </c>
      <c r="AX421" s="13" t="s">
        <v>81</v>
      </c>
      <c r="AY421" s="165" t="s">
        <v>116</v>
      </c>
    </row>
    <row r="422" spans="1:65" s="2" customFormat="1" ht="24.2" customHeight="1" x14ac:dyDescent="0.2">
      <c r="A422" s="32"/>
      <c r="B422" s="143"/>
      <c r="C422" s="144" t="s">
        <v>662</v>
      </c>
      <c r="D422" s="144" t="s">
        <v>119</v>
      </c>
      <c r="E422" s="145" t="s">
        <v>663</v>
      </c>
      <c r="F422" s="146" t="s">
        <v>664</v>
      </c>
      <c r="G422" s="147" t="s">
        <v>190</v>
      </c>
      <c r="H422" s="148">
        <v>1100</v>
      </c>
      <c r="I422" s="149"/>
      <c r="J422" s="150">
        <f>ROUND(I422*H422,2)</f>
        <v>0</v>
      </c>
      <c r="K422" s="146" t="s">
        <v>123</v>
      </c>
      <c r="L422" s="33"/>
      <c r="M422" s="151" t="s">
        <v>1</v>
      </c>
      <c r="N422" s="152" t="s">
        <v>38</v>
      </c>
      <c r="O422" s="58"/>
      <c r="P422" s="153">
        <f>O422*H422</f>
        <v>0</v>
      </c>
      <c r="Q422" s="153">
        <v>0</v>
      </c>
      <c r="R422" s="153">
        <f>Q422*H422</f>
        <v>0</v>
      </c>
      <c r="S422" s="153">
        <v>0</v>
      </c>
      <c r="T422" s="154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55" t="s">
        <v>124</v>
      </c>
      <c r="AT422" s="155" t="s">
        <v>119</v>
      </c>
      <c r="AU422" s="155" t="s">
        <v>83</v>
      </c>
      <c r="AY422" s="17" t="s">
        <v>116</v>
      </c>
      <c r="BE422" s="156">
        <f>IF(N422="základní",J422,0)</f>
        <v>0</v>
      </c>
      <c r="BF422" s="156">
        <f>IF(N422="snížená",J422,0)</f>
        <v>0</v>
      </c>
      <c r="BG422" s="156">
        <f>IF(N422="zákl. přenesená",J422,0)</f>
        <v>0</v>
      </c>
      <c r="BH422" s="156">
        <f>IF(N422="sníž. přenesená",J422,0)</f>
        <v>0</v>
      </c>
      <c r="BI422" s="156">
        <f>IF(N422="nulová",J422,0)</f>
        <v>0</v>
      </c>
      <c r="BJ422" s="17" t="s">
        <v>81</v>
      </c>
      <c r="BK422" s="156">
        <f>ROUND(I422*H422,2)</f>
        <v>0</v>
      </c>
      <c r="BL422" s="17" t="s">
        <v>124</v>
      </c>
      <c r="BM422" s="155" t="s">
        <v>665</v>
      </c>
    </row>
    <row r="423" spans="1:65" s="2" customFormat="1" ht="19.5" x14ac:dyDescent="0.2">
      <c r="A423" s="32"/>
      <c r="B423" s="33"/>
      <c r="C423" s="32"/>
      <c r="D423" s="157" t="s">
        <v>126</v>
      </c>
      <c r="E423" s="32"/>
      <c r="F423" s="158" t="s">
        <v>666</v>
      </c>
      <c r="G423" s="32"/>
      <c r="H423" s="32"/>
      <c r="I423" s="159"/>
      <c r="J423" s="32"/>
      <c r="K423" s="32"/>
      <c r="L423" s="33"/>
      <c r="M423" s="160"/>
      <c r="N423" s="161"/>
      <c r="O423" s="58"/>
      <c r="P423" s="58"/>
      <c r="Q423" s="58"/>
      <c r="R423" s="58"/>
      <c r="S423" s="58"/>
      <c r="T423" s="59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T423" s="17" t="s">
        <v>126</v>
      </c>
      <c r="AU423" s="17" t="s">
        <v>83</v>
      </c>
    </row>
    <row r="424" spans="1:65" s="2" customFormat="1" x14ac:dyDescent="0.2">
      <c r="A424" s="32"/>
      <c r="B424" s="33"/>
      <c r="C424" s="32"/>
      <c r="D424" s="162" t="s">
        <v>127</v>
      </c>
      <c r="E424" s="32"/>
      <c r="F424" s="163" t="s">
        <v>667</v>
      </c>
      <c r="G424" s="32"/>
      <c r="H424" s="32"/>
      <c r="I424" s="159"/>
      <c r="J424" s="32"/>
      <c r="K424" s="32"/>
      <c r="L424" s="33"/>
      <c r="M424" s="160"/>
      <c r="N424" s="161"/>
      <c r="O424" s="58"/>
      <c r="P424" s="58"/>
      <c r="Q424" s="58"/>
      <c r="R424" s="58"/>
      <c r="S424" s="58"/>
      <c r="T424" s="59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T424" s="17" t="s">
        <v>127</v>
      </c>
      <c r="AU424" s="17" t="s">
        <v>83</v>
      </c>
    </row>
    <row r="425" spans="1:65" s="15" customFormat="1" x14ac:dyDescent="0.2">
      <c r="B425" s="194"/>
      <c r="D425" s="157" t="s">
        <v>129</v>
      </c>
      <c r="E425" s="195" t="s">
        <v>1</v>
      </c>
      <c r="F425" s="196" t="s">
        <v>471</v>
      </c>
      <c r="H425" s="195" t="s">
        <v>1</v>
      </c>
      <c r="I425" s="197"/>
      <c r="L425" s="194"/>
      <c r="M425" s="198"/>
      <c r="N425" s="199"/>
      <c r="O425" s="199"/>
      <c r="P425" s="199"/>
      <c r="Q425" s="199"/>
      <c r="R425" s="199"/>
      <c r="S425" s="199"/>
      <c r="T425" s="200"/>
      <c r="AT425" s="195" t="s">
        <v>129</v>
      </c>
      <c r="AU425" s="195" t="s">
        <v>83</v>
      </c>
      <c r="AV425" s="15" t="s">
        <v>81</v>
      </c>
      <c r="AW425" s="15" t="s">
        <v>30</v>
      </c>
      <c r="AX425" s="15" t="s">
        <v>73</v>
      </c>
      <c r="AY425" s="195" t="s">
        <v>116</v>
      </c>
    </row>
    <row r="426" spans="1:65" s="13" customFormat="1" ht="22.5" x14ac:dyDescent="0.2">
      <c r="B426" s="164"/>
      <c r="D426" s="157" t="s">
        <v>129</v>
      </c>
      <c r="E426" s="165" t="s">
        <v>1</v>
      </c>
      <c r="F426" s="166" t="s">
        <v>668</v>
      </c>
      <c r="H426" s="167">
        <v>1100</v>
      </c>
      <c r="I426" s="168"/>
      <c r="L426" s="164"/>
      <c r="M426" s="169"/>
      <c r="N426" s="170"/>
      <c r="O426" s="170"/>
      <c r="P426" s="170"/>
      <c r="Q426" s="170"/>
      <c r="R426" s="170"/>
      <c r="S426" s="170"/>
      <c r="T426" s="171"/>
      <c r="AT426" s="165" t="s">
        <v>129</v>
      </c>
      <c r="AU426" s="165" t="s">
        <v>83</v>
      </c>
      <c r="AV426" s="13" t="s">
        <v>83</v>
      </c>
      <c r="AW426" s="13" t="s">
        <v>30</v>
      </c>
      <c r="AX426" s="13" t="s">
        <v>81</v>
      </c>
      <c r="AY426" s="165" t="s">
        <v>116</v>
      </c>
    </row>
    <row r="427" spans="1:65" s="2" customFormat="1" ht="24.2" customHeight="1" x14ac:dyDescent="0.2">
      <c r="A427" s="32"/>
      <c r="B427" s="143"/>
      <c r="C427" s="144" t="s">
        <v>669</v>
      </c>
      <c r="D427" s="144" t="s">
        <v>119</v>
      </c>
      <c r="E427" s="145" t="s">
        <v>670</v>
      </c>
      <c r="F427" s="146" t="s">
        <v>671</v>
      </c>
      <c r="G427" s="147" t="s">
        <v>190</v>
      </c>
      <c r="H427" s="148">
        <v>2020</v>
      </c>
      <c r="I427" s="149"/>
      <c r="J427" s="150">
        <f>ROUND(I427*H427,2)</f>
        <v>0</v>
      </c>
      <c r="K427" s="146" t="s">
        <v>123</v>
      </c>
      <c r="L427" s="33"/>
      <c r="M427" s="151" t="s">
        <v>1</v>
      </c>
      <c r="N427" s="152" t="s">
        <v>38</v>
      </c>
      <c r="O427" s="58"/>
      <c r="P427" s="153">
        <f>O427*H427</f>
        <v>0</v>
      </c>
      <c r="Q427" s="153">
        <v>0</v>
      </c>
      <c r="R427" s="153">
        <f>Q427*H427</f>
        <v>0</v>
      </c>
      <c r="S427" s="153">
        <v>0</v>
      </c>
      <c r="T427" s="154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55" t="s">
        <v>124</v>
      </c>
      <c r="AT427" s="155" t="s">
        <v>119</v>
      </c>
      <c r="AU427" s="155" t="s">
        <v>83</v>
      </c>
      <c r="AY427" s="17" t="s">
        <v>116</v>
      </c>
      <c r="BE427" s="156">
        <f>IF(N427="základní",J427,0)</f>
        <v>0</v>
      </c>
      <c r="BF427" s="156">
        <f>IF(N427="snížená",J427,0)</f>
        <v>0</v>
      </c>
      <c r="BG427" s="156">
        <f>IF(N427="zákl. přenesená",J427,0)</f>
        <v>0</v>
      </c>
      <c r="BH427" s="156">
        <f>IF(N427="sníž. přenesená",J427,0)</f>
        <v>0</v>
      </c>
      <c r="BI427" s="156">
        <f>IF(N427="nulová",J427,0)</f>
        <v>0</v>
      </c>
      <c r="BJ427" s="17" t="s">
        <v>81</v>
      </c>
      <c r="BK427" s="156">
        <f>ROUND(I427*H427,2)</f>
        <v>0</v>
      </c>
      <c r="BL427" s="17" t="s">
        <v>124</v>
      </c>
      <c r="BM427" s="155" t="s">
        <v>672</v>
      </c>
    </row>
    <row r="428" spans="1:65" s="2" customFormat="1" ht="19.5" x14ac:dyDescent="0.2">
      <c r="A428" s="32"/>
      <c r="B428" s="33"/>
      <c r="C428" s="32"/>
      <c r="D428" s="157" t="s">
        <v>126</v>
      </c>
      <c r="E428" s="32"/>
      <c r="F428" s="158" t="s">
        <v>673</v>
      </c>
      <c r="G428" s="32"/>
      <c r="H428" s="32"/>
      <c r="I428" s="159"/>
      <c r="J428" s="32"/>
      <c r="K428" s="32"/>
      <c r="L428" s="33"/>
      <c r="M428" s="160"/>
      <c r="N428" s="161"/>
      <c r="O428" s="58"/>
      <c r="P428" s="58"/>
      <c r="Q428" s="58"/>
      <c r="R428" s="58"/>
      <c r="S428" s="58"/>
      <c r="T428" s="59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T428" s="17" t="s">
        <v>126</v>
      </c>
      <c r="AU428" s="17" t="s">
        <v>83</v>
      </c>
    </row>
    <row r="429" spans="1:65" s="2" customFormat="1" x14ac:dyDescent="0.2">
      <c r="A429" s="32"/>
      <c r="B429" s="33"/>
      <c r="C429" s="32"/>
      <c r="D429" s="162" t="s">
        <v>127</v>
      </c>
      <c r="E429" s="32"/>
      <c r="F429" s="163" t="s">
        <v>674</v>
      </c>
      <c r="G429" s="32"/>
      <c r="H429" s="32"/>
      <c r="I429" s="159"/>
      <c r="J429" s="32"/>
      <c r="K429" s="32"/>
      <c r="L429" s="33"/>
      <c r="M429" s="160"/>
      <c r="N429" s="161"/>
      <c r="O429" s="58"/>
      <c r="P429" s="58"/>
      <c r="Q429" s="58"/>
      <c r="R429" s="58"/>
      <c r="S429" s="58"/>
      <c r="T429" s="59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T429" s="17" t="s">
        <v>127</v>
      </c>
      <c r="AU429" s="17" t="s">
        <v>83</v>
      </c>
    </row>
    <row r="430" spans="1:65" s="15" customFormat="1" x14ac:dyDescent="0.2">
      <c r="B430" s="194"/>
      <c r="D430" s="157" t="s">
        <v>129</v>
      </c>
      <c r="E430" s="195" t="s">
        <v>1</v>
      </c>
      <c r="F430" s="196" t="s">
        <v>471</v>
      </c>
      <c r="H430" s="195" t="s">
        <v>1</v>
      </c>
      <c r="I430" s="197"/>
      <c r="L430" s="194"/>
      <c r="M430" s="198"/>
      <c r="N430" s="199"/>
      <c r="O430" s="199"/>
      <c r="P430" s="199"/>
      <c r="Q430" s="199"/>
      <c r="R430" s="199"/>
      <c r="S430" s="199"/>
      <c r="T430" s="200"/>
      <c r="AT430" s="195" t="s">
        <v>129</v>
      </c>
      <c r="AU430" s="195" t="s">
        <v>83</v>
      </c>
      <c r="AV430" s="15" t="s">
        <v>81</v>
      </c>
      <c r="AW430" s="15" t="s">
        <v>30</v>
      </c>
      <c r="AX430" s="15" t="s">
        <v>73</v>
      </c>
      <c r="AY430" s="195" t="s">
        <v>116</v>
      </c>
    </row>
    <row r="431" spans="1:65" s="13" customFormat="1" ht="22.5" x14ac:dyDescent="0.2">
      <c r="B431" s="164"/>
      <c r="D431" s="157" t="s">
        <v>129</v>
      </c>
      <c r="E431" s="165" t="s">
        <v>1</v>
      </c>
      <c r="F431" s="166" t="s">
        <v>675</v>
      </c>
      <c r="H431" s="167">
        <v>2020</v>
      </c>
      <c r="I431" s="168"/>
      <c r="L431" s="164"/>
      <c r="M431" s="169"/>
      <c r="N431" s="170"/>
      <c r="O431" s="170"/>
      <c r="P431" s="170"/>
      <c r="Q431" s="170"/>
      <c r="R431" s="170"/>
      <c r="S431" s="170"/>
      <c r="T431" s="171"/>
      <c r="AT431" s="165" t="s">
        <v>129</v>
      </c>
      <c r="AU431" s="165" t="s">
        <v>83</v>
      </c>
      <c r="AV431" s="13" t="s">
        <v>83</v>
      </c>
      <c r="AW431" s="13" t="s">
        <v>30</v>
      </c>
      <c r="AX431" s="13" t="s">
        <v>81</v>
      </c>
      <c r="AY431" s="165" t="s">
        <v>116</v>
      </c>
    </row>
    <row r="432" spans="1:65" s="2" customFormat="1" ht="33" customHeight="1" x14ac:dyDescent="0.2">
      <c r="A432" s="32"/>
      <c r="B432" s="143"/>
      <c r="C432" s="144" t="s">
        <v>676</v>
      </c>
      <c r="D432" s="144" t="s">
        <v>119</v>
      </c>
      <c r="E432" s="145" t="s">
        <v>677</v>
      </c>
      <c r="F432" s="146" t="s">
        <v>678</v>
      </c>
      <c r="G432" s="147" t="s">
        <v>190</v>
      </c>
      <c r="H432" s="148">
        <v>1100</v>
      </c>
      <c r="I432" s="149"/>
      <c r="J432" s="150">
        <f>ROUND(I432*H432,2)</f>
        <v>0</v>
      </c>
      <c r="K432" s="146" t="s">
        <v>123</v>
      </c>
      <c r="L432" s="33"/>
      <c r="M432" s="151" t="s">
        <v>1</v>
      </c>
      <c r="N432" s="152" t="s">
        <v>38</v>
      </c>
      <c r="O432" s="58"/>
      <c r="P432" s="153">
        <f>O432*H432</f>
        <v>0</v>
      </c>
      <c r="Q432" s="153">
        <v>0</v>
      </c>
      <c r="R432" s="153">
        <f>Q432*H432</f>
        <v>0</v>
      </c>
      <c r="S432" s="153">
        <v>0</v>
      </c>
      <c r="T432" s="154">
        <f>S432*H432</f>
        <v>0</v>
      </c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R432" s="155" t="s">
        <v>124</v>
      </c>
      <c r="AT432" s="155" t="s">
        <v>119</v>
      </c>
      <c r="AU432" s="155" t="s">
        <v>83</v>
      </c>
      <c r="AY432" s="17" t="s">
        <v>116</v>
      </c>
      <c r="BE432" s="156">
        <f>IF(N432="základní",J432,0)</f>
        <v>0</v>
      </c>
      <c r="BF432" s="156">
        <f>IF(N432="snížená",J432,0)</f>
        <v>0</v>
      </c>
      <c r="BG432" s="156">
        <f>IF(N432="zákl. přenesená",J432,0)</f>
        <v>0</v>
      </c>
      <c r="BH432" s="156">
        <f>IF(N432="sníž. přenesená",J432,0)</f>
        <v>0</v>
      </c>
      <c r="BI432" s="156">
        <f>IF(N432="nulová",J432,0)</f>
        <v>0</v>
      </c>
      <c r="BJ432" s="17" t="s">
        <v>81</v>
      </c>
      <c r="BK432" s="156">
        <f>ROUND(I432*H432,2)</f>
        <v>0</v>
      </c>
      <c r="BL432" s="17" t="s">
        <v>124</v>
      </c>
      <c r="BM432" s="155" t="s">
        <v>679</v>
      </c>
    </row>
    <row r="433" spans="1:65" s="2" customFormat="1" ht="29.25" x14ac:dyDescent="0.2">
      <c r="A433" s="32"/>
      <c r="B433" s="33"/>
      <c r="C433" s="32"/>
      <c r="D433" s="157" t="s">
        <v>126</v>
      </c>
      <c r="E433" s="32"/>
      <c r="F433" s="158" t="s">
        <v>680</v>
      </c>
      <c r="G433" s="32"/>
      <c r="H433" s="32"/>
      <c r="I433" s="159"/>
      <c r="J433" s="32"/>
      <c r="K433" s="32"/>
      <c r="L433" s="33"/>
      <c r="M433" s="160"/>
      <c r="N433" s="161"/>
      <c r="O433" s="58"/>
      <c r="P433" s="58"/>
      <c r="Q433" s="58"/>
      <c r="R433" s="58"/>
      <c r="S433" s="58"/>
      <c r="T433" s="59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T433" s="17" t="s">
        <v>126</v>
      </c>
      <c r="AU433" s="17" t="s">
        <v>83</v>
      </c>
    </row>
    <row r="434" spans="1:65" s="2" customFormat="1" x14ac:dyDescent="0.2">
      <c r="A434" s="32"/>
      <c r="B434" s="33"/>
      <c r="C434" s="32"/>
      <c r="D434" s="162" t="s">
        <v>127</v>
      </c>
      <c r="E434" s="32"/>
      <c r="F434" s="163" t="s">
        <v>681</v>
      </c>
      <c r="G434" s="32"/>
      <c r="H434" s="32"/>
      <c r="I434" s="159"/>
      <c r="J434" s="32"/>
      <c r="K434" s="32"/>
      <c r="L434" s="33"/>
      <c r="M434" s="160"/>
      <c r="N434" s="161"/>
      <c r="O434" s="58"/>
      <c r="P434" s="58"/>
      <c r="Q434" s="58"/>
      <c r="R434" s="58"/>
      <c r="S434" s="58"/>
      <c r="T434" s="59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T434" s="17" t="s">
        <v>127</v>
      </c>
      <c r="AU434" s="17" t="s">
        <v>83</v>
      </c>
    </row>
    <row r="435" spans="1:65" s="13" customFormat="1" x14ac:dyDescent="0.2">
      <c r="B435" s="164"/>
      <c r="D435" s="157" t="s">
        <v>129</v>
      </c>
      <c r="E435" s="165" t="s">
        <v>1</v>
      </c>
      <c r="F435" s="166" t="s">
        <v>682</v>
      </c>
      <c r="H435" s="167">
        <v>1100</v>
      </c>
      <c r="I435" s="168"/>
      <c r="L435" s="164"/>
      <c r="M435" s="169"/>
      <c r="N435" s="170"/>
      <c r="O435" s="170"/>
      <c r="P435" s="170"/>
      <c r="Q435" s="170"/>
      <c r="R435" s="170"/>
      <c r="S435" s="170"/>
      <c r="T435" s="171"/>
      <c r="AT435" s="165" t="s">
        <v>129</v>
      </c>
      <c r="AU435" s="165" t="s">
        <v>83</v>
      </c>
      <c r="AV435" s="13" t="s">
        <v>83</v>
      </c>
      <c r="AW435" s="13" t="s">
        <v>30</v>
      </c>
      <c r="AX435" s="13" t="s">
        <v>81</v>
      </c>
      <c r="AY435" s="165" t="s">
        <v>116</v>
      </c>
    </row>
    <row r="436" spans="1:65" s="2" customFormat="1" ht="24.2" customHeight="1" x14ac:dyDescent="0.2">
      <c r="A436" s="32"/>
      <c r="B436" s="143"/>
      <c r="C436" s="144" t="s">
        <v>683</v>
      </c>
      <c r="D436" s="144" t="s">
        <v>119</v>
      </c>
      <c r="E436" s="145" t="s">
        <v>684</v>
      </c>
      <c r="F436" s="146" t="s">
        <v>685</v>
      </c>
      <c r="G436" s="147" t="s">
        <v>190</v>
      </c>
      <c r="H436" s="148">
        <v>90.56</v>
      </c>
      <c r="I436" s="149"/>
      <c r="J436" s="150">
        <f>ROUND(I436*H436,2)</f>
        <v>0</v>
      </c>
      <c r="K436" s="146" t="s">
        <v>123</v>
      </c>
      <c r="L436" s="33"/>
      <c r="M436" s="151" t="s">
        <v>1</v>
      </c>
      <c r="N436" s="152" t="s">
        <v>38</v>
      </c>
      <c r="O436" s="58"/>
      <c r="P436" s="153">
        <f>O436*H436</f>
        <v>0</v>
      </c>
      <c r="Q436" s="153">
        <v>0</v>
      </c>
      <c r="R436" s="153">
        <f>Q436*H436</f>
        <v>0</v>
      </c>
      <c r="S436" s="153">
        <v>0</v>
      </c>
      <c r="T436" s="154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55" t="s">
        <v>124</v>
      </c>
      <c r="AT436" s="155" t="s">
        <v>119</v>
      </c>
      <c r="AU436" s="155" t="s">
        <v>83</v>
      </c>
      <c r="AY436" s="17" t="s">
        <v>116</v>
      </c>
      <c r="BE436" s="156">
        <f>IF(N436="základní",J436,0)</f>
        <v>0</v>
      </c>
      <c r="BF436" s="156">
        <f>IF(N436="snížená",J436,0)</f>
        <v>0</v>
      </c>
      <c r="BG436" s="156">
        <f>IF(N436="zákl. přenesená",J436,0)</f>
        <v>0</v>
      </c>
      <c r="BH436" s="156">
        <f>IF(N436="sníž. přenesená",J436,0)</f>
        <v>0</v>
      </c>
      <c r="BI436" s="156">
        <f>IF(N436="nulová",J436,0)</f>
        <v>0</v>
      </c>
      <c r="BJ436" s="17" t="s">
        <v>81</v>
      </c>
      <c r="BK436" s="156">
        <f>ROUND(I436*H436,2)</f>
        <v>0</v>
      </c>
      <c r="BL436" s="17" t="s">
        <v>124</v>
      </c>
      <c r="BM436" s="155" t="s">
        <v>686</v>
      </c>
    </row>
    <row r="437" spans="1:65" s="2" customFormat="1" ht="29.25" x14ac:dyDescent="0.2">
      <c r="A437" s="32"/>
      <c r="B437" s="33"/>
      <c r="C437" s="32"/>
      <c r="D437" s="157" t="s">
        <v>126</v>
      </c>
      <c r="E437" s="32"/>
      <c r="F437" s="158" t="s">
        <v>687</v>
      </c>
      <c r="G437" s="32"/>
      <c r="H437" s="32"/>
      <c r="I437" s="159"/>
      <c r="J437" s="32"/>
      <c r="K437" s="32"/>
      <c r="L437" s="33"/>
      <c r="M437" s="160"/>
      <c r="N437" s="161"/>
      <c r="O437" s="58"/>
      <c r="P437" s="58"/>
      <c r="Q437" s="58"/>
      <c r="R437" s="58"/>
      <c r="S437" s="58"/>
      <c r="T437" s="59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T437" s="17" t="s">
        <v>126</v>
      </c>
      <c r="AU437" s="17" t="s">
        <v>83</v>
      </c>
    </row>
    <row r="438" spans="1:65" s="2" customFormat="1" x14ac:dyDescent="0.2">
      <c r="A438" s="32"/>
      <c r="B438" s="33"/>
      <c r="C438" s="32"/>
      <c r="D438" s="162" t="s">
        <v>127</v>
      </c>
      <c r="E438" s="32"/>
      <c r="F438" s="163" t="s">
        <v>688</v>
      </c>
      <c r="G438" s="32"/>
      <c r="H438" s="32"/>
      <c r="I438" s="159"/>
      <c r="J438" s="32"/>
      <c r="K438" s="32"/>
      <c r="L438" s="33"/>
      <c r="M438" s="160"/>
      <c r="N438" s="161"/>
      <c r="O438" s="58"/>
      <c r="P438" s="58"/>
      <c r="Q438" s="58"/>
      <c r="R438" s="58"/>
      <c r="S438" s="58"/>
      <c r="T438" s="59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T438" s="17" t="s">
        <v>127</v>
      </c>
      <c r="AU438" s="17" t="s">
        <v>83</v>
      </c>
    </row>
    <row r="439" spans="1:65" s="13" customFormat="1" ht="22.5" x14ac:dyDescent="0.2">
      <c r="B439" s="164"/>
      <c r="D439" s="157" t="s">
        <v>129</v>
      </c>
      <c r="E439" s="165" t="s">
        <v>1</v>
      </c>
      <c r="F439" s="166" t="s">
        <v>689</v>
      </c>
      <c r="H439" s="167">
        <v>90.56</v>
      </c>
      <c r="I439" s="168"/>
      <c r="L439" s="164"/>
      <c r="M439" s="169"/>
      <c r="N439" s="170"/>
      <c r="O439" s="170"/>
      <c r="P439" s="170"/>
      <c r="Q439" s="170"/>
      <c r="R439" s="170"/>
      <c r="S439" s="170"/>
      <c r="T439" s="171"/>
      <c r="AT439" s="165" t="s">
        <v>129</v>
      </c>
      <c r="AU439" s="165" t="s">
        <v>83</v>
      </c>
      <c r="AV439" s="13" t="s">
        <v>83</v>
      </c>
      <c r="AW439" s="13" t="s">
        <v>30</v>
      </c>
      <c r="AX439" s="13" t="s">
        <v>81</v>
      </c>
      <c r="AY439" s="165" t="s">
        <v>116</v>
      </c>
    </row>
    <row r="440" spans="1:65" s="2" customFormat="1" ht="24.2" customHeight="1" x14ac:dyDescent="0.2">
      <c r="A440" s="32"/>
      <c r="B440" s="143"/>
      <c r="C440" s="144" t="s">
        <v>690</v>
      </c>
      <c r="D440" s="144" t="s">
        <v>119</v>
      </c>
      <c r="E440" s="145" t="s">
        <v>691</v>
      </c>
      <c r="F440" s="146" t="s">
        <v>692</v>
      </c>
      <c r="G440" s="147" t="s">
        <v>190</v>
      </c>
      <c r="H440" s="148">
        <v>1010</v>
      </c>
      <c r="I440" s="149"/>
      <c r="J440" s="150">
        <f>ROUND(I440*H440,2)</f>
        <v>0</v>
      </c>
      <c r="K440" s="146" t="s">
        <v>123</v>
      </c>
      <c r="L440" s="33"/>
      <c r="M440" s="151" t="s">
        <v>1</v>
      </c>
      <c r="N440" s="152" t="s">
        <v>38</v>
      </c>
      <c r="O440" s="58"/>
      <c r="P440" s="153">
        <f>O440*H440</f>
        <v>0</v>
      </c>
      <c r="Q440" s="153">
        <v>0</v>
      </c>
      <c r="R440" s="153">
        <f>Q440*H440</f>
        <v>0</v>
      </c>
      <c r="S440" s="153">
        <v>0</v>
      </c>
      <c r="T440" s="154">
        <f>S440*H440</f>
        <v>0</v>
      </c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R440" s="155" t="s">
        <v>124</v>
      </c>
      <c r="AT440" s="155" t="s">
        <v>119</v>
      </c>
      <c r="AU440" s="155" t="s">
        <v>83</v>
      </c>
      <c r="AY440" s="17" t="s">
        <v>116</v>
      </c>
      <c r="BE440" s="156">
        <f>IF(N440="základní",J440,0)</f>
        <v>0</v>
      </c>
      <c r="BF440" s="156">
        <f>IF(N440="snížená",J440,0)</f>
        <v>0</v>
      </c>
      <c r="BG440" s="156">
        <f>IF(N440="zákl. přenesená",J440,0)</f>
        <v>0</v>
      </c>
      <c r="BH440" s="156">
        <f>IF(N440="sníž. přenesená",J440,0)</f>
        <v>0</v>
      </c>
      <c r="BI440" s="156">
        <f>IF(N440="nulová",J440,0)</f>
        <v>0</v>
      </c>
      <c r="BJ440" s="17" t="s">
        <v>81</v>
      </c>
      <c r="BK440" s="156">
        <f>ROUND(I440*H440,2)</f>
        <v>0</v>
      </c>
      <c r="BL440" s="17" t="s">
        <v>124</v>
      </c>
      <c r="BM440" s="155" t="s">
        <v>693</v>
      </c>
    </row>
    <row r="441" spans="1:65" s="2" customFormat="1" ht="29.25" x14ac:dyDescent="0.2">
      <c r="A441" s="32"/>
      <c r="B441" s="33"/>
      <c r="C441" s="32"/>
      <c r="D441" s="157" t="s">
        <v>126</v>
      </c>
      <c r="E441" s="32"/>
      <c r="F441" s="158" t="s">
        <v>694</v>
      </c>
      <c r="G441" s="32"/>
      <c r="H441" s="32"/>
      <c r="I441" s="159"/>
      <c r="J441" s="32"/>
      <c r="K441" s="32"/>
      <c r="L441" s="33"/>
      <c r="M441" s="160"/>
      <c r="N441" s="161"/>
      <c r="O441" s="58"/>
      <c r="P441" s="58"/>
      <c r="Q441" s="58"/>
      <c r="R441" s="58"/>
      <c r="S441" s="58"/>
      <c r="T441" s="59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T441" s="17" t="s">
        <v>126</v>
      </c>
      <c r="AU441" s="17" t="s">
        <v>83</v>
      </c>
    </row>
    <row r="442" spans="1:65" s="2" customFormat="1" x14ac:dyDescent="0.2">
      <c r="A442" s="32"/>
      <c r="B442" s="33"/>
      <c r="C442" s="32"/>
      <c r="D442" s="162" t="s">
        <v>127</v>
      </c>
      <c r="E442" s="32"/>
      <c r="F442" s="163" t="s">
        <v>695</v>
      </c>
      <c r="G442" s="32"/>
      <c r="H442" s="32"/>
      <c r="I442" s="159"/>
      <c r="J442" s="32"/>
      <c r="K442" s="32"/>
      <c r="L442" s="33"/>
      <c r="M442" s="160"/>
      <c r="N442" s="161"/>
      <c r="O442" s="58"/>
      <c r="P442" s="58"/>
      <c r="Q442" s="58"/>
      <c r="R442" s="58"/>
      <c r="S442" s="58"/>
      <c r="T442" s="59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T442" s="17" t="s">
        <v>127</v>
      </c>
      <c r="AU442" s="17" t="s">
        <v>83</v>
      </c>
    </row>
    <row r="443" spans="1:65" s="13" customFormat="1" ht="22.5" x14ac:dyDescent="0.2">
      <c r="B443" s="164"/>
      <c r="D443" s="157" t="s">
        <v>129</v>
      </c>
      <c r="E443" s="165" t="s">
        <v>1</v>
      </c>
      <c r="F443" s="166" t="s">
        <v>696</v>
      </c>
      <c r="H443" s="167">
        <v>1010</v>
      </c>
      <c r="I443" s="168"/>
      <c r="L443" s="164"/>
      <c r="M443" s="169"/>
      <c r="N443" s="170"/>
      <c r="O443" s="170"/>
      <c r="P443" s="170"/>
      <c r="Q443" s="170"/>
      <c r="R443" s="170"/>
      <c r="S443" s="170"/>
      <c r="T443" s="171"/>
      <c r="AT443" s="165" t="s">
        <v>129</v>
      </c>
      <c r="AU443" s="165" t="s">
        <v>83</v>
      </c>
      <c r="AV443" s="13" t="s">
        <v>83</v>
      </c>
      <c r="AW443" s="13" t="s">
        <v>30</v>
      </c>
      <c r="AX443" s="13" t="s">
        <v>81</v>
      </c>
      <c r="AY443" s="165" t="s">
        <v>116</v>
      </c>
    </row>
    <row r="444" spans="1:65" s="2" customFormat="1" ht="24.2" customHeight="1" x14ac:dyDescent="0.2">
      <c r="A444" s="32"/>
      <c r="B444" s="143"/>
      <c r="C444" s="144" t="s">
        <v>697</v>
      </c>
      <c r="D444" s="144" t="s">
        <v>119</v>
      </c>
      <c r="E444" s="145" t="s">
        <v>698</v>
      </c>
      <c r="F444" s="146" t="s">
        <v>699</v>
      </c>
      <c r="G444" s="147" t="s">
        <v>190</v>
      </c>
      <c r="H444" s="148">
        <v>90.56</v>
      </c>
      <c r="I444" s="149"/>
      <c r="J444" s="150">
        <f>ROUND(I444*H444,2)</f>
        <v>0</v>
      </c>
      <c r="K444" s="146" t="s">
        <v>123</v>
      </c>
      <c r="L444" s="33"/>
      <c r="M444" s="151" t="s">
        <v>1</v>
      </c>
      <c r="N444" s="152" t="s">
        <v>38</v>
      </c>
      <c r="O444" s="58"/>
      <c r="P444" s="153">
        <f>O444*H444</f>
        <v>0</v>
      </c>
      <c r="Q444" s="153">
        <v>0</v>
      </c>
      <c r="R444" s="153">
        <f>Q444*H444</f>
        <v>0</v>
      </c>
      <c r="S444" s="153">
        <v>0</v>
      </c>
      <c r="T444" s="154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55" t="s">
        <v>124</v>
      </c>
      <c r="AT444" s="155" t="s">
        <v>119</v>
      </c>
      <c r="AU444" s="155" t="s">
        <v>83</v>
      </c>
      <c r="AY444" s="17" t="s">
        <v>116</v>
      </c>
      <c r="BE444" s="156">
        <f>IF(N444="základní",J444,0)</f>
        <v>0</v>
      </c>
      <c r="BF444" s="156">
        <f>IF(N444="snížená",J444,0)</f>
        <v>0</v>
      </c>
      <c r="BG444" s="156">
        <f>IF(N444="zákl. přenesená",J444,0)</f>
        <v>0</v>
      </c>
      <c r="BH444" s="156">
        <f>IF(N444="sníž. přenesená",J444,0)</f>
        <v>0</v>
      </c>
      <c r="BI444" s="156">
        <f>IF(N444="nulová",J444,0)</f>
        <v>0</v>
      </c>
      <c r="BJ444" s="17" t="s">
        <v>81</v>
      </c>
      <c r="BK444" s="156">
        <f>ROUND(I444*H444,2)</f>
        <v>0</v>
      </c>
      <c r="BL444" s="17" t="s">
        <v>124</v>
      </c>
      <c r="BM444" s="155" t="s">
        <v>700</v>
      </c>
    </row>
    <row r="445" spans="1:65" s="2" customFormat="1" ht="19.5" x14ac:dyDescent="0.2">
      <c r="A445" s="32"/>
      <c r="B445" s="33"/>
      <c r="C445" s="32"/>
      <c r="D445" s="157" t="s">
        <v>126</v>
      </c>
      <c r="E445" s="32"/>
      <c r="F445" s="158" t="s">
        <v>701</v>
      </c>
      <c r="G445" s="32"/>
      <c r="H445" s="32"/>
      <c r="I445" s="159"/>
      <c r="J445" s="32"/>
      <c r="K445" s="32"/>
      <c r="L445" s="33"/>
      <c r="M445" s="160"/>
      <c r="N445" s="161"/>
      <c r="O445" s="58"/>
      <c r="P445" s="58"/>
      <c r="Q445" s="58"/>
      <c r="R445" s="58"/>
      <c r="S445" s="58"/>
      <c r="T445" s="59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T445" s="17" t="s">
        <v>126</v>
      </c>
      <c r="AU445" s="17" t="s">
        <v>83</v>
      </c>
    </row>
    <row r="446" spans="1:65" s="2" customFormat="1" x14ac:dyDescent="0.2">
      <c r="A446" s="32"/>
      <c r="B446" s="33"/>
      <c r="C446" s="32"/>
      <c r="D446" s="162" t="s">
        <v>127</v>
      </c>
      <c r="E446" s="32"/>
      <c r="F446" s="163" t="s">
        <v>702</v>
      </c>
      <c r="G446" s="32"/>
      <c r="H446" s="32"/>
      <c r="I446" s="159"/>
      <c r="J446" s="32"/>
      <c r="K446" s="32"/>
      <c r="L446" s="33"/>
      <c r="M446" s="160"/>
      <c r="N446" s="161"/>
      <c r="O446" s="58"/>
      <c r="P446" s="58"/>
      <c r="Q446" s="58"/>
      <c r="R446" s="58"/>
      <c r="S446" s="58"/>
      <c r="T446" s="59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T446" s="17" t="s">
        <v>127</v>
      </c>
      <c r="AU446" s="17" t="s">
        <v>83</v>
      </c>
    </row>
    <row r="447" spans="1:65" s="15" customFormat="1" x14ac:dyDescent="0.2">
      <c r="B447" s="194"/>
      <c r="D447" s="157" t="s">
        <v>129</v>
      </c>
      <c r="E447" s="195" t="s">
        <v>1</v>
      </c>
      <c r="F447" s="196" t="s">
        <v>471</v>
      </c>
      <c r="H447" s="195" t="s">
        <v>1</v>
      </c>
      <c r="I447" s="197"/>
      <c r="L447" s="194"/>
      <c r="M447" s="198"/>
      <c r="N447" s="199"/>
      <c r="O447" s="199"/>
      <c r="P447" s="199"/>
      <c r="Q447" s="199"/>
      <c r="R447" s="199"/>
      <c r="S447" s="199"/>
      <c r="T447" s="200"/>
      <c r="AT447" s="195" t="s">
        <v>129</v>
      </c>
      <c r="AU447" s="195" t="s">
        <v>83</v>
      </c>
      <c r="AV447" s="15" t="s">
        <v>81</v>
      </c>
      <c r="AW447" s="15" t="s">
        <v>30</v>
      </c>
      <c r="AX447" s="15" t="s">
        <v>73</v>
      </c>
      <c r="AY447" s="195" t="s">
        <v>116</v>
      </c>
    </row>
    <row r="448" spans="1:65" s="13" customFormat="1" ht="22.5" x14ac:dyDescent="0.2">
      <c r="B448" s="164"/>
      <c r="D448" s="157" t="s">
        <v>129</v>
      </c>
      <c r="E448" s="165" t="s">
        <v>1</v>
      </c>
      <c r="F448" s="166" t="s">
        <v>703</v>
      </c>
      <c r="H448" s="167">
        <v>90.56</v>
      </c>
      <c r="I448" s="168"/>
      <c r="L448" s="164"/>
      <c r="M448" s="169"/>
      <c r="N448" s="170"/>
      <c r="O448" s="170"/>
      <c r="P448" s="170"/>
      <c r="Q448" s="170"/>
      <c r="R448" s="170"/>
      <c r="S448" s="170"/>
      <c r="T448" s="171"/>
      <c r="AT448" s="165" t="s">
        <v>129</v>
      </c>
      <c r="AU448" s="165" t="s">
        <v>83</v>
      </c>
      <c r="AV448" s="13" t="s">
        <v>83</v>
      </c>
      <c r="AW448" s="13" t="s">
        <v>30</v>
      </c>
      <c r="AX448" s="13" t="s">
        <v>81</v>
      </c>
      <c r="AY448" s="165" t="s">
        <v>116</v>
      </c>
    </row>
    <row r="449" spans="1:65" s="2" customFormat="1" ht="21.75" customHeight="1" x14ac:dyDescent="0.2">
      <c r="A449" s="32"/>
      <c r="B449" s="143"/>
      <c r="C449" s="144" t="s">
        <v>704</v>
      </c>
      <c r="D449" s="144" t="s">
        <v>119</v>
      </c>
      <c r="E449" s="145" t="s">
        <v>705</v>
      </c>
      <c r="F449" s="146" t="s">
        <v>706</v>
      </c>
      <c r="G449" s="147" t="s">
        <v>190</v>
      </c>
      <c r="H449" s="148">
        <v>90.56</v>
      </c>
      <c r="I449" s="149"/>
      <c r="J449" s="150">
        <f>ROUND(I449*H449,2)</f>
        <v>0</v>
      </c>
      <c r="K449" s="146" t="s">
        <v>123</v>
      </c>
      <c r="L449" s="33"/>
      <c r="M449" s="151" t="s">
        <v>1</v>
      </c>
      <c r="N449" s="152" t="s">
        <v>38</v>
      </c>
      <c r="O449" s="58"/>
      <c r="P449" s="153">
        <f>O449*H449</f>
        <v>0</v>
      </c>
      <c r="Q449" s="153">
        <v>4.4000000000000003E-3</v>
      </c>
      <c r="R449" s="153">
        <f>Q449*H449</f>
        <v>0.39846400000000004</v>
      </c>
      <c r="S449" s="153">
        <v>0</v>
      </c>
      <c r="T449" s="154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55" t="s">
        <v>124</v>
      </c>
      <c r="AT449" s="155" t="s">
        <v>119</v>
      </c>
      <c r="AU449" s="155" t="s">
        <v>83</v>
      </c>
      <c r="AY449" s="17" t="s">
        <v>116</v>
      </c>
      <c r="BE449" s="156">
        <f>IF(N449="základní",J449,0)</f>
        <v>0</v>
      </c>
      <c r="BF449" s="156">
        <f>IF(N449="snížená",J449,0)</f>
        <v>0</v>
      </c>
      <c r="BG449" s="156">
        <f>IF(N449="zákl. přenesená",J449,0)</f>
        <v>0</v>
      </c>
      <c r="BH449" s="156">
        <f>IF(N449="sníž. přenesená",J449,0)</f>
        <v>0</v>
      </c>
      <c r="BI449" s="156">
        <f>IF(N449="nulová",J449,0)</f>
        <v>0</v>
      </c>
      <c r="BJ449" s="17" t="s">
        <v>81</v>
      </c>
      <c r="BK449" s="156">
        <f>ROUND(I449*H449,2)</f>
        <v>0</v>
      </c>
      <c r="BL449" s="17" t="s">
        <v>124</v>
      </c>
      <c r="BM449" s="155" t="s">
        <v>707</v>
      </c>
    </row>
    <row r="450" spans="1:65" s="2" customFormat="1" ht="29.25" x14ac:dyDescent="0.2">
      <c r="A450" s="32"/>
      <c r="B450" s="33"/>
      <c r="C450" s="32"/>
      <c r="D450" s="157" t="s">
        <v>126</v>
      </c>
      <c r="E450" s="32"/>
      <c r="F450" s="158" t="s">
        <v>708</v>
      </c>
      <c r="G450" s="32"/>
      <c r="H450" s="32"/>
      <c r="I450" s="159"/>
      <c r="J450" s="32"/>
      <c r="K450" s="32"/>
      <c r="L450" s="33"/>
      <c r="M450" s="160"/>
      <c r="N450" s="161"/>
      <c r="O450" s="58"/>
      <c r="P450" s="58"/>
      <c r="Q450" s="58"/>
      <c r="R450" s="58"/>
      <c r="S450" s="58"/>
      <c r="T450" s="59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T450" s="17" t="s">
        <v>126</v>
      </c>
      <c r="AU450" s="17" t="s">
        <v>83</v>
      </c>
    </row>
    <row r="451" spans="1:65" s="2" customFormat="1" x14ac:dyDescent="0.2">
      <c r="A451" s="32"/>
      <c r="B451" s="33"/>
      <c r="C451" s="32"/>
      <c r="D451" s="162" t="s">
        <v>127</v>
      </c>
      <c r="E451" s="32"/>
      <c r="F451" s="163" t="s">
        <v>709</v>
      </c>
      <c r="G451" s="32"/>
      <c r="H451" s="32"/>
      <c r="I451" s="159"/>
      <c r="J451" s="32"/>
      <c r="K451" s="32"/>
      <c r="L451" s="33"/>
      <c r="M451" s="160"/>
      <c r="N451" s="161"/>
      <c r="O451" s="58"/>
      <c r="P451" s="58"/>
      <c r="Q451" s="58"/>
      <c r="R451" s="58"/>
      <c r="S451" s="58"/>
      <c r="T451" s="59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T451" s="17" t="s">
        <v>127</v>
      </c>
      <c r="AU451" s="17" t="s">
        <v>83</v>
      </c>
    </row>
    <row r="452" spans="1:65" s="15" customFormat="1" x14ac:dyDescent="0.2">
      <c r="B452" s="194"/>
      <c r="D452" s="157" t="s">
        <v>129</v>
      </c>
      <c r="E452" s="195" t="s">
        <v>1</v>
      </c>
      <c r="F452" s="196" t="s">
        <v>471</v>
      </c>
      <c r="H452" s="195" t="s">
        <v>1</v>
      </c>
      <c r="I452" s="197"/>
      <c r="L452" s="194"/>
      <c r="M452" s="198"/>
      <c r="N452" s="199"/>
      <c r="O452" s="199"/>
      <c r="P452" s="199"/>
      <c r="Q452" s="199"/>
      <c r="R452" s="199"/>
      <c r="S452" s="199"/>
      <c r="T452" s="200"/>
      <c r="AT452" s="195" t="s">
        <v>129</v>
      </c>
      <c r="AU452" s="195" t="s">
        <v>83</v>
      </c>
      <c r="AV452" s="15" t="s">
        <v>81</v>
      </c>
      <c r="AW452" s="15" t="s">
        <v>30</v>
      </c>
      <c r="AX452" s="15" t="s">
        <v>73</v>
      </c>
      <c r="AY452" s="195" t="s">
        <v>116</v>
      </c>
    </row>
    <row r="453" spans="1:65" s="13" customFormat="1" ht="22.5" x14ac:dyDescent="0.2">
      <c r="B453" s="164"/>
      <c r="D453" s="157" t="s">
        <v>129</v>
      </c>
      <c r="E453" s="165" t="s">
        <v>1</v>
      </c>
      <c r="F453" s="166" t="s">
        <v>710</v>
      </c>
      <c r="H453" s="167">
        <v>90.56</v>
      </c>
      <c r="I453" s="168"/>
      <c r="L453" s="164"/>
      <c r="M453" s="169"/>
      <c r="N453" s="170"/>
      <c r="O453" s="170"/>
      <c r="P453" s="170"/>
      <c r="Q453" s="170"/>
      <c r="R453" s="170"/>
      <c r="S453" s="170"/>
      <c r="T453" s="171"/>
      <c r="AT453" s="165" t="s">
        <v>129</v>
      </c>
      <c r="AU453" s="165" t="s">
        <v>83</v>
      </c>
      <c r="AV453" s="13" t="s">
        <v>83</v>
      </c>
      <c r="AW453" s="13" t="s">
        <v>30</v>
      </c>
      <c r="AX453" s="13" t="s">
        <v>81</v>
      </c>
      <c r="AY453" s="165" t="s">
        <v>116</v>
      </c>
    </row>
    <row r="454" spans="1:65" s="2" customFormat="1" ht="33" customHeight="1" x14ac:dyDescent="0.2">
      <c r="A454" s="32"/>
      <c r="B454" s="143"/>
      <c r="C454" s="144" t="s">
        <v>711</v>
      </c>
      <c r="D454" s="144" t="s">
        <v>119</v>
      </c>
      <c r="E454" s="145" t="s">
        <v>712</v>
      </c>
      <c r="F454" s="146" t="s">
        <v>713</v>
      </c>
      <c r="G454" s="147" t="s">
        <v>190</v>
      </c>
      <c r="H454" s="148">
        <v>198</v>
      </c>
      <c r="I454" s="149"/>
      <c r="J454" s="150">
        <f>ROUND(I454*H454,2)</f>
        <v>0</v>
      </c>
      <c r="K454" s="146" t="s">
        <v>1344</v>
      </c>
      <c r="L454" s="33"/>
      <c r="M454" s="151" t="s">
        <v>1</v>
      </c>
      <c r="N454" s="152" t="s">
        <v>38</v>
      </c>
      <c r="O454" s="58"/>
      <c r="P454" s="153">
        <f>O454*H454</f>
        <v>0</v>
      </c>
      <c r="Q454" s="153">
        <v>8.3500000000000005E-2</v>
      </c>
      <c r="R454" s="153">
        <f>Q454*H454</f>
        <v>16.533000000000001</v>
      </c>
      <c r="S454" s="153">
        <v>0</v>
      </c>
      <c r="T454" s="154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55" t="s">
        <v>124</v>
      </c>
      <c r="AT454" s="155" t="s">
        <v>119</v>
      </c>
      <c r="AU454" s="155" t="s">
        <v>83</v>
      </c>
      <c r="AY454" s="17" t="s">
        <v>116</v>
      </c>
      <c r="BE454" s="156">
        <f>IF(N454="základní",J454,0)</f>
        <v>0</v>
      </c>
      <c r="BF454" s="156">
        <f>IF(N454="snížená",J454,0)</f>
        <v>0</v>
      </c>
      <c r="BG454" s="156">
        <f>IF(N454="zákl. přenesená",J454,0)</f>
        <v>0</v>
      </c>
      <c r="BH454" s="156">
        <f>IF(N454="sníž. přenesená",J454,0)</f>
        <v>0</v>
      </c>
      <c r="BI454" s="156">
        <f>IF(N454="nulová",J454,0)</f>
        <v>0</v>
      </c>
      <c r="BJ454" s="17" t="s">
        <v>81</v>
      </c>
      <c r="BK454" s="156">
        <f>ROUND(I454*H454,2)</f>
        <v>0</v>
      </c>
      <c r="BL454" s="17" t="s">
        <v>124</v>
      </c>
      <c r="BM454" s="155" t="s">
        <v>714</v>
      </c>
    </row>
    <row r="455" spans="1:65" s="2" customFormat="1" ht="29.25" x14ac:dyDescent="0.2">
      <c r="A455" s="32"/>
      <c r="B455" s="33"/>
      <c r="C455" s="32"/>
      <c r="D455" s="157" t="s">
        <v>126</v>
      </c>
      <c r="E455" s="32"/>
      <c r="F455" s="158" t="s">
        <v>715</v>
      </c>
      <c r="G455" s="32"/>
      <c r="H455" s="32"/>
      <c r="I455" s="159"/>
      <c r="J455" s="32"/>
      <c r="K455" s="32"/>
      <c r="L455" s="33"/>
      <c r="M455" s="160"/>
      <c r="N455" s="161"/>
      <c r="O455" s="58"/>
      <c r="P455" s="58"/>
      <c r="Q455" s="58"/>
      <c r="R455" s="58"/>
      <c r="S455" s="58"/>
      <c r="T455" s="59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T455" s="17" t="s">
        <v>126</v>
      </c>
      <c r="AU455" s="17" t="s">
        <v>83</v>
      </c>
    </row>
    <row r="456" spans="1:65" s="15" customFormat="1" x14ac:dyDescent="0.2">
      <c r="B456" s="194"/>
      <c r="D456" s="157" t="s">
        <v>129</v>
      </c>
      <c r="E456" s="195" t="s">
        <v>1</v>
      </c>
      <c r="F456" s="196" t="s">
        <v>716</v>
      </c>
      <c r="H456" s="195" t="s">
        <v>1</v>
      </c>
      <c r="I456" s="197"/>
      <c r="L456" s="194"/>
      <c r="M456" s="198"/>
      <c r="N456" s="199"/>
      <c r="O456" s="199"/>
      <c r="P456" s="199"/>
      <c r="Q456" s="199"/>
      <c r="R456" s="199"/>
      <c r="S456" s="199"/>
      <c r="T456" s="200"/>
      <c r="AT456" s="195" t="s">
        <v>129</v>
      </c>
      <c r="AU456" s="195" t="s">
        <v>83</v>
      </c>
      <c r="AV456" s="15" t="s">
        <v>81</v>
      </c>
      <c r="AW456" s="15" t="s">
        <v>30</v>
      </c>
      <c r="AX456" s="15" t="s">
        <v>73</v>
      </c>
      <c r="AY456" s="195" t="s">
        <v>116</v>
      </c>
    </row>
    <row r="457" spans="1:65" s="13" customFormat="1" ht="22.5" x14ac:dyDescent="0.2">
      <c r="B457" s="164"/>
      <c r="D457" s="157" t="s">
        <v>129</v>
      </c>
      <c r="E457" s="165" t="s">
        <v>1</v>
      </c>
      <c r="F457" s="166" t="s">
        <v>260</v>
      </c>
      <c r="H457" s="167">
        <v>180</v>
      </c>
      <c r="I457" s="168"/>
      <c r="L457" s="164"/>
      <c r="M457" s="169"/>
      <c r="N457" s="170"/>
      <c r="O457" s="170"/>
      <c r="P457" s="170"/>
      <c r="Q457" s="170"/>
      <c r="R457" s="170"/>
      <c r="S457" s="170"/>
      <c r="T457" s="171"/>
      <c r="AT457" s="165" t="s">
        <v>129</v>
      </c>
      <c r="AU457" s="165" t="s">
        <v>83</v>
      </c>
      <c r="AV457" s="13" t="s">
        <v>83</v>
      </c>
      <c r="AW457" s="13" t="s">
        <v>30</v>
      </c>
      <c r="AX457" s="13" t="s">
        <v>73</v>
      </c>
      <c r="AY457" s="165" t="s">
        <v>116</v>
      </c>
    </row>
    <row r="458" spans="1:65" s="13" customFormat="1" ht="22.5" x14ac:dyDescent="0.2">
      <c r="B458" s="164"/>
      <c r="D458" s="157" t="s">
        <v>129</v>
      </c>
      <c r="E458" s="165" t="s">
        <v>1</v>
      </c>
      <c r="F458" s="166" t="s">
        <v>261</v>
      </c>
      <c r="H458" s="167">
        <v>18</v>
      </c>
      <c r="I458" s="168"/>
      <c r="L458" s="164"/>
      <c r="M458" s="169"/>
      <c r="N458" s="170"/>
      <c r="O458" s="170"/>
      <c r="P458" s="170"/>
      <c r="Q458" s="170"/>
      <c r="R458" s="170"/>
      <c r="S458" s="170"/>
      <c r="T458" s="171"/>
      <c r="AT458" s="165" t="s">
        <v>129</v>
      </c>
      <c r="AU458" s="165" t="s">
        <v>83</v>
      </c>
      <c r="AV458" s="13" t="s">
        <v>83</v>
      </c>
      <c r="AW458" s="13" t="s">
        <v>30</v>
      </c>
      <c r="AX458" s="13" t="s">
        <v>73</v>
      </c>
      <c r="AY458" s="165" t="s">
        <v>116</v>
      </c>
    </row>
    <row r="459" spans="1:65" s="14" customFormat="1" x14ac:dyDescent="0.2">
      <c r="B459" s="182"/>
      <c r="D459" s="157" t="s">
        <v>129</v>
      </c>
      <c r="E459" s="183" t="s">
        <v>1</v>
      </c>
      <c r="F459" s="184" t="s">
        <v>179</v>
      </c>
      <c r="H459" s="185">
        <v>198</v>
      </c>
      <c r="I459" s="186"/>
      <c r="L459" s="182"/>
      <c r="M459" s="187"/>
      <c r="N459" s="188"/>
      <c r="O459" s="188"/>
      <c r="P459" s="188"/>
      <c r="Q459" s="188"/>
      <c r="R459" s="188"/>
      <c r="S459" s="188"/>
      <c r="T459" s="189"/>
      <c r="AT459" s="183" t="s">
        <v>129</v>
      </c>
      <c r="AU459" s="183" t="s">
        <v>83</v>
      </c>
      <c r="AV459" s="14" t="s">
        <v>124</v>
      </c>
      <c r="AW459" s="14" t="s">
        <v>30</v>
      </c>
      <c r="AX459" s="14" t="s">
        <v>81</v>
      </c>
      <c r="AY459" s="183" t="s">
        <v>116</v>
      </c>
    </row>
    <row r="460" spans="1:65" s="2" customFormat="1" ht="24.2" customHeight="1" x14ac:dyDescent="0.2">
      <c r="A460" s="32"/>
      <c r="B460" s="143"/>
      <c r="C460" s="144" t="s">
        <v>717</v>
      </c>
      <c r="D460" s="144" t="s">
        <v>119</v>
      </c>
      <c r="E460" s="145" t="s">
        <v>718</v>
      </c>
      <c r="F460" s="146" t="s">
        <v>719</v>
      </c>
      <c r="G460" s="147" t="s">
        <v>190</v>
      </c>
      <c r="H460" s="148">
        <v>218.74</v>
      </c>
      <c r="I460" s="149"/>
      <c r="J460" s="150">
        <f>ROUND(I460*H460,2)</f>
        <v>0</v>
      </c>
      <c r="K460" s="146" t="s">
        <v>123</v>
      </c>
      <c r="L460" s="33"/>
      <c r="M460" s="151" t="s">
        <v>1</v>
      </c>
      <c r="N460" s="152" t="s">
        <v>38</v>
      </c>
      <c r="O460" s="58"/>
      <c r="P460" s="153">
        <f>O460*H460</f>
        <v>0</v>
      </c>
      <c r="Q460" s="153">
        <v>8.9219999999999994E-2</v>
      </c>
      <c r="R460" s="153">
        <f>Q460*H460</f>
        <v>19.5159828</v>
      </c>
      <c r="S460" s="153">
        <v>0</v>
      </c>
      <c r="T460" s="154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55" t="s">
        <v>124</v>
      </c>
      <c r="AT460" s="155" t="s">
        <v>119</v>
      </c>
      <c r="AU460" s="155" t="s">
        <v>83</v>
      </c>
      <c r="AY460" s="17" t="s">
        <v>116</v>
      </c>
      <c r="BE460" s="156">
        <f>IF(N460="základní",J460,0)</f>
        <v>0</v>
      </c>
      <c r="BF460" s="156">
        <f>IF(N460="snížená",J460,0)</f>
        <v>0</v>
      </c>
      <c r="BG460" s="156">
        <f>IF(N460="zákl. přenesená",J460,0)</f>
        <v>0</v>
      </c>
      <c r="BH460" s="156">
        <f>IF(N460="sníž. přenesená",J460,0)</f>
        <v>0</v>
      </c>
      <c r="BI460" s="156">
        <f>IF(N460="nulová",J460,0)</f>
        <v>0</v>
      </c>
      <c r="BJ460" s="17" t="s">
        <v>81</v>
      </c>
      <c r="BK460" s="156">
        <f>ROUND(I460*H460,2)</f>
        <v>0</v>
      </c>
      <c r="BL460" s="17" t="s">
        <v>124</v>
      </c>
      <c r="BM460" s="155" t="s">
        <v>720</v>
      </c>
    </row>
    <row r="461" spans="1:65" s="2" customFormat="1" ht="39" x14ac:dyDescent="0.2">
      <c r="A461" s="32"/>
      <c r="B461" s="33"/>
      <c r="C461" s="32"/>
      <c r="D461" s="157" t="s">
        <v>126</v>
      </c>
      <c r="E461" s="32"/>
      <c r="F461" s="158" t="s">
        <v>721</v>
      </c>
      <c r="G461" s="32"/>
      <c r="H461" s="32"/>
      <c r="I461" s="159"/>
      <c r="J461" s="32"/>
      <c r="K461" s="32"/>
      <c r="L461" s="33"/>
      <c r="M461" s="160"/>
      <c r="N461" s="161"/>
      <c r="O461" s="58"/>
      <c r="P461" s="58"/>
      <c r="Q461" s="58"/>
      <c r="R461" s="58"/>
      <c r="S461" s="58"/>
      <c r="T461" s="59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T461" s="17" t="s">
        <v>126</v>
      </c>
      <c r="AU461" s="17" t="s">
        <v>83</v>
      </c>
    </row>
    <row r="462" spans="1:65" s="2" customFormat="1" x14ac:dyDescent="0.2">
      <c r="A462" s="32"/>
      <c r="B462" s="33"/>
      <c r="C462" s="32"/>
      <c r="D462" s="162" t="s">
        <v>127</v>
      </c>
      <c r="E462" s="32"/>
      <c r="F462" s="163" t="s">
        <v>722</v>
      </c>
      <c r="G462" s="32"/>
      <c r="H462" s="32"/>
      <c r="I462" s="159"/>
      <c r="J462" s="32"/>
      <c r="K462" s="32"/>
      <c r="L462" s="33"/>
      <c r="M462" s="160"/>
      <c r="N462" s="161"/>
      <c r="O462" s="58"/>
      <c r="P462" s="58"/>
      <c r="Q462" s="58"/>
      <c r="R462" s="58"/>
      <c r="S462" s="58"/>
      <c r="T462" s="59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T462" s="17" t="s">
        <v>127</v>
      </c>
      <c r="AU462" s="17" t="s">
        <v>83</v>
      </c>
    </row>
    <row r="463" spans="1:65" s="15" customFormat="1" x14ac:dyDescent="0.2">
      <c r="B463" s="194"/>
      <c r="D463" s="157" t="s">
        <v>129</v>
      </c>
      <c r="E463" s="195" t="s">
        <v>1</v>
      </c>
      <c r="F463" s="196" t="s">
        <v>723</v>
      </c>
      <c r="H463" s="195" t="s">
        <v>1</v>
      </c>
      <c r="I463" s="197"/>
      <c r="L463" s="194"/>
      <c r="M463" s="198"/>
      <c r="N463" s="199"/>
      <c r="O463" s="199"/>
      <c r="P463" s="199"/>
      <c r="Q463" s="199"/>
      <c r="R463" s="199"/>
      <c r="S463" s="199"/>
      <c r="T463" s="200"/>
      <c r="AT463" s="195" t="s">
        <v>129</v>
      </c>
      <c r="AU463" s="195" t="s">
        <v>83</v>
      </c>
      <c r="AV463" s="15" t="s">
        <v>81</v>
      </c>
      <c r="AW463" s="15" t="s">
        <v>30</v>
      </c>
      <c r="AX463" s="15" t="s">
        <v>73</v>
      </c>
      <c r="AY463" s="195" t="s">
        <v>116</v>
      </c>
    </row>
    <row r="464" spans="1:65" s="13" customFormat="1" ht="22.5" x14ac:dyDescent="0.2">
      <c r="B464" s="164"/>
      <c r="D464" s="157" t="s">
        <v>129</v>
      </c>
      <c r="E464" s="165" t="s">
        <v>1</v>
      </c>
      <c r="F464" s="166" t="s">
        <v>724</v>
      </c>
      <c r="H464" s="167">
        <v>218.74</v>
      </c>
      <c r="I464" s="168"/>
      <c r="L464" s="164"/>
      <c r="M464" s="169"/>
      <c r="N464" s="170"/>
      <c r="O464" s="170"/>
      <c r="P464" s="170"/>
      <c r="Q464" s="170"/>
      <c r="R464" s="170"/>
      <c r="S464" s="170"/>
      <c r="T464" s="171"/>
      <c r="AT464" s="165" t="s">
        <v>129</v>
      </c>
      <c r="AU464" s="165" t="s">
        <v>83</v>
      </c>
      <c r="AV464" s="13" t="s">
        <v>83</v>
      </c>
      <c r="AW464" s="13" t="s">
        <v>30</v>
      </c>
      <c r="AX464" s="13" t="s">
        <v>81</v>
      </c>
      <c r="AY464" s="165" t="s">
        <v>116</v>
      </c>
    </row>
    <row r="465" spans="1:65" s="2" customFormat="1" ht="24.2" customHeight="1" x14ac:dyDescent="0.2">
      <c r="A465" s="32"/>
      <c r="B465" s="143"/>
      <c r="C465" s="172" t="s">
        <v>725</v>
      </c>
      <c r="D465" s="172" t="s">
        <v>139</v>
      </c>
      <c r="E465" s="173" t="s">
        <v>726</v>
      </c>
      <c r="F465" s="174" t="s">
        <v>727</v>
      </c>
      <c r="G465" s="175" t="s">
        <v>190</v>
      </c>
      <c r="H465" s="176">
        <v>12.974</v>
      </c>
      <c r="I465" s="177"/>
      <c r="J465" s="178">
        <f>ROUND(I465*H465,2)</f>
        <v>0</v>
      </c>
      <c r="K465" s="174" t="s">
        <v>123</v>
      </c>
      <c r="L465" s="179"/>
      <c r="M465" s="180" t="s">
        <v>1</v>
      </c>
      <c r="N465" s="181" t="s">
        <v>38</v>
      </c>
      <c r="O465" s="58"/>
      <c r="P465" s="153">
        <f>O465*H465</f>
        <v>0</v>
      </c>
      <c r="Q465" s="153">
        <v>0.13100000000000001</v>
      </c>
      <c r="R465" s="153">
        <f>Q465*H465</f>
        <v>1.699594</v>
      </c>
      <c r="S465" s="153">
        <v>0</v>
      </c>
      <c r="T465" s="154">
        <f>S465*H465</f>
        <v>0</v>
      </c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R465" s="155" t="s">
        <v>142</v>
      </c>
      <c r="AT465" s="155" t="s">
        <v>139</v>
      </c>
      <c r="AU465" s="155" t="s">
        <v>83</v>
      </c>
      <c r="AY465" s="17" t="s">
        <v>116</v>
      </c>
      <c r="BE465" s="156">
        <f>IF(N465="základní",J465,0)</f>
        <v>0</v>
      </c>
      <c r="BF465" s="156">
        <f>IF(N465="snížená",J465,0)</f>
        <v>0</v>
      </c>
      <c r="BG465" s="156">
        <f>IF(N465="zákl. přenesená",J465,0)</f>
        <v>0</v>
      </c>
      <c r="BH465" s="156">
        <f>IF(N465="sníž. přenesená",J465,0)</f>
        <v>0</v>
      </c>
      <c r="BI465" s="156">
        <f>IF(N465="nulová",J465,0)</f>
        <v>0</v>
      </c>
      <c r="BJ465" s="17" t="s">
        <v>81</v>
      </c>
      <c r="BK465" s="156">
        <f>ROUND(I465*H465,2)</f>
        <v>0</v>
      </c>
      <c r="BL465" s="17" t="s">
        <v>124</v>
      </c>
      <c r="BM465" s="155" t="s">
        <v>728</v>
      </c>
    </row>
    <row r="466" spans="1:65" s="2" customFormat="1" ht="19.5" x14ac:dyDescent="0.2">
      <c r="A466" s="32"/>
      <c r="B466" s="33"/>
      <c r="C466" s="32"/>
      <c r="D466" s="157" t="s">
        <v>126</v>
      </c>
      <c r="E466" s="32"/>
      <c r="F466" s="158" t="s">
        <v>727</v>
      </c>
      <c r="G466" s="32"/>
      <c r="H466" s="32"/>
      <c r="I466" s="159"/>
      <c r="J466" s="32"/>
      <c r="K466" s="32"/>
      <c r="L466" s="33"/>
      <c r="M466" s="160"/>
      <c r="N466" s="161"/>
      <c r="O466" s="58"/>
      <c r="P466" s="58"/>
      <c r="Q466" s="58"/>
      <c r="R466" s="58"/>
      <c r="S466" s="58"/>
      <c r="T466" s="59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T466" s="17" t="s">
        <v>126</v>
      </c>
      <c r="AU466" s="17" t="s">
        <v>83</v>
      </c>
    </row>
    <row r="467" spans="1:65" s="13" customFormat="1" x14ac:dyDescent="0.2">
      <c r="B467" s="164"/>
      <c r="D467" s="157" t="s">
        <v>129</v>
      </c>
      <c r="F467" s="166" t="s">
        <v>729</v>
      </c>
      <c r="H467" s="167">
        <v>12.974</v>
      </c>
      <c r="I467" s="168"/>
      <c r="L467" s="164"/>
      <c r="M467" s="169"/>
      <c r="N467" s="170"/>
      <c r="O467" s="170"/>
      <c r="P467" s="170"/>
      <c r="Q467" s="170"/>
      <c r="R467" s="170"/>
      <c r="S467" s="170"/>
      <c r="T467" s="171"/>
      <c r="AT467" s="165" t="s">
        <v>129</v>
      </c>
      <c r="AU467" s="165" t="s">
        <v>83</v>
      </c>
      <c r="AV467" s="13" t="s">
        <v>83</v>
      </c>
      <c r="AW467" s="13" t="s">
        <v>3</v>
      </c>
      <c r="AX467" s="13" t="s">
        <v>81</v>
      </c>
      <c r="AY467" s="165" t="s">
        <v>116</v>
      </c>
    </row>
    <row r="468" spans="1:65" s="2" customFormat="1" ht="16.5" customHeight="1" x14ac:dyDescent="0.2">
      <c r="A468" s="32"/>
      <c r="B468" s="143"/>
      <c r="C468" s="172" t="s">
        <v>730</v>
      </c>
      <c r="D468" s="172" t="s">
        <v>139</v>
      </c>
      <c r="E468" s="173" t="s">
        <v>731</v>
      </c>
      <c r="F468" s="174" t="s">
        <v>732</v>
      </c>
      <c r="G468" s="175" t="s">
        <v>190</v>
      </c>
      <c r="H468" s="176">
        <v>210.14</v>
      </c>
      <c r="I468" s="177"/>
      <c r="J468" s="178">
        <f>ROUND(I468*H468,2)</f>
        <v>0</v>
      </c>
      <c r="K468" s="174" t="s">
        <v>123</v>
      </c>
      <c r="L468" s="179"/>
      <c r="M468" s="180" t="s">
        <v>1</v>
      </c>
      <c r="N468" s="181" t="s">
        <v>38</v>
      </c>
      <c r="O468" s="58"/>
      <c r="P468" s="153">
        <f>O468*H468</f>
        <v>0</v>
      </c>
      <c r="Q468" s="153">
        <v>0.113</v>
      </c>
      <c r="R468" s="153">
        <f>Q468*H468</f>
        <v>23.745819999999998</v>
      </c>
      <c r="S468" s="153">
        <v>0</v>
      </c>
      <c r="T468" s="154">
        <f>S468*H468</f>
        <v>0</v>
      </c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155" t="s">
        <v>142</v>
      </c>
      <c r="AT468" s="155" t="s">
        <v>139</v>
      </c>
      <c r="AU468" s="155" t="s">
        <v>83</v>
      </c>
      <c r="AY468" s="17" t="s">
        <v>116</v>
      </c>
      <c r="BE468" s="156">
        <f>IF(N468="základní",J468,0)</f>
        <v>0</v>
      </c>
      <c r="BF468" s="156">
        <f>IF(N468="snížená",J468,0)</f>
        <v>0</v>
      </c>
      <c r="BG468" s="156">
        <f>IF(N468="zákl. přenesená",J468,0)</f>
        <v>0</v>
      </c>
      <c r="BH468" s="156">
        <f>IF(N468="sníž. přenesená",J468,0)</f>
        <v>0</v>
      </c>
      <c r="BI468" s="156">
        <f>IF(N468="nulová",J468,0)</f>
        <v>0</v>
      </c>
      <c r="BJ468" s="17" t="s">
        <v>81</v>
      </c>
      <c r="BK468" s="156">
        <f>ROUND(I468*H468,2)</f>
        <v>0</v>
      </c>
      <c r="BL468" s="17" t="s">
        <v>124</v>
      </c>
      <c r="BM468" s="155" t="s">
        <v>733</v>
      </c>
    </row>
    <row r="469" spans="1:65" s="2" customFormat="1" x14ac:dyDescent="0.2">
      <c r="A469" s="32"/>
      <c r="B469" s="33"/>
      <c r="C469" s="32"/>
      <c r="D469" s="157" t="s">
        <v>126</v>
      </c>
      <c r="E469" s="32"/>
      <c r="F469" s="158" t="s">
        <v>732</v>
      </c>
      <c r="G469" s="32"/>
      <c r="H469" s="32"/>
      <c r="I469" s="159"/>
      <c r="J469" s="32"/>
      <c r="K469" s="32"/>
      <c r="L469" s="33"/>
      <c r="M469" s="160"/>
      <c r="N469" s="161"/>
      <c r="O469" s="58"/>
      <c r="P469" s="58"/>
      <c r="Q469" s="58"/>
      <c r="R469" s="58"/>
      <c r="S469" s="58"/>
      <c r="T469" s="59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T469" s="17" t="s">
        <v>126</v>
      </c>
      <c r="AU469" s="17" t="s">
        <v>83</v>
      </c>
    </row>
    <row r="470" spans="1:65" s="13" customFormat="1" x14ac:dyDescent="0.2">
      <c r="B470" s="164"/>
      <c r="D470" s="157" t="s">
        <v>129</v>
      </c>
      <c r="F470" s="166" t="s">
        <v>734</v>
      </c>
      <c r="H470" s="167">
        <v>210.14</v>
      </c>
      <c r="I470" s="168"/>
      <c r="L470" s="164"/>
      <c r="M470" s="169"/>
      <c r="N470" s="170"/>
      <c r="O470" s="170"/>
      <c r="P470" s="170"/>
      <c r="Q470" s="170"/>
      <c r="R470" s="170"/>
      <c r="S470" s="170"/>
      <c r="T470" s="171"/>
      <c r="AT470" s="165" t="s">
        <v>129</v>
      </c>
      <c r="AU470" s="165" t="s">
        <v>83</v>
      </c>
      <c r="AV470" s="13" t="s">
        <v>83</v>
      </c>
      <c r="AW470" s="13" t="s">
        <v>3</v>
      </c>
      <c r="AX470" s="13" t="s">
        <v>81</v>
      </c>
      <c r="AY470" s="165" t="s">
        <v>116</v>
      </c>
    </row>
    <row r="471" spans="1:65" s="12" customFormat="1" ht="22.9" customHeight="1" x14ac:dyDescent="0.2">
      <c r="B471" s="130"/>
      <c r="D471" s="131" t="s">
        <v>72</v>
      </c>
      <c r="E471" s="141" t="s">
        <v>156</v>
      </c>
      <c r="F471" s="141" t="s">
        <v>735</v>
      </c>
      <c r="I471" s="133"/>
      <c r="J471" s="142">
        <f>BK471</f>
        <v>0</v>
      </c>
      <c r="L471" s="130"/>
      <c r="M471" s="135"/>
      <c r="N471" s="136"/>
      <c r="O471" s="136"/>
      <c r="P471" s="137">
        <f>SUM(P472:P475)</f>
        <v>0</v>
      </c>
      <c r="Q471" s="136"/>
      <c r="R471" s="137">
        <f>SUM(R472:R475)</f>
        <v>3.6960000000000001E-3</v>
      </c>
      <c r="S471" s="136"/>
      <c r="T471" s="138">
        <f>SUM(T472:T475)</f>
        <v>0</v>
      </c>
      <c r="AR471" s="131" t="s">
        <v>81</v>
      </c>
      <c r="AT471" s="139" t="s">
        <v>72</v>
      </c>
      <c r="AU471" s="139" t="s">
        <v>81</v>
      </c>
      <c r="AY471" s="131" t="s">
        <v>116</v>
      </c>
      <c r="BK471" s="140">
        <f>SUM(BK472:BK475)</f>
        <v>0</v>
      </c>
    </row>
    <row r="472" spans="1:65" s="2" customFormat="1" ht="16.5" customHeight="1" x14ac:dyDescent="0.2">
      <c r="A472" s="32"/>
      <c r="B472" s="143"/>
      <c r="C472" s="144" t="s">
        <v>736</v>
      </c>
      <c r="D472" s="144" t="s">
        <v>119</v>
      </c>
      <c r="E472" s="145" t="s">
        <v>737</v>
      </c>
      <c r="F472" s="146" t="s">
        <v>738</v>
      </c>
      <c r="G472" s="147" t="s">
        <v>190</v>
      </c>
      <c r="H472" s="148">
        <v>4.62</v>
      </c>
      <c r="I472" s="149"/>
      <c r="J472" s="150">
        <f>ROUND(I472*H472,2)</f>
        <v>0</v>
      </c>
      <c r="K472" s="146" t="s">
        <v>123</v>
      </c>
      <c r="L472" s="33"/>
      <c r="M472" s="151" t="s">
        <v>1</v>
      </c>
      <c r="N472" s="152" t="s">
        <v>38</v>
      </c>
      <c r="O472" s="58"/>
      <c r="P472" s="153">
        <f>O472*H472</f>
        <v>0</v>
      </c>
      <c r="Q472" s="153">
        <v>8.0000000000000004E-4</v>
      </c>
      <c r="R472" s="153">
        <f>Q472*H472</f>
        <v>3.6960000000000001E-3</v>
      </c>
      <c r="S472" s="153">
        <v>0</v>
      </c>
      <c r="T472" s="154">
        <f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55" t="s">
        <v>124</v>
      </c>
      <c r="AT472" s="155" t="s">
        <v>119</v>
      </c>
      <c r="AU472" s="155" t="s">
        <v>83</v>
      </c>
      <c r="AY472" s="17" t="s">
        <v>116</v>
      </c>
      <c r="BE472" s="156">
        <f>IF(N472="základní",J472,0)</f>
        <v>0</v>
      </c>
      <c r="BF472" s="156">
        <f>IF(N472="snížená",J472,0)</f>
        <v>0</v>
      </c>
      <c r="BG472" s="156">
        <f>IF(N472="zákl. přenesená",J472,0)</f>
        <v>0</v>
      </c>
      <c r="BH472" s="156">
        <f>IF(N472="sníž. přenesená",J472,0)</f>
        <v>0</v>
      </c>
      <c r="BI472" s="156">
        <f>IF(N472="nulová",J472,0)</f>
        <v>0</v>
      </c>
      <c r="BJ472" s="17" t="s">
        <v>81</v>
      </c>
      <c r="BK472" s="156">
        <f>ROUND(I472*H472,2)</f>
        <v>0</v>
      </c>
      <c r="BL472" s="17" t="s">
        <v>124</v>
      </c>
      <c r="BM472" s="155" t="s">
        <v>739</v>
      </c>
    </row>
    <row r="473" spans="1:65" s="2" customFormat="1" x14ac:dyDescent="0.2">
      <c r="A473" s="32"/>
      <c r="B473" s="33"/>
      <c r="C473" s="32"/>
      <c r="D473" s="157" t="s">
        <v>126</v>
      </c>
      <c r="E473" s="32"/>
      <c r="F473" s="158" t="s">
        <v>738</v>
      </c>
      <c r="G473" s="32"/>
      <c r="H473" s="32"/>
      <c r="I473" s="159"/>
      <c r="J473" s="32"/>
      <c r="K473" s="32"/>
      <c r="L473" s="33"/>
      <c r="M473" s="160"/>
      <c r="N473" s="161"/>
      <c r="O473" s="58"/>
      <c r="P473" s="58"/>
      <c r="Q473" s="58"/>
      <c r="R473" s="58"/>
      <c r="S473" s="58"/>
      <c r="T473" s="59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T473" s="17" t="s">
        <v>126</v>
      </c>
      <c r="AU473" s="17" t="s">
        <v>83</v>
      </c>
    </row>
    <row r="474" spans="1:65" s="2" customFormat="1" x14ac:dyDescent="0.2">
      <c r="A474" s="32"/>
      <c r="B474" s="33"/>
      <c r="C474" s="32"/>
      <c r="D474" s="162" t="s">
        <v>127</v>
      </c>
      <c r="E474" s="32"/>
      <c r="F474" s="163" t="s">
        <v>740</v>
      </c>
      <c r="G474" s="32"/>
      <c r="H474" s="32"/>
      <c r="I474" s="159"/>
      <c r="J474" s="32"/>
      <c r="K474" s="32"/>
      <c r="L474" s="33"/>
      <c r="M474" s="160"/>
      <c r="N474" s="161"/>
      <c r="O474" s="58"/>
      <c r="P474" s="58"/>
      <c r="Q474" s="58"/>
      <c r="R474" s="58"/>
      <c r="S474" s="58"/>
      <c r="T474" s="59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T474" s="17" t="s">
        <v>127</v>
      </c>
      <c r="AU474" s="17" t="s">
        <v>83</v>
      </c>
    </row>
    <row r="475" spans="1:65" s="13" customFormat="1" ht="22.5" x14ac:dyDescent="0.2">
      <c r="B475" s="164"/>
      <c r="D475" s="157" t="s">
        <v>129</v>
      </c>
      <c r="E475" s="165" t="s">
        <v>1</v>
      </c>
      <c r="F475" s="166" t="s">
        <v>741</v>
      </c>
      <c r="H475" s="167">
        <v>4.62</v>
      </c>
      <c r="I475" s="168"/>
      <c r="L475" s="164"/>
      <c r="M475" s="169"/>
      <c r="N475" s="170"/>
      <c r="O475" s="170"/>
      <c r="P475" s="170"/>
      <c r="Q475" s="170"/>
      <c r="R475" s="170"/>
      <c r="S475" s="170"/>
      <c r="T475" s="171"/>
      <c r="AT475" s="165" t="s">
        <v>129</v>
      </c>
      <c r="AU475" s="165" t="s">
        <v>83</v>
      </c>
      <c r="AV475" s="13" t="s">
        <v>83</v>
      </c>
      <c r="AW475" s="13" t="s">
        <v>30</v>
      </c>
      <c r="AX475" s="13" t="s">
        <v>81</v>
      </c>
      <c r="AY475" s="165" t="s">
        <v>116</v>
      </c>
    </row>
    <row r="476" spans="1:65" s="12" customFormat="1" ht="22.9" customHeight="1" x14ac:dyDescent="0.2">
      <c r="B476" s="130"/>
      <c r="D476" s="131" t="s">
        <v>72</v>
      </c>
      <c r="E476" s="141" t="s">
        <v>117</v>
      </c>
      <c r="F476" s="141" t="s">
        <v>118</v>
      </c>
      <c r="I476" s="133"/>
      <c r="J476" s="142">
        <f>BK476</f>
        <v>0</v>
      </c>
      <c r="L476" s="130"/>
      <c r="M476" s="135"/>
      <c r="N476" s="136"/>
      <c r="O476" s="136"/>
      <c r="P476" s="137">
        <f>SUM(P477:P653)</f>
        <v>0</v>
      </c>
      <c r="Q476" s="136"/>
      <c r="R476" s="137">
        <f>SUM(R477:R653)</f>
        <v>63.242190479999998</v>
      </c>
      <c r="S476" s="136"/>
      <c r="T476" s="138">
        <f>SUM(T477:T653)</f>
        <v>150.95230000000004</v>
      </c>
      <c r="AR476" s="131" t="s">
        <v>81</v>
      </c>
      <c r="AT476" s="139" t="s">
        <v>72</v>
      </c>
      <c r="AU476" s="139" t="s">
        <v>81</v>
      </c>
      <c r="AY476" s="131" t="s">
        <v>116</v>
      </c>
      <c r="BK476" s="140">
        <f>SUM(BK477:BK653)</f>
        <v>0</v>
      </c>
    </row>
    <row r="477" spans="1:65" s="2" customFormat="1" ht="24.2" customHeight="1" x14ac:dyDescent="0.2">
      <c r="A477" s="32"/>
      <c r="B477" s="143"/>
      <c r="C477" s="144" t="s">
        <v>742</v>
      </c>
      <c r="D477" s="144" t="s">
        <v>119</v>
      </c>
      <c r="E477" s="145" t="s">
        <v>743</v>
      </c>
      <c r="F477" s="146" t="s">
        <v>744</v>
      </c>
      <c r="G477" s="147" t="s">
        <v>173</v>
      </c>
      <c r="H477" s="148">
        <v>46.2</v>
      </c>
      <c r="I477" s="149"/>
      <c r="J477" s="150">
        <f>ROUND(I477*H477,2)</f>
        <v>0</v>
      </c>
      <c r="K477" s="146" t="s">
        <v>1344</v>
      </c>
      <c r="L477" s="33"/>
      <c r="M477" s="151" t="s">
        <v>1</v>
      </c>
      <c r="N477" s="152" t="s">
        <v>38</v>
      </c>
      <c r="O477" s="58"/>
      <c r="P477" s="153">
        <f>O477*H477</f>
        <v>0</v>
      </c>
      <c r="Q477" s="153">
        <v>5.1069999999999997E-2</v>
      </c>
      <c r="R477" s="153">
        <f>Q477*H477</f>
        <v>2.3594339999999998</v>
      </c>
      <c r="S477" s="153">
        <v>0</v>
      </c>
      <c r="T477" s="154">
        <f>S477*H477</f>
        <v>0</v>
      </c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155" t="s">
        <v>124</v>
      </c>
      <c r="AT477" s="155" t="s">
        <v>119</v>
      </c>
      <c r="AU477" s="155" t="s">
        <v>83</v>
      </c>
      <c r="AY477" s="17" t="s">
        <v>116</v>
      </c>
      <c r="BE477" s="156">
        <f>IF(N477="základní",J477,0)</f>
        <v>0</v>
      </c>
      <c r="BF477" s="156">
        <f>IF(N477="snížená",J477,0)</f>
        <v>0</v>
      </c>
      <c r="BG477" s="156">
        <f>IF(N477="zákl. přenesená",J477,0)</f>
        <v>0</v>
      </c>
      <c r="BH477" s="156">
        <f>IF(N477="sníž. přenesená",J477,0)</f>
        <v>0</v>
      </c>
      <c r="BI477" s="156">
        <f>IF(N477="nulová",J477,0)</f>
        <v>0</v>
      </c>
      <c r="BJ477" s="17" t="s">
        <v>81</v>
      </c>
      <c r="BK477" s="156">
        <f>ROUND(I477*H477,2)</f>
        <v>0</v>
      </c>
      <c r="BL477" s="17" t="s">
        <v>124</v>
      </c>
      <c r="BM477" s="155" t="s">
        <v>745</v>
      </c>
    </row>
    <row r="478" spans="1:65" s="2" customFormat="1" x14ac:dyDescent="0.2">
      <c r="A478" s="32"/>
      <c r="B478" s="33"/>
      <c r="C478" s="32"/>
      <c r="D478" s="157" t="s">
        <v>126</v>
      </c>
      <c r="E478" s="32"/>
      <c r="F478" s="158" t="s">
        <v>744</v>
      </c>
      <c r="G478" s="32"/>
      <c r="H478" s="32"/>
      <c r="I478" s="159"/>
      <c r="J478" s="32"/>
      <c r="K478" s="32"/>
      <c r="L478" s="33"/>
      <c r="M478" s="160"/>
      <c r="N478" s="161"/>
      <c r="O478" s="58"/>
      <c r="P478" s="58"/>
      <c r="Q478" s="58"/>
      <c r="R478" s="58"/>
      <c r="S478" s="58"/>
      <c r="T478" s="59"/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T478" s="17" t="s">
        <v>126</v>
      </c>
      <c r="AU478" s="17" t="s">
        <v>83</v>
      </c>
    </row>
    <row r="479" spans="1:65" s="15" customFormat="1" x14ac:dyDescent="0.2">
      <c r="B479" s="194"/>
      <c r="D479" s="157" t="s">
        <v>129</v>
      </c>
      <c r="E479" s="195" t="s">
        <v>1</v>
      </c>
      <c r="F479" s="196" t="s">
        <v>723</v>
      </c>
      <c r="H479" s="195" t="s">
        <v>1</v>
      </c>
      <c r="I479" s="197"/>
      <c r="L479" s="194"/>
      <c r="M479" s="198"/>
      <c r="N479" s="199"/>
      <c r="O479" s="199"/>
      <c r="P479" s="199"/>
      <c r="Q479" s="199"/>
      <c r="R479" s="199"/>
      <c r="S479" s="199"/>
      <c r="T479" s="200"/>
      <c r="AT479" s="195" t="s">
        <v>129</v>
      </c>
      <c r="AU479" s="195" t="s">
        <v>83</v>
      </c>
      <c r="AV479" s="15" t="s">
        <v>81</v>
      </c>
      <c r="AW479" s="15" t="s">
        <v>30</v>
      </c>
      <c r="AX479" s="15" t="s">
        <v>73</v>
      </c>
      <c r="AY479" s="195" t="s">
        <v>116</v>
      </c>
    </row>
    <row r="480" spans="1:65" s="13" customFormat="1" ht="22.5" x14ac:dyDescent="0.2">
      <c r="B480" s="164"/>
      <c r="D480" s="157" t="s">
        <v>129</v>
      </c>
      <c r="E480" s="165" t="s">
        <v>1</v>
      </c>
      <c r="F480" s="166" t="s">
        <v>746</v>
      </c>
      <c r="H480" s="167">
        <v>46.2</v>
      </c>
      <c r="I480" s="168"/>
      <c r="L480" s="164"/>
      <c r="M480" s="169"/>
      <c r="N480" s="170"/>
      <c r="O480" s="170"/>
      <c r="P480" s="170"/>
      <c r="Q480" s="170"/>
      <c r="R480" s="170"/>
      <c r="S480" s="170"/>
      <c r="T480" s="171"/>
      <c r="AT480" s="165" t="s">
        <v>129</v>
      </c>
      <c r="AU480" s="165" t="s">
        <v>83</v>
      </c>
      <c r="AV480" s="13" t="s">
        <v>83</v>
      </c>
      <c r="AW480" s="13" t="s">
        <v>30</v>
      </c>
      <c r="AX480" s="13" t="s">
        <v>81</v>
      </c>
      <c r="AY480" s="165" t="s">
        <v>116</v>
      </c>
    </row>
    <row r="481" spans="1:65" s="2" customFormat="1" ht="16.5" customHeight="1" x14ac:dyDescent="0.2">
      <c r="A481" s="32"/>
      <c r="B481" s="143"/>
      <c r="C481" s="144" t="s">
        <v>747</v>
      </c>
      <c r="D481" s="144" t="s">
        <v>119</v>
      </c>
      <c r="E481" s="145" t="s">
        <v>748</v>
      </c>
      <c r="F481" s="146" t="s">
        <v>749</v>
      </c>
      <c r="G481" s="147" t="s">
        <v>133</v>
      </c>
      <c r="H481" s="148">
        <v>2</v>
      </c>
      <c r="I481" s="149"/>
      <c r="J481" s="150">
        <f>ROUND(I481*H481,2)</f>
        <v>0</v>
      </c>
      <c r="K481" s="146" t="s">
        <v>123</v>
      </c>
      <c r="L481" s="33"/>
      <c r="M481" s="151" t="s">
        <v>1</v>
      </c>
      <c r="N481" s="152" t="s">
        <v>38</v>
      </c>
      <c r="O481" s="58"/>
      <c r="P481" s="153">
        <f>O481*H481</f>
        <v>0</v>
      </c>
      <c r="Q481" s="153">
        <v>8.1119999999999998E-2</v>
      </c>
      <c r="R481" s="153">
        <f>Q481*H481</f>
        <v>0.16224</v>
      </c>
      <c r="S481" s="153">
        <v>0</v>
      </c>
      <c r="T481" s="154">
        <f>S481*H481</f>
        <v>0</v>
      </c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R481" s="155" t="s">
        <v>124</v>
      </c>
      <c r="AT481" s="155" t="s">
        <v>119</v>
      </c>
      <c r="AU481" s="155" t="s">
        <v>83</v>
      </c>
      <c r="AY481" s="17" t="s">
        <v>116</v>
      </c>
      <c r="BE481" s="156">
        <f>IF(N481="základní",J481,0)</f>
        <v>0</v>
      </c>
      <c r="BF481" s="156">
        <f>IF(N481="snížená",J481,0)</f>
        <v>0</v>
      </c>
      <c r="BG481" s="156">
        <f>IF(N481="zákl. přenesená",J481,0)</f>
        <v>0</v>
      </c>
      <c r="BH481" s="156">
        <f>IF(N481="sníž. přenesená",J481,0)</f>
        <v>0</v>
      </c>
      <c r="BI481" s="156">
        <f>IF(N481="nulová",J481,0)</f>
        <v>0</v>
      </c>
      <c r="BJ481" s="17" t="s">
        <v>81</v>
      </c>
      <c r="BK481" s="156">
        <f>ROUND(I481*H481,2)</f>
        <v>0</v>
      </c>
      <c r="BL481" s="17" t="s">
        <v>124</v>
      </c>
      <c r="BM481" s="155" t="s">
        <v>750</v>
      </c>
    </row>
    <row r="482" spans="1:65" s="2" customFormat="1" x14ac:dyDescent="0.2">
      <c r="A482" s="32"/>
      <c r="B482" s="33"/>
      <c r="C482" s="32"/>
      <c r="D482" s="157" t="s">
        <v>126</v>
      </c>
      <c r="E482" s="32"/>
      <c r="F482" s="158" t="s">
        <v>751</v>
      </c>
      <c r="G482" s="32"/>
      <c r="H482" s="32"/>
      <c r="I482" s="159"/>
      <c r="J482" s="32"/>
      <c r="K482" s="32"/>
      <c r="L482" s="33"/>
      <c r="M482" s="160"/>
      <c r="N482" s="161"/>
      <c r="O482" s="58"/>
      <c r="P482" s="58"/>
      <c r="Q482" s="58"/>
      <c r="R482" s="58"/>
      <c r="S482" s="58"/>
      <c r="T482" s="59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T482" s="17" t="s">
        <v>126</v>
      </c>
      <c r="AU482" s="17" t="s">
        <v>83</v>
      </c>
    </row>
    <row r="483" spans="1:65" s="2" customFormat="1" x14ac:dyDescent="0.2">
      <c r="A483" s="32"/>
      <c r="B483" s="33"/>
      <c r="C483" s="32"/>
      <c r="D483" s="162" t="s">
        <v>127</v>
      </c>
      <c r="E483" s="32"/>
      <c r="F483" s="163" t="s">
        <v>752</v>
      </c>
      <c r="G483" s="32"/>
      <c r="H483" s="32"/>
      <c r="I483" s="159"/>
      <c r="J483" s="32"/>
      <c r="K483" s="32"/>
      <c r="L483" s="33"/>
      <c r="M483" s="160"/>
      <c r="N483" s="161"/>
      <c r="O483" s="58"/>
      <c r="P483" s="58"/>
      <c r="Q483" s="58"/>
      <c r="R483" s="58"/>
      <c r="S483" s="58"/>
      <c r="T483" s="59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T483" s="17" t="s">
        <v>127</v>
      </c>
      <c r="AU483" s="17" t="s">
        <v>83</v>
      </c>
    </row>
    <row r="484" spans="1:65" s="2" customFormat="1" ht="16.5" customHeight="1" x14ac:dyDescent="0.2">
      <c r="A484" s="32"/>
      <c r="B484" s="143"/>
      <c r="C484" s="144" t="s">
        <v>753</v>
      </c>
      <c r="D484" s="144" t="s">
        <v>119</v>
      </c>
      <c r="E484" s="145" t="s">
        <v>754</v>
      </c>
      <c r="F484" s="146" t="s">
        <v>755</v>
      </c>
      <c r="G484" s="147" t="s">
        <v>133</v>
      </c>
      <c r="H484" s="148">
        <v>1</v>
      </c>
      <c r="I484" s="149"/>
      <c r="J484" s="150">
        <f>ROUND(I484*H484,2)</f>
        <v>0</v>
      </c>
      <c r="K484" s="146" t="s">
        <v>1344</v>
      </c>
      <c r="L484" s="33"/>
      <c r="M484" s="151" t="s">
        <v>1</v>
      </c>
      <c r="N484" s="152" t="s">
        <v>38</v>
      </c>
      <c r="O484" s="58"/>
      <c r="P484" s="153">
        <f>O484*H484</f>
        <v>0</v>
      </c>
      <c r="Q484" s="153">
        <v>8.1119999999999998E-2</v>
      </c>
      <c r="R484" s="153">
        <f>Q484*H484</f>
        <v>8.1119999999999998E-2</v>
      </c>
      <c r="S484" s="153">
        <v>0</v>
      </c>
      <c r="T484" s="154">
        <f>S484*H484</f>
        <v>0</v>
      </c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155" t="s">
        <v>124</v>
      </c>
      <c r="AT484" s="155" t="s">
        <v>119</v>
      </c>
      <c r="AU484" s="155" t="s">
        <v>83</v>
      </c>
      <c r="AY484" s="17" t="s">
        <v>116</v>
      </c>
      <c r="BE484" s="156">
        <f>IF(N484="základní",J484,0)</f>
        <v>0</v>
      </c>
      <c r="BF484" s="156">
        <f>IF(N484="snížená",J484,0)</f>
        <v>0</v>
      </c>
      <c r="BG484" s="156">
        <f>IF(N484="zákl. přenesená",J484,0)</f>
        <v>0</v>
      </c>
      <c r="BH484" s="156">
        <f>IF(N484="sníž. přenesená",J484,0)</f>
        <v>0</v>
      </c>
      <c r="BI484" s="156">
        <f>IF(N484="nulová",J484,0)</f>
        <v>0</v>
      </c>
      <c r="BJ484" s="17" t="s">
        <v>81</v>
      </c>
      <c r="BK484" s="156">
        <f>ROUND(I484*H484,2)</f>
        <v>0</v>
      </c>
      <c r="BL484" s="17" t="s">
        <v>124</v>
      </c>
      <c r="BM484" s="155" t="s">
        <v>756</v>
      </c>
    </row>
    <row r="485" spans="1:65" s="2" customFormat="1" x14ac:dyDescent="0.2">
      <c r="A485" s="32"/>
      <c r="B485" s="33"/>
      <c r="C485" s="32"/>
      <c r="D485" s="157" t="s">
        <v>126</v>
      </c>
      <c r="E485" s="32"/>
      <c r="F485" s="158" t="s">
        <v>755</v>
      </c>
      <c r="G485" s="32"/>
      <c r="H485" s="32"/>
      <c r="I485" s="159"/>
      <c r="J485" s="32"/>
      <c r="K485" s="32"/>
      <c r="L485" s="33"/>
      <c r="M485" s="160"/>
      <c r="N485" s="161"/>
      <c r="O485" s="58"/>
      <c r="P485" s="58"/>
      <c r="Q485" s="58"/>
      <c r="R485" s="58"/>
      <c r="S485" s="58"/>
      <c r="T485" s="59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T485" s="17" t="s">
        <v>126</v>
      </c>
      <c r="AU485" s="17" t="s">
        <v>83</v>
      </c>
    </row>
    <row r="486" spans="1:65" s="2" customFormat="1" ht="33" customHeight="1" x14ac:dyDescent="0.2">
      <c r="A486" s="32"/>
      <c r="B486" s="143"/>
      <c r="C486" s="144" t="s">
        <v>757</v>
      </c>
      <c r="D486" s="144" t="s">
        <v>119</v>
      </c>
      <c r="E486" s="145" t="s">
        <v>758</v>
      </c>
      <c r="F486" s="146" t="s">
        <v>759</v>
      </c>
      <c r="G486" s="147" t="s">
        <v>173</v>
      </c>
      <c r="H486" s="148">
        <v>80.5</v>
      </c>
      <c r="I486" s="149"/>
      <c r="J486" s="150">
        <f>ROUND(I486*H486,2)</f>
        <v>0</v>
      </c>
      <c r="K486" s="146" t="s">
        <v>123</v>
      </c>
      <c r="L486" s="33"/>
      <c r="M486" s="151" t="s">
        <v>1</v>
      </c>
      <c r="N486" s="152" t="s">
        <v>38</v>
      </c>
      <c r="O486" s="58"/>
      <c r="P486" s="153">
        <f>O486*H486</f>
        <v>0</v>
      </c>
      <c r="Q486" s="153">
        <v>0.15540000000000001</v>
      </c>
      <c r="R486" s="153">
        <f>Q486*H486</f>
        <v>12.5097</v>
      </c>
      <c r="S486" s="153">
        <v>0</v>
      </c>
      <c r="T486" s="154">
        <f>S486*H486</f>
        <v>0</v>
      </c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155" t="s">
        <v>124</v>
      </c>
      <c r="AT486" s="155" t="s">
        <v>119</v>
      </c>
      <c r="AU486" s="155" t="s">
        <v>83</v>
      </c>
      <c r="AY486" s="17" t="s">
        <v>116</v>
      </c>
      <c r="BE486" s="156">
        <f>IF(N486="základní",J486,0)</f>
        <v>0</v>
      </c>
      <c r="BF486" s="156">
        <f>IF(N486="snížená",J486,0)</f>
        <v>0</v>
      </c>
      <c r="BG486" s="156">
        <f>IF(N486="zákl. přenesená",J486,0)</f>
        <v>0</v>
      </c>
      <c r="BH486" s="156">
        <f>IF(N486="sníž. přenesená",J486,0)</f>
        <v>0</v>
      </c>
      <c r="BI486" s="156">
        <f>IF(N486="nulová",J486,0)</f>
        <v>0</v>
      </c>
      <c r="BJ486" s="17" t="s">
        <v>81</v>
      </c>
      <c r="BK486" s="156">
        <f>ROUND(I486*H486,2)</f>
        <v>0</v>
      </c>
      <c r="BL486" s="17" t="s">
        <v>124</v>
      </c>
      <c r="BM486" s="155" t="s">
        <v>760</v>
      </c>
    </row>
    <row r="487" spans="1:65" s="2" customFormat="1" ht="29.25" x14ac:dyDescent="0.2">
      <c r="A487" s="32"/>
      <c r="B487" s="33"/>
      <c r="C487" s="32"/>
      <c r="D487" s="157" t="s">
        <v>126</v>
      </c>
      <c r="E487" s="32"/>
      <c r="F487" s="158" t="s">
        <v>761</v>
      </c>
      <c r="G487" s="32"/>
      <c r="H487" s="32"/>
      <c r="I487" s="159"/>
      <c r="J487" s="32"/>
      <c r="K487" s="32"/>
      <c r="L487" s="33"/>
      <c r="M487" s="160"/>
      <c r="N487" s="161"/>
      <c r="O487" s="58"/>
      <c r="P487" s="58"/>
      <c r="Q487" s="58"/>
      <c r="R487" s="58"/>
      <c r="S487" s="58"/>
      <c r="T487" s="59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T487" s="17" t="s">
        <v>126</v>
      </c>
      <c r="AU487" s="17" t="s">
        <v>83</v>
      </c>
    </row>
    <row r="488" spans="1:65" s="2" customFormat="1" x14ac:dyDescent="0.2">
      <c r="A488" s="32"/>
      <c r="B488" s="33"/>
      <c r="C488" s="32"/>
      <c r="D488" s="162" t="s">
        <v>127</v>
      </c>
      <c r="E488" s="32"/>
      <c r="F488" s="163" t="s">
        <v>762</v>
      </c>
      <c r="G488" s="32"/>
      <c r="H488" s="32"/>
      <c r="I488" s="159"/>
      <c r="J488" s="32"/>
      <c r="K488" s="32"/>
      <c r="L488" s="33"/>
      <c r="M488" s="160"/>
      <c r="N488" s="161"/>
      <c r="O488" s="58"/>
      <c r="P488" s="58"/>
      <c r="Q488" s="58"/>
      <c r="R488" s="58"/>
      <c r="S488" s="58"/>
      <c r="T488" s="59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T488" s="17" t="s">
        <v>127</v>
      </c>
      <c r="AU488" s="17" t="s">
        <v>83</v>
      </c>
    </row>
    <row r="489" spans="1:65" s="15" customFormat="1" x14ac:dyDescent="0.2">
      <c r="B489" s="194"/>
      <c r="D489" s="157" t="s">
        <v>129</v>
      </c>
      <c r="E489" s="195" t="s">
        <v>1</v>
      </c>
      <c r="F489" s="196" t="s">
        <v>723</v>
      </c>
      <c r="H489" s="195" t="s">
        <v>1</v>
      </c>
      <c r="I489" s="197"/>
      <c r="L489" s="194"/>
      <c r="M489" s="198"/>
      <c r="N489" s="199"/>
      <c r="O489" s="199"/>
      <c r="P489" s="199"/>
      <c r="Q489" s="199"/>
      <c r="R489" s="199"/>
      <c r="S489" s="199"/>
      <c r="T489" s="200"/>
      <c r="AT489" s="195" t="s">
        <v>129</v>
      </c>
      <c r="AU489" s="195" t="s">
        <v>83</v>
      </c>
      <c r="AV489" s="15" t="s">
        <v>81</v>
      </c>
      <c r="AW489" s="15" t="s">
        <v>30</v>
      </c>
      <c r="AX489" s="15" t="s">
        <v>73</v>
      </c>
      <c r="AY489" s="195" t="s">
        <v>116</v>
      </c>
    </row>
    <row r="490" spans="1:65" s="13" customFormat="1" ht="22.5" x14ac:dyDescent="0.2">
      <c r="B490" s="164"/>
      <c r="D490" s="157" t="s">
        <v>129</v>
      </c>
      <c r="E490" s="165" t="s">
        <v>1</v>
      </c>
      <c r="F490" s="166" t="s">
        <v>763</v>
      </c>
      <c r="H490" s="167">
        <v>80.5</v>
      </c>
      <c r="I490" s="168"/>
      <c r="L490" s="164"/>
      <c r="M490" s="169"/>
      <c r="N490" s="170"/>
      <c r="O490" s="170"/>
      <c r="P490" s="170"/>
      <c r="Q490" s="170"/>
      <c r="R490" s="170"/>
      <c r="S490" s="170"/>
      <c r="T490" s="171"/>
      <c r="AT490" s="165" t="s">
        <v>129</v>
      </c>
      <c r="AU490" s="165" t="s">
        <v>83</v>
      </c>
      <c r="AV490" s="13" t="s">
        <v>83</v>
      </c>
      <c r="AW490" s="13" t="s">
        <v>30</v>
      </c>
      <c r="AX490" s="13" t="s">
        <v>81</v>
      </c>
      <c r="AY490" s="165" t="s">
        <v>116</v>
      </c>
    </row>
    <row r="491" spans="1:65" s="2" customFormat="1" ht="16.5" customHeight="1" x14ac:dyDescent="0.2">
      <c r="A491" s="32"/>
      <c r="B491" s="143"/>
      <c r="C491" s="172" t="s">
        <v>764</v>
      </c>
      <c r="D491" s="172" t="s">
        <v>139</v>
      </c>
      <c r="E491" s="173" t="s">
        <v>765</v>
      </c>
      <c r="F491" s="174" t="s">
        <v>766</v>
      </c>
      <c r="G491" s="175" t="s">
        <v>173</v>
      </c>
      <c r="H491" s="176">
        <v>82.11</v>
      </c>
      <c r="I491" s="177"/>
      <c r="J491" s="178">
        <f>ROUND(I491*H491,2)</f>
        <v>0</v>
      </c>
      <c r="K491" s="174" t="s">
        <v>123</v>
      </c>
      <c r="L491" s="179"/>
      <c r="M491" s="180" t="s">
        <v>1</v>
      </c>
      <c r="N491" s="181" t="s">
        <v>38</v>
      </c>
      <c r="O491" s="58"/>
      <c r="P491" s="153">
        <f>O491*H491</f>
        <v>0</v>
      </c>
      <c r="Q491" s="153">
        <v>0.08</v>
      </c>
      <c r="R491" s="153">
        <f>Q491*H491</f>
        <v>6.5688000000000004</v>
      </c>
      <c r="S491" s="153">
        <v>0</v>
      </c>
      <c r="T491" s="154">
        <f>S491*H491</f>
        <v>0</v>
      </c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R491" s="155" t="s">
        <v>142</v>
      </c>
      <c r="AT491" s="155" t="s">
        <v>139</v>
      </c>
      <c r="AU491" s="155" t="s">
        <v>83</v>
      </c>
      <c r="AY491" s="17" t="s">
        <v>116</v>
      </c>
      <c r="BE491" s="156">
        <f>IF(N491="základní",J491,0)</f>
        <v>0</v>
      </c>
      <c r="BF491" s="156">
        <f>IF(N491="snížená",J491,0)</f>
        <v>0</v>
      </c>
      <c r="BG491" s="156">
        <f>IF(N491="zákl. přenesená",J491,0)</f>
        <v>0</v>
      </c>
      <c r="BH491" s="156">
        <f>IF(N491="sníž. přenesená",J491,0)</f>
        <v>0</v>
      </c>
      <c r="BI491" s="156">
        <f>IF(N491="nulová",J491,0)</f>
        <v>0</v>
      </c>
      <c r="BJ491" s="17" t="s">
        <v>81</v>
      </c>
      <c r="BK491" s="156">
        <f>ROUND(I491*H491,2)</f>
        <v>0</v>
      </c>
      <c r="BL491" s="17" t="s">
        <v>124</v>
      </c>
      <c r="BM491" s="155" t="s">
        <v>767</v>
      </c>
    </row>
    <row r="492" spans="1:65" s="2" customFormat="1" x14ac:dyDescent="0.2">
      <c r="A492" s="32"/>
      <c r="B492" s="33"/>
      <c r="C492" s="32"/>
      <c r="D492" s="157" t="s">
        <v>126</v>
      </c>
      <c r="E492" s="32"/>
      <c r="F492" s="158" t="s">
        <v>766</v>
      </c>
      <c r="G492" s="32"/>
      <c r="H492" s="32"/>
      <c r="I492" s="159"/>
      <c r="J492" s="32"/>
      <c r="K492" s="32"/>
      <c r="L492" s="33"/>
      <c r="M492" s="160"/>
      <c r="N492" s="161"/>
      <c r="O492" s="58"/>
      <c r="P492" s="58"/>
      <c r="Q492" s="58"/>
      <c r="R492" s="58"/>
      <c r="S492" s="58"/>
      <c r="T492" s="59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T492" s="17" t="s">
        <v>126</v>
      </c>
      <c r="AU492" s="17" t="s">
        <v>83</v>
      </c>
    </row>
    <row r="493" spans="1:65" s="13" customFormat="1" x14ac:dyDescent="0.2">
      <c r="B493" s="164"/>
      <c r="D493" s="157" t="s">
        <v>129</v>
      </c>
      <c r="F493" s="166" t="s">
        <v>768</v>
      </c>
      <c r="H493" s="167">
        <v>82.11</v>
      </c>
      <c r="I493" s="168"/>
      <c r="L493" s="164"/>
      <c r="M493" s="169"/>
      <c r="N493" s="170"/>
      <c r="O493" s="170"/>
      <c r="P493" s="170"/>
      <c r="Q493" s="170"/>
      <c r="R493" s="170"/>
      <c r="S493" s="170"/>
      <c r="T493" s="171"/>
      <c r="AT493" s="165" t="s">
        <v>129</v>
      </c>
      <c r="AU493" s="165" t="s">
        <v>83</v>
      </c>
      <c r="AV493" s="13" t="s">
        <v>83</v>
      </c>
      <c r="AW493" s="13" t="s">
        <v>3</v>
      </c>
      <c r="AX493" s="13" t="s">
        <v>81</v>
      </c>
      <c r="AY493" s="165" t="s">
        <v>116</v>
      </c>
    </row>
    <row r="494" spans="1:65" s="2" customFormat="1" ht="33" customHeight="1" x14ac:dyDescent="0.2">
      <c r="A494" s="32"/>
      <c r="B494" s="143"/>
      <c r="C494" s="144" t="s">
        <v>769</v>
      </c>
      <c r="D494" s="144" t="s">
        <v>119</v>
      </c>
      <c r="E494" s="145" t="s">
        <v>770</v>
      </c>
      <c r="F494" s="146" t="s">
        <v>771</v>
      </c>
      <c r="G494" s="147" t="s">
        <v>173</v>
      </c>
      <c r="H494" s="148">
        <v>96.1</v>
      </c>
      <c r="I494" s="149"/>
      <c r="J494" s="150">
        <f>ROUND(I494*H494,2)</f>
        <v>0</v>
      </c>
      <c r="K494" s="146" t="s">
        <v>123</v>
      </c>
      <c r="L494" s="33"/>
      <c r="M494" s="151" t="s">
        <v>1</v>
      </c>
      <c r="N494" s="152" t="s">
        <v>38</v>
      </c>
      <c r="O494" s="58"/>
      <c r="P494" s="153">
        <f>O494*H494</f>
        <v>0</v>
      </c>
      <c r="Q494" s="153">
        <v>0.1295</v>
      </c>
      <c r="R494" s="153">
        <f>Q494*H494</f>
        <v>12.44495</v>
      </c>
      <c r="S494" s="153">
        <v>0</v>
      </c>
      <c r="T494" s="154">
        <f>S494*H494</f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55" t="s">
        <v>124</v>
      </c>
      <c r="AT494" s="155" t="s">
        <v>119</v>
      </c>
      <c r="AU494" s="155" t="s">
        <v>83</v>
      </c>
      <c r="AY494" s="17" t="s">
        <v>116</v>
      </c>
      <c r="BE494" s="156">
        <f>IF(N494="základní",J494,0)</f>
        <v>0</v>
      </c>
      <c r="BF494" s="156">
        <f>IF(N494="snížená",J494,0)</f>
        <v>0</v>
      </c>
      <c r="BG494" s="156">
        <f>IF(N494="zákl. přenesená",J494,0)</f>
        <v>0</v>
      </c>
      <c r="BH494" s="156">
        <f>IF(N494="sníž. přenesená",J494,0)</f>
        <v>0</v>
      </c>
      <c r="BI494" s="156">
        <f>IF(N494="nulová",J494,0)</f>
        <v>0</v>
      </c>
      <c r="BJ494" s="17" t="s">
        <v>81</v>
      </c>
      <c r="BK494" s="156">
        <f>ROUND(I494*H494,2)</f>
        <v>0</v>
      </c>
      <c r="BL494" s="17" t="s">
        <v>124</v>
      </c>
      <c r="BM494" s="155" t="s">
        <v>772</v>
      </c>
    </row>
    <row r="495" spans="1:65" s="2" customFormat="1" ht="29.25" x14ac:dyDescent="0.2">
      <c r="A495" s="32"/>
      <c r="B495" s="33"/>
      <c r="C495" s="32"/>
      <c r="D495" s="157" t="s">
        <v>126</v>
      </c>
      <c r="E495" s="32"/>
      <c r="F495" s="158" t="s">
        <v>773</v>
      </c>
      <c r="G495" s="32"/>
      <c r="H495" s="32"/>
      <c r="I495" s="159"/>
      <c r="J495" s="32"/>
      <c r="K495" s="32"/>
      <c r="L495" s="33"/>
      <c r="M495" s="160"/>
      <c r="N495" s="161"/>
      <c r="O495" s="58"/>
      <c r="P495" s="58"/>
      <c r="Q495" s="58"/>
      <c r="R495" s="58"/>
      <c r="S495" s="58"/>
      <c r="T495" s="59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T495" s="17" t="s">
        <v>126</v>
      </c>
      <c r="AU495" s="17" t="s">
        <v>83</v>
      </c>
    </row>
    <row r="496" spans="1:65" s="2" customFormat="1" x14ac:dyDescent="0.2">
      <c r="A496" s="32"/>
      <c r="B496" s="33"/>
      <c r="C496" s="32"/>
      <c r="D496" s="162" t="s">
        <v>127</v>
      </c>
      <c r="E496" s="32"/>
      <c r="F496" s="163" t="s">
        <v>774</v>
      </c>
      <c r="G496" s="32"/>
      <c r="H496" s="32"/>
      <c r="I496" s="159"/>
      <c r="J496" s="32"/>
      <c r="K496" s="32"/>
      <c r="L496" s="33"/>
      <c r="M496" s="160"/>
      <c r="N496" s="161"/>
      <c r="O496" s="58"/>
      <c r="P496" s="58"/>
      <c r="Q496" s="58"/>
      <c r="R496" s="58"/>
      <c r="S496" s="58"/>
      <c r="T496" s="59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T496" s="17" t="s">
        <v>127</v>
      </c>
      <c r="AU496" s="17" t="s">
        <v>83</v>
      </c>
    </row>
    <row r="497" spans="1:65" s="15" customFormat="1" x14ac:dyDescent="0.2">
      <c r="B497" s="194"/>
      <c r="D497" s="157" t="s">
        <v>129</v>
      </c>
      <c r="E497" s="195" t="s">
        <v>1</v>
      </c>
      <c r="F497" s="196" t="s">
        <v>723</v>
      </c>
      <c r="H497" s="195" t="s">
        <v>1</v>
      </c>
      <c r="I497" s="197"/>
      <c r="L497" s="194"/>
      <c r="M497" s="198"/>
      <c r="N497" s="199"/>
      <c r="O497" s="199"/>
      <c r="P497" s="199"/>
      <c r="Q497" s="199"/>
      <c r="R497" s="199"/>
      <c r="S497" s="199"/>
      <c r="T497" s="200"/>
      <c r="AT497" s="195" t="s">
        <v>129</v>
      </c>
      <c r="AU497" s="195" t="s">
        <v>83</v>
      </c>
      <c r="AV497" s="15" t="s">
        <v>81</v>
      </c>
      <c r="AW497" s="15" t="s">
        <v>30</v>
      </c>
      <c r="AX497" s="15" t="s">
        <v>73</v>
      </c>
      <c r="AY497" s="195" t="s">
        <v>116</v>
      </c>
    </row>
    <row r="498" spans="1:65" s="13" customFormat="1" ht="22.5" x14ac:dyDescent="0.2">
      <c r="B498" s="164"/>
      <c r="D498" s="157" t="s">
        <v>129</v>
      </c>
      <c r="E498" s="165" t="s">
        <v>1</v>
      </c>
      <c r="F498" s="166" t="s">
        <v>775</v>
      </c>
      <c r="H498" s="167">
        <v>35.6</v>
      </c>
      <c r="I498" s="168"/>
      <c r="L498" s="164"/>
      <c r="M498" s="169"/>
      <c r="N498" s="170"/>
      <c r="O498" s="170"/>
      <c r="P498" s="170"/>
      <c r="Q498" s="170"/>
      <c r="R498" s="170"/>
      <c r="S498" s="170"/>
      <c r="T498" s="171"/>
      <c r="AT498" s="165" t="s">
        <v>129</v>
      </c>
      <c r="AU498" s="165" t="s">
        <v>83</v>
      </c>
      <c r="AV498" s="13" t="s">
        <v>83</v>
      </c>
      <c r="AW498" s="13" t="s">
        <v>30</v>
      </c>
      <c r="AX498" s="13" t="s">
        <v>73</v>
      </c>
      <c r="AY498" s="165" t="s">
        <v>116</v>
      </c>
    </row>
    <row r="499" spans="1:65" s="13" customFormat="1" ht="22.5" x14ac:dyDescent="0.2">
      <c r="B499" s="164"/>
      <c r="D499" s="157" t="s">
        <v>129</v>
      </c>
      <c r="E499" s="165" t="s">
        <v>1</v>
      </c>
      <c r="F499" s="166" t="s">
        <v>776</v>
      </c>
      <c r="H499" s="167">
        <v>60.5</v>
      </c>
      <c r="I499" s="168"/>
      <c r="L499" s="164"/>
      <c r="M499" s="169"/>
      <c r="N499" s="170"/>
      <c r="O499" s="170"/>
      <c r="P499" s="170"/>
      <c r="Q499" s="170"/>
      <c r="R499" s="170"/>
      <c r="S499" s="170"/>
      <c r="T499" s="171"/>
      <c r="AT499" s="165" t="s">
        <v>129</v>
      </c>
      <c r="AU499" s="165" t="s">
        <v>83</v>
      </c>
      <c r="AV499" s="13" t="s">
        <v>83</v>
      </c>
      <c r="AW499" s="13" t="s">
        <v>30</v>
      </c>
      <c r="AX499" s="13" t="s">
        <v>73</v>
      </c>
      <c r="AY499" s="165" t="s">
        <v>116</v>
      </c>
    </row>
    <row r="500" spans="1:65" s="14" customFormat="1" x14ac:dyDescent="0.2">
      <c r="B500" s="182"/>
      <c r="D500" s="157" t="s">
        <v>129</v>
      </c>
      <c r="E500" s="183" t="s">
        <v>1</v>
      </c>
      <c r="F500" s="184" t="s">
        <v>179</v>
      </c>
      <c r="H500" s="185">
        <v>96.1</v>
      </c>
      <c r="I500" s="186"/>
      <c r="L500" s="182"/>
      <c r="M500" s="187"/>
      <c r="N500" s="188"/>
      <c r="O500" s="188"/>
      <c r="P500" s="188"/>
      <c r="Q500" s="188"/>
      <c r="R500" s="188"/>
      <c r="S500" s="188"/>
      <c r="T500" s="189"/>
      <c r="AT500" s="183" t="s">
        <v>129</v>
      </c>
      <c r="AU500" s="183" t="s">
        <v>83</v>
      </c>
      <c r="AV500" s="14" t="s">
        <v>124</v>
      </c>
      <c r="AW500" s="14" t="s">
        <v>30</v>
      </c>
      <c r="AX500" s="14" t="s">
        <v>81</v>
      </c>
      <c r="AY500" s="183" t="s">
        <v>116</v>
      </c>
    </row>
    <row r="501" spans="1:65" s="2" customFormat="1" ht="16.5" customHeight="1" x14ac:dyDescent="0.2">
      <c r="A501" s="32"/>
      <c r="B501" s="143"/>
      <c r="C501" s="172" t="s">
        <v>777</v>
      </c>
      <c r="D501" s="172" t="s">
        <v>139</v>
      </c>
      <c r="E501" s="173" t="s">
        <v>778</v>
      </c>
      <c r="F501" s="174" t="s">
        <v>779</v>
      </c>
      <c r="G501" s="175" t="s">
        <v>173</v>
      </c>
      <c r="H501" s="176">
        <v>98.022000000000006</v>
      </c>
      <c r="I501" s="177"/>
      <c r="J501" s="178">
        <f>ROUND(I501*H501,2)</f>
        <v>0</v>
      </c>
      <c r="K501" s="174" t="s">
        <v>123</v>
      </c>
      <c r="L501" s="179"/>
      <c r="M501" s="180" t="s">
        <v>1</v>
      </c>
      <c r="N501" s="181" t="s">
        <v>38</v>
      </c>
      <c r="O501" s="58"/>
      <c r="P501" s="153">
        <f>O501*H501</f>
        <v>0</v>
      </c>
      <c r="Q501" s="153">
        <v>4.5999999999999999E-2</v>
      </c>
      <c r="R501" s="153">
        <f>Q501*H501</f>
        <v>4.5090120000000002</v>
      </c>
      <c r="S501" s="153">
        <v>0</v>
      </c>
      <c r="T501" s="154">
        <f>S501*H501</f>
        <v>0</v>
      </c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R501" s="155" t="s">
        <v>142</v>
      </c>
      <c r="AT501" s="155" t="s">
        <v>139</v>
      </c>
      <c r="AU501" s="155" t="s">
        <v>83</v>
      </c>
      <c r="AY501" s="17" t="s">
        <v>116</v>
      </c>
      <c r="BE501" s="156">
        <f>IF(N501="základní",J501,0)</f>
        <v>0</v>
      </c>
      <c r="BF501" s="156">
        <f>IF(N501="snížená",J501,0)</f>
        <v>0</v>
      </c>
      <c r="BG501" s="156">
        <f>IF(N501="zákl. přenesená",J501,0)</f>
        <v>0</v>
      </c>
      <c r="BH501" s="156">
        <f>IF(N501="sníž. přenesená",J501,0)</f>
        <v>0</v>
      </c>
      <c r="BI501" s="156">
        <f>IF(N501="nulová",J501,0)</f>
        <v>0</v>
      </c>
      <c r="BJ501" s="17" t="s">
        <v>81</v>
      </c>
      <c r="BK501" s="156">
        <f>ROUND(I501*H501,2)</f>
        <v>0</v>
      </c>
      <c r="BL501" s="17" t="s">
        <v>124</v>
      </c>
      <c r="BM501" s="155" t="s">
        <v>780</v>
      </c>
    </row>
    <row r="502" spans="1:65" s="2" customFormat="1" x14ac:dyDescent="0.2">
      <c r="A502" s="32"/>
      <c r="B502" s="33"/>
      <c r="C502" s="32"/>
      <c r="D502" s="157" t="s">
        <v>126</v>
      </c>
      <c r="E502" s="32"/>
      <c r="F502" s="158" t="s">
        <v>779</v>
      </c>
      <c r="G502" s="32"/>
      <c r="H502" s="32"/>
      <c r="I502" s="159"/>
      <c r="J502" s="32"/>
      <c r="K502" s="32"/>
      <c r="L502" s="33"/>
      <c r="M502" s="160"/>
      <c r="N502" s="161"/>
      <c r="O502" s="58"/>
      <c r="P502" s="58"/>
      <c r="Q502" s="58"/>
      <c r="R502" s="58"/>
      <c r="S502" s="58"/>
      <c r="T502" s="59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T502" s="17" t="s">
        <v>126</v>
      </c>
      <c r="AU502" s="17" t="s">
        <v>83</v>
      </c>
    </row>
    <row r="503" spans="1:65" s="13" customFormat="1" x14ac:dyDescent="0.2">
      <c r="B503" s="164"/>
      <c r="D503" s="157" t="s">
        <v>129</v>
      </c>
      <c r="F503" s="166" t="s">
        <v>781</v>
      </c>
      <c r="H503" s="167">
        <v>98.022000000000006</v>
      </c>
      <c r="I503" s="168"/>
      <c r="L503" s="164"/>
      <c r="M503" s="169"/>
      <c r="N503" s="170"/>
      <c r="O503" s="170"/>
      <c r="P503" s="170"/>
      <c r="Q503" s="170"/>
      <c r="R503" s="170"/>
      <c r="S503" s="170"/>
      <c r="T503" s="171"/>
      <c r="AT503" s="165" t="s">
        <v>129</v>
      </c>
      <c r="AU503" s="165" t="s">
        <v>83</v>
      </c>
      <c r="AV503" s="13" t="s">
        <v>83</v>
      </c>
      <c r="AW503" s="13" t="s">
        <v>3</v>
      </c>
      <c r="AX503" s="13" t="s">
        <v>81</v>
      </c>
      <c r="AY503" s="165" t="s">
        <v>116</v>
      </c>
    </row>
    <row r="504" spans="1:65" s="2" customFormat="1" ht="24.2" customHeight="1" x14ac:dyDescent="0.2">
      <c r="A504" s="32"/>
      <c r="B504" s="143"/>
      <c r="C504" s="144" t="s">
        <v>782</v>
      </c>
      <c r="D504" s="144" t="s">
        <v>119</v>
      </c>
      <c r="E504" s="145" t="s">
        <v>783</v>
      </c>
      <c r="F504" s="146" t="s">
        <v>784</v>
      </c>
      <c r="G504" s="147" t="s">
        <v>173</v>
      </c>
      <c r="H504" s="148">
        <v>8.9</v>
      </c>
      <c r="I504" s="149"/>
      <c r="J504" s="150">
        <f>ROUND(I504*H504,2)</f>
        <v>0</v>
      </c>
      <c r="K504" s="146" t="s">
        <v>123</v>
      </c>
      <c r="L504" s="33"/>
      <c r="M504" s="151" t="s">
        <v>1</v>
      </c>
      <c r="N504" s="152" t="s">
        <v>38</v>
      </c>
      <c r="O504" s="58"/>
      <c r="P504" s="153">
        <f>O504*H504</f>
        <v>0</v>
      </c>
      <c r="Q504" s="153">
        <v>1.0000000000000001E-5</v>
      </c>
      <c r="R504" s="153">
        <f>Q504*H504</f>
        <v>8.9000000000000008E-5</v>
      </c>
      <c r="S504" s="153">
        <v>0</v>
      </c>
      <c r="T504" s="154">
        <f>S504*H504</f>
        <v>0</v>
      </c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R504" s="155" t="s">
        <v>124</v>
      </c>
      <c r="AT504" s="155" t="s">
        <v>119</v>
      </c>
      <c r="AU504" s="155" t="s">
        <v>83</v>
      </c>
      <c r="AY504" s="17" t="s">
        <v>116</v>
      </c>
      <c r="BE504" s="156">
        <f>IF(N504="základní",J504,0)</f>
        <v>0</v>
      </c>
      <c r="BF504" s="156">
        <f>IF(N504="snížená",J504,0)</f>
        <v>0</v>
      </c>
      <c r="BG504" s="156">
        <f>IF(N504="zákl. přenesená",J504,0)</f>
        <v>0</v>
      </c>
      <c r="BH504" s="156">
        <f>IF(N504="sníž. přenesená",J504,0)</f>
        <v>0</v>
      </c>
      <c r="BI504" s="156">
        <f>IF(N504="nulová",J504,0)</f>
        <v>0</v>
      </c>
      <c r="BJ504" s="17" t="s">
        <v>81</v>
      </c>
      <c r="BK504" s="156">
        <f>ROUND(I504*H504,2)</f>
        <v>0</v>
      </c>
      <c r="BL504" s="17" t="s">
        <v>124</v>
      </c>
      <c r="BM504" s="155" t="s">
        <v>785</v>
      </c>
    </row>
    <row r="505" spans="1:65" s="2" customFormat="1" ht="19.5" x14ac:dyDescent="0.2">
      <c r="A505" s="32"/>
      <c r="B505" s="33"/>
      <c r="C505" s="32"/>
      <c r="D505" s="157" t="s">
        <v>126</v>
      </c>
      <c r="E505" s="32"/>
      <c r="F505" s="158" t="s">
        <v>784</v>
      </c>
      <c r="G505" s="32"/>
      <c r="H505" s="32"/>
      <c r="I505" s="159"/>
      <c r="J505" s="32"/>
      <c r="K505" s="32"/>
      <c r="L505" s="33"/>
      <c r="M505" s="160"/>
      <c r="N505" s="161"/>
      <c r="O505" s="58"/>
      <c r="P505" s="58"/>
      <c r="Q505" s="58"/>
      <c r="R505" s="58"/>
      <c r="S505" s="58"/>
      <c r="T505" s="59"/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T505" s="17" t="s">
        <v>126</v>
      </c>
      <c r="AU505" s="17" t="s">
        <v>83</v>
      </c>
    </row>
    <row r="506" spans="1:65" s="2" customFormat="1" x14ac:dyDescent="0.2">
      <c r="A506" s="32"/>
      <c r="B506" s="33"/>
      <c r="C506" s="32"/>
      <c r="D506" s="162" t="s">
        <v>127</v>
      </c>
      <c r="E506" s="32"/>
      <c r="F506" s="163" t="s">
        <v>786</v>
      </c>
      <c r="G506" s="32"/>
      <c r="H506" s="32"/>
      <c r="I506" s="159"/>
      <c r="J506" s="32"/>
      <c r="K506" s="32"/>
      <c r="L506" s="33"/>
      <c r="M506" s="160"/>
      <c r="N506" s="161"/>
      <c r="O506" s="58"/>
      <c r="P506" s="58"/>
      <c r="Q506" s="58"/>
      <c r="R506" s="58"/>
      <c r="S506" s="58"/>
      <c r="T506" s="59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T506" s="17" t="s">
        <v>127</v>
      </c>
      <c r="AU506" s="17" t="s">
        <v>83</v>
      </c>
    </row>
    <row r="507" spans="1:65" s="13" customFormat="1" x14ac:dyDescent="0.2">
      <c r="B507" s="164"/>
      <c r="D507" s="157" t="s">
        <v>129</v>
      </c>
      <c r="E507" s="165" t="s">
        <v>1</v>
      </c>
      <c r="F507" s="166" t="s">
        <v>787</v>
      </c>
      <c r="H507" s="167">
        <v>8.9</v>
      </c>
      <c r="I507" s="168"/>
      <c r="L507" s="164"/>
      <c r="M507" s="169"/>
      <c r="N507" s="170"/>
      <c r="O507" s="170"/>
      <c r="P507" s="170"/>
      <c r="Q507" s="170"/>
      <c r="R507" s="170"/>
      <c r="S507" s="170"/>
      <c r="T507" s="171"/>
      <c r="AT507" s="165" t="s">
        <v>129</v>
      </c>
      <c r="AU507" s="165" t="s">
        <v>83</v>
      </c>
      <c r="AV507" s="13" t="s">
        <v>83</v>
      </c>
      <c r="AW507" s="13" t="s">
        <v>30</v>
      </c>
      <c r="AX507" s="13" t="s">
        <v>81</v>
      </c>
      <c r="AY507" s="165" t="s">
        <v>116</v>
      </c>
    </row>
    <row r="508" spans="1:65" s="2" customFormat="1" ht="24.2" customHeight="1" x14ac:dyDescent="0.2">
      <c r="A508" s="32"/>
      <c r="B508" s="143"/>
      <c r="C508" s="144" t="s">
        <v>788</v>
      </c>
      <c r="D508" s="144" t="s">
        <v>119</v>
      </c>
      <c r="E508" s="145" t="s">
        <v>789</v>
      </c>
      <c r="F508" s="146" t="s">
        <v>790</v>
      </c>
      <c r="G508" s="147" t="s">
        <v>173</v>
      </c>
      <c r="H508" s="148">
        <v>228.3</v>
      </c>
      <c r="I508" s="149"/>
      <c r="J508" s="150">
        <f>ROUND(I508*H508,2)</f>
        <v>0</v>
      </c>
      <c r="K508" s="146" t="s">
        <v>123</v>
      </c>
      <c r="L508" s="33"/>
      <c r="M508" s="151" t="s">
        <v>1</v>
      </c>
      <c r="N508" s="152" t="s">
        <v>38</v>
      </c>
      <c r="O508" s="58"/>
      <c r="P508" s="153">
        <f>O508*H508</f>
        <v>0</v>
      </c>
      <c r="Q508" s="153">
        <v>3.4000000000000002E-4</v>
      </c>
      <c r="R508" s="153">
        <f>Q508*H508</f>
        <v>7.762200000000001E-2</v>
      </c>
      <c r="S508" s="153">
        <v>0</v>
      </c>
      <c r="T508" s="154">
        <f>S508*H508</f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55" t="s">
        <v>124</v>
      </c>
      <c r="AT508" s="155" t="s">
        <v>119</v>
      </c>
      <c r="AU508" s="155" t="s">
        <v>83</v>
      </c>
      <c r="AY508" s="17" t="s">
        <v>116</v>
      </c>
      <c r="BE508" s="156">
        <f>IF(N508="základní",J508,0)</f>
        <v>0</v>
      </c>
      <c r="BF508" s="156">
        <f>IF(N508="snížená",J508,0)</f>
        <v>0</v>
      </c>
      <c r="BG508" s="156">
        <f>IF(N508="zákl. přenesená",J508,0)</f>
        <v>0</v>
      </c>
      <c r="BH508" s="156">
        <f>IF(N508="sníž. přenesená",J508,0)</f>
        <v>0</v>
      </c>
      <c r="BI508" s="156">
        <f>IF(N508="nulová",J508,0)</f>
        <v>0</v>
      </c>
      <c r="BJ508" s="17" t="s">
        <v>81</v>
      </c>
      <c r="BK508" s="156">
        <f>ROUND(I508*H508,2)</f>
        <v>0</v>
      </c>
      <c r="BL508" s="17" t="s">
        <v>124</v>
      </c>
      <c r="BM508" s="155" t="s">
        <v>791</v>
      </c>
    </row>
    <row r="509" spans="1:65" s="2" customFormat="1" ht="29.25" x14ac:dyDescent="0.2">
      <c r="A509" s="32"/>
      <c r="B509" s="33"/>
      <c r="C509" s="32"/>
      <c r="D509" s="157" t="s">
        <v>126</v>
      </c>
      <c r="E509" s="32"/>
      <c r="F509" s="158" t="s">
        <v>792</v>
      </c>
      <c r="G509" s="32"/>
      <c r="H509" s="32"/>
      <c r="I509" s="159"/>
      <c r="J509" s="32"/>
      <c r="K509" s="32"/>
      <c r="L509" s="33"/>
      <c r="M509" s="160"/>
      <c r="N509" s="161"/>
      <c r="O509" s="58"/>
      <c r="P509" s="58"/>
      <c r="Q509" s="58"/>
      <c r="R509" s="58"/>
      <c r="S509" s="58"/>
      <c r="T509" s="59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T509" s="17" t="s">
        <v>126</v>
      </c>
      <c r="AU509" s="17" t="s">
        <v>83</v>
      </c>
    </row>
    <row r="510" spans="1:65" s="2" customFormat="1" x14ac:dyDescent="0.2">
      <c r="A510" s="32"/>
      <c r="B510" s="33"/>
      <c r="C510" s="32"/>
      <c r="D510" s="162" t="s">
        <v>127</v>
      </c>
      <c r="E510" s="32"/>
      <c r="F510" s="163" t="s">
        <v>793</v>
      </c>
      <c r="G510" s="32"/>
      <c r="H510" s="32"/>
      <c r="I510" s="159"/>
      <c r="J510" s="32"/>
      <c r="K510" s="32"/>
      <c r="L510" s="33"/>
      <c r="M510" s="160"/>
      <c r="N510" s="161"/>
      <c r="O510" s="58"/>
      <c r="P510" s="58"/>
      <c r="Q510" s="58"/>
      <c r="R510" s="58"/>
      <c r="S510" s="58"/>
      <c r="T510" s="59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T510" s="17" t="s">
        <v>127</v>
      </c>
      <c r="AU510" s="17" t="s">
        <v>83</v>
      </c>
    </row>
    <row r="511" spans="1:65" s="15" customFormat="1" x14ac:dyDescent="0.2">
      <c r="B511" s="194"/>
      <c r="D511" s="157" t="s">
        <v>129</v>
      </c>
      <c r="E511" s="195" t="s">
        <v>1</v>
      </c>
      <c r="F511" s="196" t="s">
        <v>794</v>
      </c>
      <c r="H511" s="195" t="s">
        <v>1</v>
      </c>
      <c r="I511" s="197"/>
      <c r="L511" s="194"/>
      <c r="M511" s="198"/>
      <c r="N511" s="199"/>
      <c r="O511" s="199"/>
      <c r="P511" s="199"/>
      <c r="Q511" s="199"/>
      <c r="R511" s="199"/>
      <c r="S511" s="199"/>
      <c r="T511" s="200"/>
      <c r="AT511" s="195" t="s">
        <v>129</v>
      </c>
      <c r="AU511" s="195" t="s">
        <v>83</v>
      </c>
      <c r="AV511" s="15" t="s">
        <v>81</v>
      </c>
      <c r="AW511" s="15" t="s">
        <v>30</v>
      </c>
      <c r="AX511" s="15" t="s">
        <v>73</v>
      </c>
      <c r="AY511" s="195" t="s">
        <v>116</v>
      </c>
    </row>
    <row r="512" spans="1:65" s="13" customFormat="1" x14ac:dyDescent="0.2">
      <c r="B512" s="164"/>
      <c r="D512" s="157" t="s">
        <v>129</v>
      </c>
      <c r="E512" s="165" t="s">
        <v>1</v>
      </c>
      <c r="F512" s="166" t="s">
        <v>795</v>
      </c>
      <c r="H512" s="167">
        <v>46.2</v>
      </c>
      <c r="I512" s="168"/>
      <c r="L512" s="164"/>
      <c r="M512" s="169"/>
      <c r="N512" s="170"/>
      <c r="O512" s="170"/>
      <c r="P512" s="170"/>
      <c r="Q512" s="170"/>
      <c r="R512" s="170"/>
      <c r="S512" s="170"/>
      <c r="T512" s="171"/>
      <c r="AT512" s="165" t="s">
        <v>129</v>
      </c>
      <c r="AU512" s="165" t="s">
        <v>83</v>
      </c>
      <c r="AV512" s="13" t="s">
        <v>83</v>
      </c>
      <c r="AW512" s="13" t="s">
        <v>30</v>
      </c>
      <c r="AX512" s="13" t="s">
        <v>73</v>
      </c>
      <c r="AY512" s="165" t="s">
        <v>116</v>
      </c>
    </row>
    <row r="513" spans="1:65" s="13" customFormat="1" x14ac:dyDescent="0.2">
      <c r="B513" s="164"/>
      <c r="D513" s="157" t="s">
        <v>129</v>
      </c>
      <c r="E513" s="165" t="s">
        <v>1</v>
      </c>
      <c r="F513" s="166" t="s">
        <v>796</v>
      </c>
      <c r="H513" s="167">
        <v>182.1</v>
      </c>
      <c r="I513" s="168"/>
      <c r="L513" s="164"/>
      <c r="M513" s="169"/>
      <c r="N513" s="170"/>
      <c r="O513" s="170"/>
      <c r="P513" s="170"/>
      <c r="Q513" s="170"/>
      <c r="R513" s="170"/>
      <c r="S513" s="170"/>
      <c r="T513" s="171"/>
      <c r="AT513" s="165" t="s">
        <v>129</v>
      </c>
      <c r="AU513" s="165" t="s">
        <v>83</v>
      </c>
      <c r="AV513" s="13" t="s">
        <v>83</v>
      </c>
      <c r="AW513" s="13" t="s">
        <v>30</v>
      </c>
      <c r="AX513" s="13" t="s">
        <v>73</v>
      </c>
      <c r="AY513" s="165" t="s">
        <v>116</v>
      </c>
    </row>
    <row r="514" spans="1:65" s="14" customFormat="1" x14ac:dyDescent="0.2">
      <c r="B514" s="182"/>
      <c r="D514" s="157" t="s">
        <v>129</v>
      </c>
      <c r="E514" s="183" t="s">
        <v>1</v>
      </c>
      <c r="F514" s="184" t="s">
        <v>179</v>
      </c>
      <c r="H514" s="185">
        <v>228.3</v>
      </c>
      <c r="I514" s="186"/>
      <c r="L514" s="182"/>
      <c r="M514" s="187"/>
      <c r="N514" s="188"/>
      <c r="O514" s="188"/>
      <c r="P514" s="188"/>
      <c r="Q514" s="188"/>
      <c r="R514" s="188"/>
      <c r="S514" s="188"/>
      <c r="T514" s="189"/>
      <c r="AT514" s="183" t="s">
        <v>129</v>
      </c>
      <c r="AU514" s="183" t="s">
        <v>83</v>
      </c>
      <c r="AV514" s="14" t="s">
        <v>124</v>
      </c>
      <c r="AW514" s="14" t="s">
        <v>30</v>
      </c>
      <c r="AX514" s="14" t="s">
        <v>81</v>
      </c>
      <c r="AY514" s="183" t="s">
        <v>116</v>
      </c>
    </row>
    <row r="515" spans="1:65" s="2" customFormat="1" ht="24.2" customHeight="1" x14ac:dyDescent="0.2">
      <c r="A515" s="32"/>
      <c r="B515" s="143"/>
      <c r="C515" s="144" t="s">
        <v>797</v>
      </c>
      <c r="D515" s="144" t="s">
        <v>119</v>
      </c>
      <c r="E515" s="145" t="s">
        <v>798</v>
      </c>
      <c r="F515" s="146" t="s">
        <v>799</v>
      </c>
      <c r="G515" s="147" t="s">
        <v>133</v>
      </c>
      <c r="H515" s="148">
        <v>670</v>
      </c>
      <c r="I515" s="149"/>
      <c r="J515" s="150">
        <f>ROUND(I515*H515,2)</f>
        <v>0</v>
      </c>
      <c r="K515" s="146" t="s">
        <v>1344</v>
      </c>
      <c r="L515" s="33"/>
      <c r="M515" s="151" t="s">
        <v>1</v>
      </c>
      <c r="N515" s="152" t="s">
        <v>38</v>
      </c>
      <c r="O515" s="58"/>
      <c r="P515" s="153">
        <f>O515*H515</f>
        <v>0</v>
      </c>
      <c r="Q515" s="153">
        <v>2.0200000000000001E-3</v>
      </c>
      <c r="R515" s="153">
        <f>Q515*H515</f>
        <v>1.3534000000000002</v>
      </c>
      <c r="S515" s="153">
        <v>0</v>
      </c>
      <c r="T515" s="154">
        <f>S515*H515</f>
        <v>0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55" t="s">
        <v>124</v>
      </c>
      <c r="AT515" s="155" t="s">
        <v>119</v>
      </c>
      <c r="AU515" s="155" t="s">
        <v>83</v>
      </c>
      <c r="AY515" s="17" t="s">
        <v>116</v>
      </c>
      <c r="BE515" s="156">
        <f>IF(N515="základní",J515,0)</f>
        <v>0</v>
      </c>
      <c r="BF515" s="156">
        <f>IF(N515="snížená",J515,0)</f>
        <v>0</v>
      </c>
      <c r="BG515" s="156">
        <f>IF(N515="zákl. přenesená",J515,0)</f>
        <v>0</v>
      </c>
      <c r="BH515" s="156">
        <f>IF(N515="sníž. přenesená",J515,0)</f>
        <v>0</v>
      </c>
      <c r="BI515" s="156">
        <f>IF(N515="nulová",J515,0)</f>
        <v>0</v>
      </c>
      <c r="BJ515" s="17" t="s">
        <v>81</v>
      </c>
      <c r="BK515" s="156">
        <f>ROUND(I515*H515,2)</f>
        <v>0</v>
      </c>
      <c r="BL515" s="17" t="s">
        <v>124</v>
      </c>
      <c r="BM515" s="155" t="s">
        <v>800</v>
      </c>
    </row>
    <row r="516" spans="1:65" s="2" customFormat="1" ht="19.5" x14ac:dyDescent="0.2">
      <c r="A516" s="32"/>
      <c r="B516" s="33"/>
      <c r="C516" s="32"/>
      <c r="D516" s="157" t="s">
        <v>126</v>
      </c>
      <c r="E516" s="32"/>
      <c r="F516" s="158" t="s">
        <v>799</v>
      </c>
      <c r="G516" s="32"/>
      <c r="H516" s="32"/>
      <c r="I516" s="159"/>
      <c r="J516" s="32"/>
      <c r="K516" s="32"/>
      <c r="L516" s="33"/>
      <c r="M516" s="160"/>
      <c r="N516" s="161"/>
      <c r="O516" s="58"/>
      <c r="P516" s="58"/>
      <c r="Q516" s="58"/>
      <c r="R516" s="58"/>
      <c r="S516" s="58"/>
      <c r="T516" s="59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T516" s="17" t="s">
        <v>126</v>
      </c>
      <c r="AU516" s="17" t="s">
        <v>83</v>
      </c>
    </row>
    <row r="517" spans="1:65" s="2" customFormat="1" ht="33" customHeight="1" x14ac:dyDescent="0.2">
      <c r="A517" s="32"/>
      <c r="B517" s="143"/>
      <c r="C517" s="144" t="s">
        <v>801</v>
      </c>
      <c r="D517" s="144" t="s">
        <v>119</v>
      </c>
      <c r="E517" s="145" t="s">
        <v>802</v>
      </c>
      <c r="F517" s="146" t="s">
        <v>803</v>
      </c>
      <c r="G517" s="147" t="s">
        <v>173</v>
      </c>
      <c r="H517" s="148">
        <v>219.9</v>
      </c>
      <c r="I517" s="149"/>
      <c r="J517" s="150">
        <f>ROUND(I517*H517,2)</f>
        <v>0</v>
      </c>
      <c r="K517" s="146" t="s">
        <v>123</v>
      </c>
      <c r="L517" s="33"/>
      <c r="M517" s="151" t="s">
        <v>1</v>
      </c>
      <c r="N517" s="152" t="s">
        <v>38</v>
      </c>
      <c r="O517" s="58"/>
      <c r="P517" s="153">
        <f>O517*H517</f>
        <v>0</v>
      </c>
      <c r="Q517" s="153">
        <v>6.0999999999999997E-4</v>
      </c>
      <c r="R517" s="153">
        <f>Q517*H517</f>
        <v>0.13413900000000001</v>
      </c>
      <c r="S517" s="153">
        <v>0</v>
      </c>
      <c r="T517" s="154">
        <f>S517*H517</f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55" t="s">
        <v>124</v>
      </c>
      <c r="AT517" s="155" t="s">
        <v>119</v>
      </c>
      <c r="AU517" s="155" t="s">
        <v>83</v>
      </c>
      <c r="AY517" s="17" t="s">
        <v>116</v>
      </c>
      <c r="BE517" s="156">
        <f>IF(N517="základní",J517,0)</f>
        <v>0</v>
      </c>
      <c r="BF517" s="156">
        <f>IF(N517="snížená",J517,0)</f>
        <v>0</v>
      </c>
      <c r="BG517" s="156">
        <f>IF(N517="zákl. přenesená",J517,0)</f>
        <v>0</v>
      </c>
      <c r="BH517" s="156">
        <f>IF(N517="sníž. přenesená",J517,0)</f>
        <v>0</v>
      </c>
      <c r="BI517" s="156">
        <f>IF(N517="nulová",J517,0)</f>
        <v>0</v>
      </c>
      <c r="BJ517" s="17" t="s">
        <v>81</v>
      </c>
      <c r="BK517" s="156">
        <f>ROUND(I517*H517,2)</f>
        <v>0</v>
      </c>
      <c r="BL517" s="17" t="s">
        <v>124</v>
      </c>
      <c r="BM517" s="155" t="s">
        <v>804</v>
      </c>
    </row>
    <row r="518" spans="1:65" s="2" customFormat="1" ht="39" x14ac:dyDescent="0.2">
      <c r="A518" s="32"/>
      <c r="B518" s="33"/>
      <c r="C518" s="32"/>
      <c r="D518" s="157" t="s">
        <v>126</v>
      </c>
      <c r="E518" s="32"/>
      <c r="F518" s="158" t="s">
        <v>805</v>
      </c>
      <c r="G518" s="32"/>
      <c r="H518" s="32"/>
      <c r="I518" s="159"/>
      <c r="J518" s="32"/>
      <c r="K518" s="32"/>
      <c r="L518" s="33"/>
      <c r="M518" s="160"/>
      <c r="N518" s="161"/>
      <c r="O518" s="58"/>
      <c r="P518" s="58"/>
      <c r="Q518" s="58"/>
      <c r="R518" s="58"/>
      <c r="S518" s="58"/>
      <c r="T518" s="59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T518" s="17" t="s">
        <v>126</v>
      </c>
      <c r="AU518" s="17" t="s">
        <v>83</v>
      </c>
    </row>
    <row r="519" spans="1:65" s="2" customFormat="1" x14ac:dyDescent="0.2">
      <c r="A519" s="32"/>
      <c r="B519" s="33"/>
      <c r="C519" s="32"/>
      <c r="D519" s="162" t="s">
        <v>127</v>
      </c>
      <c r="E519" s="32"/>
      <c r="F519" s="163" t="s">
        <v>806</v>
      </c>
      <c r="G519" s="32"/>
      <c r="H519" s="32"/>
      <c r="I519" s="159"/>
      <c r="J519" s="32"/>
      <c r="K519" s="32"/>
      <c r="L519" s="33"/>
      <c r="M519" s="160"/>
      <c r="N519" s="161"/>
      <c r="O519" s="58"/>
      <c r="P519" s="58"/>
      <c r="Q519" s="58"/>
      <c r="R519" s="58"/>
      <c r="S519" s="58"/>
      <c r="T519" s="59"/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T519" s="17" t="s">
        <v>127</v>
      </c>
      <c r="AU519" s="17" t="s">
        <v>83</v>
      </c>
    </row>
    <row r="520" spans="1:65" s="15" customFormat="1" ht="22.5" x14ac:dyDescent="0.2">
      <c r="B520" s="194"/>
      <c r="D520" s="157" t="s">
        <v>129</v>
      </c>
      <c r="E520" s="195" t="s">
        <v>1</v>
      </c>
      <c r="F520" s="196" t="s">
        <v>807</v>
      </c>
      <c r="H520" s="195" t="s">
        <v>1</v>
      </c>
      <c r="I520" s="197"/>
      <c r="L520" s="194"/>
      <c r="M520" s="198"/>
      <c r="N520" s="199"/>
      <c r="O520" s="199"/>
      <c r="P520" s="199"/>
      <c r="Q520" s="199"/>
      <c r="R520" s="199"/>
      <c r="S520" s="199"/>
      <c r="T520" s="200"/>
      <c r="AT520" s="195" t="s">
        <v>129</v>
      </c>
      <c r="AU520" s="195" t="s">
        <v>83</v>
      </c>
      <c r="AV520" s="15" t="s">
        <v>81</v>
      </c>
      <c r="AW520" s="15" t="s">
        <v>30</v>
      </c>
      <c r="AX520" s="15" t="s">
        <v>73</v>
      </c>
      <c r="AY520" s="195" t="s">
        <v>116</v>
      </c>
    </row>
    <row r="521" spans="1:65" s="13" customFormat="1" x14ac:dyDescent="0.2">
      <c r="B521" s="164"/>
      <c r="D521" s="157" t="s">
        <v>129</v>
      </c>
      <c r="E521" s="165" t="s">
        <v>1</v>
      </c>
      <c r="F521" s="166" t="s">
        <v>808</v>
      </c>
      <c r="H521" s="167">
        <v>29.9</v>
      </c>
      <c r="I521" s="168"/>
      <c r="L521" s="164"/>
      <c r="M521" s="169"/>
      <c r="N521" s="170"/>
      <c r="O521" s="170"/>
      <c r="P521" s="170"/>
      <c r="Q521" s="170"/>
      <c r="R521" s="170"/>
      <c r="S521" s="170"/>
      <c r="T521" s="171"/>
      <c r="AT521" s="165" t="s">
        <v>129</v>
      </c>
      <c r="AU521" s="165" t="s">
        <v>83</v>
      </c>
      <c r="AV521" s="13" t="s">
        <v>83</v>
      </c>
      <c r="AW521" s="13" t="s">
        <v>30</v>
      </c>
      <c r="AX521" s="13" t="s">
        <v>73</v>
      </c>
      <c r="AY521" s="165" t="s">
        <v>116</v>
      </c>
    </row>
    <row r="522" spans="1:65" s="13" customFormat="1" x14ac:dyDescent="0.2">
      <c r="B522" s="164"/>
      <c r="D522" s="157" t="s">
        <v>129</v>
      </c>
      <c r="E522" s="165" t="s">
        <v>1</v>
      </c>
      <c r="F522" s="166" t="s">
        <v>809</v>
      </c>
      <c r="H522" s="167">
        <v>190</v>
      </c>
      <c r="I522" s="168"/>
      <c r="L522" s="164"/>
      <c r="M522" s="169"/>
      <c r="N522" s="170"/>
      <c r="O522" s="170"/>
      <c r="P522" s="170"/>
      <c r="Q522" s="170"/>
      <c r="R522" s="170"/>
      <c r="S522" s="170"/>
      <c r="T522" s="171"/>
      <c r="AT522" s="165" t="s">
        <v>129</v>
      </c>
      <c r="AU522" s="165" t="s">
        <v>83</v>
      </c>
      <c r="AV522" s="13" t="s">
        <v>83</v>
      </c>
      <c r="AW522" s="13" t="s">
        <v>30</v>
      </c>
      <c r="AX522" s="13" t="s">
        <v>73</v>
      </c>
      <c r="AY522" s="165" t="s">
        <v>116</v>
      </c>
    </row>
    <row r="523" spans="1:65" s="14" customFormat="1" x14ac:dyDescent="0.2">
      <c r="B523" s="182"/>
      <c r="D523" s="157" t="s">
        <v>129</v>
      </c>
      <c r="E523" s="183" t="s">
        <v>1</v>
      </c>
      <c r="F523" s="184" t="s">
        <v>179</v>
      </c>
      <c r="H523" s="185">
        <v>219.9</v>
      </c>
      <c r="I523" s="186"/>
      <c r="L523" s="182"/>
      <c r="M523" s="187"/>
      <c r="N523" s="188"/>
      <c r="O523" s="188"/>
      <c r="P523" s="188"/>
      <c r="Q523" s="188"/>
      <c r="R523" s="188"/>
      <c r="S523" s="188"/>
      <c r="T523" s="189"/>
      <c r="AT523" s="183" t="s">
        <v>129</v>
      </c>
      <c r="AU523" s="183" t="s">
        <v>83</v>
      </c>
      <c r="AV523" s="14" t="s">
        <v>124</v>
      </c>
      <c r="AW523" s="14" t="s">
        <v>30</v>
      </c>
      <c r="AX523" s="14" t="s">
        <v>81</v>
      </c>
      <c r="AY523" s="183" t="s">
        <v>116</v>
      </c>
    </row>
    <row r="524" spans="1:65" s="2" customFormat="1" ht="24.2" customHeight="1" x14ac:dyDescent="0.2">
      <c r="A524" s="32"/>
      <c r="B524" s="143"/>
      <c r="C524" s="144" t="s">
        <v>810</v>
      </c>
      <c r="D524" s="144" t="s">
        <v>119</v>
      </c>
      <c r="E524" s="145" t="s">
        <v>811</v>
      </c>
      <c r="F524" s="146" t="s">
        <v>812</v>
      </c>
      <c r="G524" s="147" t="s">
        <v>190</v>
      </c>
      <c r="H524" s="148">
        <v>28.93</v>
      </c>
      <c r="I524" s="149"/>
      <c r="J524" s="150">
        <f>ROUND(I524*H524,2)</f>
        <v>0</v>
      </c>
      <c r="K524" s="146" t="s">
        <v>123</v>
      </c>
      <c r="L524" s="33"/>
      <c r="M524" s="151" t="s">
        <v>1</v>
      </c>
      <c r="N524" s="152" t="s">
        <v>38</v>
      </c>
      <c r="O524" s="58"/>
      <c r="P524" s="153">
        <f>O524*H524</f>
        <v>0</v>
      </c>
      <c r="Q524" s="153">
        <v>6.3000000000000003E-4</v>
      </c>
      <c r="R524" s="153">
        <f>Q524*H524</f>
        <v>1.82259E-2</v>
      </c>
      <c r="S524" s="153">
        <v>0</v>
      </c>
      <c r="T524" s="154">
        <f>S524*H524</f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55" t="s">
        <v>124</v>
      </c>
      <c r="AT524" s="155" t="s">
        <v>119</v>
      </c>
      <c r="AU524" s="155" t="s">
        <v>83</v>
      </c>
      <c r="AY524" s="17" t="s">
        <v>116</v>
      </c>
      <c r="BE524" s="156">
        <f>IF(N524="základní",J524,0)</f>
        <v>0</v>
      </c>
      <c r="BF524" s="156">
        <f>IF(N524="snížená",J524,0)</f>
        <v>0</v>
      </c>
      <c r="BG524" s="156">
        <f>IF(N524="zákl. přenesená",J524,0)</f>
        <v>0</v>
      </c>
      <c r="BH524" s="156">
        <f>IF(N524="sníž. přenesená",J524,0)</f>
        <v>0</v>
      </c>
      <c r="BI524" s="156">
        <f>IF(N524="nulová",J524,0)</f>
        <v>0</v>
      </c>
      <c r="BJ524" s="17" t="s">
        <v>81</v>
      </c>
      <c r="BK524" s="156">
        <f>ROUND(I524*H524,2)</f>
        <v>0</v>
      </c>
      <c r="BL524" s="17" t="s">
        <v>124</v>
      </c>
      <c r="BM524" s="155" t="s">
        <v>813</v>
      </c>
    </row>
    <row r="525" spans="1:65" s="2" customFormat="1" ht="19.5" x14ac:dyDescent="0.2">
      <c r="A525" s="32"/>
      <c r="B525" s="33"/>
      <c r="C525" s="32"/>
      <c r="D525" s="157" t="s">
        <v>126</v>
      </c>
      <c r="E525" s="32"/>
      <c r="F525" s="158" t="s">
        <v>814</v>
      </c>
      <c r="G525" s="32"/>
      <c r="H525" s="32"/>
      <c r="I525" s="159"/>
      <c r="J525" s="32"/>
      <c r="K525" s="32"/>
      <c r="L525" s="33"/>
      <c r="M525" s="160"/>
      <c r="N525" s="161"/>
      <c r="O525" s="58"/>
      <c r="P525" s="58"/>
      <c r="Q525" s="58"/>
      <c r="R525" s="58"/>
      <c r="S525" s="58"/>
      <c r="T525" s="59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T525" s="17" t="s">
        <v>126</v>
      </c>
      <c r="AU525" s="17" t="s">
        <v>83</v>
      </c>
    </row>
    <row r="526" spans="1:65" s="2" customFormat="1" x14ac:dyDescent="0.2">
      <c r="A526" s="32"/>
      <c r="B526" s="33"/>
      <c r="C526" s="32"/>
      <c r="D526" s="162" t="s">
        <v>127</v>
      </c>
      <c r="E526" s="32"/>
      <c r="F526" s="163" t="s">
        <v>815</v>
      </c>
      <c r="G526" s="32"/>
      <c r="H526" s="32"/>
      <c r="I526" s="159"/>
      <c r="J526" s="32"/>
      <c r="K526" s="32"/>
      <c r="L526" s="33"/>
      <c r="M526" s="160"/>
      <c r="N526" s="161"/>
      <c r="O526" s="58"/>
      <c r="P526" s="58"/>
      <c r="Q526" s="58"/>
      <c r="R526" s="58"/>
      <c r="S526" s="58"/>
      <c r="T526" s="59"/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T526" s="17" t="s">
        <v>127</v>
      </c>
      <c r="AU526" s="17" t="s">
        <v>83</v>
      </c>
    </row>
    <row r="527" spans="1:65" s="15" customFormat="1" x14ac:dyDescent="0.2">
      <c r="B527" s="194"/>
      <c r="D527" s="157" t="s">
        <v>129</v>
      </c>
      <c r="E527" s="195" t="s">
        <v>1</v>
      </c>
      <c r="F527" s="196" t="s">
        <v>816</v>
      </c>
      <c r="H527" s="195" t="s">
        <v>1</v>
      </c>
      <c r="I527" s="197"/>
      <c r="L527" s="194"/>
      <c r="M527" s="198"/>
      <c r="N527" s="199"/>
      <c r="O527" s="199"/>
      <c r="P527" s="199"/>
      <c r="Q527" s="199"/>
      <c r="R527" s="199"/>
      <c r="S527" s="199"/>
      <c r="T527" s="200"/>
      <c r="AT527" s="195" t="s">
        <v>129</v>
      </c>
      <c r="AU527" s="195" t="s">
        <v>83</v>
      </c>
      <c r="AV527" s="15" t="s">
        <v>81</v>
      </c>
      <c r="AW527" s="15" t="s">
        <v>30</v>
      </c>
      <c r="AX527" s="15" t="s">
        <v>73</v>
      </c>
      <c r="AY527" s="195" t="s">
        <v>116</v>
      </c>
    </row>
    <row r="528" spans="1:65" s="13" customFormat="1" x14ac:dyDescent="0.2">
      <c r="B528" s="164"/>
      <c r="D528" s="157" t="s">
        <v>129</v>
      </c>
      <c r="E528" s="165" t="s">
        <v>1</v>
      </c>
      <c r="F528" s="166" t="s">
        <v>817</v>
      </c>
      <c r="H528" s="167">
        <v>1.5</v>
      </c>
      <c r="I528" s="168"/>
      <c r="L528" s="164"/>
      <c r="M528" s="169"/>
      <c r="N528" s="170"/>
      <c r="O528" s="170"/>
      <c r="P528" s="170"/>
      <c r="Q528" s="170"/>
      <c r="R528" s="170"/>
      <c r="S528" s="170"/>
      <c r="T528" s="171"/>
      <c r="AT528" s="165" t="s">
        <v>129</v>
      </c>
      <c r="AU528" s="165" t="s">
        <v>83</v>
      </c>
      <c r="AV528" s="13" t="s">
        <v>83</v>
      </c>
      <c r="AW528" s="13" t="s">
        <v>30</v>
      </c>
      <c r="AX528" s="13" t="s">
        <v>73</v>
      </c>
      <c r="AY528" s="165" t="s">
        <v>116</v>
      </c>
    </row>
    <row r="529" spans="1:65" s="13" customFormat="1" x14ac:dyDescent="0.2">
      <c r="B529" s="164"/>
      <c r="D529" s="157" t="s">
        <v>129</v>
      </c>
      <c r="E529" s="165" t="s">
        <v>1</v>
      </c>
      <c r="F529" s="166" t="s">
        <v>818</v>
      </c>
      <c r="H529" s="167">
        <v>4.1500000000000004</v>
      </c>
      <c r="I529" s="168"/>
      <c r="L529" s="164"/>
      <c r="M529" s="169"/>
      <c r="N529" s="170"/>
      <c r="O529" s="170"/>
      <c r="P529" s="170"/>
      <c r="Q529" s="170"/>
      <c r="R529" s="170"/>
      <c r="S529" s="170"/>
      <c r="T529" s="171"/>
      <c r="AT529" s="165" t="s">
        <v>129</v>
      </c>
      <c r="AU529" s="165" t="s">
        <v>83</v>
      </c>
      <c r="AV529" s="13" t="s">
        <v>83</v>
      </c>
      <c r="AW529" s="13" t="s">
        <v>30</v>
      </c>
      <c r="AX529" s="13" t="s">
        <v>73</v>
      </c>
      <c r="AY529" s="165" t="s">
        <v>116</v>
      </c>
    </row>
    <row r="530" spans="1:65" s="13" customFormat="1" ht="22.5" x14ac:dyDescent="0.2">
      <c r="B530" s="164"/>
      <c r="D530" s="157" t="s">
        <v>129</v>
      </c>
      <c r="E530" s="165" t="s">
        <v>1</v>
      </c>
      <c r="F530" s="166" t="s">
        <v>819</v>
      </c>
      <c r="H530" s="167">
        <v>23.28</v>
      </c>
      <c r="I530" s="168"/>
      <c r="L530" s="164"/>
      <c r="M530" s="169"/>
      <c r="N530" s="170"/>
      <c r="O530" s="170"/>
      <c r="P530" s="170"/>
      <c r="Q530" s="170"/>
      <c r="R530" s="170"/>
      <c r="S530" s="170"/>
      <c r="T530" s="171"/>
      <c r="AT530" s="165" t="s">
        <v>129</v>
      </c>
      <c r="AU530" s="165" t="s">
        <v>83</v>
      </c>
      <c r="AV530" s="13" t="s">
        <v>83</v>
      </c>
      <c r="AW530" s="13" t="s">
        <v>30</v>
      </c>
      <c r="AX530" s="13" t="s">
        <v>73</v>
      </c>
      <c r="AY530" s="165" t="s">
        <v>116</v>
      </c>
    </row>
    <row r="531" spans="1:65" s="14" customFormat="1" x14ac:dyDescent="0.2">
      <c r="B531" s="182"/>
      <c r="D531" s="157" t="s">
        <v>129</v>
      </c>
      <c r="E531" s="183" t="s">
        <v>1</v>
      </c>
      <c r="F531" s="184" t="s">
        <v>179</v>
      </c>
      <c r="H531" s="185">
        <v>28.93</v>
      </c>
      <c r="I531" s="186"/>
      <c r="L531" s="182"/>
      <c r="M531" s="187"/>
      <c r="N531" s="188"/>
      <c r="O531" s="188"/>
      <c r="P531" s="188"/>
      <c r="Q531" s="188"/>
      <c r="R531" s="188"/>
      <c r="S531" s="188"/>
      <c r="T531" s="189"/>
      <c r="AT531" s="183" t="s">
        <v>129</v>
      </c>
      <c r="AU531" s="183" t="s">
        <v>83</v>
      </c>
      <c r="AV531" s="14" t="s">
        <v>124</v>
      </c>
      <c r="AW531" s="14" t="s">
        <v>30</v>
      </c>
      <c r="AX531" s="14" t="s">
        <v>81</v>
      </c>
      <c r="AY531" s="183" t="s">
        <v>116</v>
      </c>
    </row>
    <row r="532" spans="1:65" s="2" customFormat="1" ht="24.2" customHeight="1" x14ac:dyDescent="0.2">
      <c r="A532" s="32"/>
      <c r="B532" s="143"/>
      <c r="C532" s="144" t="s">
        <v>820</v>
      </c>
      <c r="D532" s="144" t="s">
        <v>119</v>
      </c>
      <c r="E532" s="145" t="s">
        <v>821</v>
      </c>
      <c r="F532" s="146" t="s">
        <v>822</v>
      </c>
      <c r="G532" s="147" t="s">
        <v>173</v>
      </c>
      <c r="H532" s="148">
        <v>8.9</v>
      </c>
      <c r="I532" s="149"/>
      <c r="J532" s="150">
        <f>ROUND(I532*H532,2)</f>
        <v>0</v>
      </c>
      <c r="K532" s="146" t="s">
        <v>123</v>
      </c>
      <c r="L532" s="33"/>
      <c r="M532" s="151" t="s">
        <v>1</v>
      </c>
      <c r="N532" s="152" t="s">
        <v>38</v>
      </c>
      <c r="O532" s="58"/>
      <c r="P532" s="153">
        <f>O532*H532</f>
        <v>0</v>
      </c>
      <c r="Q532" s="153">
        <v>5.0000000000000002E-5</v>
      </c>
      <c r="R532" s="153">
        <f>Q532*H532</f>
        <v>4.4500000000000003E-4</v>
      </c>
      <c r="S532" s="153">
        <v>0</v>
      </c>
      <c r="T532" s="154">
        <f>S532*H532</f>
        <v>0</v>
      </c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155" t="s">
        <v>124</v>
      </c>
      <c r="AT532" s="155" t="s">
        <v>119</v>
      </c>
      <c r="AU532" s="155" t="s">
        <v>83</v>
      </c>
      <c r="AY532" s="17" t="s">
        <v>116</v>
      </c>
      <c r="BE532" s="156">
        <f>IF(N532="základní",J532,0)</f>
        <v>0</v>
      </c>
      <c r="BF532" s="156">
        <f>IF(N532="snížená",J532,0)</f>
        <v>0</v>
      </c>
      <c r="BG532" s="156">
        <f>IF(N532="zákl. přenesená",J532,0)</f>
        <v>0</v>
      </c>
      <c r="BH532" s="156">
        <f>IF(N532="sníž. přenesená",J532,0)</f>
        <v>0</v>
      </c>
      <c r="BI532" s="156">
        <f>IF(N532="nulová",J532,0)</f>
        <v>0</v>
      </c>
      <c r="BJ532" s="17" t="s">
        <v>81</v>
      </c>
      <c r="BK532" s="156">
        <f>ROUND(I532*H532,2)</f>
        <v>0</v>
      </c>
      <c r="BL532" s="17" t="s">
        <v>124</v>
      </c>
      <c r="BM532" s="155" t="s">
        <v>823</v>
      </c>
    </row>
    <row r="533" spans="1:65" s="2" customFormat="1" ht="19.5" x14ac:dyDescent="0.2">
      <c r="A533" s="32"/>
      <c r="B533" s="33"/>
      <c r="C533" s="32"/>
      <c r="D533" s="157" t="s">
        <v>126</v>
      </c>
      <c r="E533" s="32"/>
      <c r="F533" s="158" t="s">
        <v>824</v>
      </c>
      <c r="G533" s="32"/>
      <c r="H533" s="32"/>
      <c r="I533" s="159"/>
      <c r="J533" s="32"/>
      <c r="K533" s="32"/>
      <c r="L533" s="33"/>
      <c r="M533" s="160"/>
      <c r="N533" s="161"/>
      <c r="O533" s="58"/>
      <c r="P533" s="58"/>
      <c r="Q533" s="58"/>
      <c r="R533" s="58"/>
      <c r="S533" s="58"/>
      <c r="T533" s="59"/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T533" s="17" t="s">
        <v>126</v>
      </c>
      <c r="AU533" s="17" t="s">
        <v>83</v>
      </c>
    </row>
    <row r="534" spans="1:65" s="2" customFormat="1" x14ac:dyDescent="0.2">
      <c r="A534" s="32"/>
      <c r="B534" s="33"/>
      <c r="C534" s="32"/>
      <c r="D534" s="162" t="s">
        <v>127</v>
      </c>
      <c r="E534" s="32"/>
      <c r="F534" s="163" t="s">
        <v>825</v>
      </c>
      <c r="G534" s="32"/>
      <c r="H534" s="32"/>
      <c r="I534" s="159"/>
      <c r="J534" s="32"/>
      <c r="K534" s="32"/>
      <c r="L534" s="33"/>
      <c r="M534" s="160"/>
      <c r="N534" s="161"/>
      <c r="O534" s="58"/>
      <c r="P534" s="58"/>
      <c r="Q534" s="58"/>
      <c r="R534" s="58"/>
      <c r="S534" s="58"/>
      <c r="T534" s="59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T534" s="17" t="s">
        <v>127</v>
      </c>
      <c r="AU534" s="17" t="s">
        <v>83</v>
      </c>
    </row>
    <row r="535" spans="1:65" s="13" customFormat="1" ht="22.5" x14ac:dyDescent="0.2">
      <c r="B535" s="164"/>
      <c r="D535" s="157" t="s">
        <v>129</v>
      </c>
      <c r="E535" s="165" t="s">
        <v>1</v>
      </c>
      <c r="F535" s="166" t="s">
        <v>826</v>
      </c>
      <c r="H535" s="167">
        <v>8.9</v>
      </c>
      <c r="I535" s="168"/>
      <c r="L535" s="164"/>
      <c r="M535" s="169"/>
      <c r="N535" s="170"/>
      <c r="O535" s="170"/>
      <c r="P535" s="170"/>
      <c r="Q535" s="170"/>
      <c r="R535" s="170"/>
      <c r="S535" s="170"/>
      <c r="T535" s="171"/>
      <c r="AT535" s="165" t="s">
        <v>129</v>
      </c>
      <c r="AU535" s="165" t="s">
        <v>83</v>
      </c>
      <c r="AV535" s="13" t="s">
        <v>83</v>
      </c>
      <c r="AW535" s="13" t="s">
        <v>30</v>
      </c>
      <c r="AX535" s="13" t="s">
        <v>81</v>
      </c>
      <c r="AY535" s="165" t="s">
        <v>116</v>
      </c>
    </row>
    <row r="536" spans="1:65" s="2" customFormat="1" ht="24.2" customHeight="1" x14ac:dyDescent="0.2">
      <c r="A536" s="32"/>
      <c r="B536" s="143"/>
      <c r="C536" s="144" t="s">
        <v>827</v>
      </c>
      <c r="D536" s="144" t="s">
        <v>119</v>
      </c>
      <c r="E536" s="145" t="s">
        <v>828</v>
      </c>
      <c r="F536" s="146" t="s">
        <v>829</v>
      </c>
      <c r="G536" s="147" t="s">
        <v>173</v>
      </c>
      <c r="H536" s="148">
        <v>19.399999999999999</v>
      </c>
      <c r="I536" s="149"/>
      <c r="J536" s="150">
        <f>ROUND(I536*H536,2)</f>
        <v>0</v>
      </c>
      <c r="K536" s="146" t="s">
        <v>123</v>
      </c>
      <c r="L536" s="33"/>
      <c r="M536" s="151" t="s">
        <v>1</v>
      </c>
      <c r="N536" s="152" t="s">
        <v>38</v>
      </c>
      <c r="O536" s="58"/>
      <c r="P536" s="153">
        <f>O536*H536</f>
        <v>0</v>
      </c>
      <c r="Q536" s="153">
        <v>1.7000000000000001E-4</v>
      </c>
      <c r="R536" s="153">
        <f>Q536*H536</f>
        <v>3.2980000000000002E-3</v>
      </c>
      <c r="S536" s="153">
        <v>0</v>
      </c>
      <c r="T536" s="154">
        <f>S536*H536</f>
        <v>0</v>
      </c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155" t="s">
        <v>124</v>
      </c>
      <c r="AT536" s="155" t="s">
        <v>119</v>
      </c>
      <c r="AU536" s="155" t="s">
        <v>83</v>
      </c>
      <c r="AY536" s="17" t="s">
        <v>116</v>
      </c>
      <c r="BE536" s="156">
        <f>IF(N536="základní",J536,0)</f>
        <v>0</v>
      </c>
      <c r="BF536" s="156">
        <f>IF(N536="snížená",J536,0)</f>
        <v>0</v>
      </c>
      <c r="BG536" s="156">
        <f>IF(N536="zákl. přenesená",J536,0)</f>
        <v>0</v>
      </c>
      <c r="BH536" s="156">
        <f>IF(N536="sníž. přenesená",J536,0)</f>
        <v>0</v>
      </c>
      <c r="BI536" s="156">
        <f>IF(N536="nulová",J536,0)</f>
        <v>0</v>
      </c>
      <c r="BJ536" s="17" t="s">
        <v>81</v>
      </c>
      <c r="BK536" s="156">
        <f>ROUND(I536*H536,2)</f>
        <v>0</v>
      </c>
      <c r="BL536" s="17" t="s">
        <v>124</v>
      </c>
      <c r="BM536" s="155" t="s">
        <v>830</v>
      </c>
    </row>
    <row r="537" spans="1:65" s="2" customFormat="1" ht="19.5" x14ac:dyDescent="0.2">
      <c r="A537" s="32"/>
      <c r="B537" s="33"/>
      <c r="C537" s="32"/>
      <c r="D537" s="157" t="s">
        <v>126</v>
      </c>
      <c r="E537" s="32"/>
      <c r="F537" s="158" t="s">
        <v>831</v>
      </c>
      <c r="G537" s="32"/>
      <c r="H537" s="32"/>
      <c r="I537" s="159"/>
      <c r="J537" s="32"/>
      <c r="K537" s="32"/>
      <c r="L537" s="33"/>
      <c r="M537" s="160"/>
      <c r="N537" s="161"/>
      <c r="O537" s="58"/>
      <c r="P537" s="58"/>
      <c r="Q537" s="58"/>
      <c r="R537" s="58"/>
      <c r="S537" s="58"/>
      <c r="T537" s="59"/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T537" s="17" t="s">
        <v>126</v>
      </c>
      <c r="AU537" s="17" t="s">
        <v>83</v>
      </c>
    </row>
    <row r="538" spans="1:65" s="2" customFormat="1" x14ac:dyDescent="0.2">
      <c r="A538" s="32"/>
      <c r="B538" s="33"/>
      <c r="C538" s="32"/>
      <c r="D538" s="162" t="s">
        <v>127</v>
      </c>
      <c r="E538" s="32"/>
      <c r="F538" s="163" t="s">
        <v>832</v>
      </c>
      <c r="G538" s="32"/>
      <c r="H538" s="32"/>
      <c r="I538" s="159"/>
      <c r="J538" s="32"/>
      <c r="K538" s="32"/>
      <c r="L538" s="33"/>
      <c r="M538" s="160"/>
      <c r="N538" s="161"/>
      <c r="O538" s="58"/>
      <c r="P538" s="58"/>
      <c r="Q538" s="58"/>
      <c r="R538" s="58"/>
      <c r="S538" s="58"/>
      <c r="T538" s="59"/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T538" s="17" t="s">
        <v>127</v>
      </c>
      <c r="AU538" s="17" t="s">
        <v>83</v>
      </c>
    </row>
    <row r="539" spans="1:65" s="13" customFormat="1" ht="22.5" x14ac:dyDescent="0.2">
      <c r="B539" s="164"/>
      <c r="D539" s="157" t="s">
        <v>129</v>
      </c>
      <c r="E539" s="165" t="s">
        <v>1</v>
      </c>
      <c r="F539" s="166" t="s">
        <v>833</v>
      </c>
      <c r="H539" s="167">
        <v>19.399999999999999</v>
      </c>
      <c r="I539" s="168"/>
      <c r="L539" s="164"/>
      <c r="M539" s="169"/>
      <c r="N539" s="170"/>
      <c r="O539" s="170"/>
      <c r="P539" s="170"/>
      <c r="Q539" s="170"/>
      <c r="R539" s="170"/>
      <c r="S539" s="170"/>
      <c r="T539" s="171"/>
      <c r="AT539" s="165" t="s">
        <v>129</v>
      </c>
      <c r="AU539" s="165" t="s">
        <v>83</v>
      </c>
      <c r="AV539" s="13" t="s">
        <v>83</v>
      </c>
      <c r="AW539" s="13" t="s">
        <v>30</v>
      </c>
      <c r="AX539" s="13" t="s">
        <v>81</v>
      </c>
      <c r="AY539" s="165" t="s">
        <v>116</v>
      </c>
    </row>
    <row r="540" spans="1:65" s="2" customFormat="1" ht="24.2" customHeight="1" x14ac:dyDescent="0.2">
      <c r="A540" s="32"/>
      <c r="B540" s="143"/>
      <c r="C540" s="144" t="s">
        <v>834</v>
      </c>
      <c r="D540" s="144" t="s">
        <v>119</v>
      </c>
      <c r="E540" s="145" t="s">
        <v>835</v>
      </c>
      <c r="F540" s="146" t="s">
        <v>836</v>
      </c>
      <c r="G540" s="147" t="s">
        <v>133</v>
      </c>
      <c r="H540" s="148">
        <v>5</v>
      </c>
      <c r="I540" s="149"/>
      <c r="J540" s="150">
        <f>ROUND(I540*H540,2)</f>
        <v>0</v>
      </c>
      <c r="K540" s="146" t="s">
        <v>1344</v>
      </c>
      <c r="L540" s="33"/>
      <c r="M540" s="151" t="s">
        <v>1</v>
      </c>
      <c r="N540" s="152" t="s">
        <v>38</v>
      </c>
      <c r="O540" s="58"/>
      <c r="P540" s="153">
        <f>O540*H540</f>
        <v>0</v>
      </c>
      <c r="Q540" s="153">
        <v>6.0000000000000002E-5</v>
      </c>
      <c r="R540" s="153">
        <f>Q540*H540</f>
        <v>3.0000000000000003E-4</v>
      </c>
      <c r="S540" s="153">
        <v>0</v>
      </c>
      <c r="T540" s="154">
        <f>S540*H540</f>
        <v>0</v>
      </c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R540" s="155" t="s">
        <v>124</v>
      </c>
      <c r="AT540" s="155" t="s">
        <v>119</v>
      </c>
      <c r="AU540" s="155" t="s">
        <v>83</v>
      </c>
      <c r="AY540" s="17" t="s">
        <v>116</v>
      </c>
      <c r="BE540" s="156">
        <f>IF(N540="základní",J540,0)</f>
        <v>0</v>
      </c>
      <c r="BF540" s="156">
        <f>IF(N540="snížená",J540,0)</f>
        <v>0</v>
      </c>
      <c r="BG540" s="156">
        <f>IF(N540="zákl. přenesená",J540,0)</f>
        <v>0</v>
      </c>
      <c r="BH540" s="156">
        <f>IF(N540="sníž. přenesená",J540,0)</f>
        <v>0</v>
      </c>
      <c r="BI540" s="156">
        <f>IF(N540="nulová",J540,0)</f>
        <v>0</v>
      </c>
      <c r="BJ540" s="17" t="s">
        <v>81</v>
      </c>
      <c r="BK540" s="156">
        <f>ROUND(I540*H540,2)</f>
        <v>0</v>
      </c>
      <c r="BL540" s="17" t="s">
        <v>124</v>
      </c>
      <c r="BM540" s="155" t="s">
        <v>837</v>
      </c>
    </row>
    <row r="541" spans="1:65" s="2" customFormat="1" ht="19.5" x14ac:dyDescent="0.2">
      <c r="A541" s="32"/>
      <c r="B541" s="33"/>
      <c r="C541" s="32"/>
      <c r="D541" s="157" t="s">
        <v>126</v>
      </c>
      <c r="E541" s="32"/>
      <c r="F541" s="158" t="s">
        <v>836</v>
      </c>
      <c r="G541" s="32"/>
      <c r="H541" s="32"/>
      <c r="I541" s="159"/>
      <c r="J541" s="32"/>
      <c r="K541" s="32"/>
      <c r="L541" s="33"/>
      <c r="M541" s="160"/>
      <c r="N541" s="161"/>
      <c r="O541" s="58"/>
      <c r="P541" s="58"/>
      <c r="Q541" s="58"/>
      <c r="R541" s="58"/>
      <c r="S541" s="58"/>
      <c r="T541" s="59"/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T541" s="17" t="s">
        <v>126</v>
      </c>
      <c r="AU541" s="17" t="s">
        <v>83</v>
      </c>
    </row>
    <row r="542" spans="1:65" s="2" customFormat="1" ht="16.5" customHeight="1" x14ac:dyDescent="0.2">
      <c r="A542" s="32"/>
      <c r="B542" s="143"/>
      <c r="C542" s="144" t="s">
        <v>838</v>
      </c>
      <c r="D542" s="144" t="s">
        <v>119</v>
      </c>
      <c r="E542" s="145" t="s">
        <v>839</v>
      </c>
      <c r="F542" s="146" t="s">
        <v>840</v>
      </c>
      <c r="G542" s="147" t="s">
        <v>122</v>
      </c>
      <c r="H542" s="148">
        <v>1</v>
      </c>
      <c r="I542" s="149"/>
      <c r="J542" s="150">
        <f>ROUND(I542*H542,2)</f>
        <v>0</v>
      </c>
      <c r="K542" s="146" t="s">
        <v>123</v>
      </c>
      <c r="L542" s="33"/>
      <c r="M542" s="151" t="s">
        <v>1</v>
      </c>
      <c r="N542" s="152" t="s">
        <v>38</v>
      </c>
      <c r="O542" s="58"/>
      <c r="P542" s="153">
        <f>O542*H542</f>
        <v>0</v>
      </c>
      <c r="Q542" s="153">
        <v>0</v>
      </c>
      <c r="R542" s="153">
        <f>Q542*H542</f>
        <v>0</v>
      </c>
      <c r="S542" s="153">
        <v>0</v>
      </c>
      <c r="T542" s="154">
        <f>S542*H542</f>
        <v>0</v>
      </c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R542" s="155" t="s">
        <v>124</v>
      </c>
      <c r="AT542" s="155" t="s">
        <v>119</v>
      </c>
      <c r="AU542" s="155" t="s">
        <v>83</v>
      </c>
      <c r="AY542" s="17" t="s">
        <v>116</v>
      </c>
      <c r="BE542" s="156">
        <f>IF(N542="základní",J542,0)</f>
        <v>0</v>
      </c>
      <c r="BF542" s="156">
        <f>IF(N542="snížená",J542,0)</f>
        <v>0</v>
      </c>
      <c r="BG542" s="156">
        <f>IF(N542="zákl. přenesená",J542,0)</f>
        <v>0</v>
      </c>
      <c r="BH542" s="156">
        <f>IF(N542="sníž. přenesená",J542,0)</f>
        <v>0</v>
      </c>
      <c r="BI542" s="156">
        <f>IF(N542="nulová",J542,0)</f>
        <v>0</v>
      </c>
      <c r="BJ542" s="17" t="s">
        <v>81</v>
      </c>
      <c r="BK542" s="156">
        <f>ROUND(I542*H542,2)</f>
        <v>0</v>
      </c>
      <c r="BL542" s="17" t="s">
        <v>124</v>
      </c>
      <c r="BM542" s="155" t="s">
        <v>841</v>
      </c>
    </row>
    <row r="543" spans="1:65" s="2" customFormat="1" x14ac:dyDescent="0.2">
      <c r="A543" s="32"/>
      <c r="B543" s="33"/>
      <c r="C543" s="32"/>
      <c r="D543" s="157" t="s">
        <v>126</v>
      </c>
      <c r="E543" s="32"/>
      <c r="F543" s="158" t="s">
        <v>840</v>
      </c>
      <c r="G543" s="32"/>
      <c r="H543" s="32"/>
      <c r="I543" s="159"/>
      <c r="J543" s="32"/>
      <c r="K543" s="32"/>
      <c r="L543" s="33"/>
      <c r="M543" s="160"/>
      <c r="N543" s="161"/>
      <c r="O543" s="58"/>
      <c r="P543" s="58"/>
      <c r="Q543" s="58"/>
      <c r="R543" s="58"/>
      <c r="S543" s="58"/>
      <c r="T543" s="59"/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T543" s="17" t="s">
        <v>126</v>
      </c>
      <c r="AU543" s="17" t="s">
        <v>83</v>
      </c>
    </row>
    <row r="544" spans="1:65" s="2" customFormat="1" x14ac:dyDescent="0.2">
      <c r="A544" s="32"/>
      <c r="B544" s="33"/>
      <c r="C544" s="32"/>
      <c r="D544" s="162" t="s">
        <v>127</v>
      </c>
      <c r="E544" s="32"/>
      <c r="F544" s="163" t="s">
        <v>842</v>
      </c>
      <c r="G544" s="32"/>
      <c r="H544" s="32"/>
      <c r="I544" s="159"/>
      <c r="J544" s="32"/>
      <c r="K544" s="32"/>
      <c r="L544" s="33"/>
      <c r="M544" s="160"/>
      <c r="N544" s="161"/>
      <c r="O544" s="58"/>
      <c r="P544" s="58"/>
      <c r="Q544" s="58"/>
      <c r="R544" s="58"/>
      <c r="S544" s="58"/>
      <c r="T544" s="59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T544" s="17" t="s">
        <v>127</v>
      </c>
      <c r="AU544" s="17" t="s">
        <v>83</v>
      </c>
    </row>
    <row r="545" spans="1:65" s="13" customFormat="1" x14ac:dyDescent="0.2">
      <c r="B545" s="164"/>
      <c r="D545" s="157" t="s">
        <v>129</v>
      </c>
      <c r="E545" s="165" t="s">
        <v>1</v>
      </c>
      <c r="F545" s="166" t="s">
        <v>843</v>
      </c>
      <c r="H545" s="167">
        <v>1</v>
      </c>
      <c r="I545" s="168"/>
      <c r="L545" s="164"/>
      <c r="M545" s="169"/>
      <c r="N545" s="170"/>
      <c r="O545" s="170"/>
      <c r="P545" s="170"/>
      <c r="Q545" s="170"/>
      <c r="R545" s="170"/>
      <c r="S545" s="170"/>
      <c r="T545" s="171"/>
      <c r="AT545" s="165" t="s">
        <v>129</v>
      </c>
      <c r="AU545" s="165" t="s">
        <v>83</v>
      </c>
      <c r="AV545" s="13" t="s">
        <v>83</v>
      </c>
      <c r="AW545" s="13" t="s">
        <v>30</v>
      </c>
      <c r="AX545" s="13" t="s">
        <v>81</v>
      </c>
      <c r="AY545" s="165" t="s">
        <v>116</v>
      </c>
    </row>
    <row r="546" spans="1:65" s="2" customFormat="1" ht="16.5" customHeight="1" x14ac:dyDescent="0.2">
      <c r="A546" s="32"/>
      <c r="B546" s="143"/>
      <c r="C546" s="144" t="s">
        <v>844</v>
      </c>
      <c r="D546" s="144" t="s">
        <v>119</v>
      </c>
      <c r="E546" s="145" t="s">
        <v>845</v>
      </c>
      <c r="F546" s="146" t="s">
        <v>846</v>
      </c>
      <c r="G546" s="147" t="s">
        <v>122</v>
      </c>
      <c r="H546" s="148">
        <v>1</v>
      </c>
      <c r="I546" s="149"/>
      <c r="J546" s="150">
        <f>ROUND(I546*H546,2)</f>
        <v>0</v>
      </c>
      <c r="K546" s="146" t="s">
        <v>123</v>
      </c>
      <c r="L546" s="33"/>
      <c r="M546" s="151" t="s">
        <v>1</v>
      </c>
      <c r="N546" s="152" t="s">
        <v>38</v>
      </c>
      <c r="O546" s="58"/>
      <c r="P546" s="153">
        <f>O546*H546</f>
        <v>0</v>
      </c>
      <c r="Q546" s="153">
        <v>0</v>
      </c>
      <c r="R546" s="153">
        <f>Q546*H546</f>
        <v>0</v>
      </c>
      <c r="S546" s="153">
        <v>0</v>
      </c>
      <c r="T546" s="154">
        <f>S546*H546</f>
        <v>0</v>
      </c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R546" s="155" t="s">
        <v>124</v>
      </c>
      <c r="AT546" s="155" t="s">
        <v>119</v>
      </c>
      <c r="AU546" s="155" t="s">
        <v>83</v>
      </c>
      <c r="AY546" s="17" t="s">
        <v>116</v>
      </c>
      <c r="BE546" s="156">
        <f>IF(N546="základní",J546,0)</f>
        <v>0</v>
      </c>
      <c r="BF546" s="156">
        <f>IF(N546="snížená",J546,0)</f>
        <v>0</v>
      </c>
      <c r="BG546" s="156">
        <f>IF(N546="zákl. přenesená",J546,0)</f>
        <v>0</v>
      </c>
      <c r="BH546" s="156">
        <f>IF(N546="sníž. přenesená",J546,0)</f>
        <v>0</v>
      </c>
      <c r="BI546" s="156">
        <f>IF(N546="nulová",J546,0)</f>
        <v>0</v>
      </c>
      <c r="BJ546" s="17" t="s">
        <v>81</v>
      </c>
      <c r="BK546" s="156">
        <f>ROUND(I546*H546,2)</f>
        <v>0</v>
      </c>
      <c r="BL546" s="17" t="s">
        <v>124</v>
      </c>
      <c r="BM546" s="155" t="s">
        <v>847</v>
      </c>
    </row>
    <row r="547" spans="1:65" s="2" customFormat="1" x14ac:dyDescent="0.2">
      <c r="A547" s="32"/>
      <c r="B547" s="33"/>
      <c r="C547" s="32"/>
      <c r="D547" s="157" t="s">
        <v>126</v>
      </c>
      <c r="E547" s="32"/>
      <c r="F547" s="158" t="s">
        <v>846</v>
      </c>
      <c r="G547" s="32"/>
      <c r="H547" s="32"/>
      <c r="I547" s="159"/>
      <c r="J547" s="32"/>
      <c r="K547" s="32"/>
      <c r="L547" s="33"/>
      <c r="M547" s="160"/>
      <c r="N547" s="161"/>
      <c r="O547" s="58"/>
      <c r="P547" s="58"/>
      <c r="Q547" s="58"/>
      <c r="R547" s="58"/>
      <c r="S547" s="58"/>
      <c r="T547" s="59"/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T547" s="17" t="s">
        <v>126</v>
      </c>
      <c r="AU547" s="17" t="s">
        <v>83</v>
      </c>
    </row>
    <row r="548" spans="1:65" s="2" customFormat="1" x14ac:dyDescent="0.2">
      <c r="A548" s="32"/>
      <c r="B548" s="33"/>
      <c r="C548" s="32"/>
      <c r="D548" s="162" t="s">
        <v>127</v>
      </c>
      <c r="E548" s="32"/>
      <c r="F548" s="163" t="s">
        <v>848</v>
      </c>
      <c r="G548" s="32"/>
      <c r="H548" s="32"/>
      <c r="I548" s="159"/>
      <c r="J548" s="32"/>
      <c r="K548" s="32"/>
      <c r="L548" s="33"/>
      <c r="M548" s="160"/>
      <c r="N548" s="161"/>
      <c r="O548" s="58"/>
      <c r="P548" s="58"/>
      <c r="Q548" s="58"/>
      <c r="R548" s="58"/>
      <c r="S548" s="58"/>
      <c r="T548" s="59"/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T548" s="17" t="s">
        <v>127</v>
      </c>
      <c r="AU548" s="17" t="s">
        <v>83</v>
      </c>
    </row>
    <row r="549" spans="1:65" s="2" customFormat="1" ht="16.5" customHeight="1" x14ac:dyDescent="0.2">
      <c r="A549" s="32"/>
      <c r="B549" s="143"/>
      <c r="C549" s="144" t="s">
        <v>849</v>
      </c>
      <c r="D549" s="144" t="s">
        <v>119</v>
      </c>
      <c r="E549" s="145" t="s">
        <v>850</v>
      </c>
      <c r="F549" s="146" t="s">
        <v>851</v>
      </c>
      <c r="G549" s="147" t="s">
        <v>122</v>
      </c>
      <c r="H549" s="148">
        <v>1</v>
      </c>
      <c r="I549" s="149"/>
      <c r="J549" s="150">
        <f>ROUND(I549*H549,2)</f>
        <v>0</v>
      </c>
      <c r="K549" s="146" t="s">
        <v>123</v>
      </c>
      <c r="L549" s="33"/>
      <c r="M549" s="151" t="s">
        <v>1</v>
      </c>
      <c r="N549" s="152" t="s">
        <v>38</v>
      </c>
      <c r="O549" s="58"/>
      <c r="P549" s="153">
        <f>O549*H549</f>
        <v>0</v>
      </c>
      <c r="Q549" s="153">
        <v>0</v>
      </c>
      <c r="R549" s="153">
        <f>Q549*H549</f>
        <v>0</v>
      </c>
      <c r="S549" s="153">
        <v>0</v>
      </c>
      <c r="T549" s="154">
        <f>S549*H549</f>
        <v>0</v>
      </c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R549" s="155" t="s">
        <v>124</v>
      </c>
      <c r="AT549" s="155" t="s">
        <v>119</v>
      </c>
      <c r="AU549" s="155" t="s">
        <v>83</v>
      </c>
      <c r="AY549" s="17" t="s">
        <v>116</v>
      </c>
      <c r="BE549" s="156">
        <f>IF(N549="základní",J549,0)</f>
        <v>0</v>
      </c>
      <c r="BF549" s="156">
        <f>IF(N549="snížená",J549,0)</f>
        <v>0</v>
      </c>
      <c r="BG549" s="156">
        <f>IF(N549="zákl. přenesená",J549,0)</f>
        <v>0</v>
      </c>
      <c r="BH549" s="156">
        <f>IF(N549="sníž. přenesená",J549,0)</f>
        <v>0</v>
      </c>
      <c r="BI549" s="156">
        <f>IF(N549="nulová",J549,0)</f>
        <v>0</v>
      </c>
      <c r="BJ549" s="17" t="s">
        <v>81</v>
      </c>
      <c r="BK549" s="156">
        <f>ROUND(I549*H549,2)</f>
        <v>0</v>
      </c>
      <c r="BL549" s="17" t="s">
        <v>124</v>
      </c>
      <c r="BM549" s="155" t="s">
        <v>852</v>
      </c>
    </row>
    <row r="550" spans="1:65" s="2" customFormat="1" x14ac:dyDescent="0.2">
      <c r="A550" s="32"/>
      <c r="B550" s="33"/>
      <c r="C550" s="32"/>
      <c r="D550" s="157" t="s">
        <v>126</v>
      </c>
      <c r="E550" s="32"/>
      <c r="F550" s="158" t="s">
        <v>851</v>
      </c>
      <c r="G550" s="32"/>
      <c r="H550" s="32"/>
      <c r="I550" s="159"/>
      <c r="J550" s="32"/>
      <c r="K550" s="32"/>
      <c r="L550" s="33"/>
      <c r="M550" s="160"/>
      <c r="N550" s="161"/>
      <c r="O550" s="58"/>
      <c r="P550" s="58"/>
      <c r="Q550" s="58"/>
      <c r="R550" s="58"/>
      <c r="S550" s="58"/>
      <c r="T550" s="59"/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T550" s="17" t="s">
        <v>126</v>
      </c>
      <c r="AU550" s="17" t="s">
        <v>83</v>
      </c>
    </row>
    <row r="551" spans="1:65" s="2" customFormat="1" x14ac:dyDescent="0.2">
      <c r="A551" s="32"/>
      <c r="B551" s="33"/>
      <c r="C551" s="32"/>
      <c r="D551" s="162" t="s">
        <v>127</v>
      </c>
      <c r="E551" s="32"/>
      <c r="F551" s="163" t="s">
        <v>853</v>
      </c>
      <c r="G551" s="32"/>
      <c r="H551" s="32"/>
      <c r="I551" s="159"/>
      <c r="J551" s="32"/>
      <c r="K551" s="32"/>
      <c r="L551" s="33"/>
      <c r="M551" s="160"/>
      <c r="N551" s="161"/>
      <c r="O551" s="58"/>
      <c r="P551" s="58"/>
      <c r="Q551" s="58"/>
      <c r="R551" s="58"/>
      <c r="S551" s="58"/>
      <c r="T551" s="59"/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T551" s="17" t="s">
        <v>127</v>
      </c>
      <c r="AU551" s="17" t="s">
        <v>83</v>
      </c>
    </row>
    <row r="552" spans="1:65" s="13" customFormat="1" x14ac:dyDescent="0.2">
      <c r="B552" s="164"/>
      <c r="D552" s="157" t="s">
        <v>129</v>
      </c>
      <c r="E552" s="165" t="s">
        <v>1</v>
      </c>
      <c r="F552" s="166" t="s">
        <v>854</v>
      </c>
      <c r="H552" s="167">
        <v>1</v>
      </c>
      <c r="I552" s="168"/>
      <c r="L552" s="164"/>
      <c r="M552" s="169"/>
      <c r="N552" s="170"/>
      <c r="O552" s="170"/>
      <c r="P552" s="170"/>
      <c r="Q552" s="170"/>
      <c r="R552" s="170"/>
      <c r="S552" s="170"/>
      <c r="T552" s="171"/>
      <c r="AT552" s="165" t="s">
        <v>129</v>
      </c>
      <c r="AU552" s="165" t="s">
        <v>83</v>
      </c>
      <c r="AV552" s="13" t="s">
        <v>83</v>
      </c>
      <c r="AW552" s="13" t="s">
        <v>30</v>
      </c>
      <c r="AX552" s="13" t="s">
        <v>81</v>
      </c>
      <c r="AY552" s="165" t="s">
        <v>116</v>
      </c>
    </row>
    <row r="553" spans="1:65" s="2" customFormat="1" ht="24.2" customHeight="1" x14ac:dyDescent="0.2">
      <c r="A553" s="32"/>
      <c r="B553" s="143"/>
      <c r="C553" s="144" t="s">
        <v>855</v>
      </c>
      <c r="D553" s="144" t="s">
        <v>119</v>
      </c>
      <c r="E553" s="145" t="s">
        <v>856</v>
      </c>
      <c r="F553" s="146" t="s">
        <v>857</v>
      </c>
      <c r="G553" s="147" t="s">
        <v>122</v>
      </c>
      <c r="H553" s="148">
        <v>1</v>
      </c>
      <c r="I553" s="149"/>
      <c r="J553" s="150">
        <f>ROUND(I553*H553,2)</f>
        <v>0</v>
      </c>
      <c r="K553" s="146" t="s">
        <v>1344</v>
      </c>
      <c r="L553" s="33"/>
      <c r="M553" s="151" t="s">
        <v>1</v>
      </c>
      <c r="N553" s="152" t="s">
        <v>38</v>
      </c>
      <c r="O553" s="58"/>
      <c r="P553" s="153">
        <f>O553*H553</f>
        <v>0</v>
      </c>
      <c r="Q553" s="153">
        <v>0</v>
      </c>
      <c r="R553" s="153">
        <f>Q553*H553</f>
        <v>0</v>
      </c>
      <c r="S553" s="153">
        <v>0</v>
      </c>
      <c r="T553" s="154">
        <f>S553*H553</f>
        <v>0</v>
      </c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R553" s="155" t="s">
        <v>124</v>
      </c>
      <c r="AT553" s="155" t="s">
        <v>119</v>
      </c>
      <c r="AU553" s="155" t="s">
        <v>83</v>
      </c>
      <c r="AY553" s="17" t="s">
        <v>116</v>
      </c>
      <c r="BE553" s="156">
        <f>IF(N553="základní",J553,0)</f>
        <v>0</v>
      </c>
      <c r="BF553" s="156">
        <f>IF(N553="snížená",J553,0)</f>
        <v>0</v>
      </c>
      <c r="BG553" s="156">
        <f>IF(N553="zákl. přenesená",J553,0)</f>
        <v>0</v>
      </c>
      <c r="BH553" s="156">
        <f>IF(N553="sníž. přenesená",J553,0)</f>
        <v>0</v>
      </c>
      <c r="BI553" s="156">
        <f>IF(N553="nulová",J553,0)</f>
        <v>0</v>
      </c>
      <c r="BJ553" s="17" t="s">
        <v>81</v>
      </c>
      <c r="BK553" s="156">
        <f>ROUND(I553*H553,2)</f>
        <v>0</v>
      </c>
      <c r="BL553" s="17" t="s">
        <v>124</v>
      </c>
      <c r="BM553" s="155" t="s">
        <v>858</v>
      </c>
    </row>
    <row r="554" spans="1:65" s="2" customFormat="1" x14ac:dyDescent="0.2">
      <c r="A554" s="32"/>
      <c r="B554" s="33"/>
      <c r="C554" s="32"/>
      <c r="D554" s="157" t="s">
        <v>126</v>
      </c>
      <c r="E554" s="32"/>
      <c r="F554" s="158" t="s">
        <v>859</v>
      </c>
      <c r="G554" s="32"/>
      <c r="H554" s="32"/>
      <c r="I554" s="159"/>
      <c r="J554" s="32"/>
      <c r="K554" s="32"/>
      <c r="L554" s="33"/>
      <c r="M554" s="160"/>
      <c r="N554" s="161"/>
      <c r="O554" s="58"/>
      <c r="P554" s="58"/>
      <c r="Q554" s="58"/>
      <c r="R554" s="58"/>
      <c r="S554" s="58"/>
      <c r="T554" s="59"/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T554" s="17" t="s">
        <v>126</v>
      </c>
      <c r="AU554" s="17" t="s">
        <v>83</v>
      </c>
    </row>
    <row r="555" spans="1:65" s="2" customFormat="1" ht="24.2" customHeight="1" x14ac:dyDescent="0.2">
      <c r="A555" s="32"/>
      <c r="B555" s="143"/>
      <c r="C555" s="144" t="s">
        <v>860</v>
      </c>
      <c r="D555" s="144" t="s">
        <v>119</v>
      </c>
      <c r="E555" s="145" t="s">
        <v>861</v>
      </c>
      <c r="F555" s="146" t="s">
        <v>862</v>
      </c>
      <c r="G555" s="147" t="s">
        <v>133</v>
      </c>
      <c r="H555" s="148">
        <v>124</v>
      </c>
      <c r="I555" s="149"/>
      <c r="J555" s="150">
        <f>ROUND(I555*H555,2)</f>
        <v>0</v>
      </c>
      <c r="K555" s="146" t="s">
        <v>123</v>
      </c>
      <c r="L555" s="33"/>
      <c r="M555" s="151" t="s">
        <v>1</v>
      </c>
      <c r="N555" s="152" t="s">
        <v>38</v>
      </c>
      <c r="O555" s="58"/>
      <c r="P555" s="153">
        <f>O555*H555</f>
        <v>0</v>
      </c>
      <c r="Q555" s="153">
        <v>1.0000000000000001E-5</v>
      </c>
      <c r="R555" s="153">
        <f>Q555*H555</f>
        <v>1.24E-3</v>
      </c>
      <c r="S555" s="153">
        <v>0</v>
      </c>
      <c r="T555" s="154">
        <f>S555*H555</f>
        <v>0</v>
      </c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R555" s="155" t="s">
        <v>124</v>
      </c>
      <c r="AT555" s="155" t="s">
        <v>119</v>
      </c>
      <c r="AU555" s="155" t="s">
        <v>83</v>
      </c>
      <c r="AY555" s="17" t="s">
        <v>116</v>
      </c>
      <c r="BE555" s="156">
        <f>IF(N555="základní",J555,0)</f>
        <v>0</v>
      </c>
      <c r="BF555" s="156">
        <f>IF(N555="snížená",J555,0)</f>
        <v>0</v>
      </c>
      <c r="BG555" s="156">
        <f>IF(N555="zákl. přenesená",J555,0)</f>
        <v>0</v>
      </c>
      <c r="BH555" s="156">
        <f>IF(N555="sníž. přenesená",J555,0)</f>
        <v>0</v>
      </c>
      <c r="BI555" s="156">
        <f>IF(N555="nulová",J555,0)</f>
        <v>0</v>
      </c>
      <c r="BJ555" s="17" t="s">
        <v>81</v>
      </c>
      <c r="BK555" s="156">
        <f>ROUND(I555*H555,2)</f>
        <v>0</v>
      </c>
      <c r="BL555" s="17" t="s">
        <v>124</v>
      </c>
      <c r="BM555" s="155" t="s">
        <v>863</v>
      </c>
    </row>
    <row r="556" spans="1:65" s="2" customFormat="1" ht="19.5" x14ac:dyDescent="0.2">
      <c r="A556" s="32"/>
      <c r="B556" s="33"/>
      <c r="C556" s="32"/>
      <c r="D556" s="157" t="s">
        <v>126</v>
      </c>
      <c r="E556" s="32"/>
      <c r="F556" s="158" t="s">
        <v>864</v>
      </c>
      <c r="G556" s="32"/>
      <c r="H556" s="32"/>
      <c r="I556" s="159"/>
      <c r="J556" s="32"/>
      <c r="K556" s="32"/>
      <c r="L556" s="33"/>
      <c r="M556" s="160"/>
      <c r="N556" s="161"/>
      <c r="O556" s="58"/>
      <c r="P556" s="58"/>
      <c r="Q556" s="58"/>
      <c r="R556" s="58"/>
      <c r="S556" s="58"/>
      <c r="T556" s="59"/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T556" s="17" t="s">
        <v>126</v>
      </c>
      <c r="AU556" s="17" t="s">
        <v>83</v>
      </c>
    </row>
    <row r="557" spans="1:65" s="2" customFormat="1" x14ac:dyDescent="0.2">
      <c r="A557" s="32"/>
      <c r="B557" s="33"/>
      <c r="C557" s="32"/>
      <c r="D557" s="162" t="s">
        <v>127</v>
      </c>
      <c r="E557" s="32"/>
      <c r="F557" s="163" t="s">
        <v>865</v>
      </c>
      <c r="G557" s="32"/>
      <c r="H557" s="32"/>
      <c r="I557" s="159"/>
      <c r="J557" s="32"/>
      <c r="K557" s="32"/>
      <c r="L557" s="33"/>
      <c r="M557" s="160"/>
      <c r="N557" s="161"/>
      <c r="O557" s="58"/>
      <c r="P557" s="58"/>
      <c r="Q557" s="58"/>
      <c r="R557" s="58"/>
      <c r="S557" s="58"/>
      <c r="T557" s="59"/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T557" s="17" t="s">
        <v>127</v>
      </c>
      <c r="AU557" s="17" t="s">
        <v>83</v>
      </c>
    </row>
    <row r="558" spans="1:65" s="13" customFormat="1" x14ac:dyDescent="0.2">
      <c r="B558" s="164"/>
      <c r="D558" s="157" t="s">
        <v>129</v>
      </c>
      <c r="E558" s="165" t="s">
        <v>1</v>
      </c>
      <c r="F558" s="166" t="s">
        <v>866</v>
      </c>
      <c r="H558" s="167">
        <v>124</v>
      </c>
      <c r="I558" s="168"/>
      <c r="L558" s="164"/>
      <c r="M558" s="169"/>
      <c r="N558" s="170"/>
      <c r="O558" s="170"/>
      <c r="P558" s="170"/>
      <c r="Q558" s="170"/>
      <c r="R558" s="170"/>
      <c r="S558" s="170"/>
      <c r="T558" s="171"/>
      <c r="AT558" s="165" t="s">
        <v>129</v>
      </c>
      <c r="AU558" s="165" t="s">
        <v>83</v>
      </c>
      <c r="AV558" s="13" t="s">
        <v>83</v>
      </c>
      <c r="AW558" s="13" t="s">
        <v>30</v>
      </c>
      <c r="AX558" s="13" t="s">
        <v>81</v>
      </c>
      <c r="AY558" s="165" t="s">
        <v>116</v>
      </c>
    </row>
    <row r="559" spans="1:65" s="2" customFormat="1" ht="24.2" customHeight="1" x14ac:dyDescent="0.2">
      <c r="A559" s="32"/>
      <c r="B559" s="143"/>
      <c r="C559" s="172" t="s">
        <v>867</v>
      </c>
      <c r="D559" s="172" t="s">
        <v>139</v>
      </c>
      <c r="E559" s="173" t="s">
        <v>868</v>
      </c>
      <c r="F559" s="174" t="s">
        <v>869</v>
      </c>
      <c r="G559" s="175" t="s">
        <v>506</v>
      </c>
      <c r="H559" s="176">
        <v>1.24</v>
      </c>
      <c r="I559" s="177"/>
      <c r="J559" s="178">
        <f>ROUND(I559*H559,2)</f>
        <v>0</v>
      </c>
      <c r="K559" s="174" t="s">
        <v>123</v>
      </c>
      <c r="L559" s="179"/>
      <c r="M559" s="180" t="s">
        <v>1</v>
      </c>
      <c r="N559" s="181" t="s">
        <v>38</v>
      </c>
      <c r="O559" s="58"/>
      <c r="P559" s="153">
        <f>O559*H559</f>
        <v>0</v>
      </c>
      <c r="Q559" s="153">
        <v>0</v>
      </c>
      <c r="R559" s="153">
        <f>Q559*H559</f>
        <v>0</v>
      </c>
      <c r="S559" s="153">
        <v>0</v>
      </c>
      <c r="T559" s="154">
        <f>S559*H559</f>
        <v>0</v>
      </c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R559" s="155" t="s">
        <v>142</v>
      </c>
      <c r="AT559" s="155" t="s">
        <v>139</v>
      </c>
      <c r="AU559" s="155" t="s">
        <v>83</v>
      </c>
      <c r="AY559" s="17" t="s">
        <v>116</v>
      </c>
      <c r="BE559" s="156">
        <f>IF(N559="základní",J559,0)</f>
        <v>0</v>
      </c>
      <c r="BF559" s="156">
        <f>IF(N559="snížená",J559,0)</f>
        <v>0</v>
      </c>
      <c r="BG559" s="156">
        <f>IF(N559="zákl. přenesená",J559,0)</f>
        <v>0</v>
      </c>
      <c r="BH559" s="156">
        <f>IF(N559="sníž. přenesená",J559,0)</f>
        <v>0</v>
      </c>
      <c r="BI559" s="156">
        <f>IF(N559="nulová",J559,0)</f>
        <v>0</v>
      </c>
      <c r="BJ559" s="17" t="s">
        <v>81</v>
      </c>
      <c r="BK559" s="156">
        <f>ROUND(I559*H559,2)</f>
        <v>0</v>
      </c>
      <c r="BL559" s="17" t="s">
        <v>124</v>
      </c>
      <c r="BM559" s="155" t="s">
        <v>870</v>
      </c>
    </row>
    <row r="560" spans="1:65" s="2" customFormat="1" x14ac:dyDescent="0.2">
      <c r="A560" s="32"/>
      <c r="B560" s="33"/>
      <c r="C560" s="32"/>
      <c r="D560" s="157" t="s">
        <v>126</v>
      </c>
      <c r="E560" s="32"/>
      <c r="F560" s="158" t="s">
        <v>869</v>
      </c>
      <c r="G560" s="32"/>
      <c r="H560" s="32"/>
      <c r="I560" s="159"/>
      <c r="J560" s="32"/>
      <c r="K560" s="32"/>
      <c r="L560" s="33"/>
      <c r="M560" s="160"/>
      <c r="N560" s="161"/>
      <c r="O560" s="58"/>
      <c r="P560" s="58"/>
      <c r="Q560" s="58"/>
      <c r="R560" s="58"/>
      <c r="S560" s="58"/>
      <c r="T560" s="59"/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T560" s="17" t="s">
        <v>126</v>
      </c>
      <c r="AU560" s="17" t="s">
        <v>83</v>
      </c>
    </row>
    <row r="561" spans="1:65" s="13" customFormat="1" x14ac:dyDescent="0.2">
      <c r="B561" s="164"/>
      <c r="D561" s="157" t="s">
        <v>129</v>
      </c>
      <c r="F561" s="166" t="s">
        <v>871</v>
      </c>
      <c r="H561" s="167">
        <v>1.24</v>
      </c>
      <c r="I561" s="168"/>
      <c r="L561" s="164"/>
      <c r="M561" s="169"/>
      <c r="N561" s="170"/>
      <c r="O561" s="170"/>
      <c r="P561" s="170"/>
      <c r="Q561" s="170"/>
      <c r="R561" s="170"/>
      <c r="S561" s="170"/>
      <c r="T561" s="171"/>
      <c r="AT561" s="165" t="s">
        <v>129</v>
      </c>
      <c r="AU561" s="165" t="s">
        <v>83</v>
      </c>
      <c r="AV561" s="13" t="s">
        <v>83</v>
      </c>
      <c r="AW561" s="13" t="s">
        <v>3</v>
      </c>
      <c r="AX561" s="13" t="s">
        <v>81</v>
      </c>
      <c r="AY561" s="165" t="s">
        <v>116</v>
      </c>
    </row>
    <row r="562" spans="1:65" s="2" customFormat="1" ht="16.5" customHeight="1" x14ac:dyDescent="0.2">
      <c r="A562" s="32"/>
      <c r="B562" s="143"/>
      <c r="C562" s="144" t="s">
        <v>872</v>
      </c>
      <c r="D562" s="144" t="s">
        <v>119</v>
      </c>
      <c r="E562" s="145" t="s">
        <v>873</v>
      </c>
      <c r="F562" s="146" t="s">
        <v>874</v>
      </c>
      <c r="G562" s="147" t="s">
        <v>329</v>
      </c>
      <c r="H562" s="148">
        <v>67.584000000000003</v>
      </c>
      <c r="I562" s="149"/>
      <c r="J562" s="150">
        <f>ROUND(I562*H562,2)</f>
        <v>0</v>
      </c>
      <c r="K562" s="146" t="s">
        <v>123</v>
      </c>
      <c r="L562" s="33"/>
      <c r="M562" s="151" t="s">
        <v>1</v>
      </c>
      <c r="N562" s="152" t="s">
        <v>38</v>
      </c>
      <c r="O562" s="58"/>
      <c r="P562" s="153">
        <f>O562*H562</f>
        <v>0</v>
      </c>
      <c r="Q562" s="153">
        <v>0.12</v>
      </c>
      <c r="R562" s="153">
        <f>Q562*H562</f>
        <v>8.11008</v>
      </c>
      <c r="S562" s="153">
        <v>2.2000000000000002</v>
      </c>
      <c r="T562" s="154">
        <f>S562*H562</f>
        <v>148.68480000000002</v>
      </c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R562" s="155" t="s">
        <v>124</v>
      </c>
      <c r="AT562" s="155" t="s">
        <v>119</v>
      </c>
      <c r="AU562" s="155" t="s">
        <v>83</v>
      </c>
      <c r="AY562" s="17" t="s">
        <v>116</v>
      </c>
      <c r="BE562" s="156">
        <f>IF(N562="základní",J562,0)</f>
        <v>0</v>
      </c>
      <c r="BF562" s="156">
        <f>IF(N562="snížená",J562,0)</f>
        <v>0</v>
      </c>
      <c r="BG562" s="156">
        <f>IF(N562="zákl. přenesená",J562,0)</f>
        <v>0</v>
      </c>
      <c r="BH562" s="156">
        <f>IF(N562="sníž. přenesená",J562,0)</f>
        <v>0</v>
      </c>
      <c r="BI562" s="156">
        <f>IF(N562="nulová",J562,0)</f>
        <v>0</v>
      </c>
      <c r="BJ562" s="17" t="s">
        <v>81</v>
      </c>
      <c r="BK562" s="156">
        <f>ROUND(I562*H562,2)</f>
        <v>0</v>
      </c>
      <c r="BL562" s="17" t="s">
        <v>124</v>
      </c>
      <c r="BM562" s="155" t="s">
        <v>875</v>
      </c>
    </row>
    <row r="563" spans="1:65" s="2" customFormat="1" x14ac:dyDescent="0.2">
      <c r="A563" s="32"/>
      <c r="B563" s="33"/>
      <c r="C563" s="32"/>
      <c r="D563" s="157" t="s">
        <v>126</v>
      </c>
      <c r="E563" s="32"/>
      <c r="F563" s="158" t="s">
        <v>876</v>
      </c>
      <c r="G563" s="32"/>
      <c r="H563" s="32"/>
      <c r="I563" s="159"/>
      <c r="J563" s="32"/>
      <c r="K563" s="32"/>
      <c r="L563" s="33"/>
      <c r="M563" s="160"/>
      <c r="N563" s="161"/>
      <c r="O563" s="58"/>
      <c r="P563" s="58"/>
      <c r="Q563" s="58"/>
      <c r="R563" s="58"/>
      <c r="S563" s="58"/>
      <c r="T563" s="59"/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T563" s="17" t="s">
        <v>126</v>
      </c>
      <c r="AU563" s="17" t="s">
        <v>83</v>
      </c>
    </row>
    <row r="564" spans="1:65" s="2" customFormat="1" x14ac:dyDescent="0.2">
      <c r="A564" s="32"/>
      <c r="B564" s="33"/>
      <c r="C564" s="32"/>
      <c r="D564" s="162" t="s">
        <v>127</v>
      </c>
      <c r="E564" s="32"/>
      <c r="F564" s="163" t="s">
        <v>877</v>
      </c>
      <c r="G564" s="32"/>
      <c r="H564" s="32"/>
      <c r="I564" s="159"/>
      <c r="J564" s="32"/>
      <c r="K564" s="32"/>
      <c r="L564" s="33"/>
      <c r="M564" s="160"/>
      <c r="N564" s="161"/>
      <c r="O564" s="58"/>
      <c r="P564" s="58"/>
      <c r="Q564" s="58"/>
      <c r="R564" s="58"/>
      <c r="S564" s="58"/>
      <c r="T564" s="59"/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T564" s="17" t="s">
        <v>127</v>
      </c>
      <c r="AU564" s="17" t="s">
        <v>83</v>
      </c>
    </row>
    <row r="565" spans="1:65" s="15" customFormat="1" ht="22.5" x14ac:dyDescent="0.2">
      <c r="B565" s="194"/>
      <c r="D565" s="157" t="s">
        <v>129</v>
      </c>
      <c r="E565" s="195" t="s">
        <v>1</v>
      </c>
      <c r="F565" s="196" t="s">
        <v>878</v>
      </c>
      <c r="H565" s="195" t="s">
        <v>1</v>
      </c>
      <c r="I565" s="197"/>
      <c r="L565" s="194"/>
      <c r="M565" s="198"/>
      <c r="N565" s="199"/>
      <c r="O565" s="199"/>
      <c r="P565" s="199"/>
      <c r="Q565" s="199"/>
      <c r="R565" s="199"/>
      <c r="S565" s="199"/>
      <c r="T565" s="200"/>
      <c r="AT565" s="195" t="s">
        <v>129</v>
      </c>
      <c r="AU565" s="195" t="s">
        <v>83</v>
      </c>
      <c r="AV565" s="15" t="s">
        <v>81</v>
      </c>
      <c r="AW565" s="15" t="s">
        <v>30</v>
      </c>
      <c r="AX565" s="15" t="s">
        <v>73</v>
      </c>
      <c r="AY565" s="195" t="s">
        <v>116</v>
      </c>
    </row>
    <row r="566" spans="1:65" s="13" customFormat="1" x14ac:dyDescent="0.2">
      <c r="B566" s="164"/>
      <c r="D566" s="157" t="s">
        <v>129</v>
      </c>
      <c r="E566" s="165" t="s">
        <v>1</v>
      </c>
      <c r="F566" s="166" t="s">
        <v>879</v>
      </c>
      <c r="H566" s="167">
        <v>38.808</v>
      </c>
      <c r="I566" s="168"/>
      <c r="L566" s="164"/>
      <c r="M566" s="169"/>
      <c r="N566" s="170"/>
      <c r="O566" s="170"/>
      <c r="P566" s="170"/>
      <c r="Q566" s="170"/>
      <c r="R566" s="170"/>
      <c r="S566" s="170"/>
      <c r="T566" s="171"/>
      <c r="AT566" s="165" t="s">
        <v>129</v>
      </c>
      <c r="AU566" s="165" t="s">
        <v>83</v>
      </c>
      <c r="AV566" s="13" t="s">
        <v>83</v>
      </c>
      <c r="AW566" s="13" t="s">
        <v>30</v>
      </c>
      <c r="AX566" s="13" t="s">
        <v>73</v>
      </c>
      <c r="AY566" s="165" t="s">
        <v>116</v>
      </c>
    </row>
    <row r="567" spans="1:65" s="13" customFormat="1" x14ac:dyDescent="0.2">
      <c r="B567" s="164"/>
      <c r="D567" s="157" t="s">
        <v>129</v>
      </c>
      <c r="E567" s="165" t="s">
        <v>1</v>
      </c>
      <c r="F567" s="166" t="s">
        <v>880</v>
      </c>
      <c r="H567" s="167">
        <v>14.916</v>
      </c>
      <c r="I567" s="168"/>
      <c r="L567" s="164"/>
      <c r="M567" s="169"/>
      <c r="N567" s="170"/>
      <c r="O567" s="170"/>
      <c r="P567" s="170"/>
      <c r="Q567" s="170"/>
      <c r="R567" s="170"/>
      <c r="S567" s="170"/>
      <c r="T567" s="171"/>
      <c r="AT567" s="165" t="s">
        <v>129</v>
      </c>
      <c r="AU567" s="165" t="s">
        <v>83</v>
      </c>
      <c r="AV567" s="13" t="s">
        <v>83</v>
      </c>
      <c r="AW567" s="13" t="s">
        <v>30</v>
      </c>
      <c r="AX567" s="13" t="s">
        <v>73</v>
      </c>
      <c r="AY567" s="165" t="s">
        <v>116</v>
      </c>
    </row>
    <row r="568" spans="1:65" s="13" customFormat="1" x14ac:dyDescent="0.2">
      <c r="B568" s="164"/>
      <c r="D568" s="157" t="s">
        <v>129</v>
      </c>
      <c r="E568" s="165" t="s">
        <v>1</v>
      </c>
      <c r="F568" s="166" t="s">
        <v>881</v>
      </c>
      <c r="H568" s="167">
        <v>13.86</v>
      </c>
      <c r="I568" s="168"/>
      <c r="L568" s="164"/>
      <c r="M568" s="169"/>
      <c r="N568" s="170"/>
      <c r="O568" s="170"/>
      <c r="P568" s="170"/>
      <c r="Q568" s="170"/>
      <c r="R568" s="170"/>
      <c r="S568" s="170"/>
      <c r="T568" s="171"/>
      <c r="AT568" s="165" t="s">
        <v>129</v>
      </c>
      <c r="AU568" s="165" t="s">
        <v>83</v>
      </c>
      <c r="AV568" s="13" t="s">
        <v>83</v>
      </c>
      <c r="AW568" s="13" t="s">
        <v>30</v>
      </c>
      <c r="AX568" s="13" t="s">
        <v>73</v>
      </c>
      <c r="AY568" s="165" t="s">
        <v>116</v>
      </c>
    </row>
    <row r="569" spans="1:65" s="14" customFormat="1" x14ac:dyDescent="0.2">
      <c r="B569" s="182"/>
      <c r="D569" s="157" t="s">
        <v>129</v>
      </c>
      <c r="E569" s="183" t="s">
        <v>1</v>
      </c>
      <c r="F569" s="184" t="s">
        <v>179</v>
      </c>
      <c r="H569" s="185">
        <v>67.584000000000003</v>
      </c>
      <c r="I569" s="186"/>
      <c r="L569" s="182"/>
      <c r="M569" s="187"/>
      <c r="N569" s="188"/>
      <c r="O569" s="188"/>
      <c r="P569" s="188"/>
      <c r="Q569" s="188"/>
      <c r="R569" s="188"/>
      <c r="S569" s="188"/>
      <c r="T569" s="189"/>
      <c r="AT569" s="183" t="s">
        <v>129</v>
      </c>
      <c r="AU569" s="183" t="s">
        <v>83</v>
      </c>
      <c r="AV569" s="14" t="s">
        <v>124</v>
      </c>
      <c r="AW569" s="14" t="s">
        <v>30</v>
      </c>
      <c r="AX569" s="14" t="s">
        <v>81</v>
      </c>
      <c r="AY569" s="183" t="s">
        <v>116</v>
      </c>
    </row>
    <row r="570" spans="1:65" s="2" customFormat="1" ht="16.5" customHeight="1" x14ac:dyDescent="0.2">
      <c r="A570" s="32"/>
      <c r="B570" s="143"/>
      <c r="C570" s="144" t="s">
        <v>882</v>
      </c>
      <c r="D570" s="144" t="s">
        <v>119</v>
      </c>
      <c r="E570" s="145" t="s">
        <v>883</v>
      </c>
      <c r="F570" s="146" t="s">
        <v>884</v>
      </c>
      <c r="G570" s="147" t="s">
        <v>425</v>
      </c>
      <c r="H570" s="148">
        <v>2095</v>
      </c>
      <c r="I570" s="149"/>
      <c r="J570" s="150">
        <f>ROUND(I570*H570,2)</f>
        <v>0</v>
      </c>
      <c r="K570" s="146" t="s">
        <v>123</v>
      </c>
      <c r="L570" s="33"/>
      <c r="M570" s="151" t="s">
        <v>1</v>
      </c>
      <c r="N570" s="152" t="s">
        <v>38</v>
      </c>
      <c r="O570" s="58"/>
      <c r="P570" s="153">
        <f>O570*H570</f>
        <v>0</v>
      </c>
      <c r="Q570" s="153">
        <v>0</v>
      </c>
      <c r="R570" s="153">
        <f>Q570*H570</f>
        <v>0</v>
      </c>
      <c r="S570" s="153">
        <v>1E-3</v>
      </c>
      <c r="T570" s="154">
        <f>S570*H570</f>
        <v>2.0950000000000002</v>
      </c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  <c r="AR570" s="155" t="s">
        <v>124</v>
      </c>
      <c r="AT570" s="155" t="s">
        <v>119</v>
      </c>
      <c r="AU570" s="155" t="s">
        <v>83</v>
      </c>
      <c r="AY570" s="17" t="s">
        <v>116</v>
      </c>
      <c r="BE570" s="156">
        <f>IF(N570="základní",J570,0)</f>
        <v>0</v>
      </c>
      <c r="BF570" s="156">
        <f>IF(N570="snížená",J570,0)</f>
        <v>0</v>
      </c>
      <c r="BG570" s="156">
        <f>IF(N570="zákl. přenesená",J570,0)</f>
        <v>0</v>
      </c>
      <c r="BH570" s="156">
        <f>IF(N570="sníž. přenesená",J570,0)</f>
        <v>0</v>
      </c>
      <c r="BI570" s="156">
        <f>IF(N570="nulová",J570,0)</f>
        <v>0</v>
      </c>
      <c r="BJ570" s="17" t="s">
        <v>81</v>
      </c>
      <c r="BK570" s="156">
        <f>ROUND(I570*H570,2)</f>
        <v>0</v>
      </c>
      <c r="BL570" s="17" t="s">
        <v>124</v>
      </c>
      <c r="BM570" s="155" t="s">
        <v>885</v>
      </c>
    </row>
    <row r="571" spans="1:65" s="2" customFormat="1" ht="19.5" x14ac:dyDescent="0.2">
      <c r="A571" s="32"/>
      <c r="B571" s="33"/>
      <c r="C571" s="32"/>
      <c r="D571" s="157" t="s">
        <v>126</v>
      </c>
      <c r="E571" s="32"/>
      <c r="F571" s="158" t="s">
        <v>886</v>
      </c>
      <c r="G571" s="32"/>
      <c r="H571" s="32"/>
      <c r="I571" s="159"/>
      <c r="J571" s="32"/>
      <c r="K571" s="32"/>
      <c r="L571" s="33"/>
      <c r="M571" s="160"/>
      <c r="N571" s="161"/>
      <c r="O571" s="58"/>
      <c r="P571" s="58"/>
      <c r="Q571" s="58"/>
      <c r="R571" s="58"/>
      <c r="S571" s="58"/>
      <c r="T571" s="59"/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T571" s="17" t="s">
        <v>126</v>
      </c>
      <c r="AU571" s="17" t="s">
        <v>83</v>
      </c>
    </row>
    <row r="572" spans="1:65" s="2" customFormat="1" x14ac:dyDescent="0.2">
      <c r="A572" s="32"/>
      <c r="B572" s="33"/>
      <c r="C572" s="32"/>
      <c r="D572" s="162" t="s">
        <v>127</v>
      </c>
      <c r="E572" s="32"/>
      <c r="F572" s="163" t="s">
        <v>887</v>
      </c>
      <c r="G572" s="32"/>
      <c r="H572" s="32"/>
      <c r="I572" s="159"/>
      <c r="J572" s="32"/>
      <c r="K572" s="32"/>
      <c r="L572" s="33"/>
      <c r="M572" s="160"/>
      <c r="N572" s="161"/>
      <c r="O572" s="58"/>
      <c r="P572" s="58"/>
      <c r="Q572" s="58"/>
      <c r="R572" s="58"/>
      <c r="S572" s="58"/>
      <c r="T572" s="59"/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T572" s="17" t="s">
        <v>127</v>
      </c>
      <c r="AU572" s="17" t="s">
        <v>83</v>
      </c>
    </row>
    <row r="573" spans="1:65" s="15" customFormat="1" ht="22.5" x14ac:dyDescent="0.2">
      <c r="B573" s="194"/>
      <c r="D573" s="157" t="s">
        <v>129</v>
      </c>
      <c r="E573" s="195" t="s">
        <v>1</v>
      </c>
      <c r="F573" s="196" t="s">
        <v>888</v>
      </c>
      <c r="H573" s="195" t="s">
        <v>1</v>
      </c>
      <c r="I573" s="197"/>
      <c r="L573" s="194"/>
      <c r="M573" s="198"/>
      <c r="N573" s="199"/>
      <c r="O573" s="199"/>
      <c r="P573" s="199"/>
      <c r="Q573" s="199"/>
      <c r="R573" s="199"/>
      <c r="S573" s="199"/>
      <c r="T573" s="200"/>
      <c r="AT573" s="195" t="s">
        <v>129</v>
      </c>
      <c r="AU573" s="195" t="s">
        <v>83</v>
      </c>
      <c r="AV573" s="15" t="s">
        <v>81</v>
      </c>
      <c r="AW573" s="15" t="s">
        <v>30</v>
      </c>
      <c r="AX573" s="15" t="s">
        <v>73</v>
      </c>
      <c r="AY573" s="195" t="s">
        <v>116</v>
      </c>
    </row>
    <row r="574" spans="1:65" s="13" customFormat="1" x14ac:dyDescent="0.2">
      <c r="B574" s="164"/>
      <c r="D574" s="157" t="s">
        <v>129</v>
      </c>
      <c r="E574" s="165" t="s">
        <v>1</v>
      </c>
      <c r="F574" s="166" t="s">
        <v>889</v>
      </c>
      <c r="H574" s="167">
        <v>1840</v>
      </c>
      <c r="I574" s="168"/>
      <c r="L574" s="164"/>
      <c r="M574" s="169"/>
      <c r="N574" s="170"/>
      <c r="O574" s="170"/>
      <c r="P574" s="170"/>
      <c r="Q574" s="170"/>
      <c r="R574" s="170"/>
      <c r="S574" s="170"/>
      <c r="T574" s="171"/>
      <c r="AT574" s="165" t="s">
        <v>129</v>
      </c>
      <c r="AU574" s="165" t="s">
        <v>83</v>
      </c>
      <c r="AV574" s="13" t="s">
        <v>83</v>
      </c>
      <c r="AW574" s="13" t="s">
        <v>30</v>
      </c>
      <c r="AX574" s="13" t="s">
        <v>73</v>
      </c>
      <c r="AY574" s="165" t="s">
        <v>116</v>
      </c>
    </row>
    <row r="575" spans="1:65" s="13" customFormat="1" x14ac:dyDescent="0.2">
      <c r="B575" s="164"/>
      <c r="D575" s="157" t="s">
        <v>129</v>
      </c>
      <c r="E575" s="165" t="s">
        <v>1</v>
      </c>
      <c r="F575" s="166" t="s">
        <v>890</v>
      </c>
      <c r="H575" s="167">
        <v>105</v>
      </c>
      <c r="I575" s="168"/>
      <c r="L575" s="164"/>
      <c r="M575" s="169"/>
      <c r="N575" s="170"/>
      <c r="O575" s="170"/>
      <c r="P575" s="170"/>
      <c r="Q575" s="170"/>
      <c r="R575" s="170"/>
      <c r="S575" s="170"/>
      <c r="T575" s="171"/>
      <c r="AT575" s="165" t="s">
        <v>129</v>
      </c>
      <c r="AU575" s="165" t="s">
        <v>83</v>
      </c>
      <c r="AV575" s="13" t="s">
        <v>83</v>
      </c>
      <c r="AW575" s="13" t="s">
        <v>30</v>
      </c>
      <c r="AX575" s="13" t="s">
        <v>73</v>
      </c>
      <c r="AY575" s="165" t="s">
        <v>116</v>
      </c>
    </row>
    <row r="576" spans="1:65" s="13" customFormat="1" x14ac:dyDescent="0.2">
      <c r="B576" s="164"/>
      <c r="D576" s="157" t="s">
        <v>129</v>
      </c>
      <c r="E576" s="165" t="s">
        <v>1</v>
      </c>
      <c r="F576" s="166" t="s">
        <v>891</v>
      </c>
      <c r="H576" s="167">
        <v>150</v>
      </c>
      <c r="I576" s="168"/>
      <c r="L576" s="164"/>
      <c r="M576" s="169"/>
      <c r="N576" s="170"/>
      <c r="O576" s="170"/>
      <c r="P576" s="170"/>
      <c r="Q576" s="170"/>
      <c r="R576" s="170"/>
      <c r="S576" s="170"/>
      <c r="T576" s="171"/>
      <c r="AT576" s="165" t="s">
        <v>129</v>
      </c>
      <c r="AU576" s="165" t="s">
        <v>83</v>
      </c>
      <c r="AV576" s="13" t="s">
        <v>83</v>
      </c>
      <c r="AW576" s="13" t="s">
        <v>30</v>
      </c>
      <c r="AX576" s="13" t="s">
        <v>73</v>
      </c>
      <c r="AY576" s="165" t="s">
        <v>116</v>
      </c>
    </row>
    <row r="577" spans="1:65" s="14" customFormat="1" x14ac:dyDescent="0.2">
      <c r="B577" s="182"/>
      <c r="D577" s="157" t="s">
        <v>129</v>
      </c>
      <c r="E577" s="183" t="s">
        <v>1</v>
      </c>
      <c r="F577" s="184" t="s">
        <v>179</v>
      </c>
      <c r="H577" s="185">
        <v>2095</v>
      </c>
      <c r="I577" s="186"/>
      <c r="L577" s="182"/>
      <c r="M577" s="187"/>
      <c r="N577" s="188"/>
      <c r="O577" s="188"/>
      <c r="P577" s="188"/>
      <c r="Q577" s="188"/>
      <c r="R577" s="188"/>
      <c r="S577" s="188"/>
      <c r="T577" s="189"/>
      <c r="AT577" s="183" t="s">
        <v>129</v>
      </c>
      <c r="AU577" s="183" t="s">
        <v>83</v>
      </c>
      <c r="AV577" s="14" t="s">
        <v>124</v>
      </c>
      <c r="AW577" s="14" t="s">
        <v>30</v>
      </c>
      <c r="AX577" s="14" t="s">
        <v>81</v>
      </c>
      <c r="AY577" s="183" t="s">
        <v>116</v>
      </c>
    </row>
    <row r="578" spans="1:65" s="2" customFormat="1" ht="33" customHeight="1" x14ac:dyDescent="0.2">
      <c r="A578" s="32"/>
      <c r="B578" s="143"/>
      <c r="C578" s="144" t="s">
        <v>892</v>
      </c>
      <c r="D578" s="144" t="s">
        <v>119</v>
      </c>
      <c r="E578" s="145" t="s">
        <v>893</v>
      </c>
      <c r="F578" s="146" t="s">
        <v>894</v>
      </c>
      <c r="G578" s="147" t="s">
        <v>133</v>
      </c>
      <c r="H578" s="148">
        <v>670</v>
      </c>
      <c r="I578" s="149"/>
      <c r="J578" s="150">
        <f>ROUND(I578*H578,2)</f>
        <v>0</v>
      </c>
      <c r="K578" s="146" t="s">
        <v>123</v>
      </c>
      <c r="L578" s="33"/>
      <c r="M578" s="151" t="s">
        <v>1</v>
      </c>
      <c r="N578" s="152" t="s">
        <v>38</v>
      </c>
      <c r="O578" s="58"/>
      <c r="P578" s="153">
        <f>O578*H578</f>
        <v>0</v>
      </c>
      <c r="Q578" s="153">
        <v>1E-4</v>
      </c>
      <c r="R578" s="153">
        <f>Q578*H578</f>
        <v>6.7000000000000004E-2</v>
      </c>
      <c r="S578" s="153">
        <v>0</v>
      </c>
      <c r="T578" s="154">
        <f>S578*H578</f>
        <v>0</v>
      </c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  <c r="AE578" s="32"/>
      <c r="AR578" s="155" t="s">
        <v>124</v>
      </c>
      <c r="AT578" s="155" t="s">
        <v>119</v>
      </c>
      <c r="AU578" s="155" t="s">
        <v>83</v>
      </c>
      <c r="AY578" s="17" t="s">
        <v>116</v>
      </c>
      <c r="BE578" s="156">
        <f>IF(N578="základní",J578,0)</f>
        <v>0</v>
      </c>
      <c r="BF578" s="156">
        <f>IF(N578="snížená",J578,0)</f>
        <v>0</v>
      </c>
      <c r="BG578" s="156">
        <f>IF(N578="zákl. přenesená",J578,0)</f>
        <v>0</v>
      </c>
      <c r="BH578" s="156">
        <f>IF(N578="sníž. přenesená",J578,0)</f>
        <v>0</v>
      </c>
      <c r="BI578" s="156">
        <f>IF(N578="nulová",J578,0)</f>
        <v>0</v>
      </c>
      <c r="BJ578" s="17" t="s">
        <v>81</v>
      </c>
      <c r="BK578" s="156">
        <f>ROUND(I578*H578,2)</f>
        <v>0</v>
      </c>
      <c r="BL578" s="17" t="s">
        <v>124</v>
      </c>
      <c r="BM578" s="155" t="s">
        <v>895</v>
      </c>
    </row>
    <row r="579" spans="1:65" s="2" customFormat="1" ht="19.5" x14ac:dyDescent="0.2">
      <c r="A579" s="32"/>
      <c r="B579" s="33"/>
      <c r="C579" s="32"/>
      <c r="D579" s="157" t="s">
        <v>126</v>
      </c>
      <c r="E579" s="32"/>
      <c r="F579" s="158" t="s">
        <v>896</v>
      </c>
      <c r="G579" s="32"/>
      <c r="H579" s="32"/>
      <c r="I579" s="159"/>
      <c r="J579" s="32"/>
      <c r="K579" s="32"/>
      <c r="L579" s="33"/>
      <c r="M579" s="160"/>
      <c r="N579" s="161"/>
      <c r="O579" s="58"/>
      <c r="P579" s="58"/>
      <c r="Q579" s="58"/>
      <c r="R579" s="58"/>
      <c r="S579" s="58"/>
      <c r="T579" s="59"/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T579" s="17" t="s">
        <v>126</v>
      </c>
      <c r="AU579" s="17" t="s">
        <v>83</v>
      </c>
    </row>
    <row r="580" spans="1:65" s="2" customFormat="1" x14ac:dyDescent="0.2">
      <c r="A580" s="32"/>
      <c r="B580" s="33"/>
      <c r="C580" s="32"/>
      <c r="D580" s="162" t="s">
        <v>127</v>
      </c>
      <c r="E580" s="32"/>
      <c r="F580" s="163" t="s">
        <v>897</v>
      </c>
      <c r="G580" s="32"/>
      <c r="H580" s="32"/>
      <c r="I580" s="159"/>
      <c r="J580" s="32"/>
      <c r="K580" s="32"/>
      <c r="L580" s="33"/>
      <c r="M580" s="160"/>
      <c r="N580" s="161"/>
      <c r="O580" s="58"/>
      <c r="P580" s="58"/>
      <c r="Q580" s="58"/>
      <c r="R580" s="58"/>
      <c r="S580" s="58"/>
      <c r="T580" s="59"/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  <c r="AE580" s="32"/>
      <c r="AT580" s="17" t="s">
        <v>127</v>
      </c>
      <c r="AU580" s="17" t="s">
        <v>83</v>
      </c>
    </row>
    <row r="581" spans="1:65" s="13" customFormat="1" x14ac:dyDescent="0.2">
      <c r="B581" s="164"/>
      <c r="D581" s="157" t="s">
        <v>129</v>
      </c>
      <c r="E581" s="165" t="s">
        <v>1</v>
      </c>
      <c r="F581" s="166" t="s">
        <v>898</v>
      </c>
      <c r="H581" s="167">
        <v>670</v>
      </c>
      <c r="I581" s="168"/>
      <c r="L581" s="164"/>
      <c r="M581" s="169"/>
      <c r="N581" s="170"/>
      <c r="O581" s="170"/>
      <c r="P581" s="170"/>
      <c r="Q581" s="170"/>
      <c r="R581" s="170"/>
      <c r="S581" s="170"/>
      <c r="T581" s="171"/>
      <c r="AT581" s="165" t="s">
        <v>129</v>
      </c>
      <c r="AU581" s="165" t="s">
        <v>83</v>
      </c>
      <c r="AV581" s="13" t="s">
        <v>83</v>
      </c>
      <c r="AW581" s="13" t="s">
        <v>30</v>
      </c>
      <c r="AX581" s="13" t="s">
        <v>81</v>
      </c>
      <c r="AY581" s="165" t="s">
        <v>116</v>
      </c>
    </row>
    <row r="582" spans="1:65" s="2" customFormat="1" ht="24.2" customHeight="1" x14ac:dyDescent="0.2">
      <c r="A582" s="32"/>
      <c r="B582" s="143"/>
      <c r="C582" s="144" t="s">
        <v>899</v>
      </c>
      <c r="D582" s="144" t="s">
        <v>119</v>
      </c>
      <c r="E582" s="145" t="s">
        <v>900</v>
      </c>
      <c r="F582" s="146" t="s">
        <v>901</v>
      </c>
      <c r="G582" s="147" t="s">
        <v>173</v>
      </c>
      <c r="H582" s="148">
        <v>2.5</v>
      </c>
      <c r="I582" s="149"/>
      <c r="J582" s="150">
        <f>ROUND(I582*H582,2)</f>
        <v>0</v>
      </c>
      <c r="K582" s="146" t="s">
        <v>123</v>
      </c>
      <c r="L582" s="33"/>
      <c r="M582" s="151" t="s">
        <v>1</v>
      </c>
      <c r="N582" s="152" t="s">
        <v>38</v>
      </c>
      <c r="O582" s="58"/>
      <c r="P582" s="153">
        <f>O582*H582</f>
        <v>0</v>
      </c>
      <c r="Q582" s="153">
        <v>3.16E-3</v>
      </c>
      <c r="R582" s="153">
        <f>Q582*H582</f>
        <v>7.9000000000000008E-3</v>
      </c>
      <c r="S582" s="153">
        <v>6.9000000000000006E-2</v>
      </c>
      <c r="T582" s="154">
        <f>S582*H582</f>
        <v>0.17250000000000001</v>
      </c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  <c r="AE582" s="32"/>
      <c r="AR582" s="155" t="s">
        <v>124</v>
      </c>
      <c r="AT582" s="155" t="s">
        <v>119</v>
      </c>
      <c r="AU582" s="155" t="s">
        <v>83</v>
      </c>
      <c r="AY582" s="17" t="s">
        <v>116</v>
      </c>
      <c r="BE582" s="156">
        <f>IF(N582="základní",J582,0)</f>
        <v>0</v>
      </c>
      <c r="BF582" s="156">
        <f>IF(N582="snížená",J582,0)</f>
        <v>0</v>
      </c>
      <c r="BG582" s="156">
        <f>IF(N582="zákl. přenesená",J582,0)</f>
        <v>0</v>
      </c>
      <c r="BH582" s="156">
        <f>IF(N582="sníž. přenesená",J582,0)</f>
        <v>0</v>
      </c>
      <c r="BI582" s="156">
        <f>IF(N582="nulová",J582,0)</f>
        <v>0</v>
      </c>
      <c r="BJ582" s="17" t="s">
        <v>81</v>
      </c>
      <c r="BK582" s="156">
        <f>ROUND(I582*H582,2)</f>
        <v>0</v>
      </c>
      <c r="BL582" s="17" t="s">
        <v>124</v>
      </c>
      <c r="BM582" s="155" t="s">
        <v>902</v>
      </c>
    </row>
    <row r="583" spans="1:65" s="2" customFormat="1" ht="29.25" x14ac:dyDescent="0.2">
      <c r="A583" s="32"/>
      <c r="B583" s="33"/>
      <c r="C583" s="32"/>
      <c r="D583" s="157" t="s">
        <v>126</v>
      </c>
      <c r="E583" s="32"/>
      <c r="F583" s="158" t="s">
        <v>903</v>
      </c>
      <c r="G583" s="32"/>
      <c r="H583" s="32"/>
      <c r="I583" s="159"/>
      <c r="J583" s="32"/>
      <c r="K583" s="32"/>
      <c r="L583" s="33"/>
      <c r="M583" s="160"/>
      <c r="N583" s="161"/>
      <c r="O583" s="58"/>
      <c r="P583" s="58"/>
      <c r="Q583" s="58"/>
      <c r="R583" s="58"/>
      <c r="S583" s="58"/>
      <c r="T583" s="59"/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T583" s="17" t="s">
        <v>126</v>
      </c>
      <c r="AU583" s="17" t="s">
        <v>83</v>
      </c>
    </row>
    <row r="584" spans="1:65" s="2" customFormat="1" x14ac:dyDescent="0.2">
      <c r="A584" s="32"/>
      <c r="B584" s="33"/>
      <c r="C584" s="32"/>
      <c r="D584" s="162" t="s">
        <v>127</v>
      </c>
      <c r="E584" s="32"/>
      <c r="F584" s="163" t="s">
        <v>904</v>
      </c>
      <c r="G584" s="32"/>
      <c r="H584" s="32"/>
      <c r="I584" s="159"/>
      <c r="J584" s="32"/>
      <c r="K584" s="32"/>
      <c r="L584" s="33"/>
      <c r="M584" s="160"/>
      <c r="N584" s="161"/>
      <c r="O584" s="58"/>
      <c r="P584" s="58"/>
      <c r="Q584" s="58"/>
      <c r="R584" s="58"/>
      <c r="S584" s="58"/>
      <c r="T584" s="59"/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  <c r="AE584" s="32"/>
      <c r="AT584" s="17" t="s">
        <v>127</v>
      </c>
      <c r="AU584" s="17" t="s">
        <v>83</v>
      </c>
    </row>
    <row r="585" spans="1:65" s="13" customFormat="1" ht="22.5" x14ac:dyDescent="0.2">
      <c r="B585" s="164"/>
      <c r="D585" s="157" t="s">
        <v>129</v>
      </c>
      <c r="E585" s="165" t="s">
        <v>1</v>
      </c>
      <c r="F585" s="166" t="s">
        <v>905</v>
      </c>
      <c r="H585" s="167">
        <v>2.5</v>
      </c>
      <c r="I585" s="168"/>
      <c r="L585" s="164"/>
      <c r="M585" s="169"/>
      <c r="N585" s="170"/>
      <c r="O585" s="170"/>
      <c r="P585" s="170"/>
      <c r="Q585" s="170"/>
      <c r="R585" s="170"/>
      <c r="S585" s="170"/>
      <c r="T585" s="171"/>
      <c r="AT585" s="165" t="s">
        <v>129</v>
      </c>
      <c r="AU585" s="165" t="s">
        <v>83</v>
      </c>
      <c r="AV585" s="13" t="s">
        <v>83</v>
      </c>
      <c r="AW585" s="13" t="s">
        <v>30</v>
      </c>
      <c r="AX585" s="13" t="s">
        <v>81</v>
      </c>
      <c r="AY585" s="165" t="s">
        <v>116</v>
      </c>
    </row>
    <row r="586" spans="1:65" s="2" customFormat="1" ht="24.2" customHeight="1" x14ac:dyDescent="0.2">
      <c r="A586" s="32"/>
      <c r="B586" s="143"/>
      <c r="C586" s="144" t="s">
        <v>906</v>
      </c>
      <c r="D586" s="144" t="s">
        <v>119</v>
      </c>
      <c r="E586" s="145" t="s">
        <v>907</v>
      </c>
      <c r="F586" s="146" t="s">
        <v>908</v>
      </c>
      <c r="G586" s="147" t="s">
        <v>190</v>
      </c>
      <c r="H586" s="148">
        <v>10.68</v>
      </c>
      <c r="I586" s="149"/>
      <c r="J586" s="150">
        <f>ROUND(I586*H586,2)</f>
        <v>0</v>
      </c>
      <c r="K586" s="146" t="s">
        <v>123</v>
      </c>
      <c r="L586" s="33"/>
      <c r="M586" s="151" t="s">
        <v>1</v>
      </c>
      <c r="N586" s="152" t="s">
        <v>38</v>
      </c>
      <c r="O586" s="58"/>
      <c r="P586" s="153">
        <f>O586*H586</f>
        <v>0</v>
      </c>
      <c r="Q586" s="153">
        <v>0</v>
      </c>
      <c r="R586" s="153">
        <f>Q586*H586</f>
        <v>0</v>
      </c>
      <c r="S586" s="153">
        <v>0</v>
      </c>
      <c r="T586" s="154">
        <f>S586*H586</f>
        <v>0</v>
      </c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  <c r="AE586" s="32"/>
      <c r="AR586" s="155" t="s">
        <v>124</v>
      </c>
      <c r="AT586" s="155" t="s">
        <v>119</v>
      </c>
      <c r="AU586" s="155" t="s">
        <v>83</v>
      </c>
      <c r="AY586" s="17" t="s">
        <v>116</v>
      </c>
      <c r="BE586" s="156">
        <f>IF(N586="základní",J586,0)</f>
        <v>0</v>
      </c>
      <c r="BF586" s="156">
        <f>IF(N586="snížená",J586,0)</f>
        <v>0</v>
      </c>
      <c r="BG586" s="156">
        <f>IF(N586="zákl. přenesená",J586,0)</f>
        <v>0</v>
      </c>
      <c r="BH586" s="156">
        <f>IF(N586="sníž. přenesená",J586,0)</f>
        <v>0</v>
      </c>
      <c r="BI586" s="156">
        <f>IF(N586="nulová",J586,0)</f>
        <v>0</v>
      </c>
      <c r="BJ586" s="17" t="s">
        <v>81</v>
      </c>
      <c r="BK586" s="156">
        <f>ROUND(I586*H586,2)</f>
        <v>0</v>
      </c>
      <c r="BL586" s="17" t="s">
        <v>124</v>
      </c>
      <c r="BM586" s="155" t="s">
        <v>909</v>
      </c>
    </row>
    <row r="587" spans="1:65" s="2" customFormat="1" ht="48.75" x14ac:dyDescent="0.2">
      <c r="A587" s="32"/>
      <c r="B587" s="33"/>
      <c r="C587" s="32"/>
      <c r="D587" s="157" t="s">
        <v>126</v>
      </c>
      <c r="E587" s="32"/>
      <c r="F587" s="158" t="s">
        <v>910</v>
      </c>
      <c r="G587" s="32"/>
      <c r="H587" s="32"/>
      <c r="I587" s="159"/>
      <c r="J587" s="32"/>
      <c r="K587" s="32"/>
      <c r="L587" s="33"/>
      <c r="M587" s="160"/>
      <c r="N587" s="161"/>
      <c r="O587" s="58"/>
      <c r="P587" s="58"/>
      <c r="Q587" s="58"/>
      <c r="R587" s="58"/>
      <c r="S587" s="58"/>
      <c r="T587" s="59"/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  <c r="AE587" s="32"/>
      <c r="AT587" s="17" t="s">
        <v>126</v>
      </c>
      <c r="AU587" s="17" t="s">
        <v>83</v>
      </c>
    </row>
    <row r="588" spans="1:65" s="2" customFormat="1" x14ac:dyDescent="0.2">
      <c r="A588" s="32"/>
      <c r="B588" s="33"/>
      <c r="C588" s="32"/>
      <c r="D588" s="162" t="s">
        <v>127</v>
      </c>
      <c r="E588" s="32"/>
      <c r="F588" s="163" t="s">
        <v>911</v>
      </c>
      <c r="G588" s="32"/>
      <c r="H588" s="32"/>
      <c r="I588" s="159"/>
      <c r="J588" s="32"/>
      <c r="K588" s="32"/>
      <c r="L588" s="33"/>
      <c r="M588" s="160"/>
      <c r="N588" s="161"/>
      <c r="O588" s="58"/>
      <c r="P588" s="58"/>
      <c r="Q588" s="58"/>
      <c r="R588" s="58"/>
      <c r="S588" s="58"/>
      <c r="T588" s="59"/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T588" s="17" t="s">
        <v>127</v>
      </c>
      <c r="AU588" s="17" t="s">
        <v>83</v>
      </c>
    </row>
    <row r="589" spans="1:65" s="13" customFormat="1" x14ac:dyDescent="0.2">
      <c r="B589" s="164"/>
      <c r="D589" s="157" t="s">
        <v>129</v>
      </c>
      <c r="E589" s="165" t="s">
        <v>1</v>
      </c>
      <c r="F589" s="166" t="s">
        <v>912</v>
      </c>
      <c r="H589" s="167">
        <v>10.68</v>
      </c>
      <c r="I589" s="168"/>
      <c r="L589" s="164"/>
      <c r="M589" s="169"/>
      <c r="N589" s="170"/>
      <c r="O589" s="170"/>
      <c r="P589" s="170"/>
      <c r="Q589" s="170"/>
      <c r="R589" s="170"/>
      <c r="S589" s="170"/>
      <c r="T589" s="171"/>
      <c r="AT589" s="165" t="s">
        <v>129</v>
      </c>
      <c r="AU589" s="165" t="s">
        <v>83</v>
      </c>
      <c r="AV589" s="13" t="s">
        <v>83</v>
      </c>
      <c r="AW589" s="13" t="s">
        <v>30</v>
      </c>
      <c r="AX589" s="13" t="s">
        <v>81</v>
      </c>
      <c r="AY589" s="165" t="s">
        <v>116</v>
      </c>
    </row>
    <row r="590" spans="1:65" s="2" customFormat="1" ht="24.2" customHeight="1" x14ac:dyDescent="0.2">
      <c r="A590" s="32"/>
      <c r="B590" s="143"/>
      <c r="C590" s="144" t="s">
        <v>913</v>
      </c>
      <c r="D590" s="144" t="s">
        <v>119</v>
      </c>
      <c r="E590" s="145" t="s">
        <v>914</v>
      </c>
      <c r="F590" s="146" t="s">
        <v>915</v>
      </c>
      <c r="G590" s="147" t="s">
        <v>190</v>
      </c>
      <c r="H590" s="148">
        <v>324.79599999999999</v>
      </c>
      <c r="I590" s="149"/>
      <c r="J590" s="150">
        <f>ROUND(I590*H590,2)</f>
        <v>0</v>
      </c>
      <c r="K590" s="146" t="s">
        <v>123</v>
      </c>
      <c r="L590" s="33"/>
      <c r="M590" s="151" t="s">
        <v>1</v>
      </c>
      <c r="N590" s="152" t="s">
        <v>38</v>
      </c>
      <c r="O590" s="58"/>
      <c r="P590" s="153">
        <f>O590*H590</f>
        <v>0</v>
      </c>
      <c r="Q590" s="153">
        <v>0</v>
      </c>
      <c r="R590" s="153">
        <f>Q590*H590</f>
        <v>0</v>
      </c>
      <c r="S590" s="153">
        <v>0</v>
      </c>
      <c r="T590" s="154">
        <f>S590*H590</f>
        <v>0</v>
      </c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R590" s="155" t="s">
        <v>124</v>
      </c>
      <c r="AT590" s="155" t="s">
        <v>119</v>
      </c>
      <c r="AU590" s="155" t="s">
        <v>83</v>
      </c>
      <c r="AY590" s="17" t="s">
        <v>116</v>
      </c>
      <c r="BE590" s="156">
        <f>IF(N590="základní",J590,0)</f>
        <v>0</v>
      </c>
      <c r="BF590" s="156">
        <f>IF(N590="snížená",J590,0)</f>
        <v>0</v>
      </c>
      <c r="BG590" s="156">
        <f>IF(N590="zákl. přenesená",J590,0)</f>
        <v>0</v>
      </c>
      <c r="BH590" s="156">
        <f>IF(N590="sníž. přenesená",J590,0)</f>
        <v>0</v>
      </c>
      <c r="BI590" s="156">
        <f>IF(N590="nulová",J590,0)</f>
        <v>0</v>
      </c>
      <c r="BJ590" s="17" t="s">
        <v>81</v>
      </c>
      <c r="BK590" s="156">
        <f>ROUND(I590*H590,2)</f>
        <v>0</v>
      </c>
      <c r="BL590" s="17" t="s">
        <v>124</v>
      </c>
      <c r="BM590" s="155" t="s">
        <v>916</v>
      </c>
    </row>
    <row r="591" spans="1:65" s="2" customFormat="1" x14ac:dyDescent="0.2">
      <c r="A591" s="32"/>
      <c r="B591" s="33"/>
      <c r="C591" s="32"/>
      <c r="D591" s="157" t="s">
        <v>126</v>
      </c>
      <c r="E591" s="32"/>
      <c r="F591" s="158" t="s">
        <v>915</v>
      </c>
      <c r="G591" s="32"/>
      <c r="H591" s="32"/>
      <c r="I591" s="159"/>
      <c r="J591" s="32"/>
      <c r="K591" s="32"/>
      <c r="L591" s="33"/>
      <c r="M591" s="160"/>
      <c r="N591" s="161"/>
      <c r="O591" s="58"/>
      <c r="P591" s="58"/>
      <c r="Q591" s="58"/>
      <c r="R591" s="58"/>
      <c r="S591" s="58"/>
      <c r="T591" s="59"/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  <c r="AE591" s="32"/>
      <c r="AT591" s="17" t="s">
        <v>126</v>
      </c>
      <c r="AU591" s="17" t="s">
        <v>83</v>
      </c>
    </row>
    <row r="592" spans="1:65" s="2" customFormat="1" x14ac:dyDescent="0.2">
      <c r="A592" s="32"/>
      <c r="B592" s="33"/>
      <c r="C592" s="32"/>
      <c r="D592" s="162" t="s">
        <v>127</v>
      </c>
      <c r="E592" s="32"/>
      <c r="F592" s="163" t="s">
        <v>917</v>
      </c>
      <c r="G592" s="32"/>
      <c r="H592" s="32"/>
      <c r="I592" s="159"/>
      <c r="J592" s="32"/>
      <c r="K592" s="32"/>
      <c r="L592" s="33"/>
      <c r="M592" s="160"/>
      <c r="N592" s="161"/>
      <c r="O592" s="58"/>
      <c r="P592" s="58"/>
      <c r="Q592" s="58"/>
      <c r="R592" s="58"/>
      <c r="S592" s="58"/>
      <c r="T592" s="59"/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  <c r="AE592" s="32"/>
      <c r="AT592" s="17" t="s">
        <v>127</v>
      </c>
      <c r="AU592" s="17" t="s">
        <v>83</v>
      </c>
    </row>
    <row r="593" spans="1:65" s="15" customFormat="1" x14ac:dyDescent="0.2">
      <c r="B593" s="194"/>
      <c r="D593" s="157" t="s">
        <v>129</v>
      </c>
      <c r="E593" s="195" t="s">
        <v>1</v>
      </c>
      <c r="F593" s="196" t="s">
        <v>918</v>
      </c>
      <c r="H593" s="195" t="s">
        <v>1</v>
      </c>
      <c r="I593" s="197"/>
      <c r="L593" s="194"/>
      <c r="M593" s="198"/>
      <c r="N593" s="199"/>
      <c r="O593" s="199"/>
      <c r="P593" s="199"/>
      <c r="Q593" s="199"/>
      <c r="R593" s="199"/>
      <c r="S593" s="199"/>
      <c r="T593" s="200"/>
      <c r="AT593" s="195" t="s">
        <v>129</v>
      </c>
      <c r="AU593" s="195" t="s">
        <v>83</v>
      </c>
      <c r="AV593" s="15" t="s">
        <v>81</v>
      </c>
      <c r="AW593" s="15" t="s">
        <v>30</v>
      </c>
      <c r="AX593" s="15" t="s">
        <v>73</v>
      </c>
      <c r="AY593" s="195" t="s">
        <v>116</v>
      </c>
    </row>
    <row r="594" spans="1:65" s="13" customFormat="1" x14ac:dyDescent="0.2">
      <c r="B594" s="164"/>
      <c r="D594" s="157" t="s">
        <v>129</v>
      </c>
      <c r="E594" s="165" t="s">
        <v>1</v>
      </c>
      <c r="F594" s="166" t="s">
        <v>919</v>
      </c>
      <c r="H594" s="167">
        <v>15.9</v>
      </c>
      <c r="I594" s="168"/>
      <c r="L594" s="164"/>
      <c r="M594" s="169"/>
      <c r="N594" s="170"/>
      <c r="O594" s="170"/>
      <c r="P594" s="170"/>
      <c r="Q594" s="170"/>
      <c r="R594" s="170"/>
      <c r="S594" s="170"/>
      <c r="T594" s="171"/>
      <c r="AT594" s="165" t="s">
        <v>129</v>
      </c>
      <c r="AU594" s="165" t="s">
        <v>83</v>
      </c>
      <c r="AV594" s="13" t="s">
        <v>83</v>
      </c>
      <c r="AW594" s="13" t="s">
        <v>30</v>
      </c>
      <c r="AX594" s="13" t="s">
        <v>73</v>
      </c>
      <c r="AY594" s="165" t="s">
        <v>116</v>
      </c>
    </row>
    <row r="595" spans="1:65" s="13" customFormat="1" x14ac:dyDescent="0.2">
      <c r="B595" s="164"/>
      <c r="D595" s="157" t="s">
        <v>129</v>
      </c>
      <c r="E595" s="165" t="s">
        <v>1</v>
      </c>
      <c r="F595" s="166" t="s">
        <v>920</v>
      </c>
      <c r="H595" s="167">
        <v>46.2</v>
      </c>
      <c r="I595" s="168"/>
      <c r="L595" s="164"/>
      <c r="M595" s="169"/>
      <c r="N595" s="170"/>
      <c r="O595" s="170"/>
      <c r="P595" s="170"/>
      <c r="Q595" s="170"/>
      <c r="R595" s="170"/>
      <c r="S595" s="170"/>
      <c r="T595" s="171"/>
      <c r="AT595" s="165" t="s">
        <v>129</v>
      </c>
      <c r="AU595" s="165" t="s">
        <v>83</v>
      </c>
      <c r="AV595" s="13" t="s">
        <v>83</v>
      </c>
      <c r="AW595" s="13" t="s">
        <v>30</v>
      </c>
      <c r="AX595" s="13" t="s">
        <v>73</v>
      </c>
      <c r="AY595" s="165" t="s">
        <v>116</v>
      </c>
    </row>
    <row r="596" spans="1:65" s="13" customFormat="1" x14ac:dyDescent="0.2">
      <c r="B596" s="164"/>
      <c r="D596" s="157" t="s">
        <v>129</v>
      </c>
      <c r="E596" s="165" t="s">
        <v>1</v>
      </c>
      <c r="F596" s="166" t="s">
        <v>921</v>
      </c>
      <c r="H596" s="167">
        <v>136.85599999999999</v>
      </c>
      <c r="I596" s="168"/>
      <c r="L596" s="164"/>
      <c r="M596" s="169"/>
      <c r="N596" s="170"/>
      <c r="O596" s="170"/>
      <c r="P596" s="170"/>
      <c r="Q596" s="170"/>
      <c r="R596" s="170"/>
      <c r="S596" s="170"/>
      <c r="T596" s="171"/>
      <c r="AT596" s="165" t="s">
        <v>129</v>
      </c>
      <c r="AU596" s="165" t="s">
        <v>83</v>
      </c>
      <c r="AV596" s="13" t="s">
        <v>83</v>
      </c>
      <c r="AW596" s="13" t="s">
        <v>30</v>
      </c>
      <c r="AX596" s="13" t="s">
        <v>73</v>
      </c>
      <c r="AY596" s="165" t="s">
        <v>116</v>
      </c>
    </row>
    <row r="597" spans="1:65" s="13" customFormat="1" x14ac:dyDescent="0.2">
      <c r="B597" s="164"/>
      <c r="D597" s="157" t="s">
        <v>129</v>
      </c>
      <c r="E597" s="165" t="s">
        <v>1</v>
      </c>
      <c r="F597" s="166" t="s">
        <v>922</v>
      </c>
      <c r="H597" s="167">
        <v>125.84</v>
      </c>
      <c r="I597" s="168"/>
      <c r="L597" s="164"/>
      <c r="M597" s="169"/>
      <c r="N597" s="170"/>
      <c r="O597" s="170"/>
      <c r="P597" s="170"/>
      <c r="Q597" s="170"/>
      <c r="R597" s="170"/>
      <c r="S597" s="170"/>
      <c r="T597" s="171"/>
      <c r="AT597" s="165" t="s">
        <v>129</v>
      </c>
      <c r="AU597" s="165" t="s">
        <v>83</v>
      </c>
      <c r="AV597" s="13" t="s">
        <v>83</v>
      </c>
      <c r="AW597" s="13" t="s">
        <v>30</v>
      </c>
      <c r="AX597" s="13" t="s">
        <v>73</v>
      </c>
      <c r="AY597" s="165" t="s">
        <v>116</v>
      </c>
    </row>
    <row r="598" spans="1:65" s="14" customFormat="1" x14ac:dyDescent="0.2">
      <c r="B598" s="182"/>
      <c r="D598" s="157" t="s">
        <v>129</v>
      </c>
      <c r="E598" s="183" t="s">
        <v>1</v>
      </c>
      <c r="F598" s="184" t="s">
        <v>179</v>
      </c>
      <c r="H598" s="185">
        <v>324.79599999999999</v>
      </c>
      <c r="I598" s="186"/>
      <c r="L598" s="182"/>
      <c r="M598" s="187"/>
      <c r="N598" s="188"/>
      <c r="O598" s="188"/>
      <c r="P598" s="188"/>
      <c r="Q598" s="188"/>
      <c r="R598" s="188"/>
      <c r="S598" s="188"/>
      <c r="T598" s="189"/>
      <c r="AT598" s="183" t="s">
        <v>129</v>
      </c>
      <c r="AU598" s="183" t="s">
        <v>83</v>
      </c>
      <c r="AV598" s="14" t="s">
        <v>124</v>
      </c>
      <c r="AW598" s="14" t="s">
        <v>30</v>
      </c>
      <c r="AX598" s="14" t="s">
        <v>81</v>
      </c>
      <c r="AY598" s="183" t="s">
        <v>116</v>
      </c>
    </row>
    <row r="599" spans="1:65" s="2" customFormat="1" ht="24.2" customHeight="1" x14ac:dyDescent="0.2">
      <c r="A599" s="32"/>
      <c r="B599" s="143"/>
      <c r="C599" s="144" t="s">
        <v>923</v>
      </c>
      <c r="D599" s="144" t="s">
        <v>119</v>
      </c>
      <c r="E599" s="145" t="s">
        <v>914</v>
      </c>
      <c r="F599" s="146" t="s">
        <v>915</v>
      </c>
      <c r="G599" s="147" t="s">
        <v>190</v>
      </c>
      <c r="H599" s="148">
        <v>53.4</v>
      </c>
      <c r="I599" s="149"/>
      <c r="J599" s="150">
        <f>ROUND(I599*H599,2)</f>
        <v>0</v>
      </c>
      <c r="K599" s="146" t="s">
        <v>123</v>
      </c>
      <c r="L599" s="33"/>
      <c r="M599" s="151" t="s">
        <v>1</v>
      </c>
      <c r="N599" s="152" t="s">
        <v>38</v>
      </c>
      <c r="O599" s="58"/>
      <c r="P599" s="153">
        <f>O599*H599</f>
        <v>0</v>
      </c>
      <c r="Q599" s="153">
        <v>0</v>
      </c>
      <c r="R599" s="153">
        <f>Q599*H599</f>
        <v>0</v>
      </c>
      <c r="S599" s="153">
        <v>0</v>
      </c>
      <c r="T599" s="154">
        <f>S599*H599</f>
        <v>0</v>
      </c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  <c r="AE599" s="32"/>
      <c r="AR599" s="155" t="s">
        <v>124</v>
      </c>
      <c r="AT599" s="155" t="s">
        <v>119</v>
      </c>
      <c r="AU599" s="155" t="s">
        <v>83</v>
      </c>
      <c r="AY599" s="17" t="s">
        <v>116</v>
      </c>
      <c r="BE599" s="156">
        <f>IF(N599="základní",J599,0)</f>
        <v>0</v>
      </c>
      <c r="BF599" s="156">
        <f>IF(N599="snížená",J599,0)</f>
        <v>0</v>
      </c>
      <c r="BG599" s="156">
        <f>IF(N599="zákl. přenesená",J599,0)</f>
        <v>0</v>
      </c>
      <c r="BH599" s="156">
        <f>IF(N599="sníž. přenesená",J599,0)</f>
        <v>0</v>
      </c>
      <c r="BI599" s="156">
        <f>IF(N599="nulová",J599,0)</f>
        <v>0</v>
      </c>
      <c r="BJ599" s="17" t="s">
        <v>81</v>
      </c>
      <c r="BK599" s="156">
        <f>ROUND(I599*H599,2)</f>
        <v>0</v>
      </c>
      <c r="BL599" s="17" t="s">
        <v>124</v>
      </c>
      <c r="BM599" s="155" t="s">
        <v>924</v>
      </c>
    </row>
    <row r="600" spans="1:65" s="2" customFormat="1" x14ac:dyDescent="0.2">
      <c r="A600" s="32"/>
      <c r="B600" s="33"/>
      <c r="C600" s="32"/>
      <c r="D600" s="157" t="s">
        <v>126</v>
      </c>
      <c r="E600" s="32"/>
      <c r="F600" s="158" t="s">
        <v>915</v>
      </c>
      <c r="G600" s="32"/>
      <c r="H600" s="32"/>
      <c r="I600" s="159"/>
      <c r="J600" s="32"/>
      <c r="K600" s="32"/>
      <c r="L600" s="33"/>
      <c r="M600" s="160"/>
      <c r="N600" s="161"/>
      <c r="O600" s="58"/>
      <c r="P600" s="58"/>
      <c r="Q600" s="58"/>
      <c r="R600" s="58"/>
      <c r="S600" s="58"/>
      <c r="T600" s="59"/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  <c r="AE600" s="32"/>
      <c r="AT600" s="17" t="s">
        <v>126</v>
      </c>
      <c r="AU600" s="17" t="s">
        <v>83</v>
      </c>
    </row>
    <row r="601" spans="1:65" s="2" customFormat="1" x14ac:dyDescent="0.2">
      <c r="A601" s="32"/>
      <c r="B601" s="33"/>
      <c r="C601" s="32"/>
      <c r="D601" s="162" t="s">
        <v>127</v>
      </c>
      <c r="E601" s="32"/>
      <c r="F601" s="163" t="s">
        <v>917</v>
      </c>
      <c r="G601" s="32"/>
      <c r="H601" s="32"/>
      <c r="I601" s="159"/>
      <c r="J601" s="32"/>
      <c r="K601" s="32"/>
      <c r="L601" s="33"/>
      <c r="M601" s="160"/>
      <c r="N601" s="161"/>
      <c r="O601" s="58"/>
      <c r="P601" s="58"/>
      <c r="Q601" s="58"/>
      <c r="R601" s="58"/>
      <c r="S601" s="58"/>
      <c r="T601" s="59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T601" s="17" t="s">
        <v>127</v>
      </c>
      <c r="AU601" s="17" t="s">
        <v>83</v>
      </c>
    </row>
    <row r="602" spans="1:65" s="13" customFormat="1" ht="22.5" x14ac:dyDescent="0.2">
      <c r="B602" s="164"/>
      <c r="D602" s="157" t="s">
        <v>129</v>
      </c>
      <c r="E602" s="165" t="s">
        <v>1</v>
      </c>
      <c r="F602" s="166" t="s">
        <v>925</v>
      </c>
      <c r="H602" s="167">
        <v>53.4</v>
      </c>
      <c r="I602" s="168"/>
      <c r="L602" s="164"/>
      <c r="M602" s="169"/>
      <c r="N602" s="170"/>
      <c r="O602" s="170"/>
      <c r="P602" s="170"/>
      <c r="Q602" s="170"/>
      <c r="R602" s="170"/>
      <c r="S602" s="170"/>
      <c r="T602" s="171"/>
      <c r="AT602" s="165" t="s">
        <v>129</v>
      </c>
      <c r="AU602" s="165" t="s">
        <v>83</v>
      </c>
      <c r="AV602" s="13" t="s">
        <v>83</v>
      </c>
      <c r="AW602" s="13" t="s">
        <v>30</v>
      </c>
      <c r="AX602" s="13" t="s">
        <v>81</v>
      </c>
      <c r="AY602" s="165" t="s">
        <v>116</v>
      </c>
    </row>
    <row r="603" spans="1:65" s="2" customFormat="1" ht="24.2" customHeight="1" x14ac:dyDescent="0.2">
      <c r="A603" s="32"/>
      <c r="B603" s="143"/>
      <c r="C603" s="144" t="s">
        <v>926</v>
      </c>
      <c r="D603" s="144" t="s">
        <v>119</v>
      </c>
      <c r="E603" s="145" t="s">
        <v>927</v>
      </c>
      <c r="F603" s="146" t="s">
        <v>928</v>
      </c>
      <c r="G603" s="147" t="s">
        <v>190</v>
      </c>
      <c r="H603" s="148">
        <v>106.929</v>
      </c>
      <c r="I603" s="149"/>
      <c r="J603" s="150">
        <f>ROUND(I603*H603,2)</f>
        <v>0</v>
      </c>
      <c r="K603" s="146" t="s">
        <v>123</v>
      </c>
      <c r="L603" s="33"/>
      <c r="M603" s="151" t="s">
        <v>1</v>
      </c>
      <c r="N603" s="152" t="s">
        <v>38</v>
      </c>
      <c r="O603" s="58"/>
      <c r="P603" s="153">
        <f>O603*H603</f>
        <v>0</v>
      </c>
      <c r="Q603" s="153">
        <v>3.8850000000000003E-2</v>
      </c>
      <c r="R603" s="153">
        <f>Q603*H603</f>
        <v>4.1541916500000005</v>
      </c>
      <c r="S603" s="153">
        <v>0</v>
      </c>
      <c r="T603" s="154">
        <f>S603*H603</f>
        <v>0</v>
      </c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R603" s="155" t="s">
        <v>124</v>
      </c>
      <c r="AT603" s="155" t="s">
        <v>119</v>
      </c>
      <c r="AU603" s="155" t="s">
        <v>83</v>
      </c>
      <c r="AY603" s="17" t="s">
        <v>116</v>
      </c>
      <c r="BE603" s="156">
        <f>IF(N603="základní",J603,0)</f>
        <v>0</v>
      </c>
      <c r="BF603" s="156">
        <f>IF(N603="snížená",J603,0)</f>
        <v>0</v>
      </c>
      <c r="BG603" s="156">
        <f>IF(N603="zákl. přenesená",J603,0)</f>
        <v>0</v>
      </c>
      <c r="BH603" s="156">
        <f>IF(N603="sníž. přenesená",J603,0)</f>
        <v>0</v>
      </c>
      <c r="BI603" s="156">
        <f>IF(N603="nulová",J603,0)</f>
        <v>0</v>
      </c>
      <c r="BJ603" s="17" t="s">
        <v>81</v>
      </c>
      <c r="BK603" s="156">
        <f>ROUND(I603*H603,2)</f>
        <v>0</v>
      </c>
      <c r="BL603" s="17" t="s">
        <v>124</v>
      </c>
      <c r="BM603" s="155" t="s">
        <v>929</v>
      </c>
    </row>
    <row r="604" spans="1:65" s="2" customFormat="1" ht="19.5" x14ac:dyDescent="0.2">
      <c r="A604" s="32"/>
      <c r="B604" s="33"/>
      <c r="C604" s="32"/>
      <c r="D604" s="157" t="s">
        <v>126</v>
      </c>
      <c r="E604" s="32"/>
      <c r="F604" s="158" t="s">
        <v>930</v>
      </c>
      <c r="G604" s="32"/>
      <c r="H604" s="32"/>
      <c r="I604" s="159"/>
      <c r="J604" s="32"/>
      <c r="K604" s="32"/>
      <c r="L604" s="33"/>
      <c r="M604" s="160"/>
      <c r="N604" s="161"/>
      <c r="O604" s="58"/>
      <c r="P604" s="58"/>
      <c r="Q604" s="58"/>
      <c r="R604" s="58"/>
      <c r="S604" s="58"/>
      <c r="T604" s="59"/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T604" s="17" t="s">
        <v>126</v>
      </c>
      <c r="AU604" s="17" t="s">
        <v>83</v>
      </c>
    </row>
    <row r="605" spans="1:65" s="2" customFormat="1" x14ac:dyDescent="0.2">
      <c r="A605" s="32"/>
      <c r="B605" s="33"/>
      <c r="C605" s="32"/>
      <c r="D605" s="162" t="s">
        <v>127</v>
      </c>
      <c r="E605" s="32"/>
      <c r="F605" s="163" t="s">
        <v>931</v>
      </c>
      <c r="G605" s="32"/>
      <c r="H605" s="32"/>
      <c r="I605" s="159"/>
      <c r="J605" s="32"/>
      <c r="K605" s="32"/>
      <c r="L605" s="33"/>
      <c r="M605" s="160"/>
      <c r="N605" s="161"/>
      <c r="O605" s="58"/>
      <c r="P605" s="58"/>
      <c r="Q605" s="58"/>
      <c r="R605" s="58"/>
      <c r="S605" s="58"/>
      <c r="T605" s="59"/>
      <c r="U605" s="32"/>
      <c r="V605" s="32"/>
      <c r="W605" s="32"/>
      <c r="X605" s="32"/>
      <c r="Y605" s="32"/>
      <c r="Z605" s="32"/>
      <c r="AA605" s="32"/>
      <c r="AB605" s="32"/>
      <c r="AC605" s="32"/>
      <c r="AD605" s="32"/>
      <c r="AE605" s="32"/>
      <c r="AT605" s="17" t="s">
        <v>127</v>
      </c>
      <c r="AU605" s="17" t="s">
        <v>83</v>
      </c>
    </row>
    <row r="606" spans="1:65" s="15" customFormat="1" x14ac:dyDescent="0.2">
      <c r="B606" s="194"/>
      <c r="D606" s="157" t="s">
        <v>129</v>
      </c>
      <c r="E606" s="195" t="s">
        <v>1</v>
      </c>
      <c r="F606" s="196" t="s">
        <v>932</v>
      </c>
      <c r="H606" s="195" t="s">
        <v>1</v>
      </c>
      <c r="I606" s="197"/>
      <c r="L606" s="194"/>
      <c r="M606" s="198"/>
      <c r="N606" s="199"/>
      <c r="O606" s="199"/>
      <c r="P606" s="199"/>
      <c r="Q606" s="199"/>
      <c r="R606" s="199"/>
      <c r="S606" s="199"/>
      <c r="T606" s="200"/>
      <c r="AT606" s="195" t="s">
        <v>129</v>
      </c>
      <c r="AU606" s="195" t="s">
        <v>83</v>
      </c>
      <c r="AV606" s="15" t="s">
        <v>81</v>
      </c>
      <c r="AW606" s="15" t="s">
        <v>30</v>
      </c>
      <c r="AX606" s="15" t="s">
        <v>73</v>
      </c>
      <c r="AY606" s="195" t="s">
        <v>116</v>
      </c>
    </row>
    <row r="607" spans="1:65" s="13" customFormat="1" x14ac:dyDescent="0.2">
      <c r="B607" s="164"/>
      <c r="D607" s="157" t="s">
        <v>129</v>
      </c>
      <c r="E607" s="165" t="s">
        <v>1</v>
      </c>
      <c r="F607" s="166" t="s">
        <v>933</v>
      </c>
      <c r="H607" s="167">
        <v>11.13</v>
      </c>
      <c r="I607" s="168"/>
      <c r="L607" s="164"/>
      <c r="M607" s="169"/>
      <c r="N607" s="170"/>
      <c r="O607" s="170"/>
      <c r="P607" s="170"/>
      <c r="Q607" s="170"/>
      <c r="R607" s="170"/>
      <c r="S607" s="170"/>
      <c r="T607" s="171"/>
      <c r="AT607" s="165" t="s">
        <v>129</v>
      </c>
      <c r="AU607" s="165" t="s">
        <v>83</v>
      </c>
      <c r="AV607" s="13" t="s">
        <v>83</v>
      </c>
      <c r="AW607" s="13" t="s">
        <v>30</v>
      </c>
      <c r="AX607" s="13" t="s">
        <v>73</v>
      </c>
      <c r="AY607" s="165" t="s">
        <v>116</v>
      </c>
    </row>
    <row r="608" spans="1:65" s="13" customFormat="1" x14ac:dyDescent="0.2">
      <c r="B608" s="164"/>
      <c r="D608" s="157" t="s">
        <v>129</v>
      </c>
      <c r="E608" s="165" t="s">
        <v>1</v>
      </c>
      <c r="F608" s="166" t="s">
        <v>934</v>
      </c>
      <c r="H608" s="167">
        <v>95.799000000000007</v>
      </c>
      <c r="I608" s="168"/>
      <c r="L608" s="164"/>
      <c r="M608" s="169"/>
      <c r="N608" s="170"/>
      <c r="O608" s="170"/>
      <c r="P608" s="170"/>
      <c r="Q608" s="170"/>
      <c r="R608" s="170"/>
      <c r="S608" s="170"/>
      <c r="T608" s="171"/>
      <c r="AT608" s="165" t="s">
        <v>129</v>
      </c>
      <c r="AU608" s="165" t="s">
        <v>83</v>
      </c>
      <c r="AV608" s="13" t="s">
        <v>83</v>
      </c>
      <c r="AW608" s="13" t="s">
        <v>30</v>
      </c>
      <c r="AX608" s="13" t="s">
        <v>73</v>
      </c>
      <c r="AY608" s="165" t="s">
        <v>116</v>
      </c>
    </row>
    <row r="609" spans="1:65" s="14" customFormat="1" x14ac:dyDescent="0.2">
      <c r="B609" s="182"/>
      <c r="D609" s="157" t="s">
        <v>129</v>
      </c>
      <c r="E609" s="183" t="s">
        <v>1</v>
      </c>
      <c r="F609" s="184" t="s">
        <v>179</v>
      </c>
      <c r="H609" s="185">
        <v>106.929</v>
      </c>
      <c r="I609" s="186"/>
      <c r="L609" s="182"/>
      <c r="M609" s="187"/>
      <c r="N609" s="188"/>
      <c r="O609" s="188"/>
      <c r="P609" s="188"/>
      <c r="Q609" s="188"/>
      <c r="R609" s="188"/>
      <c r="S609" s="188"/>
      <c r="T609" s="189"/>
      <c r="AT609" s="183" t="s">
        <v>129</v>
      </c>
      <c r="AU609" s="183" t="s">
        <v>83</v>
      </c>
      <c r="AV609" s="14" t="s">
        <v>124</v>
      </c>
      <c r="AW609" s="14" t="s">
        <v>30</v>
      </c>
      <c r="AX609" s="14" t="s">
        <v>81</v>
      </c>
      <c r="AY609" s="183" t="s">
        <v>116</v>
      </c>
    </row>
    <row r="610" spans="1:65" s="2" customFormat="1" ht="24.2" customHeight="1" x14ac:dyDescent="0.2">
      <c r="A610" s="32"/>
      <c r="B610" s="143"/>
      <c r="C610" s="144" t="s">
        <v>935</v>
      </c>
      <c r="D610" s="144" t="s">
        <v>119</v>
      </c>
      <c r="E610" s="145" t="s">
        <v>936</v>
      </c>
      <c r="F610" s="146" t="s">
        <v>937</v>
      </c>
      <c r="G610" s="147" t="s">
        <v>190</v>
      </c>
      <c r="H610" s="148">
        <v>92.027000000000001</v>
      </c>
      <c r="I610" s="149"/>
      <c r="J610" s="150">
        <f>ROUND(I610*H610,2)</f>
        <v>0</v>
      </c>
      <c r="K610" s="146" t="s">
        <v>123</v>
      </c>
      <c r="L610" s="33"/>
      <c r="M610" s="151" t="s">
        <v>1</v>
      </c>
      <c r="N610" s="152" t="s">
        <v>38</v>
      </c>
      <c r="O610" s="58"/>
      <c r="P610" s="153">
        <f>O610*H610</f>
        <v>0</v>
      </c>
      <c r="Q610" s="153">
        <v>8.0570000000000003E-2</v>
      </c>
      <c r="R610" s="153">
        <f>Q610*H610</f>
        <v>7.4146153900000007</v>
      </c>
      <c r="S610" s="153">
        <v>0</v>
      </c>
      <c r="T610" s="154">
        <f>S610*H610</f>
        <v>0</v>
      </c>
      <c r="U610" s="32"/>
      <c r="V610" s="32"/>
      <c r="W610" s="32"/>
      <c r="X610" s="32"/>
      <c r="Y610" s="32"/>
      <c r="Z610" s="32"/>
      <c r="AA610" s="32"/>
      <c r="AB610" s="32"/>
      <c r="AC610" s="32"/>
      <c r="AD610" s="32"/>
      <c r="AE610" s="32"/>
      <c r="AR610" s="155" t="s">
        <v>124</v>
      </c>
      <c r="AT610" s="155" t="s">
        <v>119</v>
      </c>
      <c r="AU610" s="155" t="s">
        <v>83</v>
      </c>
      <c r="AY610" s="17" t="s">
        <v>116</v>
      </c>
      <c r="BE610" s="156">
        <f>IF(N610="základní",J610,0)</f>
        <v>0</v>
      </c>
      <c r="BF610" s="156">
        <f>IF(N610="snížená",J610,0)</f>
        <v>0</v>
      </c>
      <c r="BG610" s="156">
        <f>IF(N610="zákl. přenesená",J610,0)</f>
        <v>0</v>
      </c>
      <c r="BH610" s="156">
        <f>IF(N610="sníž. přenesená",J610,0)</f>
        <v>0</v>
      </c>
      <c r="BI610" s="156">
        <f>IF(N610="nulová",J610,0)</f>
        <v>0</v>
      </c>
      <c r="BJ610" s="17" t="s">
        <v>81</v>
      </c>
      <c r="BK610" s="156">
        <f>ROUND(I610*H610,2)</f>
        <v>0</v>
      </c>
      <c r="BL610" s="17" t="s">
        <v>124</v>
      </c>
      <c r="BM610" s="155" t="s">
        <v>938</v>
      </c>
    </row>
    <row r="611" spans="1:65" s="2" customFormat="1" ht="19.5" x14ac:dyDescent="0.2">
      <c r="A611" s="32"/>
      <c r="B611" s="33"/>
      <c r="C611" s="32"/>
      <c r="D611" s="157" t="s">
        <v>126</v>
      </c>
      <c r="E611" s="32"/>
      <c r="F611" s="158" t="s">
        <v>939</v>
      </c>
      <c r="G611" s="32"/>
      <c r="H611" s="32"/>
      <c r="I611" s="159"/>
      <c r="J611" s="32"/>
      <c r="K611" s="32"/>
      <c r="L611" s="33"/>
      <c r="M611" s="160"/>
      <c r="N611" s="161"/>
      <c r="O611" s="58"/>
      <c r="P611" s="58"/>
      <c r="Q611" s="58"/>
      <c r="R611" s="58"/>
      <c r="S611" s="58"/>
      <c r="T611" s="59"/>
      <c r="U611" s="32"/>
      <c r="V611" s="32"/>
      <c r="W611" s="32"/>
      <c r="X611" s="32"/>
      <c r="Y611" s="32"/>
      <c r="Z611" s="32"/>
      <c r="AA611" s="32"/>
      <c r="AB611" s="32"/>
      <c r="AC611" s="32"/>
      <c r="AD611" s="32"/>
      <c r="AE611" s="32"/>
      <c r="AT611" s="17" t="s">
        <v>126</v>
      </c>
      <c r="AU611" s="17" t="s">
        <v>83</v>
      </c>
    </row>
    <row r="612" spans="1:65" s="2" customFormat="1" x14ac:dyDescent="0.2">
      <c r="A612" s="32"/>
      <c r="B612" s="33"/>
      <c r="C612" s="32"/>
      <c r="D612" s="162" t="s">
        <v>127</v>
      </c>
      <c r="E612" s="32"/>
      <c r="F612" s="163" t="s">
        <v>940</v>
      </c>
      <c r="G612" s="32"/>
      <c r="H612" s="32"/>
      <c r="I612" s="159"/>
      <c r="J612" s="32"/>
      <c r="K612" s="32"/>
      <c r="L612" s="33"/>
      <c r="M612" s="160"/>
      <c r="N612" s="161"/>
      <c r="O612" s="58"/>
      <c r="P612" s="58"/>
      <c r="Q612" s="58"/>
      <c r="R612" s="58"/>
      <c r="S612" s="58"/>
      <c r="T612" s="59"/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  <c r="AE612" s="32"/>
      <c r="AT612" s="17" t="s">
        <v>127</v>
      </c>
      <c r="AU612" s="17" t="s">
        <v>83</v>
      </c>
    </row>
    <row r="613" spans="1:65" s="15" customFormat="1" x14ac:dyDescent="0.2">
      <c r="B613" s="194"/>
      <c r="D613" s="157" t="s">
        <v>129</v>
      </c>
      <c r="E613" s="195" t="s">
        <v>1</v>
      </c>
      <c r="F613" s="196" t="s">
        <v>941</v>
      </c>
      <c r="H613" s="195" t="s">
        <v>1</v>
      </c>
      <c r="I613" s="197"/>
      <c r="L613" s="194"/>
      <c r="M613" s="198"/>
      <c r="N613" s="199"/>
      <c r="O613" s="199"/>
      <c r="P613" s="199"/>
      <c r="Q613" s="199"/>
      <c r="R613" s="199"/>
      <c r="S613" s="199"/>
      <c r="T613" s="200"/>
      <c r="AT613" s="195" t="s">
        <v>129</v>
      </c>
      <c r="AU613" s="195" t="s">
        <v>83</v>
      </c>
      <c r="AV613" s="15" t="s">
        <v>81</v>
      </c>
      <c r="AW613" s="15" t="s">
        <v>30</v>
      </c>
      <c r="AX613" s="15" t="s">
        <v>73</v>
      </c>
      <c r="AY613" s="195" t="s">
        <v>116</v>
      </c>
    </row>
    <row r="614" spans="1:65" s="13" customFormat="1" x14ac:dyDescent="0.2">
      <c r="B614" s="164"/>
      <c r="D614" s="157" t="s">
        <v>129</v>
      </c>
      <c r="E614" s="165" t="s">
        <v>1</v>
      </c>
      <c r="F614" s="166" t="s">
        <v>942</v>
      </c>
      <c r="H614" s="167">
        <v>4.7699999999999996</v>
      </c>
      <c r="I614" s="168"/>
      <c r="L614" s="164"/>
      <c r="M614" s="169"/>
      <c r="N614" s="170"/>
      <c r="O614" s="170"/>
      <c r="P614" s="170"/>
      <c r="Q614" s="170"/>
      <c r="R614" s="170"/>
      <c r="S614" s="170"/>
      <c r="T614" s="171"/>
      <c r="AT614" s="165" t="s">
        <v>129</v>
      </c>
      <c r="AU614" s="165" t="s">
        <v>83</v>
      </c>
      <c r="AV614" s="13" t="s">
        <v>83</v>
      </c>
      <c r="AW614" s="13" t="s">
        <v>30</v>
      </c>
      <c r="AX614" s="13" t="s">
        <v>73</v>
      </c>
      <c r="AY614" s="165" t="s">
        <v>116</v>
      </c>
    </row>
    <row r="615" spans="1:65" s="13" customFormat="1" x14ac:dyDescent="0.2">
      <c r="B615" s="164"/>
      <c r="D615" s="157" t="s">
        <v>129</v>
      </c>
      <c r="E615" s="165" t="s">
        <v>1</v>
      </c>
      <c r="F615" s="166" t="s">
        <v>943</v>
      </c>
      <c r="H615" s="167">
        <v>46.2</v>
      </c>
      <c r="I615" s="168"/>
      <c r="L615" s="164"/>
      <c r="M615" s="169"/>
      <c r="N615" s="170"/>
      <c r="O615" s="170"/>
      <c r="P615" s="170"/>
      <c r="Q615" s="170"/>
      <c r="R615" s="170"/>
      <c r="S615" s="170"/>
      <c r="T615" s="171"/>
      <c r="AT615" s="165" t="s">
        <v>129</v>
      </c>
      <c r="AU615" s="165" t="s">
        <v>83</v>
      </c>
      <c r="AV615" s="13" t="s">
        <v>83</v>
      </c>
      <c r="AW615" s="13" t="s">
        <v>30</v>
      </c>
      <c r="AX615" s="13" t="s">
        <v>73</v>
      </c>
      <c r="AY615" s="165" t="s">
        <v>116</v>
      </c>
    </row>
    <row r="616" spans="1:65" s="13" customFormat="1" x14ac:dyDescent="0.2">
      <c r="B616" s="164"/>
      <c r="D616" s="157" t="s">
        <v>129</v>
      </c>
      <c r="E616" s="165" t="s">
        <v>1</v>
      </c>
      <c r="F616" s="166" t="s">
        <v>944</v>
      </c>
      <c r="H616" s="167">
        <v>41.057000000000002</v>
      </c>
      <c r="I616" s="168"/>
      <c r="L616" s="164"/>
      <c r="M616" s="169"/>
      <c r="N616" s="170"/>
      <c r="O616" s="170"/>
      <c r="P616" s="170"/>
      <c r="Q616" s="170"/>
      <c r="R616" s="170"/>
      <c r="S616" s="170"/>
      <c r="T616" s="171"/>
      <c r="AT616" s="165" t="s">
        <v>129</v>
      </c>
      <c r="AU616" s="165" t="s">
        <v>83</v>
      </c>
      <c r="AV616" s="13" t="s">
        <v>83</v>
      </c>
      <c r="AW616" s="13" t="s">
        <v>30</v>
      </c>
      <c r="AX616" s="13" t="s">
        <v>73</v>
      </c>
      <c r="AY616" s="165" t="s">
        <v>116</v>
      </c>
    </row>
    <row r="617" spans="1:65" s="14" customFormat="1" x14ac:dyDescent="0.2">
      <c r="B617" s="182"/>
      <c r="D617" s="157" t="s">
        <v>129</v>
      </c>
      <c r="E617" s="183" t="s">
        <v>1</v>
      </c>
      <c r="F617" s="184" t="s">
        <v>179</v>
      </c>
      <c r="H617" s="185">
        <v>92.027000000000001</v>
      </c>
      <c r="I617" s="186"/>
      <c r="L617" s="182"/>
      <c r="M617" s="187"/>
      <c r="N617" s="188"/>
      <c r="O617" s="188"/>
      <c r="P617" s="188"/>
      <c r="Q617" s="188"/>
      <c r="R617" s="188"/>
      <c r="S617" s="188"/>
      <c r="T617" s="189"/>
      <c r="AT617" s="183" t="s">
        <v>129</v>
      </c>
      <c r="AU617" s="183" t="s">
        <v>83</v>
      </c>
      <c r="AV617" s="14" t="s">
        <v>124</v>
      </c>
      <c r="AW617" s="14" t="s">
        <v>30</v>
      </c>
      <c r="AX617" s="14" t="s">
        <v>81</v>
      </c>
      <c r="AY617" s="183" t="s">
        <v>116</v>
      </c>
    </row>
    <row r="618" spans="1:65" s="2" customFormat="1" ht="21.75" customHeight="1" x14ac:dyDescent="0.2">
      <c r="A618" s="32"/>
      <c r="B618" s="143"/>
      <c r="C618" s="144" t="s">
        <v>945</v>
      </c>
      <c r="D618" s="144" t="s">
        <v>119</v>
      </c>
      <c r="E618" s="145" t="s">
        <v>946</v>
      </c>
      <c r="F618" s="146" t="s">
        <v>947</v>
      </c>
      <c r="G618" s="147" t="s">
        <v>190</v>
      </c>
      <c r="H618" s="148">
        <v>198.95599999999999</v>
      </c>
      <c r="I618" s="149"/>
      <c r="J618" s="150">
        <f>ROUND(I618*H618,2)</f>
        <v>0</v>
      </c>
      <c r="K618" s="146" t="s">
        <v>123</v>
      </c>
      <c r="L618" s="33"/>
      <c r="M618" s="151" t="s">
        <v>1</v>
      </c>
      <c r="N618" s="152" t="s">
        <v>38</v>
      </c>
      <c r="O618" s="58"/>
      <c r="P618" s="153">
        <f>O618*H618</f>
        <v>0</v>
      </c>
      <c r="Q618" s="153">
        <v>0.01</v>
      </c>
      <c r="R618" s="153">
        <f>Q618*H618</f>
        <v>1.98956</v>
      </c>
      <c r="S618" s="153">
        <v>0</v>
      </c>
      <c r="T618" s="154">
        <f>S618*H618</f>
        <v>0</v>
      </c>
      <c r="U618" s="32"/>
      <c r="V618" s="32"/>
      <c r="W618" s="32"/>
      <c r="X618" s="32"/>
      <c r="Y618" s="32"/>
      <c r="Z618" s="32"/>
      <c r="AA618" s="32"/>
      <c r="AB618" s="32"/>
      <c r="AC618" s="32"/>
      <c r="AD618" s="32"/>
      <c r="AE618" s="32"/>
      <c r="AR618" s="155" t="s">
        <v>124</v>
      </c>
      <c r="AT618" s="155" t="s">
        <v>119</v>
      </c>
      <c r="AU618" s="155" t="s">
        <v>83</v>
      </c>
      <c r="AY618" s="17" t="s">
        <v>116</v>
      </c>
      <c r="BE618" s="156">
        <f>IF(N618="základní",J618,0)</f>
        <v>0</v>
      </c>
      <c r="BF618" s="156">
        <f>IF(N618="snížená",J618,0)</f>
        <v>0</v>
      </c>
      <c r="BG618" s="156">
        <f>IF(N618="zákl. přenesená",J618,0)</f>
        <v>0</v>
      </c>
      <c r="BH618" s="156">
        <f>IF(N618="sníž. přenesená",J618,0)</f>
        <v>0</v>
      </c>
      <c r="BI618" s="156">
        <f>IF(N618="nulová",J618,0)</f>
        <v>0</v>
      </c>
      <c r="BJ618" s="17" t="s">
        <v>81</v>
      </c>
      <c r="BK618" s="156">
        <f>ROUND(I618*H618,2)</f>
        <v>0</v>
      </c>
      <c r="BL618" s="17" t="s">
        <v>124</v>
      </c>
      <c r="BM618" s="155" t="s">
        <v>948</v>
      </c>
    </row>
    <row r="619" spans="1:65" s="2" customFormat="1" ht="19.5" x14ac:dyDescent="0.2">
      <c r="A619" s="32"/>
      <c r="B619" s="33"/>
      <c r="C619" s="32"/>
      <c r="D619" s="157" t="s">
        <v>126</v>
      </c>
      <c r="E619" s="32"/>
      <c r="F619" s="158" t="s">
        <v>949</v>
      </c>
      <c r="G619" s="32"/>
      <c r="H619" s="32"/>
      <c r="I619" s="159"/>
      <c r="J619" s="32"/>
      <c r="K619" s="32"/>
      <c r="L619" s="33"/>
      <c r="M619" s="160"/>
      <c r="N619" s="161"/>
      <c r="O619" s="58"/>
      <c r="P619" s="58"/>
      <c r="Q619" s="58"/>
      <c r="R619" s="58"/>
      <c r="S619" s="58"/>
      <c r="T619" s="59"/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  <c r="AE619" s="32"/>
      <c r="AT619" s="17" t="s">
        <v>126</v>
      </c>
      <c r="AU619" s="17" t="s">
        <v>83</v>
      </c>
    </row>
    <row r="620" spans="1:65" s="2" customFormat="1" x14ac:dyDescent="0.2">
      <c r="A620" s="32"/>
      <c r="B620" s="33"/>
      <c r="C620" s="32"/>
      <c r="D620" s="162" t="s">
        <v>127</v>
      </c>
      <c r="E620" s="32"/>
      <c r="F620" s="163" t="s">
        <v>950</v>
      </c>
      <c r="G620" s="32"/>
      <c r="H620" s="32"/>
      <c r="I620" s="159"/>
      <c r="J620" s="32"/>
      <c r="K620" s="32"/>
      <c r="L620" s="33"/>
      <c r="M620" s="160"/>
      <c r="N620" s="161"/>
      <c r="O620" s="58"/>
      <c r="P620" s="58"/>
      <c r="Q620" s="58"/>
      <c r="R620" s="58"/>
      <c r="S620" s="58"/>
      <c r="T620" s="59"/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  <c r="AE620" s="32"/>
      <c r="AT620" s="17" t="s">
        <v>127</v>
      </c>
      <c r="AU620" s="17" t="s">
        <v>83</v>
      </c>
    </row>
    <row r="621" spans="1:65" s="15" customFormat="1" x14ac:dyDescent="0.2">
      <c r="B621" s="194"/>
      <c r="D621" s="157" t="s">
        <v>129</v>
      </c>
      <c r="E621" s="195" t="s">
        <v>1</v>
      </c>
      <c r="F621" s="196" t="s">
        <v>951</v>
      </c>
      <c r="H621" s="195" t="s">
        <v>1</v>
      </c>
      <c r="I621" s="197"/>
      <c r="L621" s="194"/>
      <c r="M621" s="198"/>
      <c r="N621" s="199"/>
      <c r="O621" s="199"/>
      <c r="P621" s="199"/>
      <c r="Q621" s="199"/>
      <c r="R621" s="199"/>
      <c r="S621" s="199"/>
      <c r="T621" s="200"/>
      <c r="AT621" s="195" t="s">
        <v>129</v>
      </c>
      <c r="AU621" s="195" t="s">
        <v>83</v>
      </c>
      <c r="AV621" s="15" t="s">
        <v>81</v>
      </c>
      <c r="AW621" s="15" t="s">
        <v>30</v>
      </c>
      <c r="AX621" s="15" t="s">
        <v>73</v>
      </c>
      <c r="AY621" s="195" t="s">
        <v>116</v>
      </c>
    </row>
    <row r="622" spans="1:65" s="13" customFormat="1" x14ac:dyDescent="0.2">
      <c r="B622" s="164"/>
      <c r="D622" s="157" t="s">
        <v>129</v>
      </c>
      <c r="E622" s="165" t="s">
        <v>1</v>
      </c>
      <c r="F622" s="166" t="s">
        <v>919</v>
      </c>
      <c r="H622" s="167">
        <v>15.9</v>
      </c>
      <c r="I622" s="168"/>
      <c r="L622" s="164"/>
      <c r="M622" s="169"/>
      <c r="N622" s="170"/>
      <c r="O622" s="170"/>
      <c r="P622" s="170"/>
      <c r="Q622" s="170"/>
      <c r="R622" s="170"/>
      <c r="S622" s="170"/>
      <c r="T622" s="171"/>
      <c r="AT622" s="165" t="s">
        <v>129</v>
      </c>
      <c r="AU622" s="165" t="s">
        <v>83</v>
      </c>
      <c r="AV622" s="13" t="s">
        <v>83</v>
      </c>
      <c r="AW622" s="13" t="s">
        <v>30</v>
      </c>
      <c r="AX622" s="13" t="s">
        <v>73</v>
      </c>
      <c r="AY622" s="165" t="s">
        <v>116</v>
      </c>
    </row>
    <row r="623" spans="1:65" s="13" customFormat="1" x14ac:dyDescent="0.2">
      <c r="B623" s="164"/>
      <c r="D623" s="157" t="s">
        <v>129</v>
      </c>
      <c r="E623" s="165" t="s">
        <v>1</v>
      </c>
      <c r="F623" s="166" t="s">
        <v>920</v>
      </c>
      <c r="H623" s="167">
        <v>46.2</v>
      </c>
      <c r="I623" s="168"/>
      <c r="L623" s="164"/>
      <c r="M623" s="169"/>
      <c r="N623" s="170"/>
      <c r="O623" s="170"/>
      <c r="P623" s="170"/>
      <c r="Q623" s="170"/>
      <c r="R623" s="170"/>
      <c r="S623" s="170"/>
      <c r="T623" s="171"/>
      <c r="AT623" s="165" t="s">
        <v>129</v>
      </c>
      <c r="AU623" s="165" t="s">
        <v>83</v>
      </c>
      <c r="AV623" s="13" t="s">
        <v>83</v>
      </c>
      <c r="AW623" s="13" t="s">
        <v>30</v>
      </c>
      <c r="AX623" s="13" t="s">
        <v>73</v>
      </c>
      <c r="AY623" s="165" t="s">
        <v>116</v>
      </c>
    </row>
    <row r="624" spans="1:65" s="13" customFormat="1" x14ac:dyDescent="0.2">
      <c r="B624" s="164"/>
      <c r="D624" s="157" t="s">
        <v>129</v>
      </c>
      <c r="E624" s="165" t="s">
        <v>1</v>
      </c>
      <c r="F624" s="166" t="s">
        <v>921</v>
      </c>
      <c r="H624" s="167">
        <v>136.85599999999999</v>
      </c>
      <c r="I624" s="168"/>
      <c r="L624" s="164"/>
      <c r="M624" s="169"/>
      <c r="N624" s="170"/>
      <c r="O624" s="170"/>
      <c r="P624" s="170"/>
      <c r="Q624" s="170"/>
      <c r="R624" s="170"/>
      <c r="S624" s="170"/>
      <c r="T624" s="171"/>
      <c r="AT624" s="165" t="s">
        <v>129</v>
      </c>
      <c r="AU624" s="165" t="s">
        <v>83</v>
      </c>
      <c r="AV624" s="13" t="s">
        <v>83</v>
      </c>
      <c r="AW624" s="13" t="s">
        <v>30</v>
      </c>
      <c r="AX624" s="13" t="s">
        <v>73</v>
      </c>
      <c r="AY624" s="165" t="s">
        <v>116</v>
      </c>
    </row>
    <row r="625" spans="1:65" s="14" customFormat="1" x14ac:dyDescent="0.2">
      <c r="B625" s="182"/>
      <c r="D625" s="157" t="s">
        <v>129</v>
      </c>
      <c r="E625" s="183" t="s">
        <v>1</v>
      </c>
      <c r="F625" s="184" t="s">
        <v>179</v>
      </c>
      <c r="H625" s="185">
        <v>198.95599999999999</v>
      </c>
      <c r="I625" s="186"/>
      <c r="L625" s="182"/>
      <c r="M625" s="187"/>
      <c r="N625" s="188"/>
      <c r="O625" s="188"/>
      <c r="P625" s="188"/>
      <c r="Q625" s="188"/>
      <c r="R625" s="188"/>
      <c r="S625" s="188"/>
      <c r="T625" s="189"/>
      <c r="AT625" s="183" t="s">
        <v>129</v>
      </c>
      <c r="AU625" s="183" t="s">
        <v>83</v>
      </c>
      <c r="AV625" s="14" t="s">
        <v>124</v>
      </c>
      <c r="AW625" s="14" t="s">
        <v>30</v>
      </c>
      <c r="AX625" s="14" t="s">
        <v>81</v>
      </c>
      <c r="AY625" s="183" t="s">
        <v>116</v>
      </c>
    </row>
    <row r="626" spans="1:65" s="2" customFormat="1" ht="24.2" customHeight="1" x14ac:dyDescent="0.2">
      <c r="A626" s="32"/>
      <c r="B626" s="143"/>
      <c r="C626" s="144" t="s">
        <v>952</v>
      </c>
      <c r="D626" s="144" t="s">
        <v>119</v>
      </c>
      <c r="E626" s="145" t="s">
        <v>953</v>
      </c>
      <c r="F626" s="146" t="s">
        <v>954</v>
      </c>
      <c r="G626" s="147" t="s">
        <v>190</v>
      </c>
      <c r="H626" s="148">
        <v>324.79599999999999</v>
      </c>
      <c r="I626" s="149"/>
      <c r="J626" s="150">
        <f>ROUND(I626*H626,2)</f>
        <v>0</v>
      </c>
      <c r="K626" s="146" t="s">
        <v>123</v>
      </c>
      <c r="L626" s="33"/>
      <c r="M626" s="151" t="s">
        <v>1</v>
      </c>
      <c r="N626" s="152" t="s">
        <v>38</v>
      </c>
      <c r="O626" s="58"/>
      <c r="P626" s="153">
        <f>O626*H626</f>
        <v>0</v>
      </c>
      <c r="Q626" s="153">
        <v>3.0000000000000001E-3</v>
      </c>
      <c r="R626" s="153">
        <f>Q626*H626</f>
        <v>0.97438800000000003</v>
      </c>
      <c r="S626" s="153">
        <v>0</v>
      </c>
      <c r="T626" s="154">
        <f>S626*H626</f>
        <v>0</v>
      </c>
      <c r="U626" s="32"/>
      <c r="V626" s="32"/>
      <c r="W626" s="32"/>
      <c r="X626" s="32"/>
      <c r="Y626" s="32"/>
      <c r="Z626" s="32"/>
      <c r="AA626" s="32"/>
      <c r="AB626" s="32"/>
      <c r="AC626" s="32"/>
      <c r="AD626" s="32"/>
      <c r="AE626" s="32"/>
      <c r="AR626" s="155" t="s">
        <v>124</v>
      </c>
      <c r="AT626" s="155" t="s">
        <v>119</v>
      </c>
      <c r="AU626" s="155" t="s">
        <v>83</v>
      </c>
      <c r="AY626" s="17" t="s">
        <v>116</v>
      </c>
      <c r="BE626" s="156">
        <f>IF(N626="základní",J626,0)</f>
        <v>0</v>
      </c>
      <c r="BF626" s="156">
        <f>IF(N626="snížená",J626,0)</f>
        <v>0</v>
      </c>
      <c r="BG626" s="156">
        <f>IF(N626="zákl. přenesená",J626,0)</f>
        <v>0</v>
      </c>
      <c r="BH626" s="156">
        <f>IF(N626="sníž. přenesená",J626,0)</f>
        <v>0</v>
      </c>
      <c r="BI626" s="156">
        <f>IF(N626="nulová",J626,0)</f>
        <v>0</v>
      </c>
      <c r="BJ626" s="17" t="s">
        <v>81</v>
      </c>
      <c r="BK626" s="156">
        <f>ROUND(I626*H626,2)</f>
        <v>0</v>
      </c>
      <c r="BL626" s="17" t="s">
        <v>124</v>
      </c>
      <c r="BM626" s="155" t="s">
        <v>955</v>
      </c>
    </row>
    <row r="627" spans="1:65" s="2" customFormat="1" ht="19.5" x14ac:dyDescent="0.2">
      <c r="A627" s="32"/>
      <c r="B627" s="33"/>
      <c r="C627" s="32"/>
      <c r="D627" s="157" t="s">
        <v>126</v>
      </c>
      <c r="E627" s="32"/>
      <c r="F627" s="158" t="s">
        <v>956</v>
      </c>
      <c r="G627" s="32"/>
      <c r="H627" s="32"/>
      <c r="I627" s="159"/>
      <c r="J627" s="32"/>
      <c r="K627" s="32"/>
      <c r="L627" s="33"/>
      <c r="M627" s="160"/>
      <c r="N627" s="161"/>
      <c r="O627" s="58"/>
      <c r="P627" s="58"/>
      <c r="Q627" s="58"/>
      <c r="R627" s="58"/>
      <c r="S627" s="58"/>
      <c r="T627" s="59"/>
      <c r="U627" s="32"/>
      <c r="V627" s="32"/>
      <c r="W627" s="32"/>
      <c r="X627" s="32"/>
      <c r="Y627" s="32"/>
      <c r="Z627" s="32"/>
      <c r="AA627" s="32"/>
      <c r="AB627" s="32"/>
      <c r="AC627" s="32"/>
      <c r="AD627" s="32"/>
      <c r="AE627" s="32"/>
      <c r="AT627" s="17" t="s">
        <v>126</v>
      </c>
      <c r="AU627" s="17" t="s">
        <v>83</v>
      </c>
    </row>
    <row r="628" spans="1:65" s="2" customFormat="1" x14ac:dyDescent="0.2">
      <c r="A628" s="32"/>
      <c r="B628" s="33"/>
      <c r="C628" s="32"/>
      <c r="D628" s="162" t="s">
        <v>127</v>
      </c>
      <c r="E628" s="32"/>
      <c r="F628" s="163" t="s">
        <v>957</v>
      </c>
      <c r="G628" s="32"/>
      <c r="H628" s="32"/>
      <c r="I628" s="159"/>
      <c r="J628" s="32"/>
      <c r="K628" s="32"/>
      <c r="L628" s="33"/>
      <c r="M628" s="160"/>
      <c r="N628" s="161"/>
      <c r="O628" s="58"/>
      <c r="P628" s="58"/>
      <c r="Q628" s="58"/>
      <c r="R628" s="58"/>
      <c r="S628" s="58"/>
      <c r="T628" s="59"/>
      <c r="U628" s="32"/>
      <c r="V628" s="32"/>
      <c r="W628" s="32"/>
      <c r="X628" s="32"/>
      <c r="Y628" s="32"/>
      <c r="Z628" s="32"/>
      <c r="AA628" s="32"/>
      <c r="AB628" s="32"/>
      <c r="AC628" s="32"/>
      <c r="AD628" s="32"/>
      <c r="AE628" s="32"/>
      <c r="AT628" s="17" t="s">
        <v>127</v>
      </c>
      <c r="AU628" s="17" t="s">
        <v>83</v>
      </c>
    </row>
    <row r="629" spans="1:65" s="15" customFormat="1" x14ac:dyDescent="0.2">
      <c r="B629" s="194"/>
      <c r="D629" s="157" t="s">
        <v>129</v>
      </c>
      <c r="E629" s="195" t="s">
        <v>1</v>
      </c>
      <c r="F629" s="196" t="s">
        <v>958</v>
      </c>
      <c r="H629" s="195" t="s">
        <v>1</v>
      </c>
      <c r="I629" s="197"/>
      <c r="L629" s="194"/>
      <c r="M629" s="198"/>
      <c r="N629" s="199"/>
      <c r="O629" s="199"/>
      <c r="P629" s="199"/>
      <c r="Q629" s="199"/>
      <c r="R629" s="199"/>
      <c r="S629" s="199"/>
      <c r="T629" s="200"/>
      <c r="AT629" s="195" t="s">
        <v>129</v>
      </c>
      <c r="AU629" s="195" t="s">
        <v>83</v>
      </c>
      <c r="AV629" s="15" t="s">
        <v>81</v>
      </c>
      <c r="AW629" s="15" t="s">
        <v>30</v>
      </c>
      <c r="AX629" s="15" t="s">
        <v>73</v>
      </c>
      <c r="AY629" s="195" t="s">
        <v>116</v>
      </c>
    </row>
    <row r="630" spans="1:65" s="13" customFormat="1" x14ac:dyDescent="0.2">
      <c r="B630" s="164"/>
      <c r="D630" s="157" t="s">
        <v>129</v>
      </c>
      <c r="E630" s="165" t="s">
        <v>1</v>
      </c>
      <c r="F630" s="166" t="s">
        <v>919</v>
      </c>
      <c r="H630" s="167">
        <v>15.9</v>
      </c>
      <c r="I630" s="168"/>
      <c r="L630" s="164"/>
      <c r="M630" s="169"/>
      <c r="N630" s="170"/>
      <c r="O630" s="170"/>
      <c r="P630" s="170"/>
      <c r="Q630" s="170"/>
      <c r="R630" s="170"/>
      <c r="S630" s="170"/>
      <c r="T630" s="171"/>
      <c r="AT630" s="165" t="s">
        <v>129</v>
      </c>
      <c r="AU630" s="165" t="s">
        <v>83</v>
      </c>
      <c r="AV630" s="13" t="s">
        <v>83</v>
      </c>
      <c r="AW630" s="13" t="s">
        <v>30</v>
      </c>
      <c r="AX630" s="13" t="s">
        <v>73</v>
      </c>
      <c r="AY630" s="165" t="s">
        <v>116</v>
      </c>
    </row>
    <row r="631" spans="1:65" s="13" customFormat="1" x14ac:dyDescent="0.2">
      <c r="B631" s="164"/>
      <c r="D631" s="157" t="s">
        <v>129</v>
      </c>
      <c r="E631" s="165" t="s">
        <v>1</v>
      </c>
      <c r="F631" s="166" t="s">
        <v>920</v>
      </c>
      <c r="H631" s="167">
        <v>46.2</v>
      </c>
      <c r="I631" s="168"/>
      <c r="L631" s="164"/>
      <c r="M631" s="169"/>
      <c r="N631" s="170"/>
      <c r="O631" s="170"/>
      <c r="P631" s="170"/>
      <c r="Q631" s="170"/>
      <c r="R631" s="170"/>
      <c r="S631" s="170"/>
      <c r="T631" s="171"/>
      <c r="AT631" s="165" t="s">
        <v>129</v>
      </c>
      <c r="AU631" s="165" t="s">
        <v>83</v>
      </c>
      <c r="AV631" s="13" t="s">
        <v>83</v>
      </c>
      <c r="AW631" s="13" t="s">
        <v>30</v>
      </c>
      <c r="AX631" s="13" t="s">
        <v>73</v>
      </c>
      <c r="AY631" s="165" t="s">
        <v>116</v>
      </c>
    </row>
    <row r="632" spans="1:65" s="13" customFormat="1" x14ac:dyDescent="0.2">
      <c r="B632" s="164"/>
      <c r="D632" s="157" t="s">
        <v>129</v>
      </c>
      <c r="E632" s="165" t="s">
        <v>1</v>
      </c>
      <c r="F632" s="166" t="s">
        <v>921</v>
      </c>
      <c r="H632" s="167">
        <v>136.85599999999999</v>
      </c>
      <c r="I632" s="168"/>
      <c r="L632" s="164"/>
      <c r="M632" s="169"/>
      <c r="N632" s="170"/>
      <c r="O632" s="170"/>
      <c r="P632" s="170"/>
      <c r="Q632" s="170"/>
      <c r="R632" s="170"/>
      <c r="S632" s="170"/>
      <c r="T632" s="171"/>
      <c r="AT632" s="165" t="s">
        <v>129</v>
      </c>
      <c r="AU632" s="165" t="s">
        <v>83</v>
      </c>
      <c r="AV632" s="13" t="s">
        <v>83</v>
      </c>
      <c r="AW632" s="13" t="s">
        <v>30</v>
      </c>
      <c r="AX632" s="13" t="s">
        <v>73</v>
      </c>
      <c r="AY632" s="165" t="s">
        <v>116</v>
      </c>
    </row>
    <row r="633" spans="1:65" s="13" customFormat="1" x14ac:dyDescent="0.2">
      <c r="B633" s="164"/>
      <c r="D633" s="157" t="s">
        <v>129</v>
      </c>
      <c r="E633" s="165" t="s">
        <v>1</v>
      </c>
      <c r="F633" s="166" t="s">
        <v>922</v>
      </c>
      <c r="H633" s="167">
        <v>125.84</v>
      </c>
      <c r="I633" s="168"/>
      <c r="L633" s="164"/>
      <c r="M633" s="169"/>
      <c r="N633" s="170"/>
      <c r="O633" s="170"/>
      <c r="P633" s="170"/>
      <c r="Q633" s="170"/>
      <c r="R633" s="170"/>
      <c r="S633" s="170"/>
      <c r="T633" s="171"/>
      <c r="AT633" s="165" t="s">
        <v>129</v>
      </c>
      <c r="AU633" s="165" t="s">
        <v>83</v>
      </c>
      <c r="AV633" s="13" t="s">
        <v>83</v>
      </c>
      <c r="AW633" s="13" t="s">
        <v>30</v>
      </c>
      <c r="AX633" s="13" t="s">
        <v>73</v>
      </c>
      <c r="AY633" s="165" t="s">
        <v>116</v>
      </c>
    </row>
    <row r="634" spans="1:65" s="14" customFormat="1" x14ac:dyDescent="0.2">
      <c r="B634" s="182"/>
      <c r="D634" s="157" t="s">
        <v>129</v>
      </c>
      <c r="E634" s="183" t="s">
        <v>1</v>
      </c>
      <c r="F634" s="184" t="s">
        <v>179</v>
      </c>
      <c r="H634" s="185">
        <v>324.79599999999999</v>
      </c>
      <c r="I634" s="186"/>
      <c r="L634" s="182"/>
      <c r="M634" s="187"/>
      <c r="N634" s="188"/>
      <c r="O634" s="188"/>
      <c r="P634" s="188"/>
      <c r="Q634" s="188"/>
      <c r="R634" s="188"/>
      <c r="S634" s="188"/>
      <c r="T634" s="189"/>
      <c r="AT634" s="183" t="s">
        <v>129</v>
      </c>
      <c r="AU634" s="183" t="s">
        <v>83</v>
      </c>
      <c r="AV634" s="14" t="s">
        <v>124</v>
      </c>
      <c r="AW634" s="14" t="s">
        <v>30</v>
      </c>
      <c r="AX634" s="14" t="s">
        <v>81</v>
      </c>
      <c r="AY634" s="183" t="s">
        <v>116</v>
      </c>
    </row>
    <row r="635" spans="1:65" s="2" customFormat="1" ht="16.5" customHeight="1" x14ac:dyDescent="0.2">
      <c r="A635" s="32"/>
      <c r="B635" s="143"/>
      <c r="C635" s="144" t="s">
        <v>959</v>
      </c>
      <c r="D635" s="144" t="s">
        <v>119</v>
      </c>
      <c r="E635" s="145" t="s">
        <v>960</v>
      </c>
      <c r="F635" s="146" t="s">
        <v>961</v>
      </c>
      <c r="G635" s="147" t="s">
        <v>190</v>
      </c>
      <c r="H635" s="148">
        <v>190.81</v>
      </c>
      <c r="I635" s="149"/>
      <c r="J635" s="150">
        <f>ROUND(I635*H635,2)</f>
        <v>0</v>
      </c>
      <c r="K635" s="146" t="s">
        <v>123</v>
      </c>
      <c r="L635" s="33"/>
      <c r="M635" s="151" t="s">
        <v>1</v>
      </c>
      <c r="N635" s="152" t="s">
        <v>38</v>
      </c>
      <c r="O635" s="58"/>
      <c r="P635" s="153">
        <f>O635*H635</f>
        <v>0</v>
      </c>
      <c r="Q635" s="153">
        <v>4.6999999999999999E-4</v>
      </c>
      <c r="R635" s="153">
        <f>Q635*H635</f>
        <v>8.9680700000000002E-2</v>
      </c>
      <c r="S635" s="153">
        <v>0</v>
      </c>
      <c r="T635" s="154">
        <f>S635*H635</f>
        <v>0</v>
      </c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  <c r="AE635" s="32"/>
      <c r="AR635" s="155" t="s">
        <v>124</v>
      </c>
      <c r="AT635" s="155" t="s">
        <v>119</v>
      </c>
      <c r="AU635" s="155" t="s">
        <v>83</v>
      </c>
      <c r="AY635" s="17" t="s">
        <v>116</v>
      </c>
      <c r="BE635" s="156">
        <f>IF(N635="základní",J635,0)</f>
        <v>0</v>
      </c>
      <c r="BF635" s="156">
        <f>IF(N635="snížená",J635,0)</f>
        <v>0</v>
      </c>
      <c r="BG635" s="156">
        <f>IF(N635="zákl. přenesená",J635,0)</f>
        <v>0</v>
      </c>
      <c r="BH635" s="156">
        <f>IF(N635="sníž. přenesená",J635,0)</f>
        <v>0</v>
      </c>
      <c r="BI635" s="156">
        <f>IF(N635="nulová",J635,0)</f>
        <v>0</v>
      </c>
      <c r="BJ635" s="17" t="s">
        <v>81</v>
      </c>
      <c r="BK635" s="156">
        <f>ROUND(I635*H635,2)</f>
        <v>0</v>
      </c>
      <c r="BL635" s="17" t="s">
        <v>124</v>
      </c>
      <c r="BM635" s="155" t="s">
        <v>962</v>
      </c>
    </row>
    <row r="636" spans="1:65" s="2" customFormat="1" x14ac:dyDescent="0.2">
      <c r="A636" s="32"/>
      <c r="B636" s="33"/>
      <c r="C636" s="32"/>
      <c r="D636" s="157" t="s">
        <v>126</v>
      </c>
      <c r="E636" s="32"/>
      <c r="F636" s="158" t="s">
        <v>961</v>
      </c>
      <c r="G636" s="32"/>
      <c r="H636" s="32"/>
      <c r="I636" s="159"/>
      <c r="J636" s="32"/>
      <c r="K636" s="32"/>
      <c r="L636" s="33"/>
      <c r="M636" s="160"/>
      <c r="N636" s="161"/>
      <c r="O636" s="58"/>
      <c r="P636" s="58"/>
      <c r="Q636" s="58"/>
      <c r="R636" s="58"/>
      <c r="S636" s="58"/>
      <c r="T636" s="59"/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  <c r="AE636" s="32"/>
      <c r="AT636" s="17" t="s">
        <v>126</v>
      </c>
      <c r="AU636" s="17" t="s">
        <v>83</v>
      </c>
    </row>
    <row r="637" spans="1:65" s="2" customFormat="1" x14ac:dyDescent="0.2">
      <c r="A637" s="32"/>
      <c r="B637" s="33"/>
      <c r="C637" s="32"/>
      <c r="D637" s="162" t="s">
        <v>127</v>
      </c>
      <c r="E637" s="32"/>
      <c r="F637" s="163" t="s">
        <v>963</v>
      </c>
      <c r="G637" s="32"/>
      <c r="H637" s="32"/>
      <c r="I637" s="159"/>
      <c r="J637" s="32"/>
      <c r="K637" s="32"/>
      <c r="L637" s="33"/>
      <c r="M637" s="160"/>
      <c r="N637" s="161"/>
      <c r="O637" s="58"/>
      <c r="P637" s="58"/>
      <c r="Q637" s="58"/>
      <c r="R637" s="58"/>
      <c r="S637" s="58"/>
      <c r="T637" s="59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  <c r="AE637" s="32"/>
      <c r="AT637" s="17" t="s">
        <v>127</v>
      </c>
      <c r="AU637" s="17" t="s">
        <v>83</v>
      </c>
    </row>
    <row r="638" spans="1:65" s="13" customFormat="1" ht="22.5" x14ac:dyDescent="0.2">
      <c r="B638" s="164"/>
      <c r="D638" s="157" t="s">
        <v>129</v>
      </c>
      <c r="E638" s="165" t="s">
        <v>1</v>
      </c>
      <c r="F638" s="166" t="s">
        <v>964</v>
      </c>
      <c r="H638" s="167">
        <v>190.81</v>
      </c>
      <c r="I638" s="168"/>
      <c r="L638" s="164"/>
      <c r="M638" s="169"/>
      <c r="N638" s="170"/>
      <c r="O638" s="170"/>
      <c r="P638" s="170"/>
      <c r="Q638" s="170"/>
      <c r="R638" s="170"/>
      <c r="S638" s="170"/>
      <c r="T638" s="171"/>
      <c r="AT638" s="165" t="s">
        <v>129</v>
      </c>
      <c r="AU638" s="165" t="s">
        <v>83</v>
      </c>
      <c r="AV638" s="13" t="s">
        <v>83</v>
      </c>
      <c r="AW638" s="13" t="s">
        <v>30</v>
      </c>
      <c r="AX638" s="13" t="s">
        <v>81</v>
      </c>
      <c r="AY638" s="165" t="s">
        <v>116</v>
      </c>
    </row>
    <row r="639" spans="1:65" s="2" customFormat="1" ht="16.5" customHeight="1" x14ac:dyDescent="0.2">
      <c r="A639" s="32"/>
      <c r="B639" s="143"/>
      <c r="C639" s="144" t="s">
        <v>965</v>
      </c>
      <c r="D639" s="144" t="s">
        <v>119</v>
      </c>
      <c r="E639" s="145" t="s">
        <v>966</v>
      </c>
      <c r="F639" s="146" t="s">
        <v>967</v>
      </c>
      <c r="G639" s="147" t="s">
        <v>190</v>
      </c>
      <c r="H639" s="148">
        <v>5.65</v>
      </c>
      <c r="I639" s="149"/>
      <c r="J639" s="150">
        <f>ROUND(I639*H639,2)</f>
        <v>0</v>
      </c>
      <c r="K639" s="146" t="s">
        <v>123</v>
      </c>
      <c r="L639" s="33"/>
      <c r="M639" s="151" t="s">
        <v>1</v>
      </c>
      <c r="N639" s="152" t="s">
        <v>38</v>
      </c>
      <c r="O639" s="58"/>
      <c r="P639" s="153">
        <f>O639*H639</f>
        <v>0</v>
      </c>
      <c r="Q639" s="153">
        <v>4.0000000000000002E-4</v>
      </c>
      <c r="R639" s="153">
        <f>Q639*H639</f>
        <v>2.2600000000000003E-3</v>
      </c>
      <c r="S639" s="153">
        <v>0</v>
      </c>
      <c r="T639" s="154">
        <f>S639*H639</f>
        <v>0</v>
      </c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  <c r="AE639" s="32"/>
      <c r="AR639" s="155" t="s">
        <v>124</v>
      </c>
      <c r="AT639" s="155" t="s">
        <v>119</v>
      </c>
      <c r="AU639" s="155" t="s">
        <v>83</v>
      </c>
      <c r="AY639" s="17" t="s">
        <v>116</v>
      </c>
      <c r="BE639" s="156">
        <f>IF(N639="základní",J639,0)</f>
        <v>0</v>
      </c>
      <c r="BF639" s="156">
        <f>IF(N639="snížená",J639,0)</f>
        <v>0</v>
      </c>
      <c r="BG639" s="156">
        <f>IF(N639="zákl. přenesená",J639,0)</f>
        <v>0</v>
      </c>
      <c r="BH639" s="156">
        <f>IF(N639="sníž. přenesená",J639,0)</f>
        <v>0</v>
      </c>
      <c r="BI639" s="156">
        <f>IF(N639="nulová",J639,0)</f>
        <v>0</v>
      </c>
      <c r="BJ639" s="17" t="s">
        <v>81</v>
      </c>
      <c r="BK639" s="156">
        <f>ROUND(I639*H639,2)</f>
        <v>0</v>
      </c>
      <c r="BL639" s="17" t="s">
        <v>124</v>
      </c>
      <c r="BM639" s="155" t="s">
        <v>968</v>
      </c>
    </row>
    <row r="640" spans="1:65" s="2" customFormat="1" x14ac:dyDescent="0.2">
      <c r="A640" s="32"/>
      <c r="B640" s="33"/>
      <c r="C640" s="32"/>
      <c r="D640" s="157" t="s">
        <v>126</v>
      </c>
      <c r="E640" s="32"/>
      <c r="F640" s="158" t="s">
        <v>967</v>
      </c>
      <c r="G640" s="32"/>
      <c r="H640" s="32"/>
      <c r="I640" s="159"/>
      <c r="J640" s="32"/>
      <c r="K640" s="32"/>
      <c r="L640" s="33"/>
      <c r="M640" s="160"/>
      <c r="N640" s="161"/>
      <c r="O640" s="58"/>
      <c r="P640" s="58"/>
      <c r="Q640" s="58"/>
      <c r="R640" s="58"/>
      <c r="S640" s="58"/>
      <c r="T640" s="59"/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  <c r="AE640" s="32"/>
      <c r="AT640" s="17" t="s">
        <v>126</v>
      </c>
      <c r="AU640" s="17" t="s">
        <v>83</v>
      </c>
    </row>
    <row r="641" spans="1:65" s="2" customFormat="1" x14ac:dyDescent="0.2">
      <c r="A641" s="32"/>
      <c r="B641" s="33"/>
      <c r="C641" s="32"/>
      <c r="D641" s="162" t="s">
        <v>127</v>
      </c>
      <c r="E641" s="32"/>
      <c r="F641" s="163" t="s">
        <v>969</v>
      </c>
      <c r="G641" s="32"/>
      <c r="H641" s="32"/>
      <c r="I641" s="159"/>
      <c r="J641" s="32"/>
      <c r="K641" s="32"/>
      <c r="L641" s="33"/>
      <c r="M641" s="160"/>
      <c r="N641" s="161"/>
      <c r="O641" s="58"/>
      <c r="P641" s="58"/>
      <c r="Q641" s="58"/>
      <c r="R641" s="58"/>
      <c r="S641" s="58"/>
      <c r="T641" s="59"/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  <c r="AE641" s="32"/>
      <c r="AT641" s="17" t="s">
        <v>127</v>
      </c>
      <c r="AU641" s="17" t="s">
        <v>83</v>
      </c>
    </row>
    <row r="642" spans="1:65" s="13" customFormat="1" x14ac:dyDescent="0.2">
      <c r="B642" s="164"/>
      <c r="D642" s="157" t="s">
        <v>129</v>
      </c>
      <c r="E642" s="165" t="s">
        <v>1</v>
      </c>
      <c r="F642" s="166" t="s">
        <v>970</v>
      </c>
      <c r="H642" s="167">
        <v>5.65</v>
      </c>
      <c r="I642" s="168"/>
      <c r="L642" s="164"/>
      <c r="M642" s="169"/>
      <c r="N642" s="170"/>
      <c r="O642" s="170"/>
      <c r="P642" s="170"/>
      <c r="Q642" s="170"/>
      <c r="R642" s="170"/>
      <c r="S642" s="170"/>
      <c r="T642" s="171"/>
      <c r="AT642" s="165" t="s">
        <v>129</v>
      </c>
      <c r="AU642" s="165" t="s">
        <v>83</v>
      </c>
      <c r="AV642" s="13" t="s">
        <v>83</v>
      </c>
      <c r="AW642" s="13" t="s">
        <v>30</v>
      </c>
      <c r="AX642" s="13" t="s">
        <v>81</v>
      </c>
      <c r="AY642" s="165" t="s">
        <v>116</v>
      </c>
    </row>
    <row r="643" spans="1:65" s="2" customFormat="1" ht="24.2" customHeight="1" x14ac:dyDescent="0.2">
      <c r="A643" s="32"/>
      <c r="B643" s="143"/>
      <c r="C643" s="144" t="s">
        <v>971</v>
      </c>
      <c r="D643" s="144" t="s">
        <v>119</v>
      </c>
      <c r="E643" s="145" t="s">
        <v>972</v>
      </c>
      <c r="F643" s="146" t="s">
        <v>973</v>
      </c>
      <c r="G643" s="147" t="s">
        <v>190</v>
      </c>
      <c r="H643" s="148">
        <v>152.756</v>
      </c>
      <c r="I643" s="149"/>
      <c r="J643" s="150">
        <f>ROUND(I643*H643,2)</f>
        <v>0</v>
      </c>
      <c r="K643" s="146" t="s">
        <v>123</v>
      </c>
      <c r="L643" s="33"/>
      <c r="M643" s="151" t="s">
        <v>1</v>
      </c>
      <c r="N643" s="152" t="s">
        <v>38</v>
      </c>
      <c r="O643" s="58"/>
      <c r="P643" s="153">
        <f>O643*H643</f>
        <v>0</v>
      </c>
      <c r="Q643" s="153">
        <v>1.09E-3</v>
      </c>
      <c r="R643" s="153">
        <f>Q643*H643</f>
        <v>0.16650404000000002</v>
      </c>
      <c r="S643" s="153">
        <v>0</v>
      </c>
      <c r="T643" s="154">
        <f>S643*H643</f>
        <v>0</v>
      </c>
      <c r="U643" s="32"/>
      <c r="V643" s="32"/>
      <c r="W643" s="32"/>
      <c r="X643" s="32"/>
      <c r="Y643" s="32"/>
      <c r="Z643" s="32"/>
      <c r="AA643" s="32"/>
      <c r="AB643" s="32"/>
      <c r="AC643" s="32"/>
      <c r="AD643" s="32"/>
      <c r="AE643" s="32"/>
      <c r="AR643" s="155" t="s">
        <v>124</v>
      </c>
      <c r="AT643" s="155" t="s">
        <v>119</v>
      </c>
      <c r="AU643" s="155" t="s">
        <v>83</v>
      </c>
      <c r="AY643" s="17" t="s">
        <v>116</v>
      </c>
      <c r="BE643" s="156">
        <f>IF(N643="základní",J643,0)</f>
        <v>0</v>
      </c>
      <c r="BF643" s="156">
        <f>IF(N643="snížená",J643,0)</f>
        <v>0</v>
      </c>
      <c r="BG643" s="156">
        <f>IF(N643="zákl. přenesená",J643,0)</f>
        <v>0</v>
      </c>
      <c r="BH643" s="156">
        <f>IF(N643="sníž. přenesená",J643,0)</f>
        <v>0</v>
      </c>
      <c r="BI643" s="156">
        <f>IF(N643="nulová",J643,0)</f>
        <v>0</v>
      </c>
      <c r="BJ643" s="17" t="s">
        <v>81</v>
      </c>
      <c r="BK643" s="156">
        <f>ROUND(I643*H643,2)</f>
        <v>0</v>
      </c>
      <c r="BL643" s="17" t="s">
        <v>124</v>
      </c>
      <c r="BM643" s="155" t="s">
        <v>974</v>
      </c>
    </row>
    <row r="644" spans="1:65" s="2" customFormat="1" x14ac:dyDescent="0.2">
      <c r="A644" s="32"/>
      <c r="B644" s="33"/>
      <c r="C644" s="32"/>
      <c r="D644" s="157" t="s">
        <v>126</v>
      </c>
      <c r="E644" s="32"/>
      <c r="F644" s="158" t="s">
        <v>975</v>
      </c>
      <c r="G644" s="32"/>
      <c r="H644" s="32"/>
      <c r="I644" s="159"/>
      <c r="J644" s="32"/>
      <c r="K644" s="32"/>
      <c r="L644" s="33"/>
      <c r="M644" s="160"/>
      <c r="N644" s="161"/>
      <c r="O644" s="58"/>
      <c r="P644" s="58"/>
      <c r="Q644" s="58"/>
      <c r="R644" s="58"/>
      <c r="S644" s="58"/>
      <c r="T644" s="59"/>
      <c r="U644" s="32"/>
      <c r="V644" s="32"/>
      <c r="W644" s="32"/>
      <c r="X644" s="32"/>
      <c r="Y644" s="32"/>
      <c r="Z644" s="32"/>
      <c r="AA644" s="32"/>
      <c r="AB644" s="32"/>
      <c r="AC644" s="32"/>
      <c r="AD644" s="32"/>
      <c r="AE644" s="32"/>
      <c r="AT644" s="17" t="s">
        <v>126</v>
      </c>
      <c r="AU644" s="17" t="s">
        <v>83</v>
      </c>
    </row>
    <row r="645" spans="1:65" s="2" customFormat="1" x14ac:dyDescent="0.2">
      <c r="A645" s="32"/>
      <c r="B645" s="33"/>
      <c r="C645" s="32"/>
      <c r="D645" s="162" t="s">
        <v>127</v>
      </c>
      <c r="E645" s="32"/>
      <c r="F645" s="163" t="s">
        <v>976</v>
      </c>
      <c r="G645" s="32"/>
      <c r="H645" s="32"/>
      <c r="I645" s="159"/>
      <c r="J645" s="32"/>
      <c r="K645" s="32"/>
      <c r="L645" s="33"/>
      <c r="M645" s="160"/>
      <c r="N645" s="161"/>
      <c r="O645" s="58"/>
      <c r="P645" s="58"/>
      <c r="Q645" s="58"/>
      <c r="R645" s="58"/>
      <c r="S645" s="58"/>
      <c r="T645" s="59"/>
      <c r="U645" s="32"/>
      <c r="V645" s="32"/>
      <c r="W645" s="32"/>
      <c r="X645" s="32"/>
      <c r="Y645" s="32"/>
      <c r="Z645" s="32"/>
      <c r="AA645" s="32"/>
      <c r="AB645" s="32"/>
      <c r="AC645" s="32"/>
      <c r="AD645" s="32"/>
      <c r="AE645" s="32"/>
      <c r="AT645" s="17" t="s">
        <v>127</v>
      </c>
      <c r="AU645" s="17" t="s">
        <v>83</v>
      </c>
    </row>
    <row r="646" spans="1:65" s="15" customFormat="1" x14ac:dyDescent="0.2">
      <c r="B646" s="194"/>
      <c r="D646" s="157" t="s">
        <v>129</v>
      </c>
      <c r="E646" s="195" t="s">
        <v>1</v>
      </c>
      <c r="F646" s="196" t="s">
        <v>977</v>
      </c>
      <c r="H646" s="195" t="s">
        <v>1</v>
      </c>
      <c r="I646" s="197"/>
      <c r="L646" s="194"/>
      <c r="M646" s="198"/>
      <c r="N646" s="199"/>
      <c r="O646" s="199"/>
      <c r="P646" s="199"/>
      <c r="Q646" s="199"/>
      <c r="R646" s="199"/>
      <c r="S646" s="199"/>
      <c r="T646" s="200"/>
      <c r="AT646" s="195" t="s">
        <v>129</v>
      </c>
      <c r="AU646" s="195" t="s">
        <v>83</v>
      </c>
      <c r="AV646" s="15" t="s">
        <v>81</v>
      </c>
      <c r="AW646" s="15" t="s">
        <v>30</v>
      </c>
      <c r="AX646" s="15" t="s">
        <v>73</v>
      </c>
      <c r="AY646" s="195" t="s">
        <v>116</v>
      </c>
    </row>
    <row r="647" spans="1:65" s="13" customFormat="1" x14ac:dyDescent="0.2">
      <c r="B647" s="164"/>
      <c r="D647" s="157" t="s">
        <v>129</v>
      </c>
      <c r="E647" s="165" t="s">
        <v>1</v>
      </c>
      <c r="F647" s="166" t="s">
        <v>919</v>
      </c>
      <c r="H647" s="167">
        <v>15.9</v>
      </c>
      <c r="I647" s="168"/>
      <c r="L647" s="164"/>
      <c r="M647" s="169"/>
      <c r="N647" s="170"/>
      <c r="O647" s="170"/>
      <c r="P647" s="170"/>
      <c r="Q647" s="170"/>
      <c r="R647" s="170"/>
      <c r="S647" s="170"/>
      <c r="T647" s="171"/>
      <c r="AT647" s="165" t="s">
        <v>129</v>
      </c>
      <c r="AU647" s="165" t="s">
        <v>83</v>
      </c>
      <c r="AV647" s="13" t="s">
        <v>83</v>
      </c>
      <c r="AW647" s="13" t="s">
        <v>30</v>
      </c>
      <c r="AX647" s="13" t="s">
        <v>73</v>
      </c>
      <c r="AY647" s="165" t="s">
        <v>116</v>
      </c>
    </row>
    <row r="648" spans="1:65" s="13" customFormat="1" x14ac:dyDescent="0.2">
      <c r="B648" s="164"/>
      <c r="D648" s="157" t="s">
        <v>129</v>
      </c>
      <c r="E648" s="165" t="s">
        <v>1</v>
      </c>
      <c r="F648" s="166" t="s">
        <v>921</v>
      </c>
      <c r="H648" s="167">
        <v>136.85599999999999</v>
      </c>
      <c r="I648" s="168"/>
      <c r="L648" s="164"/>
      <c r="M648" s="169"/>
      <c r="N648" s="170"/>
      <c r="O648" s="170"/>
      <c r="P648" s="170"/>
      <c r="Q648" s="170"/>
      <c r="R648" s="170"/>
      <c r="S648" s="170"/>
      <c r="T648" s="171"/>
      <c r="AT648" s="165" t="s">
        <v>129</v>
      </c>
      <c r="AU648" s="165" t="s">
        <v>83</v>
      </c>
      <c r="AV648" s="13" t="s">
        <v>83</v>
      </c>
      <c r="AW648" s="13" t="s">
        <v>30</v>
      </c>
      <c r="AX648" s="13" t="s">
        <v>73</v>
      </c>
      <c r="AY648" s="165" t="s">
        <v>116</v>
      </c>
    </row>
    <row r="649" spans="1:65" s="14" customFormat="1" x14ac:dyDescent="0.2">
      <c r="B649" s="182"/>
      <c r="D649" s="157" t="s">
        <v>129</v>
      </c>
      <c r="E649" s="183" t="s">
        <v>1</v>
      </c>
      <c r="F649" s="184" t="s">
        <v>179</v>
      </c>
      <c r="H649" s="185">
        <v>152.756</v>
      </c>
      <c r="I649" s="186"/>
      <c r="L649" s="182"/>
      <c r="M649" s="187"/>
      <c r="N649" s="188"/>
      <c r="O649" s="188"/>
      <c r="P649" s="188"/>
      <c r="Q649" s="188"/>
      <c r="R649" s="188"/>
      <c r="S649" s="188"/>
      <c r="T649" s="189"/>
      <c r="AT649" s="183" t="s">
        <v>129</v>
      </c>
      <c r="AU649" s="183" t="s">
        <v>83</v>
      </c>
      <c r="AV649" s="14" t="s">
        <v>124</v>
      </c>
      <c r="AW649" s="14" t="s">
        <v>30</v>
      </c>
      <c r="AX649" s="14" t="s">
        <v>81</v>
      </c>
      <c r="AY649" s="183" t="s">
        <v>116</v>
      </c>
    </row>
    <row r="650" spans="1:65" s="2" customFormat="1" ht="16.5" customHeight="1" x14ac:dyDescent="0.2">
      <c r="A650" s="32"/>
      <c r="B650" s="143"/>
      <c r="C650" s="144" t="s">
        <v>978</v>
      </c>
      <c r="D650" s="144" t="s">
        <v>119</v>
      </c>
      <c r="E650" s="145" t="s">
        <v>979</v>
      </c>
      <c r="F650" s="146" t="s">
        <v>980</v>
      </c>
      <c r="G650" s="147" t="s">
        <v>190</v>
      </c>
      <c r="H650" s="148">
        <v>13.86</v>
      </c>
      <c r="I650" s="149"/>
      <c r="J650" s="150">
        <f>ROUND(I650*H650,2)</f>
        <v>0</v>
      </c>
      <c r="K650" s="146" t="s">
        <v>123</v>
      </c>
      <c r="L650" s="33"/>
      <c r="M650" s="151" t="s">
        <v>1</v>
      </c>
      <c r="N650" s="152" t="s">
        <v>38</v>
      </c>
      <c r="O650" s="58"/>
      <c r="P650" s="153">
        <f>O650*H650</f>
        <v>0</v>
      </c>
      <c r="Q650" s="153">
        <v>3.0300000000000001E-3</v>
      </c>
      <c r="R650" s="153">
        <f>Q650*H650</f>
        <v>4.19958E-2</v>
      </c>
      <c r="S650" s="153">
        <v>0</v>
      </c>
      <c r="T650" s="154">
        <f>S650*H650</f>
        <v>0</v>
      </c>
      <c r="U650" s="32"/>
      <c r="V650" s="32"/>
      <c r="W650" s="32"/>
      <c r="X650" s="32"/>
      <c r="Y650" s="32"/>
      <c r="Z650" s="32"/>
      <c r="AA650" s="32"/>
      <c r="AB650" s="32"/>
      <c r="AC650" s="32"/>
      <c r="AD650" s="32"/>
      <c r="AE650" s="32"/>
      <c r="AR650" s="155" t="s">
        <v>124</v>
      </c>
      <c r="AT650" s="155" t="s">
        <v>119</v>
      </c>
      <c r="AU650" s="155" t="s">
        <v>83</v>
      </c>
      <c r="AY650" s="17" t="s">
        <v>116</v>
      </c>
      <c r="BE650" s="156">
        <f>IF(N650="základní",J650,0)</f>
        <v>0</v>
      </c>
      <c r="BF650" s="156">
        <f>IF(N650="snížená",J650,0)</f>
        <v>0</v>
      </c>
      <c r="BG650" s="156">
        <f>IF(N650="zákl. přenesená",J650,0)</f>
        <v>0</v>
      </c>
      <c r="BH650" s="156">
        <f>IF(N650="sníž. přenesená",J650,0)</f>
        <v>0</v>
      </c>
      <c r="BI650" s="156">
        <f>IF(N650="nulová",J650,0)</f>
        <v>0</v>
      </c>
      <c r="BJ650" s="17" t="s">
        <v>81</v>
      </c>
      <c r="BK650" s="156">
        <f>ROUND(I650*H650,2)</f>
        <v>0</v>
      </c>
      <c r="BL650" s="17" t="s">
        <v>124</v>
      </c>
      <c r="BM650" s="155" t="s">
        <v>981</v>
      </c>
    </row>
    <row r="651" spans="1:65" s="2" customFormat="1" x14ac:dyDescent="0.2">
      <c r="A651" s="32"/>
      <c r="B651" s="33"/>
      <c r="C651" s="32"/>
      <c r="D651" s="157" t="s">
        <v>126</v>
      </c>
      <c r="E651" s="32"/>
      <c r="F651" s="158" t="s">
        <v>980</v>
      </c>
      <c r="G651" s="32"/>
      <c r="H651" s="32"/>
      <c r="I651" s="159"/>
      <c r="J651" s="32"/>
      <c r="K651" s="32"/>
      <c r="L651" s="33"/>
      <c r="M651" s="160"/>
      <c r="N651" s="161"/>
      <c r="O651" s="58"/>
      <c r="P651" s="58"/>
      <c r="Q651" s="58"/>
      <c r="R651" s="58"/>
      <c r="S651" s="58"/>
      <c r="T651" s="59"/>
      <c r="U651" s="32"/>
      <c r="V651" s="32"/>
      <c r="W651" s="32"/>
      <c r="X651" s="32"/>
      <c r="Y651" s="32"/>
      <c r="Z651" s="32"/>
      <c r="AA651" s="32"/>
      <c r="AB651" s="32"/>
      <c r="AC651" s="32"/>
      <c r="AD651" s="32"/>
      <c r="AE651" s="32"/>
      <c r="AT651" s="17" t="s">
        <v>126</v>
      </c>
      <c r="AU651" s="17" t="s">
        <v>83</v>
      </c>
    </row>
    <row r="652" spans="1:65" s="2" customFormat="1" x14ac:dyDescent="0.2">
      <c r="A652" s="32"/>
      <c r="B652" s="33"/>
      <c r="C652" s="32"/>
      <c r="D652" s="162" t="s">
        <v>127</v>
      </c>
      <c r="E652" s="32"/>
      <c r="F652" s="163" t="s">
        <v>982</v>
      </c>
      <c r="G652" s="32"/>
      <c r="H652" s="32"/>
      <c r="I652" s="159"/>
      <c r="J652" s="32"/>
      <c r="K652" s="32"/>
      <c r="L652" s="33"/>
      <c r="M652" s="160"/>
      <c r="N652" s="161"/>
      <c r="O652" s="58"/>
      <c r="P652" s="58"/>
      <c r="Q652" s="58"/>
      <c r="R652" s="58"/>
      <c r="S652" s="58"/>
      <c r="T652" s="59"/>
      <c r="U652" s="32"/>
      <c r="V652" s="32"/>
      <c r="W652" s="32"/>
      <c r="X652" s="32"/>
      <c r="Y652" s="32"/>
      <c r="Z652" s="32"/>
      <c r="AA652" s="32"/>
      <c r="AB652" s="32"/>
      <c r="AC652" s="32"/>
      <c r="AD652" s="32"/>
      <c r="AE652" s="32"/>
      <c r="AT652" s="17" t="s">
        <v>127</v>
      </c>
      <c r="AU652" s="17" t="s">
        <v>83</v>
      </c>
    </row>
    <row r="653" spans="1:65" s="13" customFormat="1" x14ac:dyDescent="0.2">
      <c r="B653" s="164"/>
      <c r="D653" s="157" t="s">
        <v>129</v>
      </c>
      <c r="E653" s="165" t="s">
        <v>1</v>
      </c>
      <c r="F653" s="166" t="s">
        <v>983</v>
      </c>
      <c r="H653" s="167">
        <v>13.86</v>
      </c>
      <c r="I653" s="168"/>
      <c r="L653" s="164"/>
      <c r="M653" s="169"/>
      <c r="N653" s="170"/>
      <c r="O653" s="170"/>
      <c r="P653" s="170"/>
      <c r="Q653" s="170"/>
      <c r="R653" s="170"/>
      <c r="S653" s="170"/>
      <c r="T653" s="171"/>
      <c r="AT653" s="165" t="s">
        <v>129</v>
      </c>
      <c r="AU653" s="165" t="s">
        <v>83</v>
      </c>
      <c r="AV653" s="13" t="s">
        <v>83</v>
      </c>
      <c r="AW653" s="13" t="s">
        <v>30</v>
      </c>
      <c r="AX653" s="13" t="s">
        <v>81</v>
      </c>
      <c r="AY653" s="165" t="s">
        <v>116</v>
      </c>
    </row>
    <row r="654" spans="1:65" s="12" customFormat="1" ht="22.9" customHeight="1" x14ac:dyDescent="0.2">
      <c r="B654" s="130"/>
      <c r="D654" s="131" t="s">
        <v>72</v>
      </c>
      <c r="E654" s="141" t="s">
        <v>984</v>
      </c>
      <c r="F654" s="141" t="s">
        <v>985</v>
      </c>
      <c r="I654" s="133"/>
      <c r="J654" s="142">
        <f>BK654</f>
        <v>0</v>
      </c>
      <c r="L654" s="130"/>
      <c r="M654" s="135"/>
      <c r="N654" s="136"/>
      <c r="O654" s="136"/>
      <c r="P654" s="137">
        <f>SUM(P655:P722)</f>
        <v>0</v>
      </c>
      <c r="Q654" s="136"/>
      <c r="R654" s="137">
        <f>SUM(R655:R722)</f>
        <v>0</v>
      </c>
      <c r="S654" s="136"/>
      <c r="T654" s="138">
        <f>SUM(T655:T722)</f>
        <v>0</v>
      </c>
      <c r="AR654" s="131" t="s">
        <v>81</v>
      </c>
      <c r="AT654" s="139" t="s">
        <v>72</v>
      </c>
      <c r="AU654" s="139" t="s">
        <v>81</v>
      </c>
      <c r="AY654" s="131" t="s">
        <v>116</v>
      </c>
      <c r="BK654" s="140">
        <f>SUM(BK655:BK722)</f>
        <v>0</v>
      </c>
    </row>
    <row r="655" spans="1:65" s="2" customFormat="1" ht="33" customHeight="1" x14ac:dyDescent="0.2">
      <c r="A655" s="32"/>
      <c r="B655" s="143"/>
      <c r="C655" s="144" t="s">
        <v>986</v>
      </c>
      <c r="D655" s="144" t="s">
        <v>119</v>
      </c>
      <c r="E655" s="145" t="s">
        <v>987</v>
      </c>
      <c r="F655" s="146" t="s">
        <v>988</v>
      </c>
      <c r="G655" s="147" t="s">
        <v>220</v>
      </c>
      <c r="H655" s="148">
        <v>1.3160000000000001</v>
      </c>
      <c r="I655" s="149"/>
      <c r="J655" s="150">
        <f>ROUND(I655*H655,2)</f>
        <v>0</v>
      </c>
      <c r="K655" s="146" t="s">
        <v>123</v>
      </c>
      <c r="L655" s="33"/>
      <c r="M655" s="151" t="s">
        <v>1</v>
      </c>
      <c r="N655" s="152" t="s">
        <v>38</v>
      </c>
      <c r="O655" s="58"/>
      <c r="P655" s="153">
        <f>O655*H655</f>
        <v>0</v>
      </c>
      <c r="Q655" s="153">
        <v>0</v>
      </c>
      <c r="R655" s="153">
        <f>Q655*H655</f>
        <v>0</v>
      </c>
      <c r="S655" s="153">
        <v>0</v>
      </c>
      <c r="T655" s="154">
        <f>S655*H655</f>
        <v>0</v>
      </c>
      <c r="U655" s="32"/>
      <c r="V655" s="32"/>
      <c r="W655" s="32"/>
      <c r="X655" s="32"/>
      <c r="Y655" s="32"/>
      <c r="Z655" s="32"/>
      <c r="AA655" s="32"/>
      <c r="AB655" s="32"/>
      <c r="AC655" s="32"/>
      <c r="AD655" s="32"/>
      <c r="AE655" s="32"/>
      <c r="AR655" s="155" t="s">
        <v>124</v>
      </c>
      <c r="AT655" s="155" t="s">
        <v>119</v>
      </c>
      <c r="AU655" s="155" t="s">
        <v>83</v>
      </c>
      <c r="AY655" s="17" t="s">
        <v>116</v>
      </c>
      <c r="BE655" s="156">
        <f>IF(N655="základní",J655,0)</f>
        <v>0</v>
      </c>
      <c r="BF655" s="156">
        <f>IF(N655="snížená",J655,0)</f>
        <v>0</v>
      </c>
      <c r="BG655" s="156">
        <f>IF(N655="zákl. přenesená",J655,0)</f>
        <v>0</v>
      </c>
      <c r="BH655" s="156">
        <f>IF(N655="sníž. přenesená",J655,0)</f>
        <v>0</v>
      </c>
      <c r="BI655" s="156">
        <f>IF(N655="nulová",J655,0)</f>
        <v>0</v>
      </c>
      <c r="BJ655" s="17" t="s">
        <v>81</v>
      </c>
      <c r="BK655" s="156">
        <f>ROUND(I655*H655,2)</f>
        <v>0</v>
      </c>
      <c r="BL655" s="17" t="s">
        <v>124</v>
      </c>
      <c r="BM655" s="155" t="s">
        <v>989</v>
      </c>
    </row>
    <row r="656" spans="1:65" s="2" customFormat="1" ht="29.25" x14ac:dyDescent="0.2">
      <c r="A656" s="32"/>
      <c r="B656" s="33"/>
      <c r="C656" s="32"/>
      <c r="D656" s="157" t="s">
        <v>126</v>
      </c>
      <c r="E656" s="32"/>
      <c r="F656" s="158" t="s">
        <v>990</v>
      </c>
      <c r="G656" s="32"/>
      <c r="H656" s="32"/>
      <c r="I656" s="159"/>
      <c r="J656" s="32"/>
      <c r="K656" s="32"/>
      <c r="L656" s="33"/>
      <c r="M656" s="160"/>
      <c r="N656" s="161"/>
      <c r="O656" s="58"/>
      <c r="P656" s="58"/>
      <c r="Q656" s="58"/>
      <c r="R656" s="58"/>
      <c r="S656" s="58"/>
      <c r="T656" s="59"/>
      <c r="U656" s="32"/>
      <c r="V656" s="32"/>
      <c r="W656" s="32"/>
      <c r="X656" s="32"/>
      <c r="Y656" s="32"/>
      <c r="Z656" s="32"/>
      <c r="AA656" s="32"/>
      <c r="AB656" s="32"/>
      <c r="AC656" s="32"/>
      <c r="AD656" s="32"/>
      <c r="AE656" s="32"/>
      <c r="AT656" s="17" t="s">
        <v>126</v>
      </c>
      <c r="AU656" s="17" t="s">
        <v>83</v>
      </c>
    </row>
    <row r="657" spans="1:65" s="2" customFormat="1" x14ac:dyDescent="0.2">
      <c r="A657" s="32"/>
      <c r="B657" s="33"/>
      <c r="C657" s="32"/>
      <c r="D657" s="162" t="s">
        <v>127</v>
      </c>
      <c r="E657" s="32"/>
      <c r="F657" s="163" t="s">
        <v>991</v>
      </c>
      <c r="G657" s="32"/>
      <c r="H657" s="32"/>
      <c r="I657" s="159"/>
      <c r="J657" s="32"/>
      <c r="K657" s="32"/>
      <c r="L657" s="33"/>
      <c r="M657" s="160"/>
      <c r="N657" s="161"/>
      <c r="O657" s="58"/>
      <c r="P657" s="58"/>
      <c r="Q657" s="58"/>
      <c r="R657" s="58"/>
      <c r="S657" s="58"/>
      <c r="T657" s="59"/>
      <c r="U657" s="32"/>
      <c r="V657" s="32"/>
      <c r="W657" s="32"/>
      <c r="X657" s="32"/>
      <c r="Y657" s="32"/>
      <c r="Z657" s="32"/>
      <c r="AA657" s="32"/>
      <c r="AB657" s="32"/>
      <c r="AC657" s="32"/>
      <c r="AD657" s="32"/>
      <c r="AE657" s="32"/>
      <c r="AT657" s="17" t="s">
        <v>127</v>
      </c>
      <c r="AU657" s="17" t="s">
        <v>83</v>
      </c>
    </row>
    <row r="658" spans="1:65" s="13" customFormat="1" ht="22.5" x14ac:dyDescent="0.2">
      <c r="B658" s="164"/>
      <c r="D658" s="157" t="s">
        <v>129</v>
      </c>
      <c r="E658" s="165" t="s">
        <v>1</v>
      </c>
      <c r="F658" s="166" t="s">
        <v>992</v>
      </c>
      <c r="H658" s="167">
        <v>1.3160000000000001</v>
      </c>
      <c r="I658" s="168"/>
      <c r="L658" s="164"/>
      <c r="M658" s="169"/>
      <c r="N658" s="170"/>
      <c r="O658" s="170"/>
      <c r="P658" s="170"/>
      <c r="Q658" s="170"/>
      <c r="R658" s="170"/>
      <c r="S658" s="170"/>
      <c r="T658" s="171"/>
      <c r="AT658" s="165" t="s">
        <v>129</v>
      </c>
      <c r="AU658" s="165" t="s">
        <v>83</v>
      </c>
      <c r="AV658" s="13" t="s">
        <v>83</v>
      </c>
      <c r="AW658" s="13" t="s">
        <v>30</v>
      </c>
      <c r="AX658" s="13" t="s">
        <v>81</v>
      </c>
      <c r="AY658" s="165" t="s">
        <v>116</v>
      </c>
    </row>
    <row r="659" spans="1:65" s="2" customFormat="1" ht="21.75" customHeight="1" x14ac:dyDescent="0.2">
      <c r="A659" s="32"/>
      <c r="B659" s="143"/>
      <c r="C659" s="144" t="s">
        <v>993</v>
      </c>
      <c r="D659" s="144" t="s">
        <v>119</v>
      </c>
      <c r="E659" s="145" t="s">
        <v>994</v>
      </c>
      <c r="F659" s="146" t="s">
        <v>995</v>
      </c>
      <c r="G659" s="147" t="s">
        <v>220</v>
      </c>
      <c r="H659" s="148">
        <v>956.55899999999997</v>
      </c>
      <c r="I659" s="149"/>
      <c r="J659" s="150">
        <f>ROUND(I659*H659,2)</f>
        <v>0</v>
      </c>
      <c r="K659" s="146" t="s">
        <v>123</v>
      </c>
      <c r="L659" s="33"/>
      <c r="M659" s="151" t="s">
        <v>1</v>
      </c>
      <c r="N659" s="152" t="s">
        <v>38</v>
      </c>
      <c r="O659" s="58"/>
      <c r="P659" s="153">
        <f>O659*H659</f>
        <v>0</v>
      </c>
      <c r="Q659" s="153">
        <v>0</v>
      </c>
      <c r="R659" s="153">
        <f>Q659*H659</f>
        <v>0</v>
      </c>
      <c r="S659" s="153">
        <v>0</v>
      </c>
      <c r="T659" s="154">
        <f>S659*H659</f>
        <v>0</v>
      </c>
      <c r="U659" s="32"/>
      <c r="V659" s="32"/>
      <c r="W659" s="32"/>
      <c r="X659" s="32"/>
      <c r="Y659" s="32"/>
      <c r="Z659" s="32"/>
      <c r="AA659" s="32"/>
      <c r="AB659" s="32"/>
      <c r="AC659" s="32"/>
      <c r="AD659" s="32"/>
      <c r="AE659" s="32"/>
      <c r="AR659" s="155" t="s">
        <v>124</v>
      </c>
      <c r="AT659" s="155" t="s">
        <v>119</v>
      </c>
      <c r="AU659" s="155" t="s">
        <v>83</v>
      </c>
      <c r="AY659" s="17" t="s">
        <v>116</v>
      </c>
      <c r="BE659" s="156">
        <f>IF(N659="základní",J659,0)</f>
        <v>0</v>
      </c>
      <c r="BF659" s="156">
        <f>IF(N659="snížená",J659,0)</f>
        <v>0</v>
      </c>
      <c r="BG659" s="156">
        <f>IF(N659="zákl. přenesená",J659,0)</f>
        <v>0</v>
      </c>
      <c r="BH659" s="156">
        <f>IF(N659="sníž. přenesená",J659,0)</f>
        <v>0</v>
      </c>
      <c r="BI659" s="156">
        <f>IF(N659="nulová",J659,0)</f>
        <v>0</v>
      </c>
      <c r="BJ659" s="17" t="s">
        <v>81</v>
      </c>
      <c r="BK659" s="156">
        <f>ROUND(I659*H659,2)</f>
        <v>0</v>
      </c>
      <c r="BL659" s="17" t="s">
        <v>124</v>
      </c>
      <c r="BM659" s="155" t="s">
        <v>996</v>
      </c>
    </row>
    <row r="660" spans="1:65" s="2" customFormat="1" ht="19.5" x14ac:dyDescent="0.2">
      <c r="A660" s="32"/>
      <c r="B660" s="33"/>
      <c r="C660" s="32"/>
      <c r="D660" s="157" t="s">
        <v>126</v>
      </c>
      <c r="E660" s="32"/>
      <c r="F660" s="158" t="s">
        <v>997</v>
      </c>
      <c r="G660" s="32"/>
      <c r="H660" s="32"/>
      <c r="I660" s="159"/>
      <c r="J660" s="32"/>
      <c r="K660" s="32"/>
      <c r="L660" s="33"/>
      <c r="M660" s="160"/>
      <c r="N660" s="161"/>
      <c r="O660" s="58"/>
      <c r="P660" s="58"/>
      <c r="Q660" s="58"/>
      <c r="R660" s="58"/>
      <c r="S660" s="58"/>
      <c r="T660" s="59"/>
      <c r="U660" s="32"/>
      <c r="V660" s="32"/>
      <c r="W660" s="32"/>
      <c r="X660" s="32"/>
      <c r="Y660" s="32"/>
      <c r="Z660" s="32"/>
      <c r="AA660" s="32"/>
      <c r="AB660" s="32"/>
      <c r="AC660" s="32"/>
      <c r="AD660" s="32"/>
      <c r="AE660" s="32"/>
      <c r="AT660" s="17" t="s">
        <v>126</v>
      </c>
      <c r="AU660" s="17" t="s">
        <v>83</v>
      </c>
    </row>
    <row r="661" spans="1:65" s="2" customFormat="1" x14ac:dyDescent="0.2">
      <c r="A661" s="32"/>
      <c r="B661" s="33"/>
      <c r="C661" s="32"/>
      <c r="D661" s="162" t="s">
        <v>127</v>
      </c>
      <c r="E661" s="32"/>
      <c r="F661" s="163" t="s">
        <v>998</v>
      </c>
      <c r="G661" s="32"/>
      <c r="H661" s="32"/>
      <c r="I661" s="159"/>
      <c r="J661" s="32"/>
      <c r="K661" s="32"/>
      <c r="L661" s="33"/>
      <c r="M661" s="160"/>
      <c r="N661" s="161"/>
      <c r="O661" s="58"/>
      <c r="P661" s="58"/>
      <c r="Q661" s="58"/>
      <c r="R661" s="58"/>
      <c r="S661" s="58"/>
      <c r="T661" s="59"/>
      <c r="U661" s="32"/>
      <c r="V661" s="32"/>
      <c r="W661" s="32"/>
      <c r="X661" s="32"/>
      <c r="Y661" s="32"/>
      <c r="Z661" s="32"/>
      <c r="AA661" s="32"/>
      <c r="AB661" s="32"/>
      <c r="AC661" s="32"/>
      <c r="AD661" s="32"/>
      <c r="AE661" s="32"/>
      <c r="AT661" s="17" t="s">
        <v>127</v>
      </c>
      <c r="AU661" s="17" t="s">
        <v>83</v>
      </c>
    </row>
    <row r="662" spans="1:65" s="15" customFormat="1" ht="22.5" x14ac:dyDescent="0.2">
      <c r="B662" s="194"/>
      <c r="D662" s="157" t="s">
        <v>129</v>
      </c>
      <c r="E662" s="195" t="s">
        <v>1</v>
      </c>
      <c r="F662" s="196" t="s">
        <v>999</v>
      </c>
      <c r="H662" s="195" t="s">
        <v>1</v>
      </c>
      <c r="I662" s="197"/>
      <c r="L662" s="194"/>
      <c r="M662" s="198"/>
      <c r="N662" s="199"/>
      <c r="O662" s="199"/>
      <c r="P662" s="199"/>
      <c r="Q662" s="199"/>
      <c r="R662" s="199"/>
      <c r="S662" s="199"/>
      <c r="T662" s="200"/>
      <c r="AT662" s="195" t="s">
        <v>129</v>
      </c>
      <c r="AU662" s="195" t="s">
        <v>83</v>
      </c>
      <c r="AV662" s="15" t="s">
        <v>81</v>
      </c>
      <c r="AW662" s="15" t="s">
        <v>30</v>
      </c>
      <c r="AX662" s="15" t="s">
        <v>73</v>
      </c>
      <c r="AY662" s="195" t="s">
        <v>116</v>
      </c>
    </row>
    <row r="663" spans="1:65" s="13" customFormat="1" ht="22.5" x14ac:dyDescent="0.2">
      <c r="B663" s="164"/>
      <c r="D663" s="157" t="s">
        <v>129</v>
      </c>
      <c r="E663" s="165" t="s">
        <v>1</v>
      </c>
      <c r="F663" s="166" t="s">
        <v>1000</v>
      </c>
      <c r="H663" s="167">
        <v>53.951000000000001</v>
      </c>
      <c r="I663" s="168"/>
      <c r="L663" s="164"/>
      <c r="M663" s="169"/>
      <c r="N663" s="170"/>
      <c r="O663" s="170"/>
      <c r="P663" s="170"/>
      <c r="Q663" s="170"/>
      <c r="R663" s="170"/>
      <c r="S663" s="170"/>
      <c r="T663" s="171"/>
      <c r="AT663" s="165" t="s">
        <v>129</v>
      </c>
      <c r="AU663" s="165" t="s">
        <v>83</v>
      </c>
      <c r="AV663" s="13" t="s">
        <v>83</v>
      </c>
      <c r="AW663" s="13" t="s">
        <v>30</v>
      </c>
      <c r="AX663" s="13" t="s">
        <v>73</v>
      </c>
      <c r="AY663" s="165" t="s">
        <v>116</v>
      </c>
    </row>
    <row r="664" spans="1:65" s="13" customFormat="1" ht="22.5" x14ac:dyDescent="0.2">
      <c r="B664" s="164"/>
      <c r="D664" s="157" t="s">
        <v>129</v>
      </c>
      <c r="E664" s="165" t="s">
        <v>1</v>
      </c>
      <c r="F664" s="166" t="s">
        <v>1001</v>
      </c>
      <c r="H664" s="167">
        <v>26.423999999999999</v>
      </c>
      <c r="I664" s="168"/>
      <c r="L664" s="164"/>
      <c r="M664" s="169"/>
      <c r="N664" s="170"/>
      <c r="O664" s="170"/>
      <c r="P664" s="170"/>
      <c r="Q664" s="170"/>
      <c r="R664" s="170"/>
      <c r="S664" s="170"/>
      <c r="T664" s="171"/>
      <c r="AT664" s="165" t="s">
        <v>129</v>
      </c>
      <c r="AU664" s="165" t="s">
        <v>83</v>
      </c>
      <c r="AV664" s="13" t="s">
        <v>83</v>
      </c>
      <c r="AW664" s="13" t="s">
        <v>30</v>
      </c>
      <c r="AX664" s="13" t="s">
        <v>73</v>
      </c>
      <c r="AY664" s="165" t="s">
        <v>116</v>
      </c>
    </row>
    <row r="665" spans="1:65" s="13" customFormat="1" ht="22.5" x14ac:dyDescent="0.2">
      <c r="B665" s="164"/>
      <c r="D665" s="157" t="s">
        <v>129</v>
      </c>
      <c r="E665" s="165" t="s">
        <v>1</v>
      </c>
      <c r="F665" s="166" t="s">
        <v>1002</v>
      </c>
      <c r="H665" s="167">
        <v>11.319000000000001</v>
      </c>
      <c r="I665" s="168"/>
      <c r="L665" s="164"/>
      <c r="M665" s="169"/>
      <c r="N665" s="170"/>
      <c r="O665" s="170"/>
      <c r="P665" s="170"/>
      <c r="Q665" s="170"/>
      <c r="R665" s="170"/>
      <c r="S665" s="170"/>
      <c r="T665" s="171"/>
      <c r="AT665" s="165" t="s">
        <v>129</v>
      </c>
      <c r="AU665" s="165" t="s">
        <v>83</v>
      </c>
      <c r="AV665" s="13" t="s">
        <v>83</v>
      </c>
      <c r="AW665" s="13" t="s">
        <v>30</v>
      </c>
      <c r="AX665" s="13" t="s">
        <v>73</v>
      </c>
      <c r="AY665" s="165" t="s">
        <v>116</v>
      </c>
    </row>
    <row r="666" spans="1:65" s="13" customFormat="1" ht="22.5" x14ac:dyDescent="0.2">
      <c r="B666" s="164"/>
      <c r="D666" s="157" t="s">
        <v>129</v>
      </c>
      <c r="E666" s="165" t="s">
        <v>1</v>
      </c>
      <c r="F666" s="166" t="s">
        <v>1003</v>
      </c>
      <c r="H666" s="167">
        <v>39.6</v>
      </c>
      <c r="I666" s="168"/>
      <c r="L666" s="164"/>
      <c r="M666" s="169"/>
      <c r="N666" s="170"/>
      <c r="O666" s="170"/>
      <c r="P666" s="170"/>
      <c r="Q666" s="170"/>
      <c r="R666" s="170"/>
      <c r="S666" s="170"/>
      <c r="T666" s="171"/>
      <c r="AT666" s="165" t="s">
        <v>129</v>
      </c>
      <c r="AU666" s="165" t="s">
        <v>83</v>
      </c>
      <c r="AV666" s="13" t="s">
        <v>83</v>
      </c>
      <c r="AW666" s="13" t="s">
        <v>30</v>
      </c>
      <c r="AX666" s="13" t="s">
        <v>73</v>
      </c>
      <c r="AY666" s="165" t="s">
        <v>116</v>
      </c>
    </row>
    <row r="667" spans="1:65" s="13" customFormat="1" ht="22.5" x14ac:dyDescent="0.2">
      <c r="B667" s="164"/>
      <c r="D667" s="157" t="s">
        <v>129</v>
      </c>
      <c r="E667" s="165" t="s">
        <v>1</v>
      </c>
      <c r="F667" s="166" t="s">
        <v>1004</v>
      </c>
      <c r="H667" s="167">
        <v>60.176000000000002</v>
      </c>
      <c r="I667" s="168"/>
      <c r="L667" s="164"/>
      <c r="M667" s="169"/>
      <c r="N667" s="170"/>
      <c r="O667" s="170"/>
      <c r="P667" s="170"/>
      <c r="Q667" s="170"/>
      <c r="R667" s="170"/>
      <c r="S667" s="170"/>
      <c r="T667" s="171"/>
      <c r="AT667" s="165" t="s">
        <v>129</v>
      </c>
      <c r="AU667" s="165" t="s">
        <v>83</v>
      </c>
      <c r="AV667" s="13" t="s">
        <v>83</v>
      </c>
      <c r="AW667" s="13" t="s">
        <v>30</v>
      </c>
      <c r="AX667" s="13" t="s">
        <v>73</v>
      </c>
      <c r="AY667" s="165" t="s">
        <v>116</v>
      </c>
    </row>
    <row r="668" spans="1:65" s="13" customFormat="1" ht="22.5" x14ac:dyDescent="0.2">
      <c r="B668" s="164"/>
      <c r="D668" s="157" t="s">
        <v>129</v>
      </c>
      <c r="E668" s="165" t="s">
        <v>1</v>
      </c>
      <c r="F668" s="166" t="s">
        <v>1005</v>
      </c>
      <c r="H668" s="167">
        <v>15.032999999999999</v>
      </c>
      <c r="I668" s="168"/>
      <c r="L668" s="164"/>
      <c r="M668" s="169"/>
      <c r="N668" s="170"/>
      <c r="O668" s="170"/>
      <c r="P668" s="170"/>
      <c r="Q668" s="170"/>
      <c r="R668" s="170"/>
      <c r="S668" s="170"/>
      <c r="T668" s="171"/>
      <c r="AT668" s="165" t="s">
        <v>129</v>
      </c>
      <c r="AU668" s="165" t="s">
        <v>83</v>
      </c>
      <c r="AV668" s="13" t="s">
        <v>83</v>
      </c>
      <c r="AW668" s="13" t="s">
        <v>30</v>
      </c>
      <c r="AX668" s="13" t="s">
        <v>73</v>
      </c>
      <c r="AY668" s="165" t="s">
        <v>116</v>
      </c>
    </row>
    <row r="669" spans="1:65" s="13" customFormat="1" ht="22.5" x14ac:dyDescent="0.2">
      <c r="B669" s="164"/>
      <c r="D669" s="157" t="s">
        <v>129</v>
      </c>
      <c r="E669" s="165" t="s">
        <v>1</v>
      </c>
      <c r="F669" s="166" t="s">
        <v>1006</v>
      </c>
      <c r="H669" s="167">
        <v>253</v>
      </c>
      <c r="I669" s="168"/>
      <c r="L669" s="164"/>
      <c r="M669" s="169"/>
      <c r="N669" s="170"/>
      <c r="O669" s="170"/>
      <c r="P669" s="170"/>
      <c r="Q669" s="170"/>
      <c r="R669" s="170"/>
      <c r="S669" s="170"/>
      <c r="T669" s="171"/>
      <c r="AT669" s="165" t="s">
        <v>129</v>
      </c>
      <c r="AU669" s="165" t="s">
        <v>83</v>
      </c>
      <c r="AV669" s="13" t="s">
        <v>83</v>
      </c>
      <c r="AW669" s="13" t="s">
        <v>30</v>
      </c>
      <c r="AX669" s="13" t="s">
        <v>73</v>
      </c>
      <c r="AY669" s="165" t="s">
        <v>116</v>
      </c>
    </row>
    <row r="670" spans="1:65" s="13" customFormat="1" ht="22.5" x14ac:dyDescent="0.2">
      <c r="B670" s="164"/>
      <c r="D670" s="157" t="s">
        <v>129</v>
      </c>
      <c r="E670" s="165" t="s">
        <v>1</v>
      </c>
      <c r="F670" s="166" t="s">
        <v>1007</v>
      </c>
      <c r="H670" s="167">
        <v>253</v>
      </c>
      <c r="I670" s="168"/>
      <c r="L670" s="164"/>
      <c r="M670" s="169"/>
      <c r="N670" s="170"/>
      <c r="O670" s="170"/>
      <c r="P670" s="170"/>
      <c r="Q670" s="170"/>
      <c r="R670" s="170"/>
      <c r="S670" s="170"/>
      <c r="T670" s="171"/>
      <c r="AT670" s="165" t="s">
        <v>129</v>
      </c>
      <c r="AU670" s="165" t="s">
        <v>83</v>
      </c>
      <c r="AV670" s="13" t="s">
        <v>83</v>
      </c>
      <c r="AW670" s="13" t="s">
        <v>30</v>
      </c>
      <c r="AX670" s="13" t="s">
        <v>73</v>
      </c>
      <c r="AY670" s="165" t="s">
        <v>116</v>
      </c>
    </row>
    <row r="671" spans="1:65" s="13" customFormat="1" ht="22.5" x14ac:dyDescent="0.2">
      <c r="B671" s="164"/>
      <c r="D671" s="157" t="s">
        <v>129</v>
      </c>
      <c r="E671" s="165" t="s">
        <v>1</v>
      </c>
      <c r="F671" s="166" t="s">
        <v>1008</v>
      </c>
      <c r="H671" s="167">
        <v>29.58</v>
      </c>
      <c r="I671" s="168"/>
      <c r="L671" s="164"/>
      <c r="M671" s="169"/>
      <c r="N671" s="170"/>
      <c r="O671" s="170"/>
      <c r="P671" s="170"/>
      <c r="Q671" s="170"/>
      <c r="R671" s="170"/>
      <c r="S671" s="170"/>
      <c r="T671" s="171"/>
      <c r="AT671" s="165" t="s">
        <v>129</v>
      </c>
      <c r="AU671" s="165" t="s">
        <v>83</v>
      </c>
      <c r="AV671" s="13" t="s">
        <v>83</v>
      </c>
      <c r="AW671" s="13" t="s">
        <v>30</v>
      </c>
      <c r="AX671" s="13" t="s">
        <v>73</v>
      </c>
      <c r="AY671" s="165" t="s">
        <v>116</v>
      </c>
    </row>
    <row r="672" spans="1:65" s="13" customFormat="1" ht="22.5" x14ac:dyDescent="0.2">
      <c r="B672" s="164"/>
      <c r="D672" s="157" t="s">
        <v>129</v>
      </c>
      <c r="E672" s="165" t="s">
        <v>1</v>
      </c>
      <c r="F672" s="166" t="s">
        <v>1009</v>
      </c>
      <c r="H672" s="167">
        <v>64.474999999999994</v>
      </c>
      <c r="I672" s="168"/>
      <c r="L672" s="164"/>
      <c r="M672" s="169"/>
      <c r="N672" s="170"/>
      <c r="O672" s="170"/>
      <c r="P672" s="170"/>
      <c r="Q672" s="170"/>
      <c r="R672" s="170"/>
      <c r="S672" s="170"/>
      <c r="T672" s="171"/>
      <c r="AT672" s="165" t="s">
        <v>129</v>
      </c>
      <c r="AU672" s="165" t="s">
        <v>83</v>
      </c>
      <c r="AV672" s="13" t="s">
        <v>83</v>
      </c>
      <c r="AW672" s="13" t="s">
        <v>30</v>
      </c>
      <c r="AX672" s="13" t="s">
        <v>73</v>
      </c>
      <c r="AY672" s="165" t="s">
        <v>116</v>
      </c>
    </row>
    <row r="673" spans="1:65" s="15" customFormat="1" ht="22.5" x14ac:dyDescent="0.2">
      <c r="B673" s="194"/>
      <c r="D673" s="157" t="s">
        <v>129</v>
      </c>
      <c r="E673" s="195" t="s">
        <v>1</v>
      </c>
      <c r="F673" s="196" t="s">
        <v>878</v>
      </c>
      <c r="H673" s="195" t="s">
        <v>1</v>
      </c>
      <c r="I673" s="197"/>
      <c r="L673" s="194"/>
      <c r="M673" s="198"/>
      <c r="N673" s="199"/>
      <c r="O673" s="199"/>
      <c r="P673" s="199"/>
      <c r="Q673" s="199"/>
      <c r="R673" s="199"/>
      <c r="S673" s="199"/>
      <c r="T673" s="200"/>
      <c r="AT673" s="195" t="s">
        <v>129</v>
      </c>
      <c r="AU673" s="195" t="s">
        <v>83</v>
      </c>
      <c r="AV673" s="15" t="s">
        <v>81</v>
      </c>
      <c r="AW673" s="15" t="s">
        <v>30</v>
      </c>
      <c r="AX673" s="15" t="s">
        <v>73</v>
      </c>
      <c r="AY673" s="195" t="s">
        <v>116</v>
      </c>
    </row>
    <row r="674" spans="1:65" s="13" customFormat="1" x14ac:dyDescent="0.2">
      <c r="B674" s="164"/>
      <c r="D674" s="157" t="s">
        <v>129</v>
      </c>
      <c r="E674" s="165" t="s">
        <v>1</v>
      </c>
      <c r="F674" s="166" t="s">
        <v>1010</v>
      </c>
      <c r="H674" s="167">
        <v>85.378</v>
      </c>
      <c r="I674" s="168"/>
      <c r="L674" s="164"/>
      <c r="M674" s="169"/>
      <c r="N674" s="170"/>
      <c r="O674" s="170"/>
      <c r="P674" s="170"/>
      <c r="Q674" s="170"/>
      <c r="R674" s="170"/>
      <c r="S674" s="170"/>
      <c r="T674" s="171"/>
      <c r="AT674" s="165" t="s">
        <v>129</v>
      </c>
      <c r="AU674" s="165" t="s">
        <v>83</v>
      </c>
      <c r="AV674" s="13" t="s">
        <v>83</v>
      </c>
      <c r="AW674" s="13" t="s">
        <v>30</v>
      </c>
      <c r="AX674" s="13" t="s">
        <v>73</v>
      </c>
      <c r="AY674" s="165" t="s">
        <v>116</v>
      </c>
    </row>
    <row r="675" spans="1:65" s="13" customFormat="1" x14ac:dyDescent="0.2">
      <c r="B675" s="164"/>
      <c r="D675" s="157" t="s">
        <v>129</v>
      </c>
      <c r="E675" s="165" t="s">
        <v>1</v>
      </c>
      <c r="F675" s="166" t="s">
        <v>1011</v>
      </c>
      <c r="H675" s="167">
        <v>32.814999999999998</v>
      </c>
      <c r="I675" s="168"/>
      <c r="L675" s="164"/>
      <c r="M675" s="169"/>
      <c r="N675" s="170"/>
      <c r="O675" s="170"/>
      <c r="P675" s="170"/>
      <c r="Q675" s="170"/>
      <c r="R675" s="170"/>
      <c r="S675" s="170"/>
      <c r="T675" s="171"/>
      <c r="AT675" s="165" t="s">
        <v>129</v>
      </c>
      <c r="AU675" s="165" t="s">
        <v>83</v>
      </c>
      <c r="AV675" s="13" t="s">
        <v>83</v>
      </c>
      <c r="AW675" s="13" t="s">
        <v>30</v>
      </c>
      <c r="AX675" s="13" t="s">
        <v>73</v>
      </c>
      <c r="AY675" s="165" t="s">
        <v>116</v>
      </c>
    </row>
    <row r="676" spans="1:65" s="13" customFormat="1" x14ac:dyDescent="0.2">
      <c r="B676" s="164"/>
      <c r="D676" s="157" t="s">
        <v>129</v>
      </c>
      <c r="E676" s="165" t="s">
        <v>1</v>
      </c>
      <c r="F676" s="166" t="s">
        <v>1012</v>
      </c>
      <c r="H676" s="167">
        <v>30.492000000000001</v>
      </c>
      <c r="I676" s="168"/>
      <c r="L676" s="164"/>
      <c r="M676" s="169"/>
      <c r="N676" s="170"/>
      <c r="O676" s="170"/>
      <c r="P676" s="170"/>
      <c r="Q676" s="170"/>
      <c r="R676" s="170"/>
      <c r="S676" s="170"/>
      <c r="T676" s="171"/>
      <c r="AT676" s="165" t="s">
        <v>129</v>
      </c>
      <c r="AU676" s="165" t="s">
        <v>83</v>
      </c>
      <c r="AV676" s="13" t="s">
        <v>83</v>
      </c>
      <c r="AW676" s="13" t="s">
        <v>30</v>
      </c>
      <c r="AX676" s="13" t="s">
        <v>73</v>
      </c>
      <c r="AY676" s="165" t="s">
        <v>116</v>
      </c>
    </row>
    <row r="677" spans="1:65" s="13" customFormat="1" ht="22.5" x14ac:dyDescent="0.2">
      <c r="B677" s="164"/>
      <c r="D677" s="157" t="s">
        <v>129</v>
      </c>
      <c r="E677" s="165" t="s">
        <v>1</v>
      </c>
      <c r="F677" s="166" t="s">
        <v>992</v>
      </c>
      <c r="H677" s="167">
        <v>1.3160000000000001</v>
      </c>
      <c r="I677" s="168"/>
      <c r="L677" s="164"/>
      <c r="M677" s="169"/>
      <c r="N677" s="170"/>
      <c r="O677" s="170"/>
      <c r="P677" s="170"/>
      <c r="Q677" s="170"/>
      <c r="R677" s="170"/>
      <c r="S677" s="170"/>
      <c r="T677" s="171"/>
      <c r="AT677" s="165" t="s">
        <v>129</v>
      </c>
      <c r="AU677" s="165" t="s">
        <v>83</v>
      </c>
      <c r="AV677" s="13" t="s">
        <v>83</v>
      </c>
      <c r="AW677" s="13" t="s">
        <v>30</v>
      </c>
      <c r="AX677" s="13" t="s">
        <v>73</v>
      </c>
      <c r="AY677" s="165" t="s">
        <v>116</v>
      </c>
    </row>
    <row r="678" spans="1:65" s="14" customFormat="1" x14ac:dyDescent="0.2">
      <c r="B678" s="182"/>
      <c r="D678" s="157" t="s">
        <v>129</v>
      </c>
      <c r="E678" s="183" t="s">
        <v>1</v>
      </c>
      <c r="F678" s="184" t="s">
        <v>179</v>
      </c>
      <c r="H678" s="185">
        <v>956.55899999999997</v>
      </c>
      <c r="I678" s="186"/>
      <c r="L678" s="182"/>
      <c r="M678" s="187"/>
      <c r="N678" s="188"/>
      <c r="O678" s="188"/>
      <c r="P678" s="188"/>
      <c r="Q678" s="188"/>
      <c r="R678" s="188"/>
      <c r="S678" s="188"/>
      <c r="T678" s="189"/>
      <c r="AT678" s="183" t="s">
        <v>129</v>
      </c>
      <c r="AU678" s="183" t="s">
        <v>83</v>
      </c>
      <c r="AV678" s="14" t="s">
        <v>124</v>
      </c>
      <c r="AW678" s="14" t="s">
        <v>30</v>
      </c>
      <c r="AX678" s="14" t="s">
        <v>81</v>
      </c>
      <c r="AY678" s="183" t="s">
        <v>116</v>
      </c>
    </row>
    <row r="679" spans="1:65" s="2" customFormat="1" ht="24.2" customHeight="1" x14ac:dyDescent="0.2">
      <c r="A679" s="32"/>
      <c r="B679" s="143"/>
      <c r="C679" s="144" t="s">
        <v>1013</v>
      </c>
      <c r="D679" s="144" t="s">
        <v>119</v>
      </c>
      <c r="E679" s="145" t="s">
        <v>1014</v>
      </c>
      <c r="F679" s="146" t="s">
        <v>1015</v>
      </c>
      <c r="G679" s="147" t="s">
        <v>220</v>
      </c>
      <c r="H679" s="148">
        <v>16788.024000000001</v>
      </c>
      <c r="I679" s="149"/>
      <c r="J679" s="150">
        <f>ROUND(I679*H679,2)</f>
        <v>0</v>
      </c>
      <c r="K679" s="146" t="s">
        <v>123</v>
      </c>
      <c r="L679" s="33"/>
      <c r="M679" s="151" t="s">
        <v>1</v>
      </c>
      <c r="N679" s="152" t="s">
        <v>38</v>
      </c>
      <c r="O679" s="58"/>
      <c r="P679" s="153">
        <f>O679*H679</f>
        <v>0</v>
      </c>
      <c r="Q679" s="153">
        <v>0</v>
      </c>
      <c r="R679" s="153">
        <f>Q679*H679</f>
        <v>0</v>
      </c>
      <c r="S679" s="153">
        <v>0</v>
      </c>
      <c r="T679" s="154">
        <f>S679*H679</f>
        <v>0</v>
      </c>
      <c r="U679" s="32"/>
      <c r="V679" s="32"/>
      <c r="W679" s="32"/>
      <c r="X679" s="32"/>
      <c r="Y679" s="32"/>
      <c r="Z679" s="32"/>
      <c r="AA679" s="32"/>
      <c r="AB679" s="32"/>
      <c r="AC679" s="32"/>
      <c r="AD679" s="32"/>
      <c r="AE679" s="32"/>
      <c r="AR679" s="155" t="s">
        <v>124</v>
      </c>
      <c r="AT679" s="155" t="s">
        <v>119</v>
      </c>
      <c r="AU679" s="155" t="s">
        <v>83</v>
      </c>
      <c r="AY679" s="17" t="s">
        <v>116</v>
      </c>
      <c r="BE679" s="156">
        <f>IF(N679="základní",J679,0)</f>
        <v>0</v>
      </c>
      <c r="BF679" s="156">
        <f>IF(N679="snížená",J679,0)</f>
        <v>0</v>
      </c>
      <c r="BG679" s="156">
        <f>IF(N679="zákl. přenesená",J679,0)</f>
        <v>0</v>
      </c>
      <c r="BH679" s="156">
        <f>IF(N679="sníž. přenesená",J679,0)</f>
        <v>0</v>
      </c>
      <c r="BI679" s="156">
        <f>IF(N679="nulová",J679,0)</f>
        <v>0</v>
      </c>
      <c r="BJ679" s="17" t="s">
        <v>81</v>
      </c>
      <c r="BK679" s="156">
        <f>ROUND(I679*H679,2)</f>
        <v>0</v>
      </c>
      <c r="BL679" s="17" t="s">
        <v>124</v>
      </c>
      <c r="BM679" s="155" t="s">
        <v>1016</v>
      </c>
    </row>
    <row r="680" spans="1:65" s="2" customFormat="1" ht="29.25" x14ac:dyDescent="0.2">
      <c r="A680" s="32"/>
      <c r="B680" s="33"/>
      <c r="C680" s="32"/>
      <c r="D680" s="157" t="s">
        <v>126</v>
      </c>
      <c r="E680" s="32"/>
      <c r="F680" s="158" t="s">
        <v>1017</v>
      </c>
      <c r="G680" s="32"/>
      <c r="H680" s="32"/>
      <c r="I680" s="159"/>
      <c r="J680" s="32"/>
      <c r="K680" s="32"/>
      <c r="L680" s="33"/>
      <c r="M680" s="160"/>
      <c r="N680" s="161"/>
      <c r="O680" s="58"/>
      <c r="P680" s="58"/>
      <c r="Q680" s="58"/>
      <c r="R680" s="58"/>
      <c r="S680" s="58"/>
      <c r="T680" s="59"/>
      <c r="U680" s="32"/>
      <c r="V680" s="32"/>
      <c r="W680" s="32"/>
      <c r="X680" s="32"/>
      <c r="Y680" s="32"/>
      <c r="Z680" s="32"/>
      <c r="AA680" s="32"/>
      <c r="AB680" s="32"/>
      <c r="AC680" s="32"/>
      <c r="AD680" s="32"/>
      <c r="AE680" s="32"/>
      <c r="AT680" s="17" t="s">
        <v>126</v>
      </c>
      <c r="AU680" s="17" t="s">
        <v>83</v>
      </c>
    </row>
    <row r="681" spans="1:65" s="2" customFormat="1" x14ac:dyDescent="0.2">
      <c r="A681" s="32"/>
      <c r="B681" s="33"/>
      <c r="C681" s="32"/>
      <c r="D681" s="162" t="s">
        <v>127</v>
      </c>
      <c r="E681" s="32"/>
      <c r="F681" s="163" t="s">
        <v>1018</v>
      </c>
      <c r="G681" s="32"/>
      <c r="H681" s="32"/>
      <c r="I681" s="159"/>
      <c r="J681" s="32"/>
      <c r="K681" s="32"/>
      <c r="L681" s="33"/>
      <c r="M681" s="160"/>
      <c r="N681" s="161"/>
      <c r="O681" s="58"/>
      <c r="P681" s="58"/>
      <c r="Q681" s="58"/>
      <c r="R681" s="58"/>
      <c r="S681" s="58"/>
      <c r="T681" s="59"/>
      <c r="U681" s="32"/>
      <c r="V681" s="32"/>
      <c r="W681" s="32"/>
      <c r="X681" s="32"/>
      <c r="Y681" s="32"/>
      <c r="Z681" s="32"/>
      <c r="AA681" s="32"/>
      <c r="AB681" s="32"/>
      <c r="AC681" s="32"/>
      <c r="AD681" s="32"/>
      <c r="AE681" s="32"/>
      <c r="AT681" s="17" t="s">
        <v>127</v>
      </c>
      <c r="AU681" s="17" t="s">
        <v>83</v>
      </c>
    </row>
    <row r="682" spans="1:65" s="15" customFormat="1" ht="22.5" x14ac:dyDescent="0.2">
      <c r="B682" s="194"/>
      <c r="D682" s="157" t="s">
        <v>129</v>
      </c>
      <c r="E682" s="195" t="s">
        <v>1</v>
      </c>
      <c r="F682" s="196" t="s">
        <v>1019</v>
      </c>
      <c r="H682" s="195" t="s">
        <v>1</v>
      </c>
      <c r="I682" s="197"/>
      <c r="L682" s="194"/>
      <c r="M682" s="198"/>
      <c r="N682" s="199"/>
      <c r="O682" s="199"/>
      <c r="P682" s="199"/>
      <c r="Q682" s="199"/>
      <c r="R682" s="199"/>
      <c r="S682" s="199"/>
      <c r="T682" s="200"/>
      <c r="AT682" s="195" t="s">
        <v>129</v>
      </c>
      <c r="AU682" s="195" t="s">
        <v>83</v>
      </c>
      <c r="AV682" s="15" t="s">
        <v>81</v>
      </c>
      <c r="AW682" s="15" t="s">
        <v>30</v>
      </c>
      <c r="AX682" s="15" t="s">
        <v>73</v>
      </c>
      <c r="AY682" s="195" t="s">
        <v>116</v>
      </c>
    </row>
    <row r="683" spans="1:65" s="13" customFormat="1" ht="22.5" x14ac:dyDescent="0.2">
      <c r="B683" s="164"/>
      <c r="D683" s="157" t="s">
        <v>129</v>
      </c>
      <c r="E683" s="165" t="s">
        <v>1</v>
      </c>
      <c r="F683" s="166" t="s">
        <v>1020</v>
      </c>
      <c r="H683" s="167">
        <v>1025.075</v>
      </c>
      <c r="I683" s="168"/>
      <c r="L683" s="164"/>
      <c r="M683" s="169"/>
      <c r="N683" s="170"/>
      <c r="O683" s="170"/>
      <c r="P683" s="170"/>
      <c r="Q683" s="170"/>
      <c r="R683" s="170"/>
      <c r="S683" s="170"/>
      <c r="T683" s="171"/>
      <c r="AT683" s="165" t="s">
        <v>129</v>
      </c>
      <c r="AU683" s="165" t="s">
        <v>83</v>
      </c>
      <c r="AV683" s="13" t="s">
        <v>83</v>
      </c>
      <c r="AW683" s="13" t="s">
        <v>30</v>
      </c>
      <c r="AX683" s="13" t="s">
        <v>73</v>
      </c>
      <c r="AY683" s="165" t="s">
        <v>116</v>
      </c>
    </row>
    <row r="684" spans="1:65" s="13" customFormat="1" ht="22.5" x14ac:dyDescent="0.2">
      <c r="B684" s="164"/>
      <c r="D684" s="157" t="s">
        <v>129</v>
      </c>
      <c r="E684" s="165" t="s">
        <v>1</v>
      </c>
      <c r="F684" s="166" t="s">
        <v>1021</v>
      </c>
      <c r="H684" s="167">
        <v>502.05599999999998</v>
      </c>
      <c r="I684" s="168"/>
      <c r="L684" s="164"/>
      <c r="M684" s="169"/>
      <c r="N684" s="170"/>
      <c r="O684" s="170"/>
      <c r="P684" s="170"/>
      <c r="Q684" s="170"/>
      <c r="R684" s="170"/>
      <c r="S684" s="170"/>
      <c r="T684" s="171"/>
      <c r="AT684" s="165" t="s">
        <v>129</v>
      </c>
      <c r="AU684" s="165" t="s">
        <v>83</v>
      </c>
      <c r="AV684" s="13" t="s">
        <v>83</v>
      </c>
      <c r="AW684" s="13" t="s">
        <v>30</v>
      </c>
      <c r="AX684" s="13" t="s">
        <v>73</v>
      </c>
      <c r="AY684" s="165" t="s">
        <v>116</v>
      </c>
    </row>
    <row r="685" spans="1:65" s="13" customFormat="1" ht="22.5" x14ac:dyDescent="0.2">
      <c r="B685" s="164"/>
      <c r="D685" s="157" t="s">
        <v>129</v>
      </c>
      <c r="E685" s="165" t="s">
        <v>1</v>
      </c>
      <c r="F685" s="166" t="s">
        <v>1022</v>
      </c>
      <c r="H685" s="167">
        <v>215.06100000000001</v>
      </c>
      <c r="I685" s="168"/>
      <c r="L685" s="164"/>
      <c r="M685" s="169"/>
      <c r="N685" s="170"/>
      <c r="O685" s="170"/>
      <c r="P685" s="170"/>
      <c r="Q685" s="170"/>
      <c r="R685" s="170"/>
      <c r="S685" s="170"/>
      <c r="T685" s="171"/>
      <c r="AT685" s="165" t="s">
        <v>129</v>
      </c>
      <c r="AU685" s="165" t="s">
        <v>83</v>
      </c>
      <c r="AV685" s="13" t="s">
        <v>83</v>
      </c>
      <c r="AW685" s="13" t="s">
        <v>30</v>
      </c>
      <c r="AX685" s="13" t="s">
        <v>73</v>
      </c>
      <c r="AY685" s="165" t="s">
        <v>116</v>
      </c>
    </row>
    <row r="686" spans="1:65" s="13" customFormat="1" ht="22.5" x14ac:dyDescent="0.2">
      <c r="B686" s="164"/>
      <c r="D686" s="157" t="s">
        <v>129</v>
      </c>
      <c r="E686" s="165" t="s">
        <v>1</v>
      </c>
      <c r="F686" s="166" t="s">
        <v>1023</v>
      </c>
      <c r="H686" s="167">
        <v>752.4</v>
      </c>
      <c r="I686" s="168"/>
      <c r="L686" s="164"/>
      <c r="M686" s="169"/>
      <c r="N686" s="170"/>
      <c r="O686" s="170"/>
      <c r="P686" s="170"/>
      <c r="Q686" s="170"/>
      <c r="R686" s="170"/>
      <c r="S686" s="170"/>
      <c r="T686" s="171"/>
      <c r="AT686" s="165" t="s">
        <v>129</v>
      </c>
      <c r="AU686" s="165" t="s">
        <v>83</v>
      </c>
      <c r="AV686" s="13" t="s">
        <v>83</v>
      </c>
      <c r="AW686" s="13" t="s">
        <v>30</v>
      </c>
      <c r="AX686" s="13" t="s">
        <v>73</v>
      </c>
      <c r="AY686" s="165" t="s">
        <v>116</v>
      </c>
    </row>
    <row r="687" spans="1:65" s="13" customFormat="1" ht="33.75" x14ac:dyDescent="0.2">
      <c r="B687" s="164"/>
      <c r="D687" s="157" t="s">
        <v>129</v>
      </c>
      <c r="E687" s="165" t="s">
        <v>1</v>
      </c>
      <c r="F687" s="166" t="s">
        <v>1024</v>
      </c>
      <c r="H687" s="167">
        <v>1143.3530000000001</v>
      </c>
      <c r="I687" s="168"/>
      <c r="L687" s="164"/>
      <c r="M687" s="169"/>
      <c r="N687" s="170"/>
      <c r="O687" s="170"/>
      <c r="P687" s="170"/>
      <c r="Q687" s="170"/>
      <c r="R687" s="170"/>
      <c r="S687" s="170"/>
      <c r="T687" s="171"/>
      <c r="AT687" s="165" t="s">
        <v>129</v>
      </c>
      <c r="AU687" s="165" t="s">
        <v>83</v>
      </c>
      <c r="AV687" s="13" t="s">
        <v>83</v>
      </c>
      <c r="AW687" s="13" t="s">
        <v>30</v>
      </c>
      <c r="AX687" s="13" t="s">
        <v>73</v>
      </c>
      <c r="AY687" s="165" t="s">
        <v>116</v>
      </c>
    </row>
    <row r="688" spans="1:65" s="13" customFormat="1" ht="22.5" x14ac:dyDescent="0.2">
      <c r="B688" s="164"/>
      <c r="D688" s="157" t="s">
        <v>129</v>
      </c>
      <c r="E688" s="165" t="s">
        <v>1</v>
      </c>
      <c r="F688" s="166" t="s">
        <v>1025</v>
      </c>
      <c r="H688" s="167">
        <v>285.63600000000002</v>
      </c>
      <c r="I688" s="168"/>
      <c r="L688" s="164"/>
      <c r="M688" s="169"/>
      <c r="N688" s="170"/>
      <c r="O688" s="170"/>
      <c r="P688" s="170"/>
      <c r="Q688" s="170"/>
      <c r="R688" s="170"/>
      <c r="S688" s="170"/>
      <c r="T688" s="171"/>
      <c r="AT688" s="165" t="s">
        <v>129</v>
      </c>
      <c r="AU688" s="165" t="s">
        <v>83</v>
      </c>
      <c r="AV688" s="13" t="s">
        <v>83</v>
      </c>
      <c r="AW688" s="13" t="s">
        <v>30</v>
      </c>
      <c r="AX688" s="13" t="s">
        <v>73</v>
      </c>
      <c r="AY688" s="165" t="s">
        <v>116</v>
      </c>
    </row>
    <row r="689" spans="1:65" s="13" customFormat="1" ht="22.5" x14ac:dyDescent="0.2">
      <c r="B689" s="164"/>
      <c r="D689" s="157" t="s">
        <v>129</v>
      </c>
      <c r="E689" s="165" t="s">
        <v>1</v>
      </c>
      <c r="F689" s="166" t="s">
        <v>1026</v>
      </c>
      <c r="H689" s="167">
        <v>4807</v>
      </c>
      <c r="I689" s="168"/>
      <c r="L689" s="164"/>
      <c r="M689" s="169"/>
      <c r="N689" s="170"/>
      <c r="O689" s="170"/>
      <c r="P689" s="170"/>
      <c r="Q689" s="170"/>
      <c r="R689" s="170"/>
      <c r="S689" s="170"/>
      <c r="T689" s="171"/>
      <c r="AT689" s="165" t="s">
        <v>129</v>
      </c>
      <c r="AU689" s="165" t="s">
        <v>83</v>
      </c>
      <c r="AV689" s="13" t="s">
        <v>83</v>
      </c>
      <c r="AW689" s="13" t="s">
        <v>30</v>
      </c>
      <c r="AX689" s="13" t="s">
        <v>73</v>
      </c>
      <c r="AY689" s="165" t="s">
        <v>116</v>
      </c>
    </row>
    <row r="690" spans="1:65" s="13" customFormat="1" ht="22.5" x14ac:dyDescent="0.2">
      <c r="B690" s="164"/>
      <c r="D690" s="157" t="s">
        <v>129</v>
      </c>
      <c r="E690" s="165" t="s">
        <v>1</v>
      </c>
      <c r="F690" s="166" t="s">
        <v>1027</v>
      </c>
      <c r="H690" s="167">
        <v>4807</v>
      </c>
      <c r="I690" s="168"/>
      <c r="L690" s="164"/>
      <c r="M690" s="169"/>
      <c r="N690" s="170"/>
      <c r="O690" s="170"/>
      <c r="P690" s="170"/>
      <c r="Q690" s="170"/>
      <c r="R690" s="170"/>
      <c r="S690" s="170"/>
      <c r="T690" s="171"/>
      <c r="AT690" s="165" t="s">
        <v>129</v>
      </c>
      <c r="AU690" s="165" t="s">
        <v>83</v>
      </c>
      <c r="AV690" s="13" t="s">
        <v>83</v>
      </c>
      <c r="AW690" s="13" t="s">
        <v>30</v>
      </c>
      <c r="AX690" s="13" t="s">
        <v>73</v>
      </c>
      <c r="AY690" s="165" t="s">
        <v>116</v>
      </c>
    </row>
    <row r="691" spans="1:65" s="13" customFormat="1" ht="22.5" x14ac:dyDescent="0.2">
      <c r="B691" s="164"/>
      <c r="D691" s="157" t="s">
        <v>129</v>
      </c>
      <c r="E691" s="165" t="s">
        <v>1</v>
      </c>
      <c r="F691" s="166" t="s">
        <v>1028</v>
      </c>
      <c r="H691" s="167">
        <v>266.22000000000003</v>
      </c>
      <c r="I691" s="168"/>
      <c r="L691" s="164"/>
      <c r="M691" s="169"/>
      <c r="N691" s="170"/>
      <c r="O691" s="170"/>
      <c r="P691" s="170"/>
      <c r="Q691" s="170"/>
      <c r="R691" s="170"/>
      <c r="S691" s="170"/>
      <c r="T691" s="171"/>
      <c r="AT691" s="165" t="s">
        <v>129</v>
      </c>
      <c r="AU691" s="165" t="s">
        <v>83</v>
      </c>
      <c r="AV691" s="13" t="s">
        <v>83</v>
      </c>
      <c r="AW691" s="13" t="s">
        <v>30</v>
      </c>
      <c r="AX691" s="13" t="s">
        <v>73</v>
      </c>
      <c r="AY691" s="165" t="s">
        <v>116</v>
      </c>
    </row>
    <row r="692" spans="1:65" s="13" customFormat="1" ht="22.5" x14ac:dyDescent="0.2">
      <c r="B692" s="164"/>
      <c r="D692" s="157" t="s">
        <v>129</v>
      </c>
      <c r="E692" s="165" t="s">
        <v>1</v>
      </c>
      <c r="F692" s="166" t="s">
        <v>1029</v>
      </c>
      <c r="H692" s="167">
        <v>134.21600000000001</v>
      </c>
      <c r="I692" s="168"/>
      <c r="L692" s="164"/>
      <c r="M692" s="169"/>
      <c r="N692" s="170"/>
      <c r="O692" s="170"/>
      <c r="P692" s="170"/>
      <c r="Q692" s="170"/>
      <c r="R692" s="170"/>
      <c r="S692" s="170"/>
      <c r="T692" s="171"/>
      <c r="AT692" s="165" t="s">
        <v>129</v>
      </c>
      <c r="AU692" s="165" t="s">
        <v>83</v>
      </c>
      <c r="AV692" s="13" t="s">
        <v>83</v>
      </c>
      <c r="AW692" s="13" t="s">
        <v>30</v>
      </c>
      <c r="AX692" s="13" t="s">
        <v>73</v>
      </c>
      <c r="AY692" s="165" t="s">
        <v>116</v>
      </c>
    </row>
    <row r="693" spans="1:65" s="15" customFormat="1" ht="22.5" x14ac:dyDescent="0.2">
      <c r="B693" s="194"/>
      <c r="D693" s="157" t="s">
        <v>129</v>
      </c>
      <c r="E693" s="195" t="s">
        <v>1</v>
      </c>
      <c r="F693" s="196" t="s">
        <v>878</v>
      </c>
      <c r="H693" s="195" t="s">
        <v>1</v>
      </c>
      <c r="I693" s="197"/>
      <c r="L693" s="194"/>
      <c r="M693" s="198"/>
      <c r="N693" s="199"/>
      <c r="O693" s="199"/>
      <c r="P693" s="199"/>
      <c r="Q693" s="199"/>
      <c r="R693" s="199"/>
      <c r="S693" s="199"/>
      <c r="T693" s="200"/>
      <c r="AT693" s="195" t="s">
        <v>129</v>
      </c>
      <c r="AU693" s="195" t="s">
        <v>83</v>
      </c>
      <c r="AV693" s="15" t="s">
        <v>81</v>
      </c>
      <c r="AW693" s="15" t="s">
        <v>30</v>
      </c>
      <c r="AX693" s="15" t="s">
        <v>73</v>
      </c>
      <c r="AY693" s="195" t="s">
        <v>116</v>
      </c>
    </row>
    <row r="694" spans="1:65" s="13" customFormat="1" x14ac:dyDescent="0.2">
      <c r="B694" s="164"/>
      <c r="D694" s="157" t="s">
        <v>129</v>
      </c>
      <c r="E694" s="165" t="s">
        <v>1</v>
      </c>
      <c r="F694" s="166" t="s">
        <v>1030</v>
      </c>
      <c r="H694" s="167">
        <v>1622.174</v>
      </c>
      <c r="I694" s="168"/>
      <c r="L694" s="164"/>
      <c r="M694" s="169"/>
      <c r="N694" s="170"/>
      <c r="O694" s="170"/>
      <c r="P694" s="170"/>
      <c r="Q694" s="170"/>
      <c r="R694" s="170"/>
      <c r="S694" s="170"/>
      <c r="T694" s="171"/>
      <c r="AT694" s="165" t="s">
        <v>129</v>
      </c>
      <c r="AU694" s="165" t="s">
        <v>83</v>
      </c>
      <c r="AV694" s="13" t="s">
        <v>83</v>
      </c>
      <c r="AW694" s="13" t="s">
        <v>30</v>
      </c>
      <c r="AX694" s="13" t="s">
        <v>73</v>
      </c>
      <c r="AY694" s="165" t="s">
        <v>116</v>
      </c>
    </row>
    <row r="695" spans="1:65" s="13" customFormat="1" x14ac:dyDescent="0.2">
      <c r="B695" s="164"/>
      <c r="D695" s="157" t="s">
        <v>129</v>
      </c>
      <c r="E695" s="165" t="s">
        <v>1</v>
      </c>
      <c r="F695" s="166" t="s">
        <v>1031</v>
      </c>
      <c r="H695" s="167">
        <v>623.48900000000003</v>
      </c>
      <c r="I695" s="168"/>
      <c r="L695" s="164"/>
      <c r="M695" s="169"/>
      <c r="N695" s="170"/>
      <c r="O695" s="170"/>
      <c r="P695" s="170"/>
      <c r="Q695" s="170"/>
      <c r="R695" s="170"/>
      <c r="S695" s="170"/>
      <c r="T695" s="171"/>
      <c r="AT695" s="165" t="s">
        <v>129</v>
      </c>
      <c r="AU695" s="165" t="s">
        <v>83</v>
      </c>
      <c r="AV695" s="13" t="s">
        <v>83</v>
      </c>
      <c r="AW695" s="13" t="s">
        <v>30</v>
      </c>
      <c r="AX695" s="13" t="s">
        <v>73</v>
      </c>
      <c r="AY695" s="165" t="s">
        <v>116</v>
      </c>
    </row>
    <row r="696" spans="1:65" s="13" customFormat="1" x14ac:dyDescent="0.2">
      <c r="B696" s="164"/>
      <c r="D696" s="157" t="s">
        <v>129</v>
      </c>
      <c r="E696" s="165" t="s">
        <v>1</v>
      </c>
      <c r="F696" s="166" t="s">
        <v>1032</v>
      </c>
      <c r="H696" s="167">
        <v>579.34799999999996</v>
      </c>
      <c r="I696" s="168"/>
      <c r="L696" s="164"/>
      <c r="M696" s="169"/>
      <c r="N696" s="170"/>
      <c r="O696" s="170"/>
      <c r="P696" s="170"/>
      <c r="Q696" s="170"/>
      <c r="R696" s="170"/>
      <c r="S696" s="170"/>
      <c r="T696" s="171"/>
      <c r="AT696" s="165" t="s">
        <v>129</v>
      </c>
      <c r="AU696" s="165" t="s">
        <v>83</v>
      </c>
      <c r="AV696" s="13" t="s">
        <v>83</v>
      </c>
      <c r="AW696" s="13" t="s">
        <v>30</v>
      </c>
      <c r="AX696" s="13" t="s">
        <v>73</v>
      </c>
      <c r="AY696" s="165" t="s">
        <v>116</v>
      </c>
    </row>
    <row r="697" spans="1:65" s="13" customFormat="1" ht="22.5" x14ac:dyDescent="0.2">
      <c r="B697" s="164"/>
      <c r="D697" s="157" t="s">
        <v>129</v>
      </c>
      <c r="E697" s="165" t="s">
        <v>1</v>
      </c>
      <c r="F697" s="166" t="s">
        <v>1033</v>
      </c>
      <c r="H697" s="167">
        <v>24.995999999999999</v>
      </c>
      <c r="I697" s="168"/>
      <c r="L697" s="164"/>
      <c r="M697" s="169"/>
      <c r="N697" s="170"/>
      <c r="O697" s="170"/>
      <c r="P697" s="170"/>
      <c r="Q697" s="170"/>
      <c r="R697" s="170"/>
      <c r="S697" s="170"/>
      <c r="T697" s="171"/>
      <c r="AT697" s="165" t="s">
        <v>129</v>
      </c>
      <c r="AU697" s="165" t="s">
        <v>83</v>
      </c>
      <c r="AV697" s="13" t="s">
        <v>83</v>
      </c>
      <c r="AW697" s="13" t="s">
        <v>30</v>
      </c>
      <c r="AX697" s="13" t="s">
        <v>73</v>
      </c>
      <c r="AY697" s="165" t="s">
        <v>116</v>
      </c>
    </row>
    <row r="698" spans="1:65" s="14" customFormat="1" x14ac:dyDescent="0.2">
      <c r="B698" s="182"/>
      <c r="D698" s="157" t="s">
        <v>129</v>
      </c>
      <c r="E698" s="183" t="s">
        <v>1</v>
      </c>
      <c r="F698" s="184" t="s">
        <v>179</v>
      </c>
      <c r="H698" s="185">
        <v>16788.024000000001</v>
      </c>
      <c r="I698" s="186"/>
      <c r="L698" s="182"/>
      <c r="M698" s="187"/>
      <c r="N698" s="188"/>
      <c r="O698" s="188"/>
      <c r="P698" s="188"/>
      <c r="Q698" s="188"/>
      <c r="R698" s="188"/>
      <c r="S698" s="188"/>
      <c r="T698" s="189"/>
      <c r="AT698" s="183" t="s">
        <v>129</v>
      </c>
      <c r="AU698" s="183" t="s">
        <v>83</v>
      </c>
      <c r="AV698" s="14" t="s">
        <v>124</v>
      </c>
      <c r="AW698" s="14" t="s">
        <v>30</v>
      </c>
      <c r="AX698" s="14" t="s">
        <v>81</v>
      </c>
      <c r="AY698" s="183" t="s">
        <v>116</v>
      </c>
    </row>
    <row r="699" spans="1:65" s="2" customFormat="1" ht="37.9" customHeight="1" x14ac:dyDescent="0.2">
      <c r="A699" s="32"/>
      <c r="B699" s="143"/>
      <c r="C699" s="144" t="s">
        <v>1034</v>
      </c>
      <c r="D699" s="144" t="s">
        <v>119</v>
      </c>
      <c r="E699" s="145" t="s">
        <v>1035</v>
      </c>
      <c r="F699" s="146" t="s">
        <v>1036</v>
      </c>
      <c r="G699" s="147" t="s">
        <v>220</v>
      </c>
      <c r="H699" s="148">
        <v>267.11099999999999</v>
      </c>
      <c r="I699" s="149"/>
      <c r="J699" s="150">
        <f>ROUND(I699*H699,2)</f>
        <v>0</v>
      </c>
      <c r="K699" s="146" t="s">
        <v>123</v>
      </c>
      <c r="L699" s="33"/>
      <c r="M699" s="151" t="s">
        <v>1</v>
      </c>
      <c r="N699" s="152" t="s">
        <v>38</v>
      </c>
      <c r="O699" s="58"/>
      <c r="P699" s="153">
        <f>O699*H699</f>
        <v>0</v>
      </c>
      <c r="Q699" s="153">
        <v>0</v>
      </c>
      <c r="R699" s="153">
        <f>Q699*H699</f>
        <v>0</v>
      </c>
      <c r="S699" s="153">
        <v>0</v>
      </c>
      <c r="T699" s="154">
        <f>S699*H699</f>
        <v>0</v>
      </c>
      <c r="U699" s="32"/>
      <c r="V699" s="32"/>
      <c r="W699" s="32"/>
      <c r="X699" s="32"/>
      <c r="Y699" s="32"/>
      <c r="Z699" s="32"/>
      <c r="AA699" s="32"/>
      <c r="AB699" s="32"/>
      <c r="AC699" s="32"/>
      <c r="AD699" s="32"/>
      <c r="AE699" s="32"/>
      <c r="AR699" s="155" t="s">
        <v>124</v>
      </c>
      <c r="AT699" s="155" t="s">
        <v>119</v>
      </c>
      <c r="AU699" s="155" t="s">
        <v>83</v>
      </c>
      <c r="AY699" s="17" t="s">
        <v>116</v>
      </c>
      <c r="BE699" s="156">
        <f>IF(N699="základní",J699,0)</f>
        <v>0</v>
      </c>
      <c r="BF699" s="156">
        <f>IF(N699="snížená",J699,0)</f>
        <v>0</v>
      </c>
      <c r="BG699" s="156">
        <f>IF(N699="zákl. přenesená",J699,0)</f>
        <v>0</v>
      </c>
      <c r="BH699" s="156">
        <f>IF(N699="sníž. přenesená",J699,0)</f>
        <v>0</v>
      </c>
      <c r="BI699" s="156">
        <f>IF(N699="nulová",J699,0)</f>
        <v>0</v>
      </c>
      <c r="BJ699" s="17" t="s">
        <v>81</v>
      </c>
      <c r="BK699" s="156">
        <f>ROUND(I699*H699,2)</f>
        <v>0</v>
      </c>
      <c r="BL699" s="17" t="s">
        <v>124</v>
      </c>
      <c r="BM699" s="155" t="s">
        <v>1037</v>
      </c>
    </row>
    <row r="700" spans="1:65" s="2" customFormat="1" ht="29.25" x14ac:dyDescent="0.2">
      <c r="A700" s="32"/>
      <c r="B700" s="33"/>
      <c r="C700" s="32"/>
      <c r="D700" s="157" t="s">
        <v>126</v>
      </c>
      <c r="E700" s="32"/>
      <c r="F700" s="158" t="s">
        <v>1038</v>
      </c>
      <c r="G700" s="32"/>
      <c r="H700" s="32"/>
      <c r="I700" s="159"/>
      <c r="J700" s="32"/>
      <c r="K700" s="32"/>
      <c r="L700" s="33"/>
      <c r="M700" s="160"/>
      <c r="N700" s="161"/>
      <c r="O700" s="58"/>
      <c r="P700" s="58"/>
      <c r="Q700" s="58"/>
      <c r="R700" s="58"/>
      <c r="S700" s="58"/>
      <c r="T700" s="59"/>
      <c r="U700" s="32"/>
      <c r="V700" s="32"/>
      <c r="W700" s="32"/>
      <c r="X700" s="32"/>
      <c r="Y700" s="32"/>
      <c r="Z700" s="32"/>
      <c r="AA700" s="32"/>
      <c r="AB700" s="32"/>
      <c r="AC700" s="32"/>
      <c r="AD700" s="32"/>
      <c r="AE700" s="32"/>
      <c r="AT700" s="17" t="s">
        <v>126</v>
      </c>
      <c r="AU700" s="17" t="s">
        <v>83</v>
      </c>
    </row>
    <row r="701" spans="1:65" s="2" customFormat="1" x14ac:dyDescent="0.2">
      <c r="A701" s="32"/>
      <c r="B701" s="33"/>
      <c r="C701" s="32"/>
      <c r="D701" s="162" t="s">
        <v>127</v>
      </c>
      <c r="E701" s="32"/>
      <c r="F701" s="163" t="s">
        <v>1039</v>
      </c>
      <c r="G701" s="32"/>
      <c r="H701" s="32"/>
      <c r="I701" s="159"/>
      <c r="J701" s="32"/>
      <c r="K701" s="32"/>
      <c r="L701" s="33"/>
      <c r="M701" s="160"/>
      <c r="N701" s="161"/>
      <c r="O701" s="58"/>
      <c r="P701" s="58"/>
      <c r="Q701" s="58"/>
      <c r="R701" s="58"/>
      <c r="S701" s="58"/>
      <c r="T701" s="59"/>
      <c r="U701" s="32"/>
      <c r="V701" s="32"/>
      <c r="W701" s="32"/>
      <c r="X701" s="32"/>
      <c r="Y701" s="32"/>
      <c r="Z701" s="32"/>
      <c r="AA701" s="32"/>
      <c r="AB701" s="32"/>
      <c r="AC701" s="32"/>
      <c r="AD701" s="32"/>
      <c r="AE701" s="32"/>
      <c r="AT701" s="17" t="s">
        <v>127</v>
      </c>
      <c r="AU701" s="17" t="s">
        <v>83</v>
      </c>
    </row>
    <row r="702" spans="1:65" s="13" customFormat="1" ht="22.5" x14ac:dyDescent="0.2">
      <c r="B702" s="164"/>
      <c r="D702" s="157" t="s">
        <v>129</v>
      </c>
      <c r="E702" s="165" t="s">
        <v>1</v>
      </c>
      <c r="F702" s="166" t="s">
        <v>1000</v>
      </c>
      <c r="H702" s="167">
        <v>53.951000000000001</v>
      </c>
      <c r="I702" s="168"/>
      <c r="L702" s="164"/>
      <c r="M702" s="169"/>
      <c r="N702" s="170"/>
      <c r="O702" s="170"/>
      <c r="P702" s="170"/>
      <c r="Q702" s="170"/>
      <c r="R702" s="170"/>
      <c r="S702" s="170"/>
      <c r="T702" s="171"/>
      <c r="AT702" s="165" t="s">
        <v>129</v>
      </c>
      <c r="AU702" s="165" t="s">
        <v>83</v>
      </c>
      <c r="AV702" s="13" t="s">
        <v>83</v>
      </c>
      <c r="AW702" s="13" t="s">
        <v>30</v>
      </c>
      <c r="AX702" s="13" t="s">
        <v>73</v>
      </c>
      <c r="AY702" s="165" t="s">
        <v>116</v>
      </c>
    </row>
    <row r="703" spans="1:65" s="13" customFormat="1" ht="22.5" x14ac:dyDescent="0.2">
      <c r="B703" s="164"/>
      <c r="D703" s="157" t="s">
        <v>129</v>
      </c>
      <c r="E703" s="165" t="s">
        <v>1</v>
      </c>
      <c r="F703" s="166" t="s">
        <v>1009</v>
      </c>
      <c r="H703" s="167">
        <v>64.474999999999994</v>
      </c>
      <c r="I703" s="168"/>
      <c r="L703" s="164"/>
      <c r="M703" s="169"/>
      <c r="N703" s="170"/>
      <c r="O703" s="170"/>
      <c r="P703" s="170"/>
      <c r="Q703" s="170"/>
      <c r="R703" s="170"/>
      <c r="S703" s="170"/>
      <c r="T703" s="171"/>
      <c r="AT703" s="165" t="s">
        <v>129</v>
      </c>
      <c r="AU703" s="165" t="s">
        <v>83</v>
      </c>
      <c r="AV703" s="13" t="s">
        <v>83</v>
      </c>
      <c r="AW703" s="13" t="s">
        <v>30</v>
      </c>
      <c r="AX703" s="13" t="s">
        <v>73</v>
      </c>
      <c r="AY703" s="165" t="s">
        <v>116</v>
      </c>
    </row>
    <row r="704" spans="1:65" s="13" customFormat="1" x14ac:dyDescent="0.2">
      <c r="B704" s="164"/>
      <c r="D704" s="157" t="s">
        <v>129</v>
      </c>
      <c r="E704" s="165" t="s">
        <v>1</v>
      </c>
      <c r="F704" s="166" t="s">
        <v>1010</v>
      </c>
      <c r="H704" s="167">
        <v>85.378</v>
      </c>
      <c r="I704" s="168"/>
      <c r="L704" s="164"/>
      <c r="M704" s="169"/>
      <c r="N704" s="170"/>
      <c r="O704" s="170"/>
      <c r="P704" s="170"/>
      <c r="Q704" s="170"/>
      <c r="R704" s="170"/>
      <c r="S704" s="170"/>
      <c r="T704" s="171"/>
      <c r="AT704" s="165" t="s">
        <v>129</v>
      </c>
      <c r="AU704" s="165" t="s">
        <v>83</v>
      </c>
      <c r="AV704" s="13" t="s">
        <v>83</v>
      </c>
      <c r="AW704" s="13" t="s">
        <v>30</v>
      </c>
      <c r="AX704" s="13" t="s">
        <v>73</v>
      </c>
      <c r="AY704" s="165" t="s">
        <v>116</v>
      </c>
    </row>
    <row r="705" spans="1:65" s="13" customFormat="1" x14ac:dyDescent="0.2">
      <c r="B705" s="164"/>
      <c r="D705" s="157" t="s">
        <v>129</v>
      </c>
      <c r="E705" s="165" t="s">
        <v>1</v>
      </c>
      <c r="F705" s="166" t="s">
        <v>1011</v>
      </c>
      <c r="H705" s="167">
        <v>32.814999999999998</v>
      </c>
      <c r="I705" s="168"/>
      <c r="L705" s="164"/>
      <c r="M705" s="169"/>
      <c r="N705" s="170"/>
      <c r="O705" s="170"/>
      <c r="P705" s="170"/>
      <c r="Q705" s="170"/>
      <c r="R705" s="170"/>
      <c r="S705" s="170"/>
      <c r="T705" s="171"/>
      <c r="AT705" s="165" t="s">
        <v>129</v>
      </c>
      <c r="AU705" s="165" t="s">
        <v>83</v>
      </c>
      <c r="AV705" s="13" t="s">
        <v>83</v>
      </c>
      <c r="AW705" s="13" t="s">
        <v>30</v>
      </c>
      <c r="AX705" s="13" t="s">
        <v>73</v>
      </c>
      <c r="AY705" s="165" t="s">
        <v>116</v>
      </c>
    </row>
    <row r="706" spans="1:65" s="13" customFormat="1" x14ac:dyDescent="0.2">
      <c r="B706" s="164"/>
      <c r="D706" s="157" t="s">
        <v>129</v>
      </c>
      <c r="E706" s="165" t="s">
        <v>1</v>
      </c>
      <c r="F706" s="166" t="s">
        <v>1012</v>
      </c>
      <c r="H706" s="167">
        <v>30.492000000000001</v>
      </c>
      <c r="I706" s="168"/>
      <c r="L706" s="164"/>
      <c r="M706" s="169"/>
      <c r="N706" s="170"/>
      <c r="O706" s="170"/>
      <c r="P706" s="170"/>
      <c r="Q706" s="170"/>
      <c r="R706" s="170"/>
      <c r="S706" s="170"/>
      <c r="T706" s="171"/>
      <c r="AT706" s="165" t="s">
        <v>129</v>
      </c>
      <c r="AU706" s="165" t="s">
        <v>83</v>
      </c>
      <c r="AV706" s="13" t="s">
        <v>83</v>
      </c>
      <c r="AW706" s="13" t="s">
        <v>30</v>
      </c>
      <c r="AX706" s="13" t="s">
        <v>73</v>
      </c>
      <c r="AY706" s="165" t="s">
        <v>116</v>
      </c>
    </row>
    <row r="707" spans="1:65" s="14" customFormat="1" x14ac:dyDescent="0.2">
      <c r="B707" s="182"/>
      <c r="D707" s="157" t="s">
        <v>129</v>
      </c>
      <c r="E707" s="183" t="s">
        <v>1</v>
      </c>
      <c r="F707" s="184" t="s">
        <v>179</v>
      </c>
      <c r="H707" s="185">
        <v>267.11099999999999</v>
      </c>
      <c r="I707" s="186"/>
      <c r="L707" s="182"/>
      <c r="M707" s="187"/>
      <c r="N707" s="188"/>
      <c r="O707" s="188"/>
      <c r="P707" s="188"/>
      <c r="Q707" s="188"/>
      <c r="R707" s="188"/>
      <c r="S707" s="188"/>
      <c r="T707" s="189"/>
      <c r="AT707" s="183" t="s">
        <v>129</v>
      </c>
      <c r="AU707" s="183" t="s">
        <v>83</v>
      </c>
      <c r="AV707" s="14" t="s">
        <v>124</v>
      </c>
      <c r="AW707" s="14" t="s">
        <v>30</v>
      </c>
      <c r="AX707" s="14" t="s">
        <v>81</v>
      </c>
      <c r="AY707" s="183" t="s">
        <v>116</v>
      </c>
    </row>
    <row r="708" spans="1:65" s="2" customFormat="1" ht="44.25" customHeight="1" x14ac:dyDescent="0.2">
      <c r="A708" s="32"/>
      <c r="B708" s="143"/>
      <c r="C708" s="144" t="s">
        <v>1040</v>
      </c>
      <c r="D708" s="144" t="s">
        <v>119</v>
      </c>
      <c r="E708" s="145" t="s">
        <v>1041</v>
      </c>
      <c r="F708" s="146" t="s">
        <v>368</v>
      </c>
      <c r="G708" s="147" t="s">
        <v>220</v>
      </c>
      <c r="H708" s="148">
        <v>101.633</v>
      </c>
      <c r="I708" s="149"/>
      <c r="J708" s="150">
        <f>ROUND(I708*H708,2)</f>
        <v>0</v>
      </c>
      <c r="K708" s="146" t="s">
        <v>123</v>
      </c>
      <c r="L708" s="33"/>
      <c r="M708" s="151" t="s">
        <v>1</v>
      </c>
      <c r="N708" s="152" t="s">
        <v>38</v>
      </c>
      <c r="O708" s="58"/>
      <c r="P708" s="153">
        <f>O708*H708</f>
        <v>0</v>
      </c>
      <c r="Q708" s="153">
        <v>0</v>
      </c>
      <c r="R708" s="153">
        <f>Q708*H708</f>
        <v>0</v>
      </c>
      <c r="S708" s="153">
        <v>0</v>
      </c>
      <c r="T708" s="154">
        <f>S708*H708</f>
        <v>0</v>
      </c>
      <c r="U708" s="32"/>
      <c r="V708" s="32"/>
      <c r="W708" s="32"/>
      <c r="X708" s="32"/>
      <c r="Y708" s="32"/>
      <c r="Z708" s="32"/>
      <c r="AA708" s="32"/>
      <c r="AB708" s="32"/>
      <c r="AC708" s="32"/>
      <c r="AD708" s="32"/>
      <c r="AE708" s="32"/>
      <c r="AR708" s="155" t="s">
        <v>124</v>
      </c>
      <c r="AT708" s="155" t="s">
        <v>119</v>
      </c>
      <c r="AU708" s="155" t="s">
        <v>83</v>
      </c>
      <c r="AY708" s="17" t="s">
        <v>116</v>
      </c>
      <c r="BE708" s="156">
        <f>IF(N708="základní",J708,0)</f>
        <v>0</v>
      </c>
      <c r="BF708" s="156">
        <f>IF(N708="snížená",J708,0)</f>
        <v>0</v>
      </c>
      <c r="BG708" s="156">
        <f>IF(N708="zákl. přenesená",J708,0)</f>
        <v>0</v>
      </c>
      <c r="BH708" s="156">
        <f>IF(N708="sníž. přenesená",J708,0)</f>
        <v>0</v>
      </c>
      <c r="BI708" s="156">
        <f>IF(N708="nulová",J708,0)</f>
        <v>0</v>
      </c>
      <c r="BJ708" s="17" t="s">
        <v>81</v>
      </c>
      <c r="BK708" s="156">
        <f>ROUND(I708*H708,2)</f>
        <v>0</v>
      </c>
      <c r="BL708" s="17" t="s">
        <v>124</v>
      </c>
      <c r="BM708" s="155" t="s">
        <v>1042</v>
      </c>
    </row>
    <row r="709" spans="1:65" s="2" customFormat="1" ht="29.25" x14ac:dyDescent="0.2">
      <c r="A709" s="32"/>
      <c r="B709" s="33"/>
      <c r="C709" s="32"/>
      <c r="D709" s="157" t="s">
        <v>126</v>
      </c>
      <c r="E709" s="32"/>
      <c r="F709" s="158" t="s">
        <v>368</v>
      </c>
      <c r="G709" s="32"/>
      <c r="H709" s="32"/>
      <c r="I709" s="159"/>
      <c r="J709" s="32"/>
      <c r="K709" s="32"/>
      <c r="L709" s="33"/>
      <c r="M709" s="160"/>
      <c r="N709" s="161"/>
      <c r="O709" s="58"/>
      <c r="P709" s="58"/>
      <c r="Q709" s="58"/>
      <c r="R709" s="58"/>
      <c r="S709" s="58"/>
      <c r="T709" s="59"/>
      <c r="U709" s="32"/>
      <c r="V709" s="32"/>
      <c r="W709" s="32"/>
      <c r="X709" s="32"/>
      <c r="Y709" s="32"/>
      <c r="Z709" s="32"/>
      <c r="AA709" s="32"/>
      <c r="AB709" s="32"/>
      <c r="AC709" s="32"/>
      <c r="AD709" s="32"/>
      <c r="AE709" s="32"/>
      <c r="AT709" s="17" t="s">
        <v>126</v>
      </c>
      <c r="AU709" s="17" t="s">
        <v>83</v>
      </c>
    </row>
    <row r="710" spans="1:65" s="2" customFormat="1" x14ac:dyDescent="0.2">
      <c r="A710" s="32"/>
      <c r="B710" s="33"/>
      <c r="C710" s="32"/>
      <c r="D710" s="162" t="s">
        <v>127</v>
      </c>
      <c r="E710" s="32"/>
      <c r="F710" s="163" t="s">
        <v>1043</v>
      </c>
      <c r="G710" s="32"/>
      <c r="H710" s="32"/>
      <c r="I710" s="159"/>
      <c r="J710" s="32"/>
      <c r="K710" s="32"/>
      <c r="L710" s="33"/>
      <c r="M710" s="160"/>
      <c r="N710" s="161"/>
      <c r="O710" s="58"/>
      <c r="P710" s="58"/>
      <c r="Q710" s="58"/>
      <c r="R710" s="58"/>
      <c r="S710" s="58"/>
      <c r="T710" s="59"/>
      <c r="U710" s="32"/>
      <c r="V710" s="32"/>
      <c r="W710" s="32"/>
      <c r="X710" s="32"/>
      <c r="Y710" s="32"/>
      <c r="Z710" s="32"/>
      <c r="AA710" s="32"/>
      <c r="AB710" s="32"/>
      <c r="AC710" s="32"/>
      <c r="AD710" s="32"/>
      <c r="AE710" s="32"/>
      <c r="AT710" s="17" t="s">
        <v>127</v>
      </c>
      <c r="AU710" s="17" t="s">
        <v>83</v>
      </c>
    </row>
    <row r="711" spans="1:65" s="13" customFormat="1" ht="22.5" x14ac:dyDescent="0.2">
      <c r="B711" s="164"/>
      <c r="D711" s="157" t="s">
        <v>129</v>
      </c>
      <c r="E711" s="165" t="s">
        <v>1</v>
      </c>
      <c r="F711" s="166" t="s">
        <v>1001</v>
      </c>
      <c r="H711" s="167">
        <v>26.423999999999999</v>
      </c>
      <c r="I711" s="168"/>
      <c r="L711" s="164"/>
      <c r="M711" s="169"/>
      <c r="N711" s="170"/>
      <c r="O711" s="170"/>
      <c r="P711" s="170"/>
      <c r="Q711" s="170"/>
      <c r="R711" s="170"/>
      <c r="S711" s="170"/>
      <c r="T711" s="171"/>
      <c r="AT711" s="165" t="s">
        <v>129</v>
      </c>
      <c r="AU711" s="165" t="s">
        <v>83</v>
      </c>
      <c r="AV711" s="13" t="s">
        <v>83</v>
      </c>
      <c r="AW711" s="13" t="s">
        <v>30</v>
      </c>
      <c r="AX711" s="13" t="s">
        <v>73</v>
      </c>
      <c r="AY711" s="165" t="s">
        <v>116</v>
      </c>
    </row>
    <row r="712" spans="1:65" s="13" customFormat="1" ht="22.5" x14ac:dyDescent="0.2">
      <c r="B712" s="164"/>
      <c r="D712" s="157" t="s">
        <v>129</v>
      </c>
      <c r="E712" s="165" t="s">
        <v>1</v>
      </c>
      <c r="F712" s="166" t="s">
        <v>1004</v>
      </c>
      <c r="H712" s="167">
        <v>60.176000000000002</v>
      </c>
      <c r="I712" s="168"/>
      <c r="L712" s="164"/>
      <c r="M712" s="169"/>
      <c r="N712" s="170"/>
      <c r="O712" s="170"/>
      <c r="P712" s="170"/>
      <c r="Q712" s="170"/>
      <c r="R712" s="170"/>
      <c r="S712" s="170"/>
      <c r="T712" s="171"/>
      <c r="AT712" s="165" t="s">
        <v>129</v>
      </c>
      <c r="AU712" s="165" t="s">
        <v>83</v>
      </c>
      <c r="AV712" s="13" t="s">
        <v>83</v>
      </c>
      <c r="AW712" s="13" t="s">
        <v>30</v>
      </c>
      <c r="AX712" s="13" t="s">
        <v>73</v>
      </c>
      <c r="AY712" s="165" t="s">
        <v>116</v>
      </c>
    </row>
    <row r="713" spans="1:65" s="13" customFormat="1" ht="22.5" x14ac:dyDescent="0.2">
      <c r="B713" s="164"/>
      <c r="D713" s="157" t="s">
        <v>129</v>
      </c>
      <c r="E713" s="165" t="s">
        <v>1</v>
      </c>
      <c r="F713" s="166" t="s">
        <v>1005</v>
      </c>
      <c r="H713" s="167">
        <v>15.032999999999999</v>
      </c>
      <c r="I713" s="168"/>
      <c r="L713" s="164"/>
      <c r="M713" s="169"/>
      <c r="N713" s="170"/>
      <c r="O713" s="170"/>
      <c r="P713" s="170"/>
      <c r="Q713" s="170"/>
      <c r="R713" s="170"/>
      <c r="S713" s="170"/>
      <c r="T713" s="171"/>
      <c r="AT713" s="165" t="s">
        <v>129</v>
      </c>
      <c r="AU713" s="165" t="s">
        <v>83</v>
      </c>
      <c r="AV713" s="13" t="s">
        <v>83</v>
      </c>
      <c r="AW713" s="13" t="s">
        <v>30</v>
      </c>
      <c r="AX713" s="13" t="s">
        <v>73</v>
      </c>
      <c r="AY713" s="165" t="s">
        <v>116</v>
      </c>
    </row>
    <row r="714" spans="1:65" s="14" customFormat="1" x14ac:dyDescent="0.2">
      <c r="B714" s="182"/>
      <c r="D714" s="157" t="s">
        <v>129</v>
      </c>
      <c r="E714" s="183" t="s">
        <v>1</v>
      </c>
      <c r="F714" s="184" t="s">
        <v>179</v>
      </c>
      <c r="H714" s="185">
        <v>101.633</v>
      </c>
      <c r="I714" s="186"/>
      <c r="L714" s="182"/>
      <c r="M714" s="187"/>
      <c r="N714" s="188"/>
      <c r="O714" s="188"/>
      <c r="P714" s="188"/>
      <c r="Q714" s="188"/>
      <c r="R714" s="188"/>
      <c r="S714" s="188"/>
      <c r="T714" s="189"/>
      <c r="AT714" s="183" t="s">
        <v>129</v>
      </c>
      <c r="AU714" s="183" t="s">
        <v>83</v>
      </c>
      <c r="AV714" s="14" t="s">
        <v>124</v>
      </c>
      <c r="AW714" s="14" t="s">
        <v>30</v>
      </c>
      <c r="AX714" s="14" t="s">
        <v>81</v>
      </c>
      <c r="AY714" s="183" t="s">
        <v>116</v>
      </c>
    </row>
    <row r="715" spans="1:65" s="2" customFormat="1" ht="44.25" customHeight="1" x14ac:dyDescent="0.2">
      <c r="A715" s="32"/>
      <c r="B715" s="143"/>
      <c r="C715" s="144" t="s">
        <v>1044</v>
      </c>
      <c r="D715" s="144" t="s">
        <v>119</v>
      </c>
      <c r="E715" s="145" t="s">
        <v>1045</v>
      </c>
      <c r="F715" s="146" t="s">
        <v>1046</v>
      </c>
      <c r="G715" s="147" t="s">
        <v>220</v>
      </c>
      <c r="H715" s="148">
        <v>556.91899999999998</v>
      </c>
      <c r="I715" s="149"/>
      <c r="J715" s="150">
        <f>ROUND(I715*H715,2)</f>
        <v>0</v>
      </c>
      <c r="K715" s="146" t="s">
        <v>123</v>
      </c>
      <c r="L715" s="33"/>
      <c r="M715" s="151" t="s">
        <v>1</v>
      </c>
      <c r="N715" s="152" t="s">
        <v>38</v>
      </c>
      <c r="O715" s="58"/>
      <c r="P715" s="153">
        <f>O715*H715</f>
        <v>0</v>
      </c>
      <c r="Q715" s="153">
        <v>0</v>
      </c>
      <c r="R715" s="153">
        <f>Q715*H715</f>
        <v>0</v>
      </c>
      <c r="S715" s="153">
        <v>0</v>
      </c>
      <c r="T715" s="154">
        <f>S715*H715</f>
        <v>0</v>
      </c>
      <c r="U715" s="32"/>
      <c r="V715" s="32"/>
      <c r="W715" s="32"/>
      <c r="X715" s="32"/>
      <c r="Y715" s="32"/>
      <c r="Z715" s="32"/>
      <c r="AA715" s="32"/>
      <c r="AB715" s="32"/>
      <c r="AC715" s="32"/>
      <c r="AD715" s="32"/>
      <c r="AE715" s="32"/>
      <c r="AR715" s="155" t="s">
        <v>124</v>
      </c>
      <c r="AT715" s="155" t="s">
        <v>119</v>
      </c>
      <c r="AU715" s="155" t="s">
        <v>83</v>
      </c>
      <c r="AY715" s="17" t="s">
        <v>116</v>
      </c>
      <c r="BE715" s="156">
        <f>IF(N715="základní",J715,0)</f>
        <v>0</v>
      </c>
      <c r="BF715" s="156">
        <f>IF(N715="snížená",J715,0)</f>
        <v>0</v>
      </c>
      <c r="BG715" s="156">
        <f>IF(N715="zákl. přenesená",J715,0)</f>
        <v>0</v>
      </c>
      <c r="BH715" s="156">
        <f>IF(N715="sníž. přenesená",J715,0)</f>
        <v>0</v>
      </c>
      <c r="BI715" s="156">
        <f>IF(N715="nulová",J715,0)</f>
        <v>0</v>
      </c>
      <c r="BJ715" s="17" t="s">
        <v>81</v>
      </c>
      <c r="BK715" s="156">
        <f>ROUND(I715*H715,2)</f>
        <v>0</v>
      </c>
      <c r="BL715" s="17" t="s">
        <v>124</v>
      </c>
      <c r="BM715" s="155" t="s">
        <v>1047</v>
      </c>
    </row>
    <row r="716" spans="1:65" s="2" customFormat="1" ht="29.25" x14ac:dyDescent="0.2">
      <c r="A716" s="32"/>
      <c r="B716" s="33"/>
      <c r="C716" s="32"/>
      <c r="D716" s="157" t="s">
        <v>126</v>
      </c>
      <c r="E716" s="32"/>
      <c r="F716" s="158" t="s">
        <v>1046</v>
      </c>
      <c r="G716" s="32"/>
      <c r="H716" s="32"/>
      <c r="I716" s="159"/>
      <c r="J716" s="32"/>
      <c r="K716" s="32"/>
      <c r="L716" s="33"/>
      <c r="M716" s="160"/>
      <c r="N716" s="161"/>
      <c r="O716" s="58"/>
      <c r="P716" s="58"/>
      <c r="Q716" s="58"/>
      <c r="R716" s="58"/>
      <c r="S716" s="58"/>
      <c r="T716" s="59"/>
      <c r="U716" s="32"/>
      <c r="V716" s="32"/>
      <c r="W716" s="32"/>
      <c r="X716" s="32"/>
      <c r="Y716" s="32"/>
      <c r="Z716" s="32"/>
      <c r="AA716" s="32"/>
      <c r="AB716" s="32"/>
      <c r="AC716" s="32"/>
      <c r="AD716" s="32"/>
      <c r="AE716" s="32"/>
      <c r="AT716" s="17" t="s">
        <v>126</v>
      </c>
      <c r="AU716" s="17" t="s">
        <v>83</v>
      </c>
    </row>
    <row r="717" spans="1:65" s="2" customFormat="1" x14ac:dyDescent="0.2">
      <c r="A717" s="32"/>
      <c r="B717" s="33"/>
      <c r="C717" s="32"/>
      <c r="D717" s="162" t="s">
        <v>127</v>
      </c>
      <c r="E717" s="32"/>
      <c r="F717" s="163" t="s">
        <v>1048</v>
      </c>
      <c r="G717" s="32"/>
      <c r="H717" s="32"/>
      <c r="I717" s="159"/>
      <c r="J717" s="32"/>
      <c r="K717" s="32"/>
      <c r="L717" s="33"/>
      <c r="M717" s="160"/>
      <c r="N717" s="161"/>
      <c r="O717" s="58"/>
      <c r="P717" s="58"/>
      <c r="Q717" s="58"/>
      <c r="R717" s="58"/>
      <c r="S717" s="58"/>
      <c r="T717" s="59"/>
      <c r="U717" s="32"/>
      <c r="V717" s="32"/>
      <c r="W717" s="32"/>
      <c r="X717" s="32"/>
      <c r="Y717" s="32"/>
      <c r="Z717" s="32"/>
      <c r="AA717" s="32"/>
      <c r="AB717" s="32"/>
      <c r="AC717" s="32"/>
      <c r="AD717" s="32"/>
      <c r="AE717" s="32"/>
      <c r="AT717" s="17" t="s">
        <v>127</v>
      </c>
      <c r="AU717" s="17" t="s">
        <v>83</v>
      </c>
    </row>
    <row r="718" spans="1:65" s="13" customFormat="1" ht="22.5" x14ac:dyDescent="0.2">
      <c r="B718" s="164"/>
      <c r="D718" s="157" t="s">
        <v>129</v>
      </c>
      <c r="E718" s="165" t="s">
        <v>1</v>
      </c>
      <c r="F718" s="166" t="s">
        <v>1002</v>
      </c>
      <c r="H718" s="167">
        <v>11.319000000000001</v>
      </c>
      <c r="I718" s="168"/>
      <c r="L718" s="164"/>
      <c r="M718" s="169"/>
      <c r="N718" s="170"/>
      <c r="O718" s="170"/>
      <c r="P718" s="170"/>
      <c r="Q718" s="170"/>
      <c r="R718" s="170"/>
      <c r="S718" s="170"/>
      <c r="T718" s="171"/>
      <c r="AT718" s="165" t="s">
        <v>129</v>
      </c>
      <c r="AU718" s="165" t="s">
        <v>83</v>
      </c>
      <c r="AV718" s="13" t="s">
        <v>83</v>
      </c>
      <c r="AW718" s="13" t="s">
        <v>30</v>
      </c>
      <c r="AX718" s="13" t="s">
        <v>73</v>
      </c>
      <c r="AY718" s="165" t="s">
        <v>116</v>
      </c>
    </row>
    <row r="719" spans="1:65" s="13" customFormat="1" ht="22.5" x14ac:dyDescent="0.2">
      <c r="B719" s="164"/>
      <c r="D719" s="157" t="s">
        <v>129</v>
      </c>
      <c r="E719" s="165" t="s">
        <v>1</v>
      </c>
      <c r="F719" s="166" t="s">
        <v>1003</v>
      </c>
      <c r="H719" s="167">
        <v>39.6</v>
      </c>
      <c r="I719" s="168"/>
      <c r="L719" s="164"/>
      <c r="M719" s="169"/>
      <c r="N719" s="170"/>
      <c r="O719" s="170"/>
      <c r="P719" s="170"/>
      <c r="Q719" s="170"/>
      <c r="R719" s="170"/>
      <c r="S719" s="170"/>
      <c r="T719" s="171"/>
      <c r="AT719" s="165" t="s">
        <v>129</v>
      </c>
      <c r="AU719" s="165" t="s">
        <v>83</v>
      </c>
      <c r="AV719" s="13" t="s">
        <v>83</v>
      </c>
      <c r="AW719" s="13" t="s">
        <v>30</v>
      </c>
      <c r="AX719" s="13" t="s">
        <v>73</v>
      </c>
      <c r="AY719" s="165" t="s">
        <v>116</v>
      </c>
    </row>
    <row r="720" spans="1:65" s="13" customFormat="1" ht="22.5" x14ac:dyDescent="0.2">
      <c r="B720" s="164"/>
      <c r="D720" s="157" t="s">
        <v>129</v>
      </c>
      <c r="E720" s="165" t="s">
        <v>1</v>
      </c>
      <c r="F720" s="166" t="s">
        <v>1006</v>
      </c>
      <c r="H720" s="167">
        <v>253</v>
      </c>
      <c r="I720" s="168"/>
      <c r="L720" s="164"/>
      <c r="M720" s="169"/>
      <c r="N720" s="170"/>
      <c r="O720" s="170"/>
      <c r="P720" s="170"/>
      <c r="Q720" s="170"/>
      <c r="R720" s="170"/>
      <c r="S720" s="170"/>
      <c r="T720" s="171"/>
      <c r="AT720" s="165" t="s">
        <v>129</v>
      </c>
      <c r="AU720" s="165" t="s">
        <v>83</v>
      </c>
      <c r="AV720" s="13" t="s">
        <v>83</v>
      </c>
      <c r="AW720" s="13" t="s">
        <v>30</v>
      </c>
      <c r="AX720" s="13" t="s">
        <v>73</v>
      </c>
      <c r="AY720" s="165" t="s">
        <v>116</v>
      </c>
    </row>
    <row r="721" spans="1:65" s="13" customFormat="1" ht="22.5" x14ac:dyDescent="0.2">
      <c r="B721" s="164"/>
      <c r="D721" s="157" t="s">
        <v>129</v>
      </c>
      <c r="E721" s="165" t="s">
        <v>1</v>
      </c>
      <c r="F721" s="166" t="s">
        <v>1007</v>
      </c>
      <c r="H721" s="167">
        <v>253</v>
      </c>
      <c r="I721" s="168"/>
      <c r="L721" s="164"/>
      <c r="M721" s="169"/>
      <c r="N721" s="170"/>
      <c r="O721" s="170"/>
      <c r="P721" s="170"/>
      <c r="Q721" s="170"/>
      <c r="R721" s="170"/>
      <c r="S721" s="170"/>
      <c r="T721" s="171"/>
      <c r="AT721" s="165" t="s">
        <v>129</v>
      </c>
      <c r="AU721" s="165" t="s">
        <v>83</v>
      </c>
      <c r="AV721" s="13" t="s">
        <v>83</v>
      </c>
      <c r="AW721" s="13" t="s">
        <v>30</v>
      </c>
      <c r="AX721" s="13" t="s">
        <v>73</v>
      </c>
      <c r="AY721" s="165" t="s">
        <v>116</v>
      </c>
    </row>
    <row r="722" spans="1:65" s="14" customFormat="1" x14ac:dyDescent="0.2">
      <c r="B722" s="182"/>
      <c r="D722" s="157" t="s">
        <v>129</v>
      </c>
      <c r="E722" s="183" t="s">
        <v>1</v>
      </c>
      <c r="F722" s="184" t="s">
        <v>179</v>
      </c>
      <c r="H722" s="185">
        <v>556.91899999999998</v>
      </c>
      <c r="I722" s="186"/>
      <c r="L722" s="182"/>
      <c r="M722" s="187"/>
      <c r="N722" s="188"/>
      <c r="O722" s="188"/>
      <c r="P722" s="188"/>
      <c r="Q722" s="188"/>
      <c r="R722" s="188"/>
      <c r="S722" s="188"/>
      <c r="T722" s="189"/>
      <c r="AT722" s="183" t="s">
        <v>129</v>
      </c>
      <c r="AU722" s="183" t="s">
        <v>83</v>
      </c>
      <c r="AV722" s="14" t="s">
        <v>124</v>
      </c>
      <c r="AW722" s="14" t="s">
        <v>30</v>
      </c>
      <c r="AX722" s="14" t="s">
        <v>81</v>
      </c>
      <c r="AY722" s="183" t="s">
        <v>116</v>
      </c>
    </row>
    <row r="723" spans="1:65" s="12" customFormat="1" ht="22.9" customHeight="1" x14ac:dyDescent="0.2">
      <c r="B723" s="130"/>
      <c r="D723" s="131" t="s">
        <v>72</v>
      </c>
      <c r="E723" s="141" t="s">
        <v>215</v>
      </c>
      <c r="F723" s="141" t="s">
        <v>216</v>
      </c>
      <c r="I723" s="133"/>
      <c r="J723" s="142">
        <f>BK723</f>
        <v>0</v>
      </c>
      <c r="L723" s="130"/>
      <c r="M723" s="135"/>
      <c r="N723" s="136"/>
      <c r="O723" s="136"/>
      <c r="P723" s="137">
        <f>SUM(P724:P726)</f>
        <v>0</v>
      </c>
      <c r="Q723" s="136"/>
      <c r="R723" s="137">
        <f>SUM(R724:R726)</f>
        <v>0</v>
      </c>
      <c r="S723" s="136"/>
      <c r="T723" s="138">
        <f>SUM(T724:T726)</f>
        <v>0</v>
      </c>
      <c r="AR723" s="131" t="s">
        <v>81</v>
      </c>
      <c r="AT723" s="139" t="s">
        <v>72</v>
      </c>
      <c r="AU723" s="139" t="s">
        <v>81</v>
      </c>
      <c r="AY723" s="131" t="s">
        <v>116</v>
      </c>
      <c r="BK723" s="140">
        <f>SUM(BK724:BK726)</f>
        <v>0</v>
      </c>
    </row>
    <row r="724" spans="1:65" s="2" customFormat="1" ht="24.2" customHeight="1" x14ac:dyDescent="0.2">
      <c r="A724" s="32"/>
      <c r="B724" s="143"/>
      <c r="C724" s="144" t="s">
        <v>1049</v>
      </c>
      <c r="D724" s="144" t="s">
        <v>119</v>
      </c>
      <c r="E724" s="145" t="s">
        <v>1050</v>
      </c>
      <c r="F724" s="146" t="s">
        <v>1051</v>
      </c>
      <c r="G724" s="147" t="s">
        <v>220</v>
      </c>
      <c r="H724" s="148">
        <v>536.923</v>
      </c>
      <c r="I724" s="149"/>
      <c r="J724" s="150">
        <f>ROUND(I724*H724,2)</f>
        <v>0</v>
      </c>
      <c r="K724" s="146" t="s">
        <v>123</v>
      </c>
      <c r="L724" s="33"/>
      <c r="M724" s="151" t="s">
        <v>1</v>
      </c>
      <c r="N724" s="152" t="s">
        <v>38</v>
      </c>
      <c r="O724" s="58"/>
      <c r="P724" s="153">
        <f>O724*H724</f>
        <v>0</v>
      </c>
      <c r="Q724" s="153">
        <v>0</v>
      </c>
      <c r="R724" s="153">
        <f>Q724*H724</f>
        <v>0</v>
      </c>
      <c r="S724" s="153">
        <v>0</v>
      </c>
      <c r="T724" s="154">
        <f>S724*H724</f>
        <v>0</v>
      </c>
      <c r="U724" s="32"/>
      <c r="V724" s="32"/>
      <c r="W724" s="32"/>
      <c r="X724" s="32"/>
      <c r="Y724" s="32"/>
      <c r="Z724" s="32"/>
      <c r="AA724" s="32"/>
      <c r="AB724" s="32"/>
      <c r="AC724" s="32"/>
      <c r="AD724" s="32"/>
      <c r="AE724" s="32"/>
      <c r="AR724" s="155" t="s">
        <v>124</v>
      </c>
      <c r="AT724" s="155" t="s">
        <v>119</v>
      </c>
      <c r="AU724" s="155" t="s">
        <v>83</v>
      </c>
      <c r="AY724" s="17" t="s">
        <v>116</v>
      </c>
      <c r="BE724" s="156">
        <f>IF(N724="základní",J724,0)</f>
        <v>0</v>
      </c>
      <c r="BF724" s="156">
        <f>IF(N724="snížená",J724,0)</f>
        <v>0</v>
      </c>
      <c r="BG724" s="156">
        <f>IF(N724="zákl. přenesená",J724,0)</f>
        <v>0</v>
      </c>
      <c r="BH724" s="156">
        <f>IF(N724="sníž. přenesená",J724,0)</f>
        <v>0</v>
      </c>
      <c r="BI724" s="156">
        <f>IF(N724="nulová",J724,0)</f>
        <v>0</v>
      </c>
      <c r="BJ724" s="17" t="s">
        <v>81</v>
      </c>
      <c r="BK724" s="156">
        <f>ROUND(I724*H724,2)</f>
        <v>0</v>
      </c>
      <c r="BL724" s="17" t="s">
        <v>124</v>
      </c>
      <c r="BM724" s="155" t="s">
        <v>1052</v>
      </c>
    </row>
    <row r="725" spans="1:65" s="2" customFormat="1" ht="29.25" x14ac:dyDescent="0.2">
      <c r="A725" s="32"/>
      <c r="B725" s="33"/>
      <c r="C725" s="32"/>
      <c r="D725" s="157" t="s">
        <v>126</v>
      </c>
      <c r="E725" s="32"/>
      <c r="F725" s="158" t="s">
        <v>1053</v>
      </c>
      <c r="G725" s="32"/>
      <c r="H725" s="32"/>
      <c r="I725" s="159"/>
      <c r="J725" s="32"/>
      <c r="K725" s="32"/>
      <c r="L725" s="33"/>
      <c r="M725" s="160"/>
      <c r="N725" s="161"/>
      <c r="O725" s="58"/>
      <c r="P725" s="58"/>
      <c r="Q725" s="58"/>
      <c r="R725" s="58"/>
      <c r="S725" s="58"/>
      <c r="T725" s="59"/>
      <c r="U725" s="32"/>
      <c r="V725" s="32"/>
      <c r="W725" s="32"/>
      <c r="X725" s="32"/>
      <c r="Y725" s="32"/>
      <c r="Z725" s="32"/>
      <c r="AA725" s="32"/>
      <c r="AB725" s="32"/>
      <c r="AC725" s="32"/>
      <c r="AD725" s="32"/>
      <c r="AE725" s="32"/>
      <c r="AT725" s="17" t="s">
        <v>126</v>
      </c>
      <c r="AU725" s="17" t="s">
        <v>83</v>
      </c>
    </row>
    <row r="726" spans="1:65" s="2" customFormat="1" x14ac:dyDescent="0.2">
      <c r="A726" s="32"/>
      <c r="B726" s="33"/>
      <c r="C726" s="32"/>
      <c r="D726" s="162" t="s">
        <v>127</v>
      </c>
      <c r="E726" s="32"/>
      <c r="F726" s="163" t="s">
        <v>1054</v>
      </c>
      <c r="G726" s="32"/>
      <c r="H726" s="32"/>
      <c r="I726" s="159"/>
      <c r="J726" s="32"/>
      <c r="K726" s="32"/>
      <c r="L726" s="33"/>
      <c r="M726" s="160"/>
      <c r="N726" s="161"/>
      <c r="O726" s="58"/>
      <c r="P726" s="58"/>
      <c r="Q726" s="58"/>
      <c r="R726" s="58"/>
      <c r="S726" s="58"/>
      <c r="T726" s="59"/>
      <c r="U726" s="32"/>
      <c r="V726" s="32"/>
      <c r="W726" s="32"/>
      <c r="X726" s="32"/>
      <c r="Y726" s="32"/>
      <c r="Z726" s="32"/>
      <c r="AA726" s="32"/>
      <c r="AB726" s="32"/>
      <c r="AC726" s="32"/>
      <c r="AD726" s="32"/>
      <c r="AE726" s="32"/>
      <c r="AT726" s="17" t="s">
        <v>127</v>
      </c>
      <c r="AU726" s="17" t="s">
        <v>83</v>
      </c>
    </row>
    <row r="727" spans="1:65" s="12" customFormat="1" ht="25.9" customHeight="1" x14ac:dyDescent="0.2">
      <c r="B727" s="130"/>
      <c r="D727" s="131" t="s">
        <v>72</v>
      </c>
      <c r="E727" s="132" t="s">
        <v>1055</v>
      </c>
      <c r="F727" s="132" t="s">
        <v>1056</v>
      </c>
      <c r="I727" s="133"/>
      <c r="J727" s="134">
        <f>BK727</f>
        <v>0</v>
      </c>
      <c r="L727" s="130"/>
      <c r="M727" s="135"/>
      <c r="N727" s="136"/>
      <c r="O727" s="136"/>
      <c r="P727" s="137">
        <f>P728+P786+P794</f>
        <v>0</v>
      </c>
      <c r="Q727" s="136"/>
      <c r="R727" s="137">
        <f>R728+R786+R794</f>
        <v>3.1554690600000002</v>
      </c>
      <c r="S727" s="136"/>
      <c r="T727" s="138">
        <f>T728+T786+T794</f>
        <v>0.65779999999999994</v>
      </c>
      <c r="AR727" s="131" t="s">
        <v>83</v>
      </c>
      <c r="AT727" s="139" t="s">
        <v>72</v>
      </c>
      <c r="AU727" s="139" t="s">
        <v>73</v>
      </c>
      <c r="AY727" s="131" t="s">
        <v>116</v>
      </c>
      <c r="BK727" s="140">
        <f>BK728+BK786+BK794</f>
        <v>0</v>
      </c>
    </row>
    <row r="728" spans="1:65" s="12" customFormat="1" ht="22.9" customHeight="1" x14ac:dyDescent="0.2">
      <c r="B728" s="130"/>
      <c r="D728" s="131" t="s">
        <v>72</v>
      </c>
      <c r="E728" s="141" t="s">
        <v>1057</v>
      </c>
      <c r="F728" s="141" t="s">
        <v>1058</v>
      </c>
      <c r="I728" s="133"/>
      <c r="J728" s="142">
        <f>BK728</f>
        <v>0</v>
      </c>
      <c r="L728" s="130"/>
      <c r="M728" s="135"/>
      <c r="N728" s="136"/>
      <c r="O728" s="136"/>
      <c r="P728" s="137">
        <f>SUM(P729:P785)</f>
        <v>0</v>
      </c>
      <c r="Q728" s="136"/>
      <c r="R728" s="137">
        <f>SUM(R729:R785)</f>
        <v>2.6979590600000001</v>
      </c>
      <c r="S728" s="136"/>
      <c r="T728" s="138">
        <f>SUM(T729:T785)</f>
        <v>0.65779999999999994</v>
      </c>
      <c r="AR728" s="131" t="s">
        <v>83</v>
      </c>
      <c r="AT728" s="139" t="s">
        <v>72</v>
      </c>
      <c r="AU728" s="139" t="s">
        <v>81</v>
      </c>
      <c r="AY728" s="131" t="s">
        <v>116</v>
      </c>
      <c r="BK728" s="140">
        <f>SUM(BK729:BK785)</f>
        <v>0</v>
      </c>
    </row>
    <row r="729" spans="1:65" s="2" customFormat="1" ht="24.2" customHeight="1" x14ac:dyDescent="0.2">
      <c r="A729" s="32"/>
      <c r="B729" s="143"/>
      <c r="C729" s="144" t="s">
        <v>1059</v>
      </c>
      <c r="D729" s="144" t="s">
        <v>119</v>
      </c>
      <c r="E729" s="145" t="s">
        <v>1060</v>
      </c>
      <c r="F729" s="146" t="s">
        <v>1061</v>
      </c>
      <c r="G729" s="147" t="s">
        <v>190</v>
      </c>
      <c r="H729" s="148">
        <v>265.32</v>
      </c>
      <c r="I729" s="149"/>
      <c r="J729" s="150">
        <f>ROUND(I729*H729,2)</f>
        <v>0</v>
      </c>
      <c r="K729" s="146" t="s">
        <v>123</v>
      </c>
      <c r="L729" s="33"/>
      <c r="M729" s="151" t="s">
        <v>1</v>
      </c>
      <c r="N729" s="152" t="s">
        <v>38</v>
      </c>
      <c r="O729" s="58"/>
      <c r="P729" s="153">
        <f>O729*H729</f>
        <v>0</v>
      </c>
      <c r="Q729" s="153">
        <v>3.0000000000000001E-5</v>
      </c>
      <c r="R729" s="153">
        <f>Q729*H729</f>
        <v>7.9596000000000007E-3</v>
      </c>
      <c r="S729" s="153">
        <v>0</v>
      </c>
      <c r="T729" s="154">
        <f>S729*H729</f>
        <v>0</v>
      </c>
      <c r="U729" s="32"/>
      <c r="V729" s="32"/>
      <c r="W729" s="32"/>
      <c r="X729" s="32"/>
      <c r="Y729" s="32"/>
      <c r="Z729" s="32"/>
      <c r="AA729" s="32"/>
      <c r="AB729" s="32"/>
      <c r="AC729" s="32"/>
      <c r="AD729" s="32"/>
      <c r="AE729" s="32"/>
      <c r="AR729" s="155" t="s">
        <v>217</v>
      </c>
      <c r="AT729" s="155" t="s">
        <v>119</v>
      </c>
      <c r="AU729" s="155" t="s">
        <v>83</v>
      </c>
      <c r="AY729" s="17" t="s">
        <v>116</v>
      </c>
      <c r="BE729" s="156">
        <f>IF(N729="základní",J729,0)</f>
        <v>0</v>
      </c>
      <c r="BF729" s="156">
        <f>IF(N729="snížená",J729,0)</f>
        <v>0</v>
      </c>
      <c r="BG729" s="156">
        <f>IF(N729="zákl. přenesená",J729,0)</f>
        <v>0</v>
      </c>
      <c r="BH729" s="156">
        <f>IF(N729="sníž. přenesená",J729,0)</f>
        <v>0</v>
      </c>
      <c r="BI729" s="156">
        <f>IF(N729="nulová",J729,0)</f>
        <v>0</v>
      </c>
      <c r="BJ729" s="17" t="s">
        <v>81</v>
      </c>
      <c r="BK729" s="156">
        <f>ROUND(I729*H729,2)</f>
        <v>0</v>
      </c>
      <c r="BL729" s="17" t="s">
        <v>217</v>
      </c>
      <c r="BM729" s="155" t="s">
        <v>1062</v>
      </c>
    </row>
    <row r="730" spans="1:65" s="2" customFormat="1" ht="19.5" x14ac:dyDescent="0.2">
      <c r="A730" s="32"/>
      <c r="B730" s="33"/>
      <c r="C730" s="32"/>
      <c r="D730" s="157" t="s">
        <v>126</v>
      </c>
      <c r="E730" s="32"/>
      <c r="F730" s="158" t="s">
        <v>1063</v>
      </c>
      <c r="G730" s="32"/>
      <c r="H730" s="32"/>
      <c r="I730" s="159"/>
      <c r="J730" s="32"/>
      <c r="K730" s="32"/>
      <c r="L730" s="33"/>
      <c r="M730" s="160"/>
      <c r="N730" s="161"/>
      <c r="O730" s="58"/>
      <c r="P730" s="58"/>
      <c r="Q730" s="58"/>
      <c r="R730" s="58"/>
      <c r="S730" s="58"/>
      <c r="T730" s="59"/>
      <c r="U730" s="32"/>
      <c r="V730" s="32"/>
      <c r="W730" s="32"/>
      <c r="X730" s="32"/>
      <c r="Y730" s="32"/>
      <c r="Z730" s="32"/>
      <c r="AA730" s="32"/>
      <c r="AB730" s="32"/>
      <c r="AC730" s="32"/>
      <c r="AD730" s="32"/>
      <c r="AE730" s="32"/>
      <c r="AT730" s="17" t="s">
        <v>126</v>
      </c>
      <c r="AU730" s="17" t="s">
        <v>83</v>
      </c>
    </row>
    <row r="731" spans="1:65" s="2" customFormat="1" x14ac:dyDescent="0.2">
      <c r="A731" s="32"/>
      <c r="B731" s="33"/>
      <c r="C731" s="32"/>
      <c r="D731" s="162" t="s">
        <v>127</v>
      </c>
      <c r="E731" s="32"/>
      <c r="F731" s="163" t="s">
        <v>1064</v>
      </c>
      <c r="G731" s="32"/>
      <c r="H731" s="32"/>
      <c r="I731" s="159"/>
      <c r="J731" s="32"/>
      <c r="K731" s="32"/>
      <c r="L731" s="33"/>
      <c r="M731" s="160"/>
      <c r="N731" s="161"/>
      <c r="O731" s="58"/>
      <c r="P731" s="58"/>
      <c r="Q731" s="58"/>
      <c r="R731" s="58"/>
      <c r="S731" s="58"/>
      <c r="T731" s="59"/>
      <c r="U731" s="32"/>
      <c r="V731" s="32"/>
      <c r="W731" s="32"/>
      <c r="X731" s="32"/>
      <c r="Y731" s="32"/>
      <c r="Z731" s="32"/>
      <c r="AA731" s="32"/>
      <c r="AB731" s="32"/>
      <c r="AC731" s="32"/>
      <c r="AD731" s="32"/>
      <c r="AE731" s="32"/>
      <c r="AT731" s="17" t="s">
        <v>127</v>
      </c>
      <c r="AU731" s="17" t="s">
        <v>83</v>
      </c>
    </row>
    <row r="732" spans="1:65" s="13" customFormat="1" ht="22.5" x14ac:dyDescent="0.2">
      <c r="B732" s="164"/>
      <c r="D732" s="157" t="s">
        <v>129</v>
      </c>
      <c r="E732" s="165" t="s">
        <v>1</v>
      </c>
      <c r="F732" s="166" t="s">
        <v>1065</v>
      </c>
      <c r="H732" s="167">
        <v>88.44</v>
      </c>
      <c r="I732" s="168"/>
      <c r="L732" s="164"/>
      <c r="M732" s="169"/>
      <c r="N732" s="170"/>
      <c r="O732" s="170"/>
      <c r="P732" s="170"/>
      <c r="Q732" s="170"/>
      <c r="R732" s="170"/>
      <c r="S732" s="170"/>
      <c r="T732" s="171"/>
      <c r="AT732" s="165" t="s">
        <v>129</v>
      </c>
      <c r="AU732" s="165" t="s">
        <v>83</v>
      </c>
      <c r="AV732" s="13" t="s">
        <v>83</v>
      </c>
      <c r="AW732" s="13" t="s">
        <v>30</v>
      </c>
      <c r="AX732" s="13" t="s">
        <v>73</v>
      </c>
      <c r="AY732" s="165" t="s">
        <v>116</v>
      </c>
    </row>
    <row r="733" spans="1:65" s="13" customFormat="1" ht="22.5" x14ac:dyDescent="0.2">
      <c r="B733" s="164"/>
      <c r="D733" s="157" t="s">
        <v>129</v>
      </c>
      <c r="E733" s="165" t="s">
        <v>1</v>
      </c>
      <c r="F733" s="166" t="s">
        <v>1066</v>
      </c>
      <c r="H733" s="167">
        <v>176.88</v>
      </c>
      <c r="I733" s="168"/>
      <c r="L733" s="164"/>
      <c r="M733" s="169"/>
      <c r="N733" s="170"/>
      <c r="O733" s="170"/>
      <c r="P733" s="170"/>
      <c r="Q733" s="170"/>
      <c r="R733" s="170"/>
      <c r="S733" s="170"/>
      <c r="T733" s="171"/>
      <c r="AT733" s="165" t="s">
        <v>129</v>
      </c>
      <c r="AU733" s="165" t="s">
        <v>83</v>
      </c>
      <c r="AV733" s="13" t="s">
        <v>83</v>
      </c>
      <c r="AW733" s="13" t="s">
        <v>30</v>
      </c>
      <c r="AX733" s="13" t="s">
        <v>73</v>
      </c>
      <c r="AY733" s="165" t="s">
        <v>116</v>
      </c>
    </row>
    <row r="734" spans="1:65" s="14" customFormat="1" x14ac:dyDescent="0.2">
      <c r="B734" s="182"/>
      <c r="D734" s="157" t="s">
        <v>129</v>
      </c>
      <c r="E734" s="183" t="s">
        <v>1</v>
      </c>
      <c r="F734" s="184" t="s">
        <v>179</v>
      </c>
      <c r="H734" s="185">
        <v>265.32</v>
      </c>
      <c r="I734" s="186"/>
      <c r="L734" s="182"/>
      <c r="M734" s="187"/>
      <c r="N734" s="188"/>
      <c r="O734" s="188"/>
      <c r="P734" s="188"/>
      <c r="Q734" s="188"/>
      <c r="R734" s="188"/>
      <c r="S734" s="188"/>
      <c r="T734" s="189"/>
      <c r="AT734" s="183" t="s">
        <v>129</v>
      </c>
      <c r="AU734" s="183" t="s">
        <v>83</v>
      </c>
      <c r="AV734" s="14" t="s">
        <v>124</v>
      </c>
      <c r="AW734" s="14" t="s">
        <v>30</v>
      </c>
      <c r="AX734" s="14" t="s">
        <v>81</v>
      </c>
      <c r="AY734" s="183" t="s">
        <v>116</v>
      </c>
    </row>
    <row r="735" spans="1:65" s="2" customFormat="1" ht="16.5" customHeight="1" x14ac:dyDescent="0.2">
      <c r="A735" s="32"/>
      <c r="B735" s="143"/>
      <c r="C735" s="172" t="s">
        <v>1067</v>
      </c>
      <c r="D735" s="172" t="s">
        <v>139</v>
      </c>
      <c r="E735" s="173" t="s">
        <v>1068</v>
      </c>
      <c r="F735" s="174" t="s">
        <v>1069</v>
      </c>
      <c r="G735" s="175" t="s">
        <v>425</v>
      </c>
      <c r="H735" s="176">
        <v>35.375999999999998</v>
      </c>
      <c r="I735" s="177"/>
      <c r="J735" s="178">
        <f>ROUND(I735*H735,2)</f>
        <v>0</v>
      </c>
      <c r="K735" s="174" t="s">
        <v>123</v>
      </c>
      <c r="L735" s="179"/>
      <c r="M735" s="180" t="s">
        <v>1</v>
      </c>
      <c r="N735" s="181" t="s">
        <v>38</v>
      </c>
      <c r="O735" s="58"/>
      <c r="P735" s="153">
        <f>O735*H735</f>
        <v>0</v>
      </c>
      <c r="Q735" s="153">
        <v>1E-3</v>
      </c>
      <c r="R735" s="153">
        <f>Q735*H735</f>
        <v>3.5375999999999998E-2</v>
      </c>
      <c r="S735" s="153">
        <v>0</v>
      </c>
      <c r="T735" s="154">
        <f>S735*H735</f>
        <v>0</v>
      </c>
      <c r="U735" s="32"/>
      <c r="V735" s="32"/>
      <c r="W735" s="32"/>
      <c r="X735" s="32"/>
      <c r="Y735" s="32"/>
      <c r="Z735" s="32"/>
      <c r="AA735" s="32"/>
      <c r="AB735" s="32"/>
      <c r="AC735" s="32"/>
      <c r="AD735" s="32"/>
      <c r="AE735" s="32"/>
      <c r="AR735" s="155" t="s">
        <v>435</v>
      </c>
      <c r="AT735" s="155" t="s">
        <v>139</v>
      </c>
      <c r="AU735" s="155" t="s">
        <v>83</v>
      </c>
      <c r="AY735" s="17" t="s">
        <v>116</v>
      </c>
      <c r="BE735" s="156">
        <f>IF(N735="základní",J735,0)</f>
        <v>0</v>
      </c>
      <c r="BF735" s="156">
        <f>IF(N735="snížená",J735,0)</f>
        <v>0</v>
      </c>
      <c r="BG735" s="156">
        <f>IF(N735="zákl. přenesená",J735,0)</f>
        <v>0</v>
      </c>
      <c r="BH735" s="156">
        <f>IF(N735="sníž. přenesená",J735,0)</f>
        <v>0</v>
      </c>
      <c r="BI735" s="156">
        <f>IF(N735="nulová",J735,0)</f>
        <v>0</v>
      </c>
      <c r="BJ735" s="17" t="s">
        <v>81</v>
      </c>
      <c r="BK735" s="156">
        <f>ROUND(I735*H735,2)</f>
        <v>0</v>
      </c>
      <c r="BL735" s="17" t="s">
        <v>217</v>
      </c>
      <c r="BM735" s="155" t="s">
        <v>1070</v>
      </c>
    </row>
    <row r="736" spans="1:65" s="2" customFormat="1" x14ac:dyDescent="0.2">
      <c r="A736" s="32"/>
      <c r="B736" s="33"/>
      <c r="C736" s="32"/>
      <c r="D736" s="157" t="s">
        <v>126</v>
      </c>
      <c r="E736" s="32"/>
      <c r="F736" s="158" t="s">
        <v>1069</v>
      </c>
      <c r="G736" s="32"/>
      <c r="H736" s="32"/>
      <c r="I736" s="159"/>
      <c r="J736" s="32"/>
      <c r="K736" s="32"/>
      <c r="L736" s="33"/>
      <c r="M736" s="160"/>
      <c r="N736" s="161"/>
      <c r="O736" s="58"/>
      <c r="P736" s="58"/>
      <c r="Q736" s="58"/>
      <c r="R736" s="58"/>
      <c r="S736" s="58"/>
      <c r="T736" s="59"/>
      <c r="U736" s="32"/>
      <c r="V736" s="32"/>
      <c r="W736" s="32"/>
      <c r="X736" s="32"/>
      <c r="Y736" s="32"/>
      <c r="Z736" s="32"/>
      <c r="AA736" s="32"/>
      <c r="AB736" s="32"/>
      <c r="AC736" s="32"/>
      <c r="AD736" s="32"/>
      <c r="AE736" s="32"/>
      <c r="AT736" s="17" t="s">
        <v>126</v>
      </c>
      <c r="AU736" s="17" t="s">
        <v>83</v>
      </c>
    </row>
    <row r="737" spans="1:65" s="13" customFormat="1" x14ac:dyDescent="0.2">
      <c r="B737" s="164"/>
      <c r="D737" s="157" t="s">
        <v>129</v>
      </c>
      <c r="F737" s="166" t="s">
        <v>1071</v>
      </c>
      <c r="H737" s="167">
        <v>35.375999999999998</v>
      </c>
      <c r="I737" s="168"/>
      <c r="L737" s="164"/>
      <c r="M737" s="169"/>
      <c r="N737" s="170"/>
      <c r="O737" s="170"/>
      <c r="P737" s="170"/>
      <c r="Q737" s="170"/>
      <c r="R737" s="170"/>
      <c r="S737" s="170"/>
      <c r="T737" s="171"/>
      <c r="AT737" s="165" t="s">
        <v>129</v>
      </c>
      <c r="AU737" s="165" t="s">
        <v>83</v>
      </c>
      <c r="AV737" s="13" t="s">
        <v>83</v>
      </c>
      <c r="AW737" s="13" t="s">
        <v>3</v>
      </c>
      <c r="AX737" s="13" t="s">
        <v>81</v>
      </c>
      <c r="AY737" s="165" t="s">
        <v>116</v>
      </c>
    </row>
    <row r="738" spans="1:65" s="2" customFormat="1" ht="16.5" customHeight="1" x14ac:dyDescent="0.2">
      <c r="A738" s="32"/>
      <c r="B738" s="143"/>
      <c r="C738" s="172" t="s">
        <v>1072</v>
      </c>
      <c r="D738" s="172" t="s">
        <v>139</v>
      </c>
      <c r="E738" s="173" t="s">
        <v>1073</v>
      </c>
      <c r="F738" s="174" t="s">
        <v>1074</v>
      </c>
      <c r="G738" s="175" t="s">
        <v>425</v>
      </c>
      <c r="H738" s="176">
        <v>70.751999999999995</v>
      </c>
      <c r="I738" s="177"/>
      <c r="J738" s="178">
        <f>ROUND(I738*H738,2)</f>
        <v>0</v>
      </c>
      <c r="K738" s="174" t="s">
        <v>123</v>
      </c>
      <c r="L738" s="179"/>
      <c r="M738" s="180" t="s">
        <v>1</v>
      </c>
      <c r="N738" s="181" t="s">
        <v>38</v>
      </c>
      <c r="O738" s="58"/>
      <c r="P738" s="153">
        <f>O738*H738</f>
        <v>0</v>
      </c>
      <c r="Q738" s="153">
        <v>1E-3</v>
      </c>
      <c r="R738" s="153">
        <f>Q738*H738</f>
        <v>7.0751999999999995E-2</v>
      </c>
      <c r="S738" s="153">
        <v>0</v>
      </c>
      <c r="T738" s="154">
        <f>S738*H738</f>
        <v>0</v>
      </c>
      <c r="U738" s="32"/>
      <c r="V738" s="32"/>
      <c r="W738" s="32"/>
      <c r="X738" s="32"/>
      <c r="Y738" s="32"/>
      <c r="Z738" s="32"/>
      <c r="AA738" s="32"/>
      <c r="AB738" s="32"/>
      <c r="AC738" s="32"/>
      <c r="AD738" s="32"/>
      <c r="AE738" s="32"/>
      <c r="AR738" s="155" t="s">
        <v>435</v>
      </c>
      <c r="AT738" s="155" t="s">
        <v>139</v>
      </c>
      <c r="AU738" s="155" t="s">
        <v>83</v>
      </c>
      <c r="AY738" s="17" t="s">
        <v>116</v>
      </c>
      <c r="BE738" s="156">
        <f>IF(N738="základní",J738,0)</f>
        <v>0</v>
      </c>
      <c r="BF738" s="156">
        <f>IF(N738="snížená",J738,0)</f>
        <v>0</v>
      </c>
      <c r="BG738" s="156">
        <f>IF(N738="zákl. přenesená",J738,0)</f>
        <v>0</v>
      </c>
      <c r="BH738" s="156">
        <f>IF(N738="sníž. přenesená",J738,0)</f>
        <v>0</v>
      </c>
      <c r="BI738" s="156">
        <f>IF(N738="nulová",J738,0)</f>
        <v>0</v>
      </c>
      <c r="BJ738" s="17" t="s">
        <v>81</v>
      </c>
      <c r="BK738" s="156">
        <f>ROUND(I738*H738,2)</f>
        <v>0</v>
      </c>
      <c r="BL738" s="17" t="s">
        <v>217</v>
      </c>
      <c r="BM738" s="155" t="s">
        <v>1075</v>
      </c>
    </row>
    <row r="739" spans="1:65" s="2" customFormat="1" x14ac:dyDescent="0.2">
      <c r="A739" s="32"/>
      <c r="B739" s="33"/>
      <c r="C739" s="32"/>
      <c r="D739" s="157" t="s">
        <v>126</v>
      </c>
      <c r="E739" s="32"/>
      <c r="F739" s="158" t="s">
        <v>1074</v>
      </c>
      <c r="G739" s="32"/>
      <c r="H739" s="32"/>
      <c r="I739" s="159"/>
      <c r="J739" s="32"/>
      <c r="K739" s="32"/>
      <c r="L739" s="33"/>
      <c r="M739" s="160"/>
      <c r="N739" s="161"/>
      <c r="O739" s="58"/>
      <c r="P739" s="58"/>
      <c r="Q739" s="58"/>
      <c r="R739" s="58"/>
      <c r="S739" s="58"/>
      <c r="T739" s="59"/>
      <c r="U739" s="32"/>
      <c r="V739" s="32"/>
      <c r="W739" s="32"/>
      <c r="X739" s="32"/>
      <c r="Y739" s="32"/>
      <c r="Z739" s="32"/>
      <c r="AA739" s="32"/>
      <c r="AB739" s="32"/>
      <c r="AC739" s="32"/>
      <c r="AD739" s="32"/>
      <c r="AE739" s="32"/>
      <c r="AT739" s="17" t="s">
        <v>126</v>
      </c>
      <c r="AU739" s="17" t="s">
        <v>83</v>
      </c>
    </row>
    <row r="740" spans="1:65" s="13" customFormat="1" x14ac:dyDescent="0.2">
      <c r="B740" s="164"/>
      <c r="D740" s="157" t="s">
        <v>129</v>
      </c>
      <c r="F740" s="166" t="s">
        <v>1076</v>
      </c>
      <c r="H740" s="167">
        <v>70.751999999999995</v>
      </c>
      <c r="I740" s="168"/>
      <c r="L740" s="164"/>
      <c r="M740" s="169"/>
      <c r="N740" s="170"/>
      <c r="O740" s="170"/>
      <c r="P740" s="170"/>
      <c r="Q740" s="170"/>
      <c r="R740" s="170"/>
      <c r="S740" s="170"/>
      <c r="T740" s="171"/>
      <c r="AT740" s="165" t="s">
        <v>129</v>
      </c>
      <c r="AU740" s="165" t="s">
        <v>83</v>
      </c>
      <c r="AV740" s="13" t="s">
        <v>83</v>
      </c>
      <c r="AW740" s="13" t="s">
        <v>3</v>
      </c>
      <c r="AX740" s="13" t="s">
        <v>81</v>
      </c>
      <c r="AY740" s="165" t="s">
        <v>116</v>
      </c>
    </row>
    <row r="741" spans="1:65" s="2" customFormat="1" ht="24.2" customHeight="1" x14ac:dyDescent="0.2">
      <c r="A741" s="32"/>
      <c r="B741" s="143"/>
      <c r="C741" s="144" t="s">
        <v>1077</v>
      </c>
      <c r="D741" s="144" t="s">
        <v>119</v>
      </c>
      <c r="E741" s="145" t="s">
        <v>1078</v>
      </c>
      <c r="F741" s="146" t="s">
        <v>1079</v>
      </c>
      <c r="G741" s="147" t="s">
        <v>190</v>
      </c>
      <c r="H741" s="148">
        <v>46.2</v>
      </c>
      <c r="I741" s="149"/>
      <c r="J741" s="150">
        <f>ROUND(I741*H741,2)</f>
        <v>0</v>
      </c>
      <c r="K741" s="146" t="s">
        <v>123</v>
      </c>
      <c r="L741" s="33"/>
      <c r="M741" s="151" t="s">
        <v>1</v>
      </c>
      <c r="N741" s="152" t="s">
        <v>38</v>
      </c>
      <c r="O741" s="58"/>
      <c r="P741" s="153">
        <f>O741*H741</f>
        <v>0</v>
      </c>
      <c r="Q741" s="153">
        <v>3.0000000000000001E-5</v>
      </c>
      <c r="R741" s="153">
        <f>Q741*H741</f>
        <v>1.3860000000000001E-3</v>
      </c>
      <c r="S741" s="153">
        <v>0</v>
      </c>
      <c r="T741" s="154">
        <f>S741*H741</f>
        <v>0</v>
      </c>
      <c r="U741" s="32"/>
      <c r="V741" s="32"/>
      <c r="W741" s="32"/>
      <c r="X741" s="32"/>
      <c r="Y741" s="32"/>
      <c r="Z741" s="32"/>
      <c r="AA741" s="32"/>
      <c r="AB741" s="32"/>
      <c r="AC741" s="32"/>
      <c r="AD741" s="32"/>
      <c r="AE741" s="32"/>
      <c r="AR741" s="155" t="s">
        <v>217</v>
      </c>
      <c r="AT741" s="155" t="s">
        <v>119</v>
      </c>
      <c r="AU741" s="155" t="s">
        <v>83</v>
      </c>
      <c r="AY741" s="17" t="s">
        <v>116</v>
      </c>
      <c r="BE741" s="156">
        <f>IF(N741="základní",J741,0)</f>
        <v>0</v>
      </c>
      <c r="BF741" s="156">
        <f>IF(N741="snížená",J741,0)</f>
        <v>0</v>
      </c>
      <c r="BG741" s="156">
        <f>IF(N741="zákl. přenesená",J741,0)</f>
        <v>0</v>
      </c>
      <c r="BH741" s="156">
        <f>IF(N741="sníž. přenesená",J741,0)</f>
        <v>0</v>
      </c>
      <c r="BI741" s="156">
        <f>IF(N741="nulová",J741,0)</f>
        <v>0</v>
      </c>
      <c r="BJ741" s="17" t="s">
        <v>81</v>
      </c>
      <c r="BK741" s="156">
        <f>ROUND(I741*H741,2)</f>
        <v>0</v>
      </c>
      <c r="BL741" s="17" t="s">
        <v>217</v>
      </c>
      <c r="BM741" s="155" t="s">
        <v>1080</v>
      </c>
    </row>
    <row r="742" spans="1:65" s="2" customFormat="1" ht="19.5" x14ac:dyDescent="0.2">
      <c r="A742" s="32"/>
      <c r="B742" s="33"/>
      <c r="C742" s="32"/>
      <c r="D742" s="157" t="s">
        <v>126</v>
      </c>
      <c r="E742" s="32"/>
      <c r="F742" s="158" t="s">
        <v>1081</v>
      </c>
      <c r="G742" s="32"/>
      <c r="H742" s="32"/>
      <c r="I742" s="159"/>
      <c r="J742" s="32"/>
      <c r="K742" s="32"/>
      <c r="L742" s="33"/>
      <c r="M742" s="160"/>
      <c r="N742" s="161"/>
      <c r="O742" s="58"/>
      <c r="P742" s="58"/>
      <c r="Q742" s="58"/>
      <c r="R742" s="58"/>
      <c r="S742" s="58"/>
      <c r="T742" s="59"/>
      <c r="U742" s="32"/>
      <c r="V742" s="32"/>
      <c r="W742" s="32"/>
      <c r="X742" s="32"/>
      <c r="Y742" s="32"/>
      <c r="Z742" s="32"/>
      <c r="AA742" s="32"/>
      <c r="AB742" s="32"/>
      <c r="AC742" s="32"/>
      <c r="AD742" s="32"/>
      <c r="AE742" s="32"/>
      <c r="AT742" s="17" t="s">
        <v>126</v>
      </c>
      <c r="AU742" s="17" t="s">
        <v>83</v>
      </c>
    </row>
    <row r="743" spans="1:65" s="2" customFormat="1" x14ac:dyDescent="0.2">
      <c r="A743" s="32"/>
      <c r="B743" s="33"/>
      <c r="C743" s="32"/>
      <c r="D743" s="162" t="s">
        <v>127</v>
      </c>
      <c r="E743" s="32"/>
      <c r="F743" s="163" t="s">
        <v>1082</v>
      </c>
      <c r="G743" s="32"/>
      <c r="H743" s="32"/>
      <c r="I743" s="159"/>
      <c r="J743" s="32"/>
      <c r="K743" s="32"/>
      <c r="L743" s="33"/>
      <c r="M743" s="160"/>
      <c r="N743" s="161"/>
      <c r="O743" s="58"/>
      <c r="P743" s="58"/>
      <c r="Q743" s="58"/>
      <c r="R743" s="58"/>
      <c r="S743" s="58"/>
      <c r="T743" s="59"/>
      <c r="U743" s="32"/>
      <c r="V743" s="32"/>
      <c r="W743" s="32"/>
      <c r="X743" s="32"/>
      <c r="Y743" s="32"/>
      <c r="Z743" s="32"/>
      <c r="AA743" s="32"/>
      <c r="AB743" s="32"/>
      <c r="AC743" s="32"/>
      <c r="AD743" s="32"/>
      <c r="AE743" s="32"/>
      <c r="AT743" s="17" t="s">
        <v>127</v>
      </c>
      <c r="AU743" s="17" t="s">
        <v>83</v>
      </c>
    </row>
    <row r="744" spans="1:65" s="13" customFormat="1" ht="22.5" x14ac:dyDescent="0.2">
      <c r="B744" s="164"/>
      <c r="D744" s="157" t="s">
        <v>129</v>
      </c>
      <c r="E744" s="165" t="s">
        <v>1</v>
      </c>
      <c r="F744" s="166" t="s">
        <v>1083</v>
      </c>
      <c r="H744" s="167">
        <v>46.2</v>
      </c>
      <c r="I744" s="168"/>
      <c r="L744" s="164"/>
      <c r="M744" s="169"/>
      <c r="N744" s="170"/>
      <c r="O744" s="170"/>
      <c r="P744" s="170"/>
      <c r="Q744" s="170"/>
      <c r="R744" s="170"/>
      <c r="S744" s="170"/>
      <c r="T744" s="171"/>
      <c r="AT744" s="165" t="s">
        <v>129</v>
      </c>
      <c r="AU744" s="165" t="s">
        <v>83</v>
      </c>
      <c r="AV744" s="13" t="s">
        <v>83</v>
      </c>
      <c r="AW744" s="13" t="s">
        <v>30</v>
      </c>
      <c r="AX744" s="13" t="s">
        <v>81</v>
      </c>
      <c r="AY744" s="165" t="s">
        <v>116</v>
      </c>
    </row>
    <row r="745" spans="1:65" s="2" customFormat="1" ht="16.5" customHeight="1" x14ac:dyDescent="0.2">
      <c r="A745" s="32"/>
      <c r="B745" s="143"/>
      <c r="C745" s="172" t="s">
        <v>1084</v>
      </c>
      <c r="D745" s="172" t="s">
        <v>139</v>
      </c>
      <c r="E745" s="173" t="s">
        <v>1073</v>
      </c>
      <c r="F745" s="174" t="s">
        <v>1074</v>
      </c>
      <c r="G745" s="175" t="s">
        <v>425</v>
      </c>
      <c r="H745" s="176">
        <v>18.48</v>
      </c>
      <c r="I745" s="177"/>
      <c r="J745" s="178">
        <f>ROUND(I745*H745,2)</f>
        <v>0</v>
      </c>
      <c r="K745" s="174" t="s">
        <v>123</v>
      </c>
      <c r="L745" s="179"/>
      <c r="M745" s="180" t="s">
        <v>1</v>
      </c>
      <c r="N745" s="181" t="s">
        <v>38</v>
      </c>
      <c r="O745" s="58"/>
      <c r="P745" s="153">
        <f>O745*H745</f>
        <v>0</v>
      </c>
      <c r="Q745" s="153">
        <v>1E-3</v>
      </c>
      <c r="R745" s="153">
        <f>Q745*H745</f>
        <v>1.848E-2</v>
      </c>
      <c r="S745" s="153">
        <v>0</v>
      </c>
      <c r="T745" s="154">
        <f>S745*H745</f>
        <v>0</v>
      </c>
      <c r="U745" s="32"/>
      <c r="V745" s="32"/>
      <c r="W745" s="32"/>
      <c r="X745" s="32"/>
      <c r="Y745" s="32"/>
      <c r="Z745" s="32"/>
      <c r="AA745" s="32"/>
      <c r="AB745" s="32"/>
      <c r="AC745" s="32"/>
      <c r="AD745" s="32"/>
      <c r="AE745" s="32"/>
      <c r="AR745" s="155" t="s">
        <v>435</v>
      </c>
      <c r="AT745" s="155" t="s">
        <v>139</v>
      </c>
      <c r="AU745" s="155" t="s">
        <v>83</v>
      </c>
      <c r="AY745" s="17" t="s">
        <v>116</v>
      </c>
      <c r="BE745" s="156">
        <f>IF(N745="základní",J745,0)</f>
        <v>0</v>
      </c>
      <c r="BF745" s="156">
        <f>IF(N745="snížená",J745,0)</f>
        <v>0</v>
      </c>
      <c r="BG745" s="156">
        <f>IF(N745="zákl. přenesená",J745,0)</f>
        <v>0</v>
      </c>
      <c r="BH745" s="156">
        <f>IF(N745="sníž. přenesená",J745,0)</f>
        <v>0</v>
      </c>
      <c r="BI745" s="156">
        <f>IF(N745="nulová",J745,0)</f>
        <v>0</v>
      </c>
      <c r="BJ745" s="17" t="s">
        <v>81</v>
      </c>
      <c r="BK745" s="156">
        <f>ROUND(I745*H745,2)</f>
        <v>0</v>
      </c>
      <c r="BL745" s="17" t="s">
        <v>217</v>
      </c>
      <c r="BM745" s="155" t="s">
        <v>1085</v>
      </c>
    </row>
    <row r="746" spans="1:65" s="2" customFormat="1" x14ac:dyDescent="0.2">
      <c r="A746" s="32"/>
      <c r="B746" s="33"/>
      <c r="C746" s="32"/>
      <c r="D746" s="157" t="s">
        <v>126</v>
      </c>
      <c r="E746" s="32"/>
      <c r="F746" s="158" t="s">
        <v>1074</v>
      </c>
      <c r="G746" s="32"/>
      <c r="H746" s="32"/>
      <c r="I746" s="159"/>
      <c r="J746" s="32"/>
      <c r="K746" s="32"/>
      <c r="L746" s="33"/>
      <c r="M746" s="160"/>
      <c r="N746" s="161"/>
      <c r="O746" s="58"/>
      <c r="P746" s="58"/>
      <c r="Q746" s="58"/>
      <c r="R746" s="58"/>
      <c r="S746" s="58"/>
      <c r="T746" s="59"/>
      <c r="U746" s="32"/>
      <c r="V746" s="32"/>
      <c r="W746" s="32"/>
      <c r="X746" s="32"/>
      <c r="Y746" s="32"/>
      <c r="Z746" s="32"/>
      <c r="AA746" s="32"/>
      <c r="AB746" s="32"/>
      <c r="AC746" s="32"/>
      <c r="AD746" s="32"/>
      <c r="AE746" s="32"/>
      <c r="AT746" s="17" t="s">
        <v>126</v>
      </c>
      <c r="AU746" s="17" t="s">
        <v>83</v>
      </c>
    </row>
    <row r="747" spans="1:65" s="13" customFormat="1" x14ac:dyDescent="0.2">
      <c r="B747" s="164"/>
      <c r="D747" s="157" t="s">
        <v>129</v>
      </c>
      <c r="F747" s="166" t="s">
        <v>1086</v>
      </c>
      <c r="H747" s="167">
        <v>18.48</v>
      </c>
      <c r="I747" s="168"/>
      <c r="L747" s="164"/>
      <c r="M747" s="169"/>
      <c r="N747" s="170"/>
      <c r="O747" s="170"/>
      <c r="P747" s="170"/>
      <c r="Q747" s="170"/>
      <c r="R747" s="170"/>
      <c r="S747" s="170"/>
      <c r="T747" s="171"/>
      <c r="AT747" s="165" t="s">
        <v>129</v>
      </c>
      <c r="AU747" s="165" t="s">
        <v>83</v>
      </c>
      <c r="AV747" s="13" t="s">
        <v>83</v>
      </c>
      <c r="AW747" s="13" t="s">
        <v>3</v>
      </c>
      <c r="AX747" s="13" t="s">
        <v>81</v>
      </c>
      <c r="AY747" s="165" t="s">
        <v>116</v>
      </c>
    </row>
    <row r="748" spans="1:65" s="2" customFormat="1" ht="24.2" customHeight="1" x14ac:dyDescent="0.2">
      <c r="A748" s="32"/>
      <c r="B748" s="143"/>
      <c r="C748" s="144" t="s">
        <v>1087</v>
      </c>
      <c r="D748" s="144" t="s">
        <v>119</v>
      </c>
      <c r="E748" s="145" t="s">
        <v>1088</v>
      </c>
      <c r="F748" s="146" t="s">
        <v>1089</v>
      </c>
      <c r="G748" s="147" t="s">
        <v>190</v>
      </c>
      <c r="H748" s="148">
        <v>101.032</v>
      </c>
      <c r="I748" s="149"/>
      <c r="J748" s="150">
        <f>ROUND(I748*H748,2)</f>
        <v>0</v>
      </c>
      <c r="K748" s="146" t="s">
        <v>123</v>
      </c>
      <c r="L748" s="33"/>
      <c r="M748" s="151" t="s">
        <v>1</v>
      </c>
      <c r="N748" s="152" t="s">
        <v>38</v>
      </c>
      <c r="O748" s="58"/>
      <c r="P748" s="153">
        <f>O748*H748</f>
        <v>0</v>
      </c>
      <c r="Q748" s="153">
        <v>0</v>
      </c>
      <c r="R748" s="153">
        <f>Q748*H748</f>
        <v>0</v>
      </c>
      <c r="S748" s="153">
        <v>0</v>
      </c>
      <c r="T748" s="154">
        <f>S748*H748</f>
        <v>0</v>
      </c>
      <c r="U748" s="32"/>
      <c r="V748" s="32"/>
      <c r="W748" s="32"/>
      <c r="X748" s="32"/>
      <c r="Y748" s="32"/>
      <c r="Z748" s="32"/>
      <c r="AA748" s="32"/>
      <c r="AB748" s="32"/>
      <c r="AC748" s="32"/>
      <c r="AD748" s="32"/>
      <c r="AE748" s="32"/>
      <c r="AR748" s="155" t="s">
        <v>217</v>
      </c>
      <c r="AT748" s="155" t="s">
        <v>119</v>
      </c>
      <c r="AU748" s="155" t="s">
        <v>83</v>
      </c>
      <c r="AY748" s="17" t="s">
        <v>116</v>
      </c>
      <c r="BE748" s="156">
        <f>IF(N748="základní",J748,0)</f>
        <v>0</v>
      </c>
      <c r="BF748" s="156">
        <f>IF(N748="snížená",J748,0)</f>
        <v>0</v>
      </c>
      <c r="BG748" s="156">
        <f>IF(N748="zákl. přenesená",J748,0)</f>
        <v>0</v>
      </c>
      <c r="BH748" s="156">
        <f>IF(N748="sníž. přenesená",J748,0)</f>
        <v>0</v>
      </c>
      <c r="BI748" s="156">
        <f>IF(N748="nulová",J748,0)</f>
        <v>0</v>
      </c>
      <c r="BJ748" s="17" t="s">
        <v>81</v>
      </c>
      <c r="BK748" s="156">
        <f>ROUND(I748*H748,2)</f>
        <v>0</v>
      </c>
      <c r="BL748" s="17" t="s">
        <v>217</v>
      </c>
      <c r="BM748" s="155" t="s">
        <v>1090</v>
      </c>
    </row>
    <row r="749" spans="1:65" s="2" customFormat="1" ht="19.5" x14ac:dyDescent="0.2">
      <c r="A749" s="32"/>
      <c r="B749" s="33"/>
      <c r="C749" s="32"/>
      <c r="D749" s="157" t="s">
        <v>126</v>
      </c>
      <c r="E749" s="32"/>
      <c r="F749" s="158" t="s">
        <v>1091</v>
      </c>
      <c r="G749" s="32"/>
      <c r="H749" s="32"/>
      <c r="I749" s="159"/>
      <c r="J749" s="32"/>
      <c r="K749" s="32"/>
      <c r="L749" s="33"/>
      <c r="M749" s="160"/>
      <c r="N749" s="161"/>
      <c r="O749" s="58"/>
      <c r="P749" s="58"/>
      <c r="Q749" s="58"/>
      <c r="R749" s="58"/>
      <c r="S749" s="58"/>
      <c r="T749" s="59"/>
      <c r="U749" s="32"/>
      <c r="V749" s="32"/>
      <c r="W749" s="32"/>
      <c r="X749" s="32"/>
      <c r="Y749" s="32"/>
      <c r="Z749" s="32"/>
      <c r="AA749" s="32"/>
      <c r="AB749" s="32"/>
      <c r="AC749" s="32"/>
      <c r="AD749" s="32"/>
      <c r="AE749" s="32"/>
      <c r="AT749" s="17" t="s">
        <v>126</v>
      </c>
      <c r="AU749" s="17" t="s">
        <v>83</v>
      </c>
    </row>
    <row r="750" spans="1:65" s="2" customFormat="1" x14ac:dyDescent="0.2">
      <c r="A750" s="32"/>
      <c r="B750" s="33"/>
      <c r="C750" s="32"/>
      <c r="D750" s="162" t="s">
        <v>127</v>
      </c>
      <c r="E750" s="32"/>
      <c r="F750" s="163" t="s">
        <v>1092</v>
      </c>
      <c r="G750" s="32"/>
      <c r="H750" s="32"/>
      <c r="I750" s="159"/>
      <c r="J750" s="32"/>
      <c r="K750" s="32"/>
      <c r="L750" s="33"/>
      <c r="M750" s="160"/>
      <c r="N750" s="161"/>
      <c r="O750" s="58"/>
      <c r="P750" s="58"/>
      <c r="Q750" s="58"/>
      <c r="R750" s="58"/>
      <c r="S750" s="58"/>
      <c r="T750" s="59"/>
      <c r="U750" s="32"/>
      <c r="V750" s="32"/>
      <c r="W750" s="32"/>
      <c r="X750" s="32"/>
      <c r="Y750" s="32"/>
      <c r="Z750" s="32"/>
      <c r="AA750" s="32"/>
      <c r="AB750" s="32"/>
      <c r="AC750" s="32"/>
      <c r="AD750" s="32"/>
      <c r="AE750" s="32"/>
      <c r="AT750" s="17" t="s">
        <v>127</v>
      </c>
      <c r="AU750" s="17" t="s">
        <v>83</v>
      </c>
    </row>
    <row r="751" spans="1:65" s="15" customFormat="1" x14ac:dyDescent="0.2">
      <c r="B751" s="194"/>
      <c r="D751" s="157" t="s">
        <v>129</v>
      </c>
      <c r="E751" s="195" t="s">
        <v>1</v>
      </c>
      <c r="F751" s="196" t="s">
        <v>1093</v>
      </c>
      <c r="H751" s="195" t="s">
        <v>1</v>
      </c>
      <c r="I751" s="197"/>
      <c r="L751" s="194"/>
      <c r="M751" s="198"/>
      <c r="N751" s="199"/>
      <c r="O751" s="199"/>
      <c r="P751" s="199"/>
      <c r="Q751" s="199"/>
      <c r="R751" s="199"/>
      <c r="S751" s="199"/>
      <c r="T751" s="200"/>
      <c r="AT751" s="195" t="s">
        <v>129</v>
      </c>
      <c r="AU751" s="195" t="s">
        <v>83</v>
      </c>
      <c r="AV751" s="15" t="s">
        <v>81</v>
      </c>
      <c r="AW751" s="15" t="s">
        <v>30</v>
      </c>
      <c r="AX751" s="15" t="s">
        <v>73</v>
      </c>
      <c r="AY751" s="195" t="s">
        <v>116</v>
      </c>
    </row>
    <row r="752" spans="1:65" s="13" customFormat="1" ht="22.5" x14ac:dyDescent="0.2">
      <c r="B752" s="164"/>
      <c r="D752" s="157" t="s">
        <v>129</v>
      </c>
      <c r="E752" s="165" t="s">
        <v>1</v>
      </c>
      <c r="F752" s="166" t="s">
        <v>1094</v>
      </c>
      <c r="H752" s="167">
        <v>101.032</v>
      </c>
      <c r="I752" s="168"/>
      <c r="L752" s="164"/>
      <c r="M752" s="169"/>
      <c r="N752" s="170"/>
      <c r="O752" s="170"/>
      <c r="P752" s="170"/>
      <c r="Q752" s="170"/>
      <c r="R752" s="170"/>
      <c r="S752" s="170"/>
      <c r="T752" s="171"/>
      <c r="AT752" s="165" t="s">
        <v>129</v>
      </c>
      <c r="AU752" s="165" t="s">
        <v>83</v>
      </c>
      <c r="AV752" s="13" t="s">
        <v>83</v>
      </c>
      <c r="AW752" s="13" t="s">
        <v>30</v>
      </c>
      <c r="AX752" s="13" t="s">
        <v>81</v>
      </c>
      <c r="AY752" s="165" t="s">
        <v>116</v>
      </c>
    </row>
    <row r="753" spans="1:65" s="2" customFormat="1" ht="16.5" customHeight="1" x14ac:dyDescent="0.2">
      <c r="A753" s="32"/>
      <c r="B753" s="143"/>
      <c r="C753" s="172" t="s">
        <v>1095</v>
      </c>
      <c r="D753" s="172" t="s">
        <v>139</v>
      </c>
      <c r="E753" s="173" t="s">
        <v>1096</v>
      </c>
      <c r="F753" s="174" t="s">
        <v>1097</v>
      </c>
      <c r="G753" s="175" t="s">
        <v>190</v>
      </c>
      <c r="H753" s="176">
        <v>117.753</v>
      </c>
      <c r="I753" s="177"/>
      <c r="J753" s="178">
        <f>ROUND(I753*H753,2)</f>
        <v>0</v>
      </c>
      <c r="K753" s="174" t="s">
        <v>123</v>
      </c>
      <c r="L753" s="179"/>
      <c r="M753" s="180" t="s">
        <v>1</v>
      </c>
      <c r="N753" s="181" t="s">
        <v>38</v>
      </c>
      <c r="O753" s="58"/>
      <c r="P753" s="153">
        <f>O753*H753</f>
        <v>0</v>
      </c>
      <c r="Q753" s="153">
        <v>4.3E-3</v>
      </c>
      <c r="R753" s="153">
        <f>Q753*H753</f>
        <v>0.50633790000000001</v>
      </c>
      <c r="S753" s="153">
        <v>0</v>
      </c>
      <c r="T753" s="154">
        <f>S753*H753</f>
        <v>0</v>
      </c>
      <c r="U753" s="32"/>
      <c r="V753" s="32"/>
      <c r="W753" s="32"/>
      <c r="X753" s="32"/>
      <c r="Y753" s="32"/>
      <c r="Z753" s="32"/>
      <c r="AA753" s="32"/>
      <c r="AB753" s="32"/>
      <c r="AC753" s="32"/>
      <c r="AD753" s="32"/>
      <c r="AE753" s="32"/>
      <c r="AR753" s="155" t="s">
        <v>435</v>
      </c>
      <c r="AT753" s="155" t="s">
        <v>139</v>
      </c>
      <c r="AU753" s="155" t="s">
        <v>83</v>
      </c>
      <c r="AY753" s="17" t="s">
        <v>116</v>
      </c>
      <c r="BE753" s="156">
        <f>IF(N753="základní",J753,0)</f>
        <v>0</v>
      </c>
      <c r="BF753" s="156">
        <f>IF(N753="snížená",J753,0)</f>
        <v>0</v>
      </c>
      <c r="BG753" s="156">
        <f>IF(N753="zákl. přenesená",J753,0)</f>
        <v>0</v>
      </c>
      <c r="BH753" s="156">
        <f>IF(N753="sníž. přenesená",J753,0)</f>
        <v>0</v>
      </c>
      <c r="BI753" s="156">
        <f>IF(N753="nulová",J753,0)</f>
        <v>0</v>
      </c>
      <c r="BJ753" s="17" t="s">
        <v>81</v>
      </c>
      <c r="BK753" s="156">
        <f>ROUND(I753*H753,2)</f>
        <v>0</v>
      </c>
      <c r="BL753" s="17" t="s">
        <v>217</v>
      </c>
      <c r="BM753" s="155" t="s">
        <v>1098</v>
      </c>
    </row>
    <row r="754" spans="1:65" s="2" customFormat="1" x14ac:dyDescent="0.2">
      <c r="A754" s="32"/>
      <c r="B754" s="33"/>
      <c r="C754" s="32"/>
      <c r="D754" s="157" t="s">
        <v>126</v>
      </c>
      <c r="E754" s="32"/>
      <c r="F754" s="158" t="s">
        <v>1097</v>
      </c>
      <c r="G754" s="32"/>
      <c r="H754" s="32"/>
      <c r="I754" s="159"/>
      <c r="J754" s="32"/>
      <c r="K754" s="32"/>
      <c r="L754" s="33"/>
      <c r="M754" s="160"/>
      <c r="N754" s="161"/>
      <c r="O754" s="58"/>
      <c r="P754" s="58"/>
      <c r="Q754" s="58"/>
      <c r="R754" s="58"/>
      <c r="S754" s="58"/>
      <c r="T754" s="59"/>
      <c r="U754" s="32"/>
      <c r="V754" s="32"/>
      <c r="W754" s="32"/>
      <c r="X754" s="32"/>
      <c r="Y754" s="32"/>
      <c r="Z754" s="32"/>
      <c r="AA754" s="32"/>
      <c r="AB754" s="32"/>
      <c r="AC754" s="32"/>
      <c r="AD754" s="32"/>
      <c r="AE754" s="32"/>
      <c r="AT754" s="17" t="s">
        <v>126</v>
      </c>
      <c r="AU754" s="17" t="s">
        <v>83</v>
      </c>
    </row>
    <row r="755" spans="1:65" s="13" customFormat="1" x14ac:dyDescent="0.2">
      <c r="B755" s="164"/>
      <c r="D755" s="157" t="s">
        <v>129</v>
      </c>
      <c r="F755" s="166" t="s">
        <v>1099</v>
      </c>
      <c r="H755" s="167">
        <v>117.753</v>
      </c>
      <c r="I755" s="168"/>
      <c r="L755" s="164"/>
      <c r="M755" s="169"/>
      <c r="N755" s="170"/>
      <c r="O755" s="170"/>
      <c r="P755" s="170"/>
      <c r="Q755" s="170"/>
      <c r="R755" s="170"/>
      <c r="S755" s="170"/>
      <c r="T755" s="171"/>
      <c r="AT755" s="165" t="s">
        <v>129</v>
      </c>
      <c r="AU755" s="165" t="s">
        <v>83</v>
      </c>
      <c r="AV755" s="13" t="s">
        <v>83</v>
      </c>
      <c r="AW755" s="13" t="s">
        <v>3</v>
      </c>
      <c r="AX755" s="13" t="s">
        <v>81</v>
      </c>
      <c r="AY755" s="165" t="s">
        <v>116</v>
      </c>
    </row>
    <row r="756" spans="1:65" s="2" customFormat="1" ht="16.5" customHeight="1" x14ac:dyDescent="0.2">
      <c r="A756" s="32"/>
      <c r="B756" s="143"/>
      <c r="C756" s="144" t="s">
        <v>1100</v>
      </c>
      <c r="D756" s="144" t="s">
        <v>119</v>
      </c>
      <c r="E756" s="145" t="s">
        <v>1101</v>
      </c>
      <c r="F756" s="146" t="s">
        <v>1102</v>
      </c>
      <c r="G756" s="147" t="s">
        <v>190</v>
      </c>
      <c r="H756" s="148">
        <v>164.45</v>
      </c>
      <c r="I756" s="149"/>
      <c r="J756" s="150">
        <f>ROUND(I756*H756,2)</f>
        <v>0</v>
      </c>
      <c r="K756" s="146" t="s">
        <v>123</v>
      </c>
      <c r="L756" s="33"/>
      <c r="M756" s="151" t="s">
        <v>1</v>
      </c>
      <c r="N756" s="152" t="s">
        <v>38</v>
      </c>
      <c r="O756" s="58"/>
      <c r="P756" s="153">
        <f>O756*H756</f>
        <v>0</v>
      </c>
      <c r="Q756" s="153">
        <v>0</v>
      </c>
      <c r="R756" s="153">
        <f>Q756*H756</f>
        <v>0</v>
      </c>
      <c r="S756" s="153">
        <v>4.0000000000000001E-3</v>
      </c>
      <c r="T756" s="154">
        <f>S756*H756</f>
        <v>0.65779999999999994</v>
      </c>
      <c r="U756" s="32"/>
      <c r="V756" s="32"/>
      <c r="W756" s="32"/>
      <c r="X756" s="32"/>
      <c r="Y756" s="32"/>
      <c r="Z756" s="32"/>
      <c r="AA756" s="32"/>
      <c r="AB756" s="32"/>
      <c r="AC756" s="32"/>
      <c r="AD756" s="32"/>
      <c r="AE756" s="32"/>
      <c r="AR756" s="155" t="s">
        <v>217</v>
      </c>
      <c r="AT756" s="155" t="s">
        <v>119</v>
      </c>
      <c r="AU756" s="155" t="s">
        <v>83</v>
      </c>
      <c r="AY756" s="17" t="s">
        <v>116</v>
      </c>
      <c r="BE756" s="156">
        <f>IF(N756="základní",J756,0)</f>
        <v>0</v>
      </c>
      <c r="BF756" s="156">
        <f>IF(N756="snížená",J756,0)</f>
        <v>0</v>
      </c>
      <c r="BG756" s="156">
        <f>IF(N756="zákl. přenesená",J756,0)</f>
        <v>0</v>
      </c>
      <c r="BH756" s="156">
        <f>IF(N756="sníž. přenesená",J756,0)</f>
        <v>0</v>
      </c>
      <c r="BI756" s="156">
        <f>IF(N756="nulová",J756,0)</f>
        <v>0</v>
      </c>
      <c r="BJ756" s="17" t="s">
        <v>81</v>
      </c>
      <c r="BK756" s="156">
        <f>ROUND(I756*H756,2)</f>
        <v>0</v>
      </c>
      <c r="BL756" s="17" t="s">
        <v>217</v>
      </c>
      <c r="BM756" s="155" t="s">
        <v>1103</v>
      </c>
    </row>
    <row r="757" spans="1:65" s="2" customFormat="1" x14ac:dyDescent="0.2">
      <c r="A757" s="32"/>
      <c r="B757" s="33"/>
      <c r="C757" s="32"/>
      <c r="D757" s="157" t="s">
        <v>126</v>
      </c>
      <c r="E757" s="32"/>
      <c r="F757" s="158" t="s">
        <v>1104</v>
      </c>
      <c r="G757" s="32"/>
      <c r="H757" s="32"/>
      <c r="I757" s="159"/>
      <c r="J757" s="32"/>
      <c r="K757" s="32"/>
      <c r="L757" s="33"/>
      <c r="M757" s="160"/>
      <c r="N757" s="161"/>
      <c r="O757" s="58"/>
      <c r="P757" s="58"/>
      <c r="Q757" s="58"/>
      <c r="R757" s="58"/>
      <c r="S757" s="58"/>
      <c r="T757" s="59"/>
      <c r="U757" s="32"/>
      <c r="V757" s="32"/>
      <c r="W757" s="32"/>
      <c r="X757" s="32"/>
      <c r="Y757" s="32"/>
      <c r="Z757" s="32"/>
      <c r="AA757" s="32"/>
      <c r="AB757" s="32"/>
      <c r="AC757" s="32"/>
      <c r="AD757" s="32"/>
      <c r="AE757" s="32"/>
      <c r="AT757" s="17" t="s">
        <v>126</v>
      </c>
      <c r="AU757" s="17" t="s">
        <v>83</v>
      </c>
    </row>
    <row r="758" spans="1:65" s="2" customFormat="1" x14ac:dyDescent="0.2">
      <c r="A758" s="32"/>
      <c r="B758" s="33"/>
      <c r="C758" s="32"/>
      <c r="D758" s="162" t="s">
        <v>127</v>
      </c>
      <c r="E758" s="32"/>
      <c r="F758" s="163" t="s">
        <v>1105</v>
      </c>
      <c r="G758" s="32"/>
      <c r="H758" s="32"/>
      <c r="I758" s="159"/>
      <c r="J758" s="32"/>
      <c r="K758" s="32"/>
      <c r="L758" s="33"/>
      <c r="M758" s="160"/>
      <c r="N758" s="161"/>
      <c r="O758" s="58"/>
      <c r="P758" s="58"/>
      <c r="Q758" s="58"/>
      <c r="R758" s="58"/>
      <c r="S758" s="58"/>
      <c r="T758" s="59"/>
      <c r="U758" s="32"/>
      <c r="V758" s="32"/>
      <c r="W758" s="32"/>
      <c r="X758" s="32"/>
      <c r="Y758" s="32"/>
      <c r="Z758" s="32"/>
      <c r="AA758" s="32"/>
      <c r="AB758" s="32"/>
      <c r="AC758" s="32"/>
      <c r="AD758" s="32"/>
      <c r="AE758" s="32"/>
      <c r="AT758" s="17" t="s">
        <v>127</v>
      </c>
      <c r="AU758" s="17" t="s">
        <v>83</v>
      </c>
    </row>
    <row r="759" spans="1:65" s="13" customFormat="1" ht="22.5" x14ac:dyDescent="0.2">
      <c r="B759" s="164"/>
      <c r="D759" s="157" t="s">
        <v>129</v>
      </c>
      <c r="E759" s="165" t="s">
        <v>1</v>
      </c>
      <c r="F759" s="166" t="s">
        <v>1106</v>
      </c>
      <c r="H759" s="167">
        <v>164.45</v>
      </c>
      <c r="I759" s="168"/>
      <c r="L759" s="164"/>
      <c r="M759" s="169"/>
      <c r="N759" s="170"/>
      <c r="O759" s="170"/>
      <c r="P759" s="170"/>
      <c r="Q759" s="170"/>
      <c r="R759" s="170"/>
      <c r="S759" s="170"/>
      <c r="T759" s="171"/>
      <c r="AT759" s="165" t="s">
        <v>129</v>
      </c>
      <c r="AU759" s="165" t="s">
        <v>83</v>
      </c>
      <c r="AV759" s="13" t="s">
        <v>83</v>
      </c>
      <c r="AW759" s="13" t="s">
        <v>30</v>
      </c>
      <c r="AX759" s="13" t="s">
        <v>81</v>
      </c>
      <c r="AY759" s="165" t="s">
        <v>116</v>
      </c>
    </row>
    <row r="760" spans="1:65" s="2" customFormat="1" ht="24.2" customHeight="1" x14ac:dyDescent="0.2">
      <c r="A760" s="32"/>
      <c r="B760" s="143"/>
      <c r="C760" s="144" t="s">
        <v>1107</v>
      </c>
      <c r="D760" s="144" t="s">
        <v>119</v>
      </c>
      <c r="E760" s="145" t="s">
        <v>1108</v>
      </c>
      <c r="F760" s="146" t="s">
        <v>1109</v>
      </c>
      <c r="G760" s="147" t="s">
        <v>190</v>
      </c>
      <c r="H760" s="148">
        <v>46.2</v>
      </c>
      <c r="I760" s="149"/>
      <c r="J760" s="150">
        <f>ROUND(I760*H760,2)</f>
        <v>0</v>
      </c>
      <c r="K760" s="146" t="s">
        <v>123</v>
      </c>
      <c r="L760" s="33"/>
      <c r="M760" s="151" t="s">
        <v>1</v>
      </c>
      <c r="N760" s="152" t="s">
        <v>38</v>
      </c>
      <c r="O760" s="58"/>
      <c r="P760" s="153">
        <f>O760*H760</f>
        <v>0</v>
      </c>
      <c r="Q760" s="153">
        <v>4.0000000000000002E-4</v>
      </c>
      <c r="R760" s="153">
        <f>Q760*H760</f>
        <v>1.8480000000000003E-2</v>
      </c>
      <c r="S760" s="153">
        <v>0</v>
      </c>
      <c r="T760" s="154">
        <f>S760*H760</f>
        <v>0</v>
      </c>
      <c r="U760" s="32"/>
      <c r="V760" s="32"/>
      <c r="W760" s="32"/>
      <c r="X760" s="32"/>
      <c r="Y760" s="32"/>
      <c r="Z760" s="32"/>
      <c r="AA760" s="32"/>
      <c r="AB760" s="32"/>
      <c r="AC760" s="32"/>
      <c r="AD760" s="32"/>
      <c r="AE760" s="32"/>
      <c r="AR760" s="155" t="s">
        <v>217</v>
      </c>
      <c r="AT760" s="155" t="s">
        <v>119</v>
      </c>
      <c r="AU760" s="155" t="s">
        <v>83</v>
      </c>
      <c r="AY760" s="17" t="s">
        <v>116</v>
      </c>
      <c r="BE760" s="156">
        <f>IF(N760="základní",J760,0)</f>
        <v>0</v>
      </c>
      <c r="BF760" s="156">
        <f>IF(N760="snížená",J760,0)</f>
        <v>0</v>
      </c>
      <c r="BG760" s="156">
        <f>IF(N760="zákl. přenesená",J760,0)</f>
        <v>0</v>
      </c>
      <c r="BH760" s="156">
        <f>IF(N760="sníž. přenesená",J760,0)</f>
        <v>0</v>
      </c>
      <c r="BI760" s="156">
        <f>IF(N760="nulová",J760,0)</f>
        <v>0</v>
      </c>
      <c r="BJ760" s="17" t="s">
        <v>81</v>
      </c>
      <c r="BK760" s="156">
        <f>ROUND(I760*H760,2)</f>
        <v>0</v>
      </c>
      <c r="BL760" s="17" t="s">
        <v>217</v>
      </c>
      <c r="BM760" s="155" t="s">
        <v>1110</v>
      </c>
    </row>
    <row r="761" spans="1:65" s="2" customFormat="1" ht="19.5" x14ac:dyDescent="0.2">
      <c r="A761" s="32"/>
      <c r="B761" s="33"/>
      <c r="C761" s="32"/>
      <c r="D761" s="157" t="s">
        <v>126</v>
      </c>
      <c r="E761" s="32"/>
      <c r="F761" s="158" t="s">
        <v>1111</v>
      </c>
      <c r="G761" s="32"/>
      <c r="H761" s="32"/>
      <c r="I761" s="159"/>
      <c r="J761" s="32"/>
      <c r="K761" s="32"/>
      <c r="L761" s="33"/>
      <c r="M761" s="160"/>
      <c r="N761" s="161"/>
      <c r="O761" s="58"/>
      <c r="P761" s="58"/>
      <c r="Q761" s="58"/>
      <c r="R761" s="58"/>
      <c r="S761" s="58"/>
      <c r="T761" s="59"/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  <c r="AE761" s="32"/>
      <c r="AT761" s="17" t="s">
        <v>126</v>
      </c>
      <c r="AU761" s="17" t="s">
        <v>83</v>
      </c>
    </row>
    <row r="762" spans="1:65" s="2" customFormat="1" x14ac:dyDescent="0.2">
      <c r="A762" s="32"/>
      <c r="B762" s="33"/>
      <c r="C762" s="32"/>
      <c r="D762" s="162" t="s">
        <v>127</v>
      </c>
      <c r="E762" s="32"/>
      <c r="F762" s="163" t="s">
        <v>1112</v>
      </c>
      <c r="G762" s="32"/>
      <c r="H762" s="32"/>
      <c r="I762" s="159"/>
      <c r="J762" s="32"/>
      <c r="K762" s="32"/>
      <c r="L762" s="33"/>
      <c r="M762" s="160"/>
      <c r="N762" s="161"/>
      <c r="O762" s="58"/>
      <c r="P762" s="58"/>
      <c r="Q762" s="58"/>
      <c r="R762" s="58"/>
      <c r="S762" s="58"/>
      <c r="T762" s="59"/>
      <c r="U762" s="32"/>
      <c r="V762" s="32"/>
      <c r="W762" s="32"/>
      <c r="X762" s="32"/>
      <c r="Y762" s="32"/>
      <c r="Z762" s="32"/>
      <c r="AA762" s="32"/>
      <c r="AB762" s="32"/>
      <c r="AC762" s="32"/>
      <c r="AD762" s="32"/>
      <c r="AE762" s="32"/>
      <c r="AT762" s="17" t="s">
        <v>127</v>
      </c>
      <c r="AU762" s="17" t="s">
        <v>83</v>
      </c>
    </row>
    <row r="763" spans="1:65" s="13" customFormat="1" x14ac:dyDescent="0.2">
      <c r="B763" s="164"/>
      <c r="D763" s="157" t="s">
        <v>129</v>
      </c>
      <c r="E763" s="165" t="s">
        <v>1</v>
      </c>
      <c r="F763" s="166" t="s">
        <v>1113</v>
      </c>
      <c r="H763" s="167">
        <v>46.2</v>
      </c>
      <c r="I763" s="168"/>
      <c r="L763" s="164"/>
      <c r="M763" s="169"/>
      <c r="N763" s="170"/>
      <c r="O763" s="170"/>
      <c r="P763" s="170"/>
      <c r="Q763" s="170"/>
      <c r="R763" s="170"/>
      <c r="S763" s="170"/>
      <c r="T763" s="171"/>
      <c r="AT763" s="165" t="s">
        <v>129</v>
      </c>
      <c r="AU763" s="165" t="s">
        <v>83</v>
      </c>
      <c r="AV763" s="13" t="s">
        <v>83</v>
      </c>
      <c r="AW763" s="13" t="s">
        <v>30</v>
      </c>
      <c r="AX763" s="13" t="s">
        <v>81</v>
      </c>
      <c r="AY763" s="165" t="s">
        <v>116</v>
      </c>
    </row>
    <row r="764" spans="1:65" s="2" customFormat="1" ht="37.9" customHeight="1" x14ac:dyDescent="0.2">
      <c r="A764" s="32"/>
      <c r="B764" s="143"/>
      <c r="C764" s="172" t="s">
        <v>1114</v>
      </c>
      <c r="D764" s="172" t="s">
        <v>139</v>
      </c>
      <c r="E764" s="173" t="s">
        <v>1115</v>
      </c>
      <c r="F764" s="174" t="s">
        <v>1116</v>
      </c>
      <c r="G764" s="175" t="s">
        <v>190</v>
      </c>
      <c r="H764" s="176">
        <v>56.41</v>
      </c>
      <c r="I764" s="177"/>
      <c r="J764" s="178">
        <f>ROUND(I764*H764,2)</f>
        <v>0</v>
      </c>
      <c r="K764" s="174" t="s">
        <v>123</v>
      </c>
      <c r="L764" s="179"/>
      <c r="M764" s="180" t="s">
        <v>1</v>
      </c>
      <c r="N764" s="181" t="s">
        <v>38</v>
      </c>
      <c r="O764" s="58"/>
      <c r="P764" s="153">
        <f>O764*H764</f>
        <v>0</v>
      </c>
      <c r="Q764" s="153">
        <v>5.4000000000000003E-3</v>
      </c>
      <c r="R764" s="153">
        <f>Q764*H764</f>
        <v>0.304614</v>
      </c>
      <c r="S764" s="153">
        <v>0</v>
      </c>
      <c r="T764" s="154">
        <f>S764*H764</f>
        <v>0</v>
      </c>
      <c r="U764" s="32"/>
      <c r="V764" s="32"/>
      <c r="W764" s="32"/>
      <c r="X764" s="32"/>
      <c r="Y764" s="32"/>
      <c r="Z764" s="32"/>
      <c r="AA764" s="32"/>
      <c r="AB764" s="32"/>
      <c r="AC764" s="32"/>
      <c r="AD764" s="32"/>
      <c r="AE764" s="32"/>
      <c r="AR764" s="155" t="s">
        <v>435</v>
      </c>
      <c r="AT764" s="155" t="s">
        <v>139</v>
      </c>
      <c r="AU764" s="155" t="s">
        <v>83</v>
      </c>
      <c r="AY764" s="17" t="s">
        <v>116</v>
      </c>
      <c r="BE764" s="156">
        <f>IF(N764="základní",J764,0)</f>
        <v>0</v>
      </c>
      <c r="BF764" s="156">
        <f>IF(N764="snížená",J764,0)</f>
        <v>0</v>
      </c>
      <c r="BG764" s="156">
        <f>IF(N764="zákl. přenesená",J764,0)</f>
        <v>0</v>
      </c>
      <c r="BH764" s="156">
        <f>IF(N764="sníž. přenesená",J764,0)</f>
        <v>0</v>
      </c>
      <c r="BI764" s="156">
        <f>IF(N764="nulová",J764,0)</f>
        <v>0</v>
      </c>
      <c r="BJ764" s="17" t="s">
        <v>81</v>
      </c>
      <c r="BK764" s="156">
        <f>ROUND(I764*H764,2)</f>
        <v>0</v>
      </c>
      <c r="BL764" s="17" t="s">
        <v>217</v>
      </c>
      <c r="BM764" s="155" t="s">
        <v>1117</v>
      </c>
    </row>
    <row r="765" spans="1:65" s="2" customFormat="1" ht="19.5" x14ac:dyDescent="0.2">
      <c r="A765" s="32"/>
      <c r="B765" s="33"/>
      <c r="C765" s="32"/>
      <c r="D765" s="157" t="s">
        <v>126</v>
      </c>
      <c r="E765" s="32"/>
      <c r="F765" s="158" t="s">
        <v>1116</v>
      </c>
      <c r="G765" s="32"/>
      <c r="H765" s="32"/>
      <c r="I765" s="159"/>
      <c r="J765" s="32"/>
      <c r="K765" s="32"/>
      <c r="L765" s="33"/>
      <c r="M765" s="160"/>
      <c r="N765" s="161"/>
      <c r="O765" s="58"/>
      <c r="P765" s="58"/>
      <c r="Q765" s="58"/>
      <c r="R765" s="58"/>
      <c r="S765" s="58"/>
      <c r="T765" s="59"/>
      <c r="U765" s="32"/>
      <c r="V765" s="32"/>
      <c r="W765" s="32"/>
      <c r="X765" s="32"/>
      <c r="Y765" s="32"/>
      <c r="Z765" s="32"/>
      <c r="AA765" s="32"/>
      <c r="AB765" s="32"/>
      <c r="AC765" s="32"/>
      <c r="AD765" s="32"/>
      <c r="AE765" s="32"/>
      <c r="AT765" s="17" t="s">
        <v>126</v>
      </c>
      <c r="AU765" s="17" t="s">
        <v>83</v>
      </c>
    </row>
    <row r="766" spans="1:65" s="13" customFormat="1" x14ac:dyDescent="0.2">
      <c r="B766" s="164"/>
      <c r="D766" s="157" t="s">
        <v>129</v>
      </c>
      <c r="F766" s="166" t="s">
        <v>1118</v>
      </c>
      <c r="H766" s="167">
        <v>56.41</v>
      </c>
      <c r="I766" s="168"/>
      <c r="L766" s="164"/>
      <c r="M766" s="169"/>
      <c r="N766" s="170"/>
      <c r="O766" s="170"/>
      <c r="P766" s="170"/>
      <c r="Q766" s="170"/>
      <c r="R766" s="170"/>
      <c r="S766" s="170"/>
      <c r="T766" s="171"/>
      <c r="AT766" s="165" t="s">
        <v>129</v>
      </c>
      <c r="AU766" s="165" t="s">
        <v>83</v>
      </c>
      <c r="AV766" s="13" t="s">
        <v>83</v>
      </c>
      <c r="AW766" s="13" t="s">
        <v>3</v>
      </c>
      <c r="AX766" s="13" t="s">
        <v>81</v>
      </c>
      <c r="AY766" s="165" t="s">
        <v>116</v>
      </c>
    </row>
    <row r="767" spans="1:65" s="2" customFormat="1" ht="24.2" customHeight="1" x14ac:dyDescent="0.2">
      <c r="A767" s="32"/>
      <c r="B767" s="143"/>
      <c r="C767" s="144" t="s">
        <v>1119</v>
      </c>
      <c r="D767" s="144" t="s">
        <v>119</v>
      </c>
      <c r="E767" s="145" t="s">
        <v>1120</v>
      </c>
      <c r="F767" s="146" t="s">
        <v>1121</v>
      </c>
      <c r="G767" s="147" t="s">
        <v>190</v>
      </c>
      <c r="H767" s="148">
        <v>85.76</v>
      </c>
      <c r="I767" s="149"/>
      <c r="J767" s="150">
        <f>ROUND(I767*H767,2)</f>
        <v>0</v>
      </c>
      <c r="K767" s="146" t="s">
        <v>123</v>
      </c>
      <c r="L767" s="33"/>
      <c r="M767" s="151" t="s">
        <v>1</v>
      </c>
      <c r="N767" s="152" t="s">
        <v>38</v>
      </c>
      <c r="O767" s="58"/>
      <c r="P767" s="153">
        <f>O767*H767</f>
        <v>0</v>
      </c>
      <c r="Q767" s="153">
        <v>1.8799999999999999E-3</v>
      </c>
      <c r="R767" s="153">
        <f>Q767*H767</f>
        <v>0.16122880000000001</v>
      </c>
      <c r="S767" s="153">
        <v>0</v>
      </c>
      <c r="T767" s="154">
        <f>S767*H767</f>
        <v>0</v>
      </c>
      <c r="U767" s="32"/>
      <c r="V767" s="32"/>
      <c r="W767" s="32"/>
      <c r="X767" s="32"/>
      <c r="Y767" s="32"/>
      <c r="Z767" s="32"/>
      <c r="AA767" s="32"/>
      <c r="AB767" s="32"/>
      <c r="AC767" s="32"/>
      <c r="AD767" s="32"/>
      <c r="AE767" s="32"/>
      <c r="AR767" s="155" t="s">
        <v>217</v>
      </c>
      <c r="AT767" s="155" t="s">
        <v>119</v>
      </c>
      <c r="AU767" s="155" t="s">
        <v>83</v>
      </c>
      <c r="AY767" s="17" t="s">
        <v>116</v>
      </c>
      <c r="BE767" s="156">
        <f>IF(N767="základní",J767,0)</f>
        <v>0</v>
      </c>
      <c r="BF767" s="156">
        <f>IF(N767="snížená",J767,0)</f>
        <v>0</v>
      </c>
      <c r="BG767" s="156">
        <f>IF(N767="zákl. přenesená",J767,0)</f>
        <v>0</v>
      </c>
      <c r="BH767" s="156">
        <f>IF(N767="sníž. přenesená",J767,0)</f>
        <v>0</v>
      </c>
      <c r="BI767" s="156">
        <f>IF(N767="nulová",J767,0)</f>
        <v>0</v>
      </c>
      <c r="BJ767" s="17" t="s">
        <v>81</v>
      </c>
      <c r="BK767" s="156">
        <f>ROUND(I767*H767,2)</f>
        <v>0</v>
      </c>
      <c r="BL767" s="17" t="s">
        <v>217</v>
      </c>
      <c r="BM767" s="155" t="s">
        <v>1122</v>
      </c>
    </row>
    <row r="768" spans="1:65" s="2" customFormat="1" x14ac:dyDescent="0.2">
      <c r="A768" s="32"/>
      <c r="B768" s="33"/>
      <c r="C768" s="32"/>
      <c r="D768" s="157" t="s">
        <v>126</v>
      </c>
      <c r="E768" s="32"/>
      <c r="F768" s="158" t="s">
        <v>1121</v>
      </c>
      <c r="G768" s="32"/>
      <c r="H768" s="32"/>
      <c r="I768" s="159"/>
      <c r="J768" s="32"/>
      <c r="K768" s="32"/>
      <c r="L768" s="33"/>
      <c r="M768" s="160"/>
      <c r="N768" s="161"/>
      <c r="O768" s="58"/>
      <c r="P768" s="58"/>
      <c r="Q768" s="58"/>
      <c r="R768" s="58"/>
      <c r="S768" s="58"/>
      <c r="T768" s="59"/>
      <c r="U768" s="32"/>
      <c r="V768" s="32"/>
      <c r="W768" s="32"/>
      <c r="X768" s="32"/>
      <c r="Y768" s="32"/>
      <c r="Z768" s="32"/>
      <c r="AA768" s="32"/>
      <c r="AB768" s="32"/>
      <c r="AC768" s="32"/>
      <c r="AD768" s="32"/>
      <c r="AE768" s="32"/>
      <c r="AT768" s="17" t="s">
        <v>126</v>
      </c>
      <c r="AU768" s="17" t="s">
        <v>83</v>
      </c>
    </row>
    <row r="769" spans="1:65" s="2" customFormat="1" x14ac:dyDescent="0.2">
      <c r="A769" s="32"/>
      <c r="B769" s="33"/>
      <c r="C769" s="32"/>
      <c r="D769" s="162" t="s">
        <v>127</v>
      </c>
      <c r="E769" s="32"/>
      <c r="F769" s="163" t="s">
        <v>1123</v>
      </c>
      <c r="G769" s="32"/>
      <c r="H769" s="32"/>
      <c r="I769" s="159"/>
      <c r="J769" s="32"/>
      <c r="K769" s="32"/>
      <c r="L769" s="33"/>
      <c r="M769" s="160"/>
      <c r="N769" s="161"/>
      <c r="O769" s="58"/>
      <c r="P769" s="58"/>
      <c r="Q769" s="58"/>
      <c r="R769" s="58"/>
      <c r="S769" s="58"/>
      <c r="T769" s="59"/>
      <c r="U769" s="32"/>
      <c r="V769" s="32"/>
      <c r="W769" s="32"/>
      <c r="X769" s="32"/>
      <c r="Y769" s="32"/>
      <c r="Z769" s="32"/>
      <c r="AA769" s="32"/>
      <c r="AB769" s="32"/>
      <c r="AC769" s="32"/>
      <c r="AD769" s="32"/>
      <c r="AE769" s="32"/>
      <c r="AT769" s="17" t="s">
        <v>127</v>
      </c>
      <c r="AU769" s="17" t="s">
        <v>83</v>
      </c>
    </row>
    <row r="770" spans="1:65" s="13" customFormat="1" x14ac:dyDescent="0.2">
      <c r="B770" s="164"/>
      <c r="D770" s="157" t="s">
        <v>129</v>
      </c>
      <c r="E770" s="165" t="s">
        <v>1</v>
      </c>
      <c r="F770" s="166" t="s">
        <v>1124</v>
      </c>
      <c r="H770" s="167">
        <v>85.76</v>
      </c>
      <c r="I770" s="168"/>
      <c r="L770" s="164"/>
      <c r="M770" s="169"/>
      <c r="N770" s="170"/>
      <c r="O770" s="170"/>
      <c r="P770" s="170"/>
      <c r="Q770" s="170"/>
      <c r="R770" s="170"/>
      <c r="S770" s="170"/>
      <c r="T770" s="171"/>
      <c r="AT770" s="165" t="s">
        <v>129</v>
      </c>
      <c r="AU770" s="165" t="s">
        <v>83</v>
      </c>
      <c r="AV770" s="13" t="s">
        <v>83</v>
      </c>
      <c r="AW770" s="13" t="s">
        <v>30</v>
      </c>
      <c r="AX770" s="13" t="s">
        <v>81</v>
      </c>
      <c r="AY770" s="165" t="s">
        <v>116</v>
      </c>
    </row>
    <row r="771" spans="1:65" s="2" customFormat="1" ht="21.75" customHeight="1" x14ac:dyDescent="0.2">
      <c r="A771" s="32"/>
      <c r="B771" s="143"/>
      <c r="C771" s="144" t="s">
        <v>1125</v>
      </c>
      <c r="D771" s="144" t="s">
        <v>119</v>
      </c>
      <c r="E771" s="145" t="s">
        <v>1126</v>
      </c>
      <c r="F771" s="146" t="s">
        <v>1127</v>
      </c>
      <c r="G771" s="147" t="s">
        <v>190</v>
      </c>
      <c r="H771" s="148">
        <v>231.392</v>
      </c>
      <c r="I771" s="149"/>
      <c r="J771" s="150">
        <f>ROUND(I771*H771,2)</f>
        <v>0</v>
      </c>
      <c r="K771" s="146" t="s">
        <v>123</v>
      </c>
      <c r="L771" s="33"/>
      <c r="M771" s="151" t="s">
        <v>1</v>
      </c>
      <c r="N771" s="152" t="s">
        <v>38</v>
      </c>
      <c r="O771" s="58"/>
      <c r="P771" s="153">
        <f>O771*H771</f>
        <v>0</v>
      </c>
      <c r="Q771" s="153">
        <v>3.8000000000000002E-4</v>
      </c>
      <c r="R771" s="153">
        <f>Q771*H771</f>
        <v>8.792896E-2</v>
      </c>
      <c r="S771" s="153">
        <v>0</v>
      </c>
      <c r="T771" s="154">
        <f>S771*H771</f>
        <v>0</v>
      </c>
      <c r="U771" s="32"/>
      <c r="V771" s="32"/>
      <c r="W771" s="32"/>
      <c r="X771" s="32"/>
      <c r="Y771" s="32"/>
      <c r="Z771" s="32"/>
      <c r="AA771" s="32"/>
      <c r="AB771" s="32"/>
      <c r="AC771" s="32"/>
      <c r="AD771" s="32"/>
      <c r="AE771" s="32"/>
      <c r="AR771" s="155" t="s">
        <v>217</v>
      </c>
      <c r="AT771" s="155" t="s">
        <v>119</v>
      </c>
      <c r="AU771" s="155" t="s">
        <v>83</v>
      </c>
      <c r="AY771" s="17" t="s">
        <v>116</v>
      </c>
      <c r="BE771" s="156">
        <f>IF(N771="základní",J771,0)</f>
        <v>0</v>
      </c>
      <c r="BF771" s="156">
        <f>IF(N771="snížená",J771,0)</f>
        <v>0</v>
      </c>
      <c r="BG771" s="156">
        <f>IF(N771="zákl. přenesená",J771,0)</f>
        <v>0</v>
      </c>
      <c r="BH771" s="156">
        <f>IF(N771="sníž. přenesená",J771,0)</f>
        <v>0</v>
      </c>
      <c r="BI771" s="156">
        <f>IF(N771="nulová",J771,0)</f>
        <v>0</v>
      </c>
      <c r="BJ771" s="17" t="s">
        <v>81</v>
      </c>
      <c r="BK771" s="156">
        <f>ROUND(I771*H771,2)</f>
        <v>0</v>
      </c>
      <c r="BL771" s="17" t="s">
        <v>217</v>
      </c>
      <c r="BM771" s="155" t="s">
        <v>1128</v>
      </c>
    </row>
    <row r="772" spans="1:65" s="2" customFormat="1" x14ac:dyDescent="0.2">
      <c r="A772" s="32"/>
      <c r="B772" s="33"/>
      <c r="C772" s="32"/>
      <c r="D772" s="157" t="s">
        <v>126</v>
      </c>
      <c r="E772" s="32"/>
      <c r="F772" s="158" t="s">
        <v>1129</v>
      </c>
      <c r="G772" s="32"/>
      <c r="H772" s="32"/>
      <c r="I772" s="159"/>
      <c r="J772" s="32"/>
      <c r="K772" s="32"/>
      <c r="L772" s="33"/>
      <c r="M772" s="160"/>
      <c r="N772" s="161"/>
      <c r="O772" s="58"/>
      <c r="P772" s="58"/>
      <c r="Q772" s="58"/>
      <c r="R772" s="58"/>
      <c r="S772" s="58"/>
      <c r="T772" s="59"/>
      <c r="U772" s="32"/>
      <c r="V772" s="32"/>
      <c r="W772" s="32"/>
      <c r="X772" s="32"/>
      <c r="Y772" s="32"/>
      <c r="Z772" s="32"/>
      <c r="AA772" s="32"/>
      <c r="AB772" s="32"/>
      <c r="AC772" s="32"/>
      <c r="AD772" s="32"/>
      <c r="AE772" s="32"/>
      <c r="AT772" s="17" t="s">
        <v>126</v>
      </c>
      <c r="AU772" s="17" t="s">
        <v>83</v>
      </c>
    </row>
    <row r="773" spans="1:65" s="2" customFormat="1" x14ac:dyDescent="0.2">
      <c r="A773" s="32"/>
      <c r="B773" s="33"/>
      <c r="C773" s="32"/>
      <c r="D773" s="162" t="s">
        <v>127</v>
      </c>
      <c r="E773" s="32"/>
      <c r="F773" s="163" t="s">
        <v>1130</v>
      </c>
      <c r="G773" s="32"/>
      <c r="H773" s="32"/>
      <c r="I773" s="159"/>
      <c r="J773" s="32"/>
      <c r="K773" s="32"/>
      <c r="L773" s="33"/>
      <c r="M773" s="160"/>
      <c r="N773" s="161"/>
      <c r="O773" s="58"/>
      <c r="P773" s="58"/>
      <c r="Q773" s="58"/>
      <c r="R773" s="58"/>
      <c r="S773" s="58"/>
      <c r="T773" s="59"/>
      <c r="U773" s="32"/>
      <c r="V773" s="32"/>
      <c r="W773" s="32"/>
      <c r="X773" s="32"/>
      <c r="Y773" s="32"/>
      <c r="Z773" s="32"/>
      <c r="AA773" s="32"/>
      <c r="AB773" s="32"/>
      <c r="AC773" s="32"/>
      <c r="AD773" s="32"/>
      <c r="AE773" s="32"/>
      <c r="AT773" s="17" t="s">
        <v>127</v>
      </c>
      <c r="AU773" s="17" t="s">
        <v>83</v>
      </c>
    </row>
    <row r="774" spans="1:65" s="15" customFormat="1" ht="22.5" x14ac:dyDescent="0.2">
      <c r="B774" s="194"/>
      <c r="D774" s="157" t="s">
        <v>129</v>
      </c>
      <c r="E774" s="195" t="s">
        <v>1</v>
      </c>
      <c r="F774" s="196" t="s">
        <v>1131</v>
      </c>
      <c r="H774" s="195" t="s">
        <v>1</v>
      </c>
      <c r="I774" s="197"/>
      <c r="L774" s="194"/>
      <c r="M774" s="198"/>
      <c r="N774" s="199"/>
      <c r="O774" s="199"/>
      <c r="P774" s="199"/>
      <c r="Q774" s="199"/>
      <c r="R774" s="199"/>
      <c r="S774" s="199"/>
      <c r="T774" s="200"/>
      <c r="AT774" s="195" t="s">
        <v>129</v>
      </c>
      <c r="AU774" s="195" t="s">
        <v>83</v>
      </c>
      <c r="AV774" s="15" t="s">
        <v>81</v>
      </c>
      <c r="AW774" s="15" t="s">
        <v>30</v>
      </c>
      <c r="AX774" s="15" t="s">
        <v>73</v>
      </c>
      <c r="AY774" s="195" t="s">
        <v>116</v>
      </c>
    </row>
    <row r="775" spans="1:65" s="13" customFormat="1" ht="33.75" x14ac:dyDescent="0.2">
      <c r="B775" s="164"/>
      <c r="D775" s="157" t="s">
        <v>129</v>
      </c>
      <c r="E775" s="165" t="s">
        <v>1</v>
      </c>
      <c r="F775" s="166" t="s">
        <v>1132</v>
      </c>
      <c r="H775" s="167">
        <v>231.392</v>
      </c>
      <c r="I775" s="168"/>
      <c r="L775" s="164"/>
      <c r="M775" s="169"/>
      <c r="N775" s="170"/>
      <c r="O775" s="170"/>
      <c r="P775" s="170"/>
      <c r="Q775" s="170"/>
      <c r="R775" s="170"/>
      <c r="S775" s="170"/>
      <c r="T775" s="171"/>
      <c r="AT775" s="165" t="s">
        <v>129</v>
      </c>
      <c r="AU775" s="165" t="s">
        <v>83</v>
      </c>
      <c r="AV775" s="13" t="s">
        <v>83</v>
      </c>
      <c r="AW775" s="13" t="s">
        <v>30</v>
      </c>
      <c r="AX775" s="13" t="s">
        <v>81</v>
      </c>
      <c r="AY775" s="165" t="s">
        <v>116</v>
      </c>
    </row>
    <row r="776" spans="1:65" s="2" customFormat="1" ht="44.25" customHeight="1" x14ac:dyDescent="0.2">
      <c r="A776" s="32"/>
      <c r="B776" s="143"/>
      <c r="C776" s="172" t="s">
        <v>1133</v>
      </c>
      <c r="D776" s="172" t="s">
        <v>139</v>
      </c>
      <c r="E776" s="173" t="s">
        <v>1134</v>
      </c>
      <c r="F776" s="174" t="s">
        <v>1135</v>
      </c>
      <c r="G776" s="175" t="s">
        <v>190</v>
      </c>
      <c r="H776" s="176">
        <v>269.68700000000001</v>
      </c>
      <c r="I776" s="177"/>
      <c r="J776" s="178">
        <f>ROUND(I776*H776,2)</f>
        <v>0</v>
      </c>
      <c r="K776" s="174" t="s">
        <v>123</v>
      </c>
      <c r="L776" s="179"/>
      <c r="M776" s="180" t="s">
        <v>1</v>
      </c>
      <c r="N776" s="181" t="s">
        <v>38</v>
      </c>
      <c r="O776" s="58"/>
      <c r="P776" s="153">
        <f>O776*H776</f>
        <v>0</v>
      </c>
      <c r="Q776" s="153">
        <v>5.4000000000000003E-3</v>
      </c>
      <c r="R776" s="153">
        <f>Q776*H776</f>
        <v>1.4563098000000001</v>
      </c>
      <c r="S776" s="153">
        <v>0</v>
      </c>
      <c r="T776" s="154">
        <f>S776*H776</f>
        <v>0</v>
      </c>
      <c r="U776" s="32"/>
      <c r="V776" s="32"/>
      <c r="W776" s="32"/>
      <c r="X776" s="32"/>
      <c r="Y776" s="32"/>
      <c r="Z776" s="32"/>
      <c r="AA776" s="32"/>
      <c r="AB776" s="32"/>
      <c r="AC776" s="32"/>
      <c r="AD776" s="32"/>
      <c r="AE776" s="32"/>
      <c r="AR776" s="155" t="s">
        <v>435</v>
      </c>
      <c r="AT776" s="155" t="s">
        <v>139</v>
      </c>
      <c r="AU776" s="155" t="s">
        <v>83</v>
      </c>
      <c r="AY776" s="17" t="s">
        <v>116</v>
      </c>
      <c r="BE776" s="156">
        <f>IF(N776="základní",J776,0)</f>
        <v>0</v>
      </c>
      <c r="BF776" s="156">
        <f>IF(N776="snížená",J776,0)</f>
        <v>0</v>
      </c>
      <c r="BG776" s="156">
        <f>IF(N776="zákl. přenesená",J776,0)</f>
        <v>0</v>
      </c>
      <c r="BH776" s="156">
        <f>IF(N776="sníž. přenesená",J776,0)</f>
        <v>0</v>
      </c>
      <c r="BI776" s="156">
        <f>IF(N776="nulová",J776,0)</f>
        <v>0</v>
      </c>
      <c r="BJ776" s="17" t="s">
        <v>81</v>
      </c>
      <c r="BK776" s="156">
        <f>ROUND(I776*H776,2)</f>
        <v>0</v>
      </c>
      <c r="BL776" s="17" t="s">
        <v>217</v>
      </c>
      <c r="BM776" s="155" t="s">
        <v>1136</v>
      </c>
    </row>
    <row r="777" spans="1:65" s="2" customFormat="1" ht="29.25" x14ac:dyDescent="0.2">
      <c r="A777" s="32"/>
      <c r="B777" s="33"/>
      <c r="C777" s="32"/>
      <c r="D777" s="157" t="s">
        <v>126</v>
      </c>
      <c r="E777" s="32"/>
      <c r="F777" s="158" t="s">
        <v>1135</v>
      </c>
      <c r="G777" s="32"/>
      <c r="H777" s="32"/>
      <c r="I777" s="159"/>
      <c r="J777" s="32"/>
      <c r="K777" s="32"/>
      <c r="L777" s="33"/>
      <c r="M777" s="160"/>
      <c r="N777" s="161"/>
      <c r="O777" s="58"/>
      <c r="P777" s="58"/>
      <c r="Q777" s="58"/>
      <c r="R777" s="58"/>
      <c r="S777" s="58"/>
      <c r="T777" s="59"/>
      <c r="U777" s="32"/>
      <c r="V777" s="32"/>
      <c r="W777" s="32"/>
      <c r="X777" s="32"/>
      <c r="Y777" s="32"/>
      <c r="Z777" s="32"/>
      <c r="AA777" s="32"/>
      <c r="AB777" s="32"/>
      <c r="AC777" s="32"/>
      <c r="AD777" s="32"/>
      <c r="AE777" s="32"/>
      <c r="AT777" s="17" t="s">
        <v>126</v>
      </c>
      <c r="AU777" s="17" t="s">
        <v>83</v>
      </c>
    </row>
    <row r="778" spans="1:65" s="13" customFormat="1" x14ac:dyDescent="0.2">
      <c r="B778" s="164"/>
      <c r="D778" s="157" t="s">
        <v>129</v>
      </c>
      <c r="F778" s="166" t="s">
        <v>1137</v>
      </c>
      <c r="H778" s="167">
        <v>269.68700000000001</v>
      </c>
      <c r="I778" s="168"/>
      <c r="L778" s="164"/>
      <c r="M778" s="169"/>
      <c r="N778" s="170"/>
      <c r="O778" s="170"/>
      <c r="P778" s="170"/>
      <c r="Q778" s="170"/>
      <c r="R778" s="170"/>
      <c r="S778" s="170"/>
      <c r="T778" s="171"/>
      <c r="AT778" s="165" t="s">
        <v>129</v>
      </c>
      <c r="AU778" s="165" t="s">
        <v>83</v>
      </c>
      <c r="AV778" s="13" t="s">
        <v>83</v>
      </c>
      <c r="AW778" s="13" t="s">
        <v>3</v>
      </c>
      <c r="AX778" s="13" t="s">
        <v>81</v>
      </c>
      <c r="AY778" s="165" t="s">
        <v>116</v>
      </c>
    </row>
    <row r="779" spans="1:65" s="2" customFormat="1" ht="24.2" customHeight="1" x14ac:dyDescent="0.2">
      <c r="A779" s="32"/>
      <c r="B779" s="143"/>
      <c r="C779" s="144" t="s">
        <v>1138</v>
      </c>
      <c r="D779" s="144" t="s">
        <v>119</v>
      </c>
      <c r="E779" s="145" t="s">
        <v>1139</v>
      </c>
      <c r="F779" s="146" t="s">
        <v>1140</v>
      </c>
      <c r="G779" s="147" t="s">
        <v>190</v>
      </c>
      <c r="H779" s="148">
        <v>92.4</v>
      </c>
      <c r="I779" s="149"/>
      <c r="J779" s="150">
        <f>ROUND(I779*H779,2)</f>
        <v>0</v>
      </c>
      <c r="K779" s="146" t="s">
        <v>123</v>
      </c>
      <c r="L779" s="33"/>
      <c r="M779" s="151" t="s">
        <v>1</v>
      </c>
      <c r="N779" s="152" t="s">
        <v>38</v>
      </c>
      <c r="O779" s="58"/>
      <c r="P779" s="153">
        <f>O779*H779</f>
        <v>0</v>
      </c>
      <c r="Q779" s="153">
        <v>0</v>
      </c>
      <c r="R779" s="153">
        <f>Q779*H779</f>
        <v>0</v>
      </c>
      <c r="S779" s="153">
        <v>0</v>
      </c>
      <c r="T779" s="154">
        <f>S779*H779</f>
        <v>0</v>
      </c>
      <c r="U779" s="32"/>
      <c r="V779" s="32"/>
      <c r="W779" s="32"/>
      <c r="X779" s="32"/>
      <c r="Y779" s="32"/>
      <c r="Z779" s="32"/>
      <c r="AA779" s="32"/>
      <c r="AB779" s="32"/>
      <c r="AC779" s="32"/>
      <c r="AD779" s="32"/>
      <c r="AE779" s="32"/>
      <c r="AR779" s="155" t="s">
        <v>217</v>
      </c>
      <c r="AT779" s="155" t="s">
        <v>119</v>
      </c>
      <c r="AU779" s="155" t="s">
        <v>83</v>
      </c>
      <c r="AY779" s="17" t="s">
        <v>116</v>
      </c>
      <c r="BE779" s="156">
        <f>IF(N779="základní",J779,0)</f>
        <v>0</v>
      </c>
      <c r="BF779" s="156">
        <f>IF(N779="snížená",J779,0)</f>
        <v>0</v>
      </c>
      <c r="BG779" s="156">
        <f>IF(N779="zákl. přenesená",J779,0)</f>
        <v>0</v>
      </c>
      <c r="BH779" s="156">
        <f>IF(N779="sníž. přenesená",J779,0)</f>
        <v>0</v>
      </c>
      <c r="BI779" s="156">
        <f>IF(N779="nulová",J779,0)</f>
        <v>0</v>
      </c>
      <c r="BJ779" s="17" t="s">
        <v>81</v>
      </c>
      <c r="BK779" s="156">
        <f>ROUND(I779*H779,2)</f>
        <v>0</v>
      </c>
      <c r="BL779" s="17" t="s">
        <v>217</v>
      </c>
      <c r="BM779" s="155" t="s">
        <v>1141</v>
      </c>
    </row>
    <row r="780" spans="1:65" s="2" customFormat="1" ht="19.5" x14ac:dyDescent="0.2">
      <c r="A780" s="32"/>
      <c r="B780" s="33"/>
      <c r="C780" s="32"/>
      <c r="D780" s="157" t="s">
        <v>126</v>
      </c>
      <c r="E780" s="32"/>
      <c r="F780" s="158" t="s">
        <v>1142</v>
      </c>
      <c r="G780" s="32"/>
      <c r="H780" s="32"/>
      <c r="I780" s="159"/>
      <c r="J780" s="32"/>
      <c r="K780" s="32"/>
      <c r="L780" s="33"/>
      <c r="M780" s="160"/>
      <c r="N780" s="161"/>
      <c r="O780" s="58"/>
      <c r="P780" s="58"/>
      <c r="Q780" s="58"/>
      <c r="R780" s="58"/>
      <c r="S780" s="58"/>
      <c r="T780" s="59"/>
      <c r="U780" s="32"/>
      <c r="V780" s="32"/>
      <c r="W780" s="32"/>
      <c r="X780" s="32"/>
      <c r="Y780" s="32"/>
      <c r="Z780" s="32"/>
      <c r="AA780" s="32"/>
      <c r="AB780" s="32"/>
      <c r="AC780" s="32"/>
      <c r="AD780" s="32"/>
      <c r="AE780" s="32"/>
      <c r="AT780" s="17" t="s">
        <v>126</v>
      </c>
      <c r="AU780" s="17" t="s">
        <v>83</v>
      </c>
    </row>
    <row r="781" spans="1:65" s="2" customFormat="1" x14ac:dyDescent="0.2">
      <c r="A781" s="32"/>
      <c r="B781" s="33"/>
      <c r="C781" s="32"/>
      <c r="D781" s="162" t="s">
        <v>127</v>
      </c>
      <c r="E781" s="32"/>
      <c r="F781" s="163" t="s">
        <v>1143</v>
      </c>
      <c r="G781" s="32"/>
      <c r="H781" s="32"/>
      <c r="I781" s="159"/>
      <c r="J781" s="32"/>
      <c r="K781" s="32"/>
      <c r="L781" s="33"/>
      <c r="M781" s="160"/>
      <c r="N781" s="161"/>
      <c r="O781" s="58"/>
      <c r="P781" s="58"/>
      <c r="Q781" s="58"/>
      <c r="R781" s="58"/>
      <c r="S781" s="58"/>
      <c r="T781" s="59"/>
      <c r="U781" s="32"/>
      <c r="V781" s="32"/>
      <c r="W781" s="32"/>
      <c r="X781" s="32"/>
      <c r="Y781" s="32"/>
      <c r="Z781" s="32"/>
      <c r="AA781" s="32"/>
      <c r="AB781" s="32"/>
      <c r="AC781" s="32"/>
      <c r="AD781" s="32"/>
      <c r="AE781" s="32"/>
      <c r="AT781" s="17" t="s">
        <v>127</v>
      </c>
      <c r="AU781" s="17" t="s">
        <v>83</v>
      </c>
    </row>
    <row r="782" spans="1:65" s="13" customFormat="1" ht="22.5" x14ac:dyDescent="0.2">
      <c r="B782" s="164"/>
      <c r="D782" s="157" t="s">
        <v>129</v>
      </c>
      <c r="E782" s="165" t="s">
        <v>1</v>
      </c>
      <c r="F782" s="166" t="s">
        <v>1144</v>
      </c>
      <c r="H782" s="167">
        <v>92.4</v>
      </c>
      <c r="I782" s="168"/>
      <c r="L782" s="164"/>
      <c r="M782" s="169"/>
      <c r="N782" s="170"/>
      <c r="O782" s="170"/>
      <c r="P782" s="170"/>
      <c r="Q782" s="170"/>
      <c r="R782" s="170"/>
      <c r="S782" s="170"/>
      <c r="T782" s="171"/>
      <c r="AT782" s="165" t="s">
        <v>129</v>
      </c>
      <c r="AU782" s="165" t="s">
        <v>83</v>
      </c>
      <c r="AV782" s="13" t="s">
        <v>83</v>
      </c>
      <c r="AW782" s="13" t="s">
        <v>30</v>
      </c>
      <c r="AX782" s="13" t="s">
        <v>81</v>
      </c>
      <c r="AY782" s="165" t="s">
        <v>116</v>
      </c>
    </row>
    <row r="783" spans="1:65" s="2" customFormat="1" ht="16.5" customHeight="1" x14ac:dyDescent="0.2">
      <c r="A783" s="32"/>
      <c r="B783" s="143"/>
      <c r="C783" s="172" t="s">
        <v>1145</v>
      </c>
      <c r="D783" s="172" t="s">
        <v>139</v>
      </c>
      <c r="E783" s="173" t="s">
        <v>1146</v>
      </c>
      <c r="F783" s="174" t="s">
        <v>1147</v>
      </c>
      <c r="G783" s="175" t="s">
        <v>190</v>
      </c>
      <c r="H783" s="176">
        <v>97.02</v>
      </c>
      <c r="I783" s="177"/>
      <c r="J783" s="178">
        <f>ROUND(I783*H783,2)</f>
        <v>0</v>
      </c>
      <c r="K783" s="174" t="s">
        <v>123</v>
      </c>
      <c r="L783" s="179"/>
      <c r="M783" s="180" t="s">
        <v>1</v>
      </c>
      <c r="N783" s="181" t="s">
        <v>38</v>
      </c>
      <c r="O783" s="58"/>
      <c r="P783" s="153">
        <f>O783*H783</f>
        <v>0</v>
      </c>
      <c r="Q783" s="153">
        <v>2.9999999999999997E-4</v>
      </c>
      <c r="R783" s="153">
        <f>Q783*H783</f>
        <v>2.9105999999999996E-2</v>
      </c>
      <c r="S783" s="153">
        <v>0</v>
      </c>
      <c r="T783" s="154">
        <f>S783*H783</f>
        <v>0</v>
      </c>
      <c r="U783" s="32"/>
      <c r="V783" s="32"/>
      <c r="W783" s="32"/>
      <c r="X783" s="32"/>
      <c r="Y783" s="32"/>
      <c r="Z783" s="32"/>
      <c r="AA783" s="32"/>
      <c r="AB783" s="32"/>
      <c r="AC783" s="32"/>
      <c r="AD783" s="32"/>
      <c r="AE783" s="32"/>
      <c r="AR783" s="155" t="s">
        <v>435</v>
      </c>
      <c r="AT783" s="155" t="s">
        <v>139</v>
      </c>
      <c r="AU783" s="155" t="s">
        <v>83</v>
      </c>
      <c r="AY783" s="17" t="s">
        <v>116</v>
      </c>
      <c r="BE783" s="156">
        <f>IF(N783="základní",J783,0)</f>
        <v>0</v>
      </c>
      <c r="BF783" s="156">
        <f>IF(N783="snížená",J783,0)</f>
        <v>0</v>
      </c>
      <c r="BG783" s="156">
        <f>IF(N783="zákl. přenesená",J783,0)</f>
        <v>0</v>
      </c>
      <c r="BH783" s="156">
        <f>IF(N783="sníž. přenesená",J783,0)</f>
        <v>0</v>
      </c>
      <c r="BI783" s="156">
        <f>IF(N783="nulová",J783,0)</f>
        <v>0</v>
      </c>
      <c r="BJ783" s="17" t="s">
        <v>81</v>
      </c>
      <c r="BK783" s="156">
        <f>ROUND(I783*H783,2)</f>
        <v>0</v>
      </c>
      <c r="BL783" s="17" t="s">
        <v>217</v>
      </c>
      <c r="BM783" s="155" t="s">
        <v>1148</v>
      </c>
    </row>
    <row r="784" spans="1:65" s="2" customFormat="1" x14ac:dyDescent="0.2">
      <c r="A784" s="32"/>
      <c r="B784" s="33"/>
      <c r="C784" s="32"/>
      <c r="D784" s="157" t="s">
        <v>126</v>
      </c>
      <c r="E784" s="32"/>
      <c r="F784" s="158" t="s">
        <v>1147</v>
      </c>
      <c r="G784" s="32"/>
      <c r="H784" s="32"/>
      <c r="I784" s="159"/>
      <c r="J784" s="32"/>
      <c r="K784" s="32"/>
      <c r="L784" s="33"/>
      <c r="M784" s="160"/>
      <c r="N784" s="161"/>
      <c r="O784" s="58"/>
      <c r="P784" s="58"/>
      <c r="Q784" s="58"/>
      <c r="R784" s="58"/>
      <c r="S784" s="58"/>
      <c r="T784" s="59"/>
      <c r="U784" s="32"/>
      <c r="V784" s="32"/>
      <c r="W784" s="32"/>
      <c r="X784" s="32"/>
      <c r="Y784" s="32"/>
      <c r="Z784" s="32"/>
      <c r="AA784" s="32"/>
      <c r="AB784" s="32"/>
      <c r="AC784" s="32"/>
      <c r="AD784" s="32"/>
      <c r="AE784" s="32"/>
      <c r="AT784" s="17" t="s">
        <v>126</v>
      </c>
      <c r="AU784" s="17" t="s">
        <v>83</v>
      </c>
    </row>
    <row r="785" spans="1:65" s="13" customFormat="1" x14ac:dyDescent="0.2">
      <c r="B785" s="164"/>
      <c r="D785" s="157" t="s">
        <v>129</v>
      </c>
      <c r="F785" s="166" t="s">
        <v>1149</v>
      </c>
      <c r="H785" s="167">
        <v>97.02</v>
      </c>
      <c r="I785" s="168"/>
      <c r="L785" s="164"/>
      <c r="M785" s="169"/>
      <c r="N785" s="170"/>
      <c r="O785" s="170"/>
      <c r="P785" s="170"/>
      <c r="Q785" s="170"/>
      <c r="R785" s="170"/>
      <c r="S785" s="170"/>
      <c r="T785" s="171"/>
      <c r="AT785" s="165" t="s">
        <v>129</v>
      </c>
      <c r="AU785" s="165" t="s">
        <v>83</v>
      </c>
      <c r="AV785" s="13" t="s">
        <v>83</v>
      </c>
      <c r="AW785" s="13" t="s">
        <v>3</v>
      </c>
      <c r="AX785" s="13" t="s">
        <v>81</v>
      </c>
      <c r="AY785" s="165" t="s">
        <v>116</v>
      </c>
    </row>
    <row r="786" spans="1:65" s="12" customFormat="1" ht="22.9" customHeight="1" x14ac:dyDescent="0.2">
      <c r="B786" s="130"/>
      <c r="D786" s="131" t="s">
        <v>72</v>
      </c>
      <c r="E786" s="141" t="s">
        <v>1150</v>
      </c>
      <c r="F786" s="141" t="s">
        <v>1151</v>
      </c>
      <c r="I786" s="133"/>
      <c r="J786" s="142">
        <f>BK786</f>
        <v>0</v>
      </c>
      <c r="L786" s="130"/>
      <c r="M786" s="135"/>
      <c r="N786" s="136"/>
      <c r="O786" s="136"/>
      <c r="P786" s="137">
        <f>SUM(P787:P793)</f>
        <v>0</v>
      </c>
      <c r="Q786" s="136"/>
      <c r="R786" s="137">
        <f>SUM(R787:R793)</f>
        <v>0.24655999999999997</v>
      </c>
      <c r="S786" s="136"/>
      <c r="T786" s="138">
        <f>SUM(T787:T793)</f>
        <v>0</v>
      </c>
      <c r="AR786" s="131" t="s">
        <v>83</v>
      </c>
      <c r="AT786" s="139" t="s">
        <v>72</v>
      </c>
      <c r="AU786" s="139" t="s">
        <v>81</v>
      </c>
      <c r="AY786" s="131" t="s">
        <v>116</v>
      </c>
      <c r="BK786" s="140">
        <f>SUM(BK787:BK793)</f>
        <v>0</v>
      </c>
    </row>
    <row r="787" spans="1:65" s="2" customFormat="1" ht="24.2" customHeight="1" x14ac:dyDescent="0.2">
      <c r="A787" s="32"/>
      <c r="B787" s="143"/>
      <c r="C787" s="144" t="s">
        <v>1152</v>
      </c>
      <c r="D787" s="144" t="s">
        <v>119</v>
      </c>
      <c r="E787" s="145" t="s">
        <v>1153</v>
      </c>
      <c r="F787" s="146" t="s">
        <v>1154</v>
      </c>
      <c r="G787" s="147" t="s">
        <v>190</v>
      </c>
      <c r="H787" s="148">
        <v>36.799999999999997</v>
      </c>
      <c r="I787" s="149"/>
      <c r="J787" s="150">
        <f>ROUND(I787*H787,2)</f>
        <v>0</v>
      </c>
      <c r="K787" s="146" t="s">
        <v>123</v>
      </c>
      <c r="L787" s="33"/>
      <c r="M787" s="151" t="s">
        <v>1</v>
      </c>
      <c r="N787" s="152" t="s">
        <v>38</v>
      </c>
      <c r="O787" s="58"/>
      <c r="P787" s="153">
        <f>O787*H787</f>
        <v>0</v>
      </c>
      <c r="Q787" s="153">
        <v>1E-4</v>
      </c>
      <c r="R787" s="153">
        <f>Q787*H787</f>
        <v>3.6799999999999997E-3</v>
      </c>
      <c r="S787" s="153">
        <v>0</v>
      </c>
      <c r="T787" s="154">
        <f>S787*H787</f>
        <v>0</v>
      </c>
      <c r="U787" s="32"/>
      <c r="V787" s="32"/>
      <c r="W787" s="32"/>
      <c r="X787" s="32"/>
      <c r="Y787" s="32"/>
      <c r="Z787" s="32"/>
      <c r="AA787" s="32"/>
      <c r="AB787" s="32"/>
      <c r="AC787" s="32"/>
      <c r="AD787" s="32"/>
      <c r="AE787" s="32"/>
      <c r="AR787" s="155" t="s">
        <v>217</v>
      </c>
      <c r="AT787" s="155" t="s">
        <v>119</v>
      </c>
      <c r="AU787" s="155" t="s">
        <v>83</v>
      </c>
      <c r="AY787" s="17" t="s">
        <v>116</v>
      </c>
      <c r="BE787" s="156">
        <f>IF(N787="základní",J787,0)</f>
        <v>0</v>
      </c>
      <c r="BF787" s="156">
        <f>IF(N787="snížená",J787,0)</f>
        <v>0</v>
      </c>
      <c r="BG787" s="156">
        <f>IF(N787="zákl. přenesená",J787,0)</f>
        <v>0</v>
      </c>
      <c r="BH787" s="156">
        <f>IF(N787="sníž. přenesená",J787,0)</f>
        <v>0</v>
      </c>
      <c r="BI787" s="156">
        <f>IF(N787="nulová",J787,0)</f>
        <v>0</v>
      </c>
      <c r="BJ787" s="17" t="s">
        <v>81</v>
      </c>
      <c r="BK787" s="156">
        <f>ROUND(I787*H787,2)</f>
        <v>0</v>
      </c>
      <c r="BL787" s="17" t="s">
        <v>217</v>
      </c>
      <c r="BM787" s="155" t="s">
        <v>1155</v>
      </c>
    </row>
    <row r="788" spans="1:65" s="2" customFormat="1" ht="29.25" x14ac:dyDescent="0.2">
      <c r="A788" s="32"/>
      <c r="B788" s="33"/>
      <c r="C788" s="32"/>
      <c r="D788" s="157" t="s">
        <v>126</v>
      </c>
      <c r="E788" s="32"/>
      <c r="F788" s="158" t="s">
        <v>1156</v>
      </c>
      <c r="G788" s="32"/>
      <c r="H788" s="32"/>
      <c r="I788" s="159"/>
      <c r="J788" s="32"/>
      <c r="K788" s="32"/>
      <c r="L788" s="33"/>
      <c r="M788" s="160"/>
      <c r="N788" s="161"/>
      <c r="O788" s="58"/>
      <c r="P788" s="58"/>
      <c r="Q788" s="58"/>
      <c r="R788" s="58"/>
      <c r="S788" s="58"/>
      <c r="T788" s="59"/>
      <c r="U788" s="32"/>
      <c r="V788" s="32"/>
      <c r="W788" s="32"/>
      <c r="X788" s="32"/>
      <c r="Y788" s="32"/>
      <c r="Z788" s="32"/>
      <c r="AA788" s="32"/>
      <c r="AB788" s="32"/>
      <c r="AC788" s="32"/>
      <c r="AD788" s="32"/>
      <c r="AE788" s="32"/>
      <c r="AT788" s="17" t="s">
        <v>126</v>
      </c>
      <c r="AU788" s="17" t="s">
        <v>83</v>
      </c>
    </row>
    <row r="789" spans="1:65" s="2" customFormat="1" x14ac:dyDescent="0.2">
      <c r="A789" s="32"/>
      <c r="B789" s="33"/>
      <c r="C789" s="32"/>
      <c r="D789" s="162" t="s">
        <v>127</v>
      </c>
      <c r="E789" s="32"/>
      <c r="F789" s="163" t="s">
        <v>1157</v>
      </c>
      <c r="G789" s="32"/>
      <c r="H789" s="32"/>
      <c r="I789" s="159"/>
      <c r="J789" s="32"/>
      <c r="K789" s="32"/>
      <c r="L789" s="33"/>
      <c r="M789" s="160"/>
      <c r="N789" s="161"/>
      <c r="O789" s="58"/>
      <c r="P789" s="58"/>
      <c r="Q789" s="58"/>
      <c r="R789" s="58"/>
      <c r="S789" s="58"/>
      <c r="T789" s="59"/>
      <c r="U789" s="32"/>
      <c r="V789" s="32"/>
      <c r="W789" s="32"/>
      <c r="X789" s="32"/>
      <c r="Y789" s="32"/>
      <c r="Z789" s="32"/>
      <c r="AA789" s="32"/>
      <c r="AB789" s="32"/>
      <c r="AC789" s="32"/>
      <c r="AD789" s="32"/>
      <c r="AE789" s="32"/>
      <c r="AT789" s="17" t="s">
        <v>127</v>
      </c>
      <c r="AU789" s="17" t="s">
        <v>83</v>
      </c>
    </row>
    <row r="790" spans="1:65" s="13" customFormat="1" x14ac:dyDescent="0.2">
      <c r="B790" s="164"/>
      <c r="D790" s="157" t="s">
        <v>129</v>
      </c>
      <c r="E790" s="165" t="s">
        <v>1</v>
      </c>
      <c r="F790" s="166" t="s">
        <v>1158</v>
      </c>
      <c r="H790" s="167">
        <v>36.799999999999997</v>
      </c>
      <c r="I790" s="168"/>
      <c r="L790" s="164"/>
      <c r="M790" s="169"/>
      <c r="N790" s="170"/>
      <c r="O790" s="170"/>
      <c r="P790" s="170"/>
      <c r="Q790" s="170"/>
      <c r="R790" s="170"/>
      <c r="S790" s="170"/>
      <c r="T790" s="171"/>
      <c r="AT790" s="165" t="s">
        <v>129</v>
      </c>
      <c r="AU790" s="165" t="s">
        <v>83</v>
      </c>
      <c r="AV790" s="13" t="s">
        <v>83</v>
      </c>
      <c r="AW790" s="13" t="s">
        <v>30</v>
      </c>
      <c r="AX790" s="13" t="s">
        <v>81</v>
      </c>
      <c r="AY790" s="165" t="s">
        <v>116</v>
      </c>
    </row>
    <row r="791" spans="1:65" s="2" customFormat="1" ht="24.2" customHeight="1" x14ac:dyDescent="0.2">
      <c r="A791" s="32"/>
      <c r="B791" s="143"/>
      <c r="C791" s="172" t="s">
        <v>1159</v>
      </c>
      <c r="D791" s="172" t="s">
        <v>139</v>
      </c>
      <c r="E791" s="173" t="s">
        <v>1160</v>
      </c>
      <c r="F791" s="174" t="s">
        <v>1161</v>
      </c>
      <c r="G791" s="175" t="s">
        <v>190</v>
      </c>
      <c r="H791" s="176">
        <v>40.479999999999997</v>
      </c>
      <c r="I791" s="177"/>
      <c r="J791" s="178">
        <f>ROUND(I791*H791,2)</f>
        <v>0</v>
      </c>
      <c r="K791" s="174" t="s">
        <v>123</v>
      </c>
      <c r="L791" s="179"/>
      <c r="M791" s="180" t="s">
        <v>1</v>
      </c>
      <c r="N791" s="181" t="s">
        <v>38</v>
      </c>
      <c r="O791" s="58"/>
      <c r="P791" s="153">
        <f>O791*H791</f>
        <v>0</v>
      </c>
      <c r="Q791" s="153">
        <v>6.0000000000000001E-3</v>
      </c>
      <c r="R791" s="153">
        <f>Q791*H791</f>
        <v>0.24287999999999998</v>
      </c>
      <c r="S791" s="153">
        <v>0</v>
      </c>
      <c r="T791" s="154">
        <f>S791*H791</f>
        <v>0</v>
      </c>
      <c r="U791" s="32"/>
      <c r="V791" s="32"/>
      <c r="W791" s="32"/>
      <c r="X791" s="32"/>
      <c r="Y791" s="32"/>
      <c r="Z791" s="32"/>
      <c r="AA791" s="32"/>
      <c r="AB791" s="32"/>
      <c r="AC791" s="32"/>
      <c r="AD791" s="32"/>
      <c r="AE791" s="32"/>
      <c r="AR791" s="155" t="s">
        <v>435</v>
      </c>
      <c r="AT791" s="155" t="s">
        <v>139</v>
      </c>
      <c r="AU791" s="155" t="s">
        <v>83</v>
      </c>
      <c r="AY791" s="17" t="s">
        <v>116</v>
      </c>
      <c r="BE791" s="156">
        <f>IF(N791="základní",J791,0)</f>
        <v>0</v>
      </c>
      <c r="BF791" s="156">
        <f>IF(N791="snížená",J791,0)</f>
        <v>0</v>
      </c>
      <c r="BG791" s="156">
        <f>IF(N791="zákl. přenesená",J791,0)</f>
        <v>0</v>
      </c>
      <c r="BH791" s="156">
        <f>IF(N791="sníž. přenesená",J791,0)</f>
        <v>0</v>
      </c>
      <c r="BI791" s="156">
        <f>IF(N791="nulová",J791,0)</f>
        <v>0</v>
      </c>
      <c r="BJ791" s="17" t="s">
        <v>81</v>
      </c>
      <c r="BK791" s="156">
        <f>ROUND(I791*H791,2)</f>
        <v>0</v>
      </c>
      <c r="BL791" s="17" t="s">
        <v>217</v>
      </c>
      <c r="BM791" s="155" t="s">
        <v>1162</v>
      </c>
    </row>
    <row r="792" spans="1:65" s="2" customFormat="1" x14ac:dyDescent="0.2">
      <c r="A792" s="32"/>
      <c r="B792" s="33"/>
      <c r="C792" s="32"/>
      <c r="D792" s="157" t="s">
        <v>126</v>
      </c>
      <c r="E792" s="32"/>
      <c r="F792" s="158" t="s">
        <v>1161</v>
      </c>
      <c r="G792" s="32"/>
      <c r="H792" s="32"/>
      <c r="I792" s="159"/>
      <c r="J792" s="32"/>
      <c r="K792" s="32"/>
      <c r="L792" s="33"/>
      <c r="M792" s="160"/>
      <c r="N792" s="161"/>
      <c r="O792" s="58"/>
      <c r="P792" s="58"/>
      <c r="Q792" s="58"/>
      <c r="R792" s="58"/>
      <c r="S792" s="58"/>
      <c r="T792" s="59"/>
      <c r="U792" s="32"/>
      <c r="V792" s="32"/>
      <c r="W792" s="32"/>
      <c r="X792" s="32"/>
      <c r="Y792" s="32"/>
      <c r="Z792" s="32"/>
      <c r="AA792" s="32"/>
      <c r="AB792" s="32"/>
      <c r="AC792" s="32"/>
      <c r="AD792" s="32"/>
      <c r="AE792" s="32"/>
      <c r="AT792" s="17" t="s">
        <v>126</v>
      </c>
      <c r="AU792" s="17" t="s">
        <v>83</v>
      </c>
    </row>
    <row r="793" spans="1:65" s="13" customFormat="1" x14ac:dyDescent="0.2">
      <c r="B793" s="164"/>
      <c r="D793" s="157" t="s">
        <v>129</v>
      </c>
      <c r="F793" s="166" t="s">
        <v>1163</v>
      </c>
      <c r="H793" s="167">
        <v>40.479999999999997</v>
      </c>
      <c r="I793" s="168"/>
      <c r="L793" s="164"/>
      <c r="M793" s="169"/>
      <c r="N793" s="170"/>
      <c r="O793" s="170"/>
      <c r="P793" s="170"/>
      <c r="Q793" s="170"/>
      <c r="R793" s="170"/>
      <c r="S793" s="170"/>
      <c r="T793" s="171"/>
      <c r="AT793" s="165" t="s">
        <v>129</v>
      </c>
      <c r="AU793" s="165" t="s">
        <v>83</v>
      </c>
      <c r="AV793" s="13" t="s">
        <v>83</v>
      </c>
      <c r="AW793" s="13" t="s">
        <v>3</v>
      </c>
      <c r="AX793" s="13" t="s">
        <v>81</v>
      </c>
      <c r="AY793" s="165" t="s">
        <v>116</v>
      </c>
    </row>
    <row r="794" spans="1:65" s="12" customFormat="1" ht="22.9" customHeight="1" x14ac:dyDescent="0.2">
      <c r="B794" s="130"/>
      <c r="D794" s="131" t="s">
        <v>72</v>
      </c>
      <c r="E794" s="141" t="s">
        <v>1164</v>
      </c>
      <c r="F794" s="141" t="s">
        <v>1165</v>
      </c>
      <c r="I794" s="133"/>
      <c r="J794" s="142">
        <f>BK794</f>
        <v>0</v>
      </c>
      <c r="L794" s="130"/>
      <c r="M794" s="135"/>
      <c r="N794" s="136"/>
      <c r="O794" s="136"/>
      <c r="P794" s="137">
        <f>SUM(P795:P801)</f>
        <v>0</v>
      </c>
      <c r="Q794" s="136"/>
      <c r="R794" s="137">
        <f>SUM(R795:R801)</f>
        <v>0.21095</v>
      </c>
      <c r="S794" s="136"/>
      <c r="T794" s="138">
        <f>SUM(T795:T801)</f>
        <v>0</v>
      </c>
      <c r="AR794" s="131" t="s">
        <v>83</v>
      </c>
      <c r="AT794" s="139" t="s">
        <v>72</v>
      </c>
      <c r="AU794" s="139" t="s">
        <v>81</v>
      </c>
      <c r="AY794" s="131" t="s">
        <v>116</v>
      </c>
      <c r="BK794" s="140">
        <f>SUM(BK795:BK801)</f>
        <v>0</v>
      </c>
    </row>
    <row r="795" spans="1:65" s="2" customFormat="1" ht="24.2" customHeight="1" x14ac:dyDescent="0.2">
      <c r="A795" s="32"/>
      <c r="B795" s="143"/>
      <c r="C795" s="144" t="s">
        <v>1166</v>
      </c>
      <c r="D795" s="144" t="s">
        <v>119</v>
      </c>
      <c r="E795" s="145" t="s">
        <v>1167</v>
      </c>
      <c r="F795" s="146" t="s">
        <v>1168</v>
      </c>
      <c r="G795" s="147" t="s">
        <v>190</v>
      </c>
      <c r="H795" s="148">
        <v>36.799999999999997</v>
      </c>
      <c r="I795" s="149"/>
      <c r="J795" s="150">
        <f>ROUND(I795*H795,2)</f>
        <v>0</v>
      </c>
      <c r="K795" s="146" t="s">
        <v>123</v>
      </c>
      <c r="L795" s="33"/>
      <c r="M795" s="151" t="s">
        <v>1</v>
      </c>
      <c r="N795" s="152" t="s">
        <v>38</v>
      </c>
      <c r="O795" s="58"/>
      <c r="P795" s="153">
        <f>O795*H795</f>
        <v>0</v>
      </c>
      <c r="Q795" s="153">
        <v>5.3699999999999998E-3</v>
      </c>
      <c r="R795" s="153">
        <f>Q795*H795</f>
        <v>0.19761599999999999</v>
      </c>
      <c r="S795" s="153">
        <v>0</v>
      </c>
      <c r="T795" s="154">
        <f>S795*H795</f>
        <v>0</v>
      </c>
      <c r="U795" s="32"/>
      <c r="V795" s="32"/>
      <c r="W795" s="32"/>
      <c r="X795" s="32"/>
      <c r="Y795" s="32"/>
      <c r="Z795" s="32"/>
      <c r="AA795" s="32"/>
      <c r="AB795" s="32"/>
      <c r="AC795" s="32"/>
      <c r="AD795" s="32"/>
      <c r="AE795" s="32"/>
      <c r="AR795" s="155" t="s">
        <v>217</v>
      </c>
      <c r="AT795" s="155" t="s">
        <v>119</v>
      </c>
      <c r="AU795" s="155" t="s">
        <v>83</v>
      </c>
      <c r="AY795" s="17" t="s">
        <v>116</v>
      </c>
      <c r="BE795" s="156">
        <f>IF(N795="základní",J795,0)</f>
        <v>0</v>
      </c>
      <c r="BF795" s="156">
        <f>IF(N795="snížená",J795,0)</f>
        <v>0</v>
      </c>
      <c r="BG795" s="156">
        <f>IF(N795="zákl. přenesená",J795,0)</f>
        <v>0</v>
      </c>
      <c r="BH795" s="156">
        <f>IF(N795="sníž. přenesená",J795,0)</f>
        <v>0</v>
      </c>
      <c r="BI795" s="156">
        <f>IF(N795="nulová",J795,0)</f>
        <v>0</v>
      </c>
      <c r="BJ795" s="17" t="s">
        <v>81</v>
      </c>
      <c r="BK795" s="156">
        <f>ROUND(I795*H795,2)</f>
        <v>0</v>
      </c>
      <c r="BL795" s="17" t="s">
        <v>217</v>
      </c>
      <c r="BM795" s="155" t="s">
        <v>1169</v>
      </c>
    </row>
    <row r="796" spans="1:65" s="2" customFormat="1" ht="19.5" x14ac:dyDescent="0.2">
      <c r="A796" s="32"/>
      <c r="B796" s="33"/>
      <c r="C796" s="32"/>
      <c r="D796" s="157" t="s">
        <v>126</v>
      </c>
      <c r="E796" s="32"/>
      <c r="F796" s="158" t="s">
        <v>1170</v>
      </c>
      <c r="G796" s="32"/>
      <c r="H796" s="32"/>
      <c r="I796" s="159"/>
      <c r="J796" s="32"/>
      <c r="K796" s="32"/>
      <c r="L796" s="33"/>
      <c r="M796" s="160"/>
      <c r="N796" s="161"/>
      <c r="O796" s="58"/>
      <c r="P796" s="58"/>
      <c r="Q796" s="58"/>
      <c r="R796" s="58"/>
      <c r="S796" s="58"/>
      <c r="T796" s="59"/>
      <c r="U796" s="32"/>
      <c r="V796" s="32"/>
      <c r="W796" s="32"/>
      <c r="X796" s="32"/>
      <c r="Y796" s="32"/>
      <c r="Z796" s="32"/>
      <c r="AA796" s="32"/>
      <c r="AB796" s="32"/>
      <c r="AC796" s="32"/>
      <c r="AD796" s="32"/>
      <c r="AE796" s="32"/>
      <c r="AT796" s="17" t="s">
        <v>126</v>
      </c>
      <c r="AU796" s="17" t="s">
        <v>83</v>
      </c>
    </row>
    <row r="797" spans="1:65" s="2" customFormat="1" x14ac:dyDescent="0.2">
      <c r="A797" s="32"/>
      <c r="B797" s="33"/>
      <c r="C797" s="32"/>
      <c r="D797" s="162" t="s">
        <v>127</v>
      </c>
      <c r="E797" s="32"/>
      <c r="F797" s="163" t="s">
        <v>1171</v>
      </c>
      <c r="G797" s="32"/>
      <c r="H797" s="32"/>
      <c r="I797" s="159"/>
      <c r="J797" s="32"/>
      <c r="K797" s="32"/>
      <c r="L797" s="33"/>
      <c r="M797" s="160"/>
      <c r="N797" s="161"/>
      <c r="O797" s="58"/>
      <c r="P797" s="58"/>
      <c r="Q797" s="58"/>
      <c r="R797" s="58"/>
      <c r="S797" s="58"/>
      <c r="T797" s="59"/>
      <c r="U797" s="32"/>
      <c r="V797" s="32"/>
      <c r="W797" s="32"/>
      <c r="X797" s="32"/>
      <c r="Y797" s="32"/>
      <c r="Z797" s="32"/>
      <c r="AA797" s="32"/>
      <c r="AB797" s="32"/>
      <c r="AC797" s="32"/>
      <c r="AD797" s="32"/>
      <c r="AE797" s="32"/>
      <c r="AT797" s="17" t="s">
        <v>127</v>
      </c>
      <c r="AU797" s="17" t="s">
        <v>83</v>
      </c>
    </row>
    <row r="798" spans="1:65" s="13" customFormat="1" ht="22.5" x14ac:dyDescent="0.2">
      <c r="B798" s="164"/>
      <c r="D798" s="157" t="s">
        <v>129</v>
      </c>
      <c r="E798" s="165" t="s">
        <v>1</v>
      </c>
      <c r="F798" s="166" t="s">
        <v>1172</v>
      </c>
      <c r="H798" s="167">
        <v>36.799999999999997</v>
      </c>
      <c r="I798" s="168"/>
      <c r="L798" s="164"/>
      <c r="M798" s="169"/>
      <c r="N798" s="170"/>
      <c r="O798" s="170"/>
      <c r="P798" s="170"/>
      <c r="Q798" s="170"/>
      <c r="R798" s="170"/>
      <c r="S798" s="170"/>
      <c r="T798" s="171"/>
      <c r="AT798" s="165" t="s">
        <v>129</v>
      </c>
      <c r="AU798" s="165" t="s">
        <v>83</v>
      </c>
      <c r="AV798" s="13" t="s">
        <v>83</v>
      </c>
      <c r="AW798" s="13" t="s">
        <v>30</v>
      </c>
      <c r="AX798" s="13" t="s">
        <v>81</v>
      </c>
      <c r="AY798" s="165" t="s">
        <v>116</v>
      </c>
    </row>
    <row r="799" spans="1:65" s="2" customFormat="1" ht="16.5" customHeight="1" x14ac:dyDescent="0.2">
      <c r="A799" s="32"/>
      <c r="B799" s="143"/>
      <c r="C799" s="144" t="s">
        <v>1173</v>
      </c>
      <c r="D799" s="144" t="s">
        <v>119</v>
      </c>
      <c r="E799" s="145" t="s">
        <v>1174</v>
      </c>
      <c r="F799" s="146" t="s">
        <v>1175</v>
      </c>
      <c r="G799" s="147" t="s">
        <v>173</v>
      </c>
      <c r="H799" s="148">
        <v>22.6</v>
      </c>
      <c r="I799" s="149"/>
      <c r="J799" s="150">
        <f>ROUND(I799*H799,2)</f>
        <v>0</v>
      </c>
      <c r="K799" s="146" t="s">
        <v>1344</v>
      </c>
      <c r="L799" s="33"/>
      <c r="M799" s="151" t="s">
        <v>1</v>
      </c>
      <c r="N799" s="152" t="s">
        <v>38</v>
      </c>
      <c r="O799" s="58"/>
      <c r="P799" s="153">
        <f>O799*H799</f>
        <v>0</v>
      </c>
      <c r="Q799" s="153">
        <v>5.9000000000000003E-4</v>
      </c>
      <c r="R799" s="153">
        <f>Q799*H799</f>
        <v>1.3334000000000002E-2</v>
      </c>
      <c r="S799" s="153">
        <v>0</v>
      </c>
      <c r="T799" s="154">
        <f>S799*H799</f>
        <v>0</v>
      </c>
      <c r="U799" s="32"/>
      <c r="V799" s="32"/>
      <c r="W799" s="32"/>
      <c r="X799" s="32"/>
      <c r="Y799" s="32"/>
      <c r="Z799" s="32"/>
      <c r="AA799" s="32"/>
      <c r="AB799" s="32"/>
      <c r="AC799" s="32"/>
      <c r="AD799" s="32"/>
      <c r="AE799" s="32"/>
      <c r="AR799" s="155" t="s">
        <v>217</v>
      </c>
      <c r="AT799" s="155" t="s">
        <v>119</v>
      </c>
      <c r="AU799" s="155" t="s">
        <v>83</v>
      </c>
      <c r="AY799" s="17" t="s">
        <v>116</v>
      </c>
      <c r="BE799" s="156">
        <f>IF(N799="základní",J799,0)</f>
        <v>0</v>
      </c>
      <c r="BF799" s="156">
        <f>IF(N799="snížená",J799,0)</f>
        <v>0</v>
      </c>
      <c r="BG799" s="156">
        <f>IF(N799="zákl. přenesená",J799,0)</f>
        <v>0</v>
      </c>
      <c r="BH799" s="156">
        <f>IF(N799="sníž. přenesená",J799,0)</f>
        <v>0</v>
      </c>
      <c r="BI799" s="156">
        <f>IF(N799="nulová",J799,0)</f>
        <v>0</v>
      </c>
      <c r="BJ799" s="17" t="s">
        <v>81</v>
      </c>
      <c r="BK799" s="156">
        <f>ROUND(I799*H799,2)</f>
        <v>0</v>
      </c>
      <c r="BL799" s="17" t="s">
        <v>217</v>
      </c>
      <c r="BM799" s="155" t="s">
        <v>1176</v>
      </c>
    </row>
    <row r="800" spans="1:65" s="2" customFormat="1" x14ac:dyDescent="0.2">
      <c r="A800" s="32"/>
      <c r="B800" s="33"/>
      <c r="C800" s="32"/>
      <c r="D800" s="157" t="s">
        <v>126</v>
      </c>
      <c r="E800" s="32"/>
      <c r="F800" s="158" t="s">
        <v>1175</v>
      </c>
      <c r="G800" s="32"/>
      <c r="H800" s="32"/>
      <c r="I800" s="159"/>
      <c r="J800" s="32"/>
      <c r="K800" s="32"/>
      <c r="L800" s="33"/>
      <c r="M800" s="160"/>
      <c r="N800" s="161"/>
      <c r="O800" s="58"/>
      <c r="P800" s="58"/>
      <c r="Q800" s="58"/>
      <c r="R800" s="58"/>
      <c r="S800" s="58"/>
      <c r="T800" s="59"/>
      <c r="U800" s="32"/>
      <c r="V800" s="32"/>
      <c r="W800" s="32"/>
      <c r="X800" s="32"/>
      <c r="Y800" s="32"/>
      <c r="Z800" s="32"/>
      <c r="AA800" s="32"/>
      <c r="AB800" s="32"/>
      <c r="AC800" s="32"/>
      <c r="AD800" s="32"/>
      <c r="AE800" s="32"/>
      <c r="AT800" s="17" t="s">
        <v>126</v>
      </c>
      <c r="AU800" s="17" t="s">
        <v>83</v>
      </c>
    </row>
    <row r="801" spans="1:65" s="13" customFormat="1" x14ac:dyDescent="0.2">
      <c r="B801" s="164"/>
      <c r="D801" s="157" t="s">
        <v>129</v>
      </c>
      <c r="E801" s="165" t="s">
        <v>1</v>
      </c>
      <c r="F801" s="166" t="s">
        <v>1177</v>
      </c>
      <c r="H801" s="167">
        <v>22.6</v>
      </c>
      <c r="I801" s="168"/>
      <c r="L801" s="164"/>
      <c r="M801" s="169"/>
      <c r="N801" s="170"/>
      <c r="O801" s="170"/>
      <c r="P801" s="170"/>
      <c r="Q801" s="170"/>
      <c r="R801" s="170"/>
      <c r="S801" s="170"/>
      <c r="T801" s="171"/>
      <c r="AT801" s="165" t="s">
        <v>129</v>
      </c>
      <c r="AU801" s="165" t="s">
        <v>83</v>
      </c>
      <c r="AV801" s="13" t="s">
        <v>83</v>
      </c>
      <c r="AW801" s="13" t="s">
        <v>30</v>
      </c>
      <c r="AX801" s="13" t="s">
        <v>81</v>
      </c>
      <c r="AY801" s="165" t="s">
        <v>116</v>
      </c>
    </row>
    <row r="802" spans="1:65" s="12" customFormat="1" ht="25.9" customHeight="1" x14ac:dyDescent="0.2">
      <c r="B802" s="130"/>
      <c r="D802" s="131" t="s">
        <v>72</v>
      </c>
      <c r="E802" s="132" t="s">
        <v>139</v>
      </c>
      <c r="F802" s="132" t="s">
        <v>1178</v>
      </c>
      <c r="I802" s="133"/>
      <c r="J802" s="134">
        <f>BK802</f>
        <v>0</v>
      </c>
      <c r="L802" s="130"/>
      <c r="M802" s="135"/>
      <c r="N802" s="136"/>
      <c r="O802" s="136"/>
      <c r="P802" s="137">
        <f>P803</f>
        <v>0</v>
      </c>
      <c r="Q802" s="136"/>
      <c r="R802" s="137">
        <f>R803</f>
        <v>0.1101177</v>
      </c>
      <c r="S802" s="136"/>
      <c r="T802" s="138">
        <f>T803</f>
        <v>0</v>
      </c>
      <c r="AR802" s="131" t="s">
        <v>138</v>
      </c>
      <c r="AT802" s="139" t="s">
        <v>72</v>
      </c>
      <c r="AU802" s="139" t="s">
        <v>73</v>
      </c>
      <c r="AY802" s="131" t="s">
        <v>116</v>
      </c>
      <c r="BK802" s="140">
        <f>BK803</f>
        <v>0</v>
      </c>
    </row>
    <row r="803" spans="1:65" s="12" customFormat="1" ht="22.9" customHeight="1" x14ac:dyDescent="0.2">
      <c r="B803" s="130"/>
      <c r="D803" s="131" t="s">
        <v>72</v>
      </c>
      <c r="E803" s="141" t="s">
        <v>1179</v>
      </c>
      <c r="F803" s="141" t="s">
        <v>1180</v>
      </c>
      <c r="I803" s="133"/>
      <c r="J803" s="142">
        <f>BK803</f>
        <v>0</v>
      </c>
      <c r="L803" s="130"/>
      <c r="M803" s="135"/>
      <c r="N803" s="136"/>
      <c r="O803" s="136"/>
      <c r="P803" s="137">
        <f>SUM(P804:P814)</f>
        <v>0</v>
      </c>
      <c r="Q803" s="136"/>
      <c r="R803" s="137">
        <f>SUM(R804:R814)</f>
        <v>0.1101177</v>
      </c>
      <c r="S803" s="136"/>
      <c r="T803" s="138">
        <f>SUM(T804:T814)</f>
        <v>0</v>
      </c>
      <c r="AR803" s="131" t="s">
        <v>138</v>
      </c>
      <c r="AT803" s="139" t="s">
        <v>72</v>
      </c>
      <c r="AU803" s="139" t="s">
        <v>81</v>
      </c>
      <c r="AY803" s="131" t="s">
        <v>116</v>
      </c>
      <c r="BK803" s="140">
        <f>SUM(BK804:BK814)</f>
        <v>0</v>
      </c>
    </row>
    <row r="804" spans="1:65" s="2" customFormat="1" ht="16.5" customHeight="1" x14ac:dyDescent="0.2">
      <c r="A804" s="32"/>
      <c r="B804" s="143"/>
      <c r="C804" s="144" t="s">
        <v>1181</v>
      </c>
      <c r="D804" s="144" t="s">
        <v>119</v>
      </c>
      <c r="E804" s="145" t="s">
        <v>1182</v>
      </c>
      <c r="F804" s="146" t="s">
        <v>1183</v>
      </c>
      <c r="G804" s="147" t="s">
        <v>173</v>
      </c>
      <c r="H804" s="148">
        <v>138.6</v>
      </c>
      <c r="I804" s="149"/>
      <c r="J804" s="150">
        <f>ROUND(I804*H804,2)</f>
        <v>0</v>
      </c>
      <c r="K804" s="146" t="s">
        <v>123</v>
      </c>
      <c r="L804" s="33"/>
      <c r="M804" s="151" t="s">
        <v>1</v>
      </c>
      <c r="N804" s="152" t="s">
        <v>38</v>
      </c>
      <c r="O804" s="58"/>
      <c r="P804" s="153">
        <f>O804*H804</f>
        <v>0</v>
      </c>
      <c r="Q804" s="153">
        <v>6.9999999999999994E-5</v>
      </c>
      <c r="R804" s="153">
        <f>Q804*H804</f>
        <v>9.7019999999999988E-3</v>
      </c>
      <c r="S804" s="153">
        <v>0</v>
      </c>
      <c r="T804" s="154">
        <f>S804*H804</f>
        <v>0</v>
      </c>
      <c r="U804" s="32"/>
      <c r="V804" s="32"/>
      <c r="W804" s="32"/>
      <c r="X804" s="32"/>
      <c r="Y804" s="32"/>
      <c r="Z804" s="32"/>
      <c r="AA804" s="32"/>
      <c r="AB804" s="32"/>
      <c r="AC804" s="32"/>
      <c r="AD804" s="32"/>
      <c r="AE804" s="32"/>
      <c r="AR804" s="155" t="s">
        <v>655</v>
      </c>
      <c r="AT804" s="155" t="s">
        <v>119</v>
      </c>
      <c r="AU804" s="155" t="s">
        <v>83</v>
      </c>
      <c r="AY804" s="17" t="s">
        <v>116</v>
      </c>
      <c r="BE804" s="156">
        <f>IF(N804="základní",J804,0)</f>
        <v>0</v>
      </c>
      <c r="BF804" s="156">
        <f>IF(N804="snížená",J804,0)</f>
        <v>0</v>
      </c>
      <c r="BG804" s="156">
        <f>IF(N804="zákl. přenesená",J804,0)</f>
        <v>0</v>
      </c>
      <c r="BH804" s="156">
        <f>IF(N804="sníž. přenesená",J804,0)</f>
        <v>0</v>
      </c>
      <c r="BI804" s="156">
        <f>IF(N804="nulová",J804,0)</f>
        <v>0</v>
      </c>
      <c r="BJ804" s="17" t="s">
        <v>81</v>
      </c>
      <c r="BK804" s="156">
        <f>ROUND(I804*H804,2)</f>
        <v>0</v>
      </c>
      <c r="BL804" s="17" t="s">
        <v>655</v>
      </c>
      <c r="BM804" s="155" t="s">
        <v>1184</v>
      </c>
    </row>
    <row r="805" spans="1:65" s="2" customFormat="1" ht="19.5" x14ac:dyDescent="0.2">
      <c r="A805" s="32"/>
      <c r="B805" s="33"/>
      <c r="C805" s="32"/>
      <c r="D805" s="157" t="s">
        <v>126</v>
      </c>
      <c r="E805" s="32"/>
      <c r="F805" s="158" t="s">
        <v>1185</v>
      </c>
      <c r="G805" s="32"/>
      <c r="H805" s="32"/>
      <c r="I805" s="159"/>
      <c r="J805" s="32"/>
      <c r="K805" s="32"/>
      <c r="L805" s="33"/>
      <c r="M805" s="160"/>
      <c r="N805" s="161"/>
      <c r="O805" s="58"/>
      <c r="P805" s="58"/>
      <c r="Q805" s="58"/>
      <c r="R805" s="58"/>
      <c r="S805" s="58"/>
      <c r="T805" s="59"/>
      <c r="U805" s="32"/>
      <c r="V805" s="32"/>
      <c r="W805" s="32"/>
      <c r="X805" s="32"/>
      <c r="Y805" s="32"/>
      <c r="Z805" s="32"/>
      <c r="AA805" s="32"/>
      <c r="AB805" s="32"/>
      <c r="AC805" s="32"/>
      <c r="AD805" s="32"/>
      <c r="AE805" s="32"/>
      <c r="AT805" s="17" t="s">
        <v>126</v>
      </c>
      <c r="AU805" s="17" t="s">
        <v>83</v>
      </c>
    </row>
    <row r="806" spans="1:65" s="2" customFormat="1" x14ac:dyDescent="0.2">
      <c r="A806" s="32"/>
      <c r="B806" s="33"/>
      <c r="C806" s="32"/>
      <c r="D806" s="162" t="s">
        <v>127</v>
      </c>
      <c r="E806" s="32"/>
      <c r="F806" s="163" t="s">
        <v>1186</v>
      </c>
      <c r="G806" s="32"/>
      <c r="H806" s="32"/>
      <c r="I806" s="159"/>
      <c r="J806" s="32"/>
      <c r="K806" s="32"/>
      <c r="L806" s="33"/>
      <c r="M806" s="160"/>
      <c r="N806" s="161"/>
      <c r="O806" s="58"/>
      <c r="P806" s="58"/>
      <c r="Q806" s="58"/>
      <c r="R806" s="58"/>
      <c r="S806" s="58"/>
      <c r="T806" s="59"/>
      <c r="U806" s="32"/>
      <c r="V806" s="32"/>
      <c r="W806" s="32"/>
      <c r="X806" s="32"/>
      <c r="Y806" s="32"/>
      <c r="Z806" s="32"/>
      <c r="AA806" s="32"/>
      <c r="AB806" s="32"/>
      <c r="AC806" s="32"/>
      <c r="AD806" s="32"/>
      <c r="AE806" s="32"/>
      <c r="AT806" s="17" t="s">
        <v>127</v>
      </c>
      <c r="AU806" s="17" t="s">
        <v>83</v>
      </c>
    </row>
    <row r="807" spans="1:65" s="13" customFormat="1" x14ac:dyDescent="0.2">
      <c r="B807" s="164"/>
      <c r="D807" s="157" t="s">
        <v>129</v>
      </c>
      <c r="E807" s="165" t="s">
        <v>1</v>
      </c>
      <c r="F807" s="166" t="s">
        <v>1187</v>
      </c>
      <c r="H807" s="167">
        <v>138.6</v>
      </c>
      <c r="I807" s="168"/>
      <c r="L807" s="164"/>
      <c r="M807" s="169"/>
      <c r="N807" s="170"/>
      <c r="O807" s="170"/>
      <c r="P807" s="170"/>
      <c r="Q807" s="170"/>
      <c r="R807" s="170"/>
      <c r="S807" s="170"/>
      <c r="T807" s="171"/>
      <c r="AT807" s="165" t="s">
        <v>129</v>
      </c>
      <c r="AU807" s="165" t="s">
        <v>83</v>
      </c>
      <c r="AV807" s="13" t="s">
        <v>83</v>
      </c>
      <c r="AW807" s="13" t="s">
        <v>30</v>
      </c>
      <c r="AX807" s="13" t="s">
        <v>81</v>
      </c>
      <c r="AY807" s="165" t="s">
        <v>116</v>
      </c>
    </row>
    <row r="808" spans="1:65" s="2" customFormat="1" ht="24.2" customHeight="1" x14ac:dyDescent="0.2">
      <c r="A808" s="32"/>
      <c r="B808" s="143"/>
      <c r="C808" s="144" t="s">
        <v>1188</v>
      </c>
      <c r="D808" s="144" t="s">
        <v>119</v>
      </c>
      <c r="E808" s="145" t="s">
        <v>1189</v>
      </c>
      <c r="F808" s="146" t="s">
        <v>1190</v>
      </c>
      <c r="G808" s="147" t="s">
        <v>173</v>
      </c>
      <c r="H808" s="148">
        <v>138.6</v>
      </c>
      <c r="I808" s="149"/>
      <c r="J808" s="150">
        <f>ROUND(I808*H808,2)</f>
        <v>0</v>
      </c>
      <c r="K808" s="146" t="s">
        <v>123</v>
      </c>
      <c r="L808" s="33"/>
      <c r="M808" s="151" t="s">
        <v>1</v>
      </c>
      <c r="N808" s="152" t="s">
        <v>38</v>
      </c>
      <c r="O808" s="58"/>
      <c r="P808" s="153">
        <f>O808*H808</f>
        <v>0</v>
      </c>
      <c r="Q808" s="153">
        <v>0</v>
      </c>
      <c r="R808" s="153">
        <f>Q808*H808</f>
        <v>0</v>
      </c>
      <c r="S808" s="153">
        <v>0</v>
      </c>
      <c r="T808" s="154">
        <f>S808*H808</f>
        <v>0</v>
      </c>
      <c r="U808" s="32"/>
      <c r="V808" s="32"/>
      <c r="W808" s="32"/>
      <c r="X808" s="32"/>
      <c r="Y808" s="32"/>
      <c r="Z808" s="32"/>
      <c r="AA808" s="32"/>
      <c r="AB808" s="32"/>
      <c r="AC808" s="32"/>
      <c r="AD808" s="32"/>
      <c r="AE808" s="32"/>
      <c r="AR808" s="155" t="s">
        <v>655</v>
      </c>
      <c r="AT808" s="155" t="s">
        <v>119</v>
      </c>
      <c r="AU808" s="155" t="s">
        <v>83</v>
      </c>
      <c r="AY808" s="17" t="s">
        <v>116</v>
      </c>
      <c r="BE808" s="156">
        <f>IF(N808="základní",J808,0)</f>
        <v>0</v>
      </c>
      <c r="BF808" s="156">
        <f>IF(N808="snížená",J808,0)</f>
        <v>0</v>
      </c>
      <c r="BG808" s="156">
        <f>IF(N808="zákl. přenesená",J808,0)</f>
        <v>0</v>
      </c>
      <c r="BH808" s="156">
        <f>IF(N808="sníž. přenesená",J808,0)</f>
        <v>0</v>
      </c>
      <c r="BI808" s="156">
        <f>IF(N808="nulová",J808,0)</f>
        <v>0</v>
      </c>
      <c r="BJ808" s="17" t="s">
        <v>81</v>
      </c>
      <c r="BK808" s="156">
        <f>ROUND(I808*H808,2)</f>
        <v>0</v>
      </c>
      <c r="BL808" s="17" t="s">
        <v>655</v>
      </c>
      <c r="BM808" s="155" t="s">
        <v>1191</v>
      </c>
    </row>
    <row r="809" spans="1:65" s="2" customFormat="1" ht="19.5" x14ac:dyDescent="0.2">
      <c r="A809" s="32"/>
      <c r="B809" s="33"/>
      <c r="C809" s="32"/>
      <c r="D809" s="157" t="s">
        <v>126</v>
      </c>
      <c r="E809" s="32"/>
      <c r="F809" s="158" t="s">
        <v>1192</v>
      </c>
      <c r="G809" s="32"/>
      <c r="H809" s="32"/>
      <c r="I809" s="159"/>
      <c r="J809" s="32"/>
      <c r="K809" s="32"/>
      <c r="L809" s="33"/>
      <c r="M809" s="160"/>
      <c r="N809" s="161"/>
      <c r="O809" s="58"/>
      <c r="P809" s="58"/>
      <c r="Q809" s="58"/>
      <c r="R809" s="58"/>
      <c r="S809" s="58"/>
      <c r="T809" s="59"/>
      <c r="U809" s="32"/>
      <c r="V809" s="32"/>
      <c r="W809" s="32"/>
      <c r="X809" s="32"/>
      <c r="Y809" s="32"/>
      <c r="Z809" s="32"/>
      <c r="AA809" s="32"/>
      <c r="AB809" s="32"/>
      <c r="AC809" s="32"/>
      <c r="AD809" s="32"/>
      <c r="AE809" s="32"/>
      <c r="AT809" s="17" t="s">
        <v>126</v>
      </c>
      <c r="AU809" s="17" t="s">
        <v>83</v>
      </c>
    </row>
    <row r="810" spans="1:65" s="2" customFormat="1" x14ac:dyDescent="0.2">
      <c r="A810" s="32"/>
      <c r="B810" s="33"/>
      <c r="C810" s="32"/>
      <c r="D810" s="162" t="s">
        <v>127</v>
      </c>
      <c r="E810" s="32"/>
      <c r="F810" s="163" t="s">
        <v>1193</v>
      </c>
      <c r="G810" s="32"/>
      <c r="H810" s="32"/>
      <c r="I810" s="159"/>
      <c r="J810" s="32"/>
      <c r="K810" s="32"/>
      <c r="L810" s="33"/>
      <c r="M810" s="160"/>
      <c r="N810" s="161"/>
      <c r="O810" s="58"/>
      <c r="P810" s="58"/>
      <c r="Q810" s="58"/>
      <c r="R810" s="58"/>
      <c r="S810" s="58"/>
      <c r="T810" s="59"/>
      <c r="U810" s="32"/>
      <c r="V810" s="32"/>
      <c r="W810" s="32"/>
      <c r="X810" s="32"/>
      <c r="Y810" s="32"/>
      <c r="Z810" s="32"/>
      <c r="AA810" s="32"/>
      <c r="AB810" s="32"/>
      <c r="AC810" s="32"/>
      <c r="AD810" s="32"/>
      <c r="AE810" s="32"/>
      <c r="AT810" s="17" t="s">
        <v>127</v>
      </c>
      <c r="AU810" s="17" t="s">
        <v>83</v>
      </c>
    </row>
    <row r="811" spans="1:65" s="13" customFormat="1" x14ac:dyDescent="0.2">
      <c r="B811" s="164"/>
      <c r="D811" s="157" t="s">
        <v>129</v>
      </c>
      <c r="E811" s="165" t="s">
        <v>1</v>
      </c>
      <c r="F811" s="166" t="s">
        <v>1194</v>
      </c>
      <c r="H811" s="167">
        <v>138.6</v>
      </c>
      <c r="I811" s="168"/>
      <c r="L811" s="164"/>
      <c r="M811" s="169"/>
      <c r="N811" s="170"/>
      <c r="O811" s="170"/>
      <c r="P811" s="170"/>
      <c r="Q811" s="170"/>
      <c r="R811" s="170"/>
      <c r="S811" s="170"/>
      <c r="T811" s="171"/>
      <c r="AT811" s="165" t="s">
        <v>129</v>
      </c>
      <c r="AU811" s="165" t="s">
        <v>83</v>
      </c>
      <c r="AV811" s="13" t="s">
        <v>83</v>
      </c>
      <c r="AW811" s="13" t="s">
        <v>30</v>
      </c>
      <c r="AX811" s="13" t="s">
        <v>81</v>
      </c>
      <c r="AY811" s="165" t="s">
        <v>116</v>
      </c>
    </row>
    <row r="812" spans="1:65" s="2" customFormat="1" ht="33" customHeight="1" x14ac:dyDescent="0.2">
      <c r="A812" s="32"/>
      <c r="B812" s="143"/>
      <c r="C812" s="172" t="s">
        <v>1195</v>
      </c>
      <c r="D812" s="172" t="s">
        <v>139</v>
      </c>
      <c r="E812" s="173" t="s">
        <v>1196</v>
      </c>
      <c r="F812" s="174" t="s">
        <v>1197</v>
      </c>
      <c r="G812" s="175" t="s">
        <v>173</v>
      </c>
      <c r="H812" s="176">
        <v>145.53</v>
      </c>
      <c r="I812" s="177"/>
      <c r="J812" s="178">
        <f>ROUND(I812*H812,2)</f>
        <v>0</v>
      </c>
      <c r="K812" s="174" t="s">
        <v>123</v>
      </c>
      <c r="L812" s="179"/>
      <c r="M812" s="180" t="s">
        <v>1</v>
      </c>
      <c r="N812" s="181" t="s">
        <v>38</v>
      </c>
      <c r="O812" s="58"/>
      <c r="P812" s="153">
        <f>O812*H812</f>
        <v>0</v>
      </c>
      <c r="Q812" s="153">
        <v>6.8999999999999997E-4</v>
      </c>
      <c r="R812" s="153">
        <f>Q812*H812</f>
        <v>0.1004157</v>
      </c>
      <c r="S812" s="153">
        <v>0</v>
      </c>
      <c r="T812" s="154">
        <f>S812*H812</f>
        <v>0</v>
      </c>
      <c r="U812" s="32"/>
      <c r="V812" s="32"/>
      <c r="W812" s="32"/>
      <c r="X812" s="32"/>
      <c r="Y812" s="32"/>
      <c r="Z812" s="32"/>
      <c r="AA812" s="32"/>
      <c r="AB812" s="32"/>
      <c r="AC812" s="32"/>
      <c r="AD812" s="32"/>
      <c r="AE812" s="32"/>
      <c r="AR812" s="155" t="s">
        <v>1107</v>
      </c>
      <c r="AT812" s="155" t="s">
        <v>139</v>
      </c>
      <c r="AU812" s="155" t="s">
        <v>83</v>
      </c>
      <c r="AY812" s="17" t="s">
        <v>116</v>
      </c>
      <c r="BE812" s="156">
        <f>IF(N812="základní",J812,0)</f>
        <v>0</v>
      </c>
      <c r="BF812" s="156">
        <f>IF(N812="snížená",J812,0)</f>
        <v>0</v>
      </c>
      <c r="BG812" s="156">
        <f>IF(N812="zákl. přenesená",J812,0)</f>
        <v>0</v>
      </c>
      <c r="BH812" s="156">
        <f>IF(N812="sníž. přenesená",J812,0)</f>
        <v>0</v>
      </c>
      <c r="BI812" s="156">
        <f>IF(N812="nulová",J812,0)</f>
        <v>0</v>
      </c>
      <c r="BJ812" s="17" t="s">
        <v>81</v>
      </c>
      <c r="BK812" s="156">
        <f>ROUND(I812*H812,2)</f>
        <v>0</v>
      </c>
      <c r="BL812" s="17" t="s">
        <v>1107</v>
      </c>
      <c r="BM812" s="155" t="s">
        <v>1198</v>
      </c>
    </row>
    <row r="813" spans="1:65" s="2" customFormat="1" ht="19.5" x14ac:dyDescent="0.2">
      <c r="A813" s="32"/>
      <c r="B813" s="33"/>
      <c r="C813" s="32"/>
      <c r="D813" s="157" t="s">
        <v>126</v>
      </c>
      <c r="E813" s="32"/>
      <c r="F813" s="158" t="s">
        <v>1197</v>
      </c>
      <c r="G813" s="32"/>
      <c r="H813" s="32"/>
      <c r="I813" s="159"/>
      <c r="J813" s="32"/>
      <c r="K813" s="32"/>
      <c r="L813" s="33"/>
      <c r="M813" s="160"/>
      <c r="N813" s="161"/>
      <c r="O813" s="58"/>
      <c r="P813" s="58"/>
      <c r="Q813" s="58"/>
      <c r="R813" s="58"/>
      <c r="S813" s="58"/>
      <c r="T813" s="59"/>
      <c r="U813" s="32"/>
      <c r="V813" s="32"/>
      <c r="W813" s="32"/>
      <c r="X813" s="32"/>
      <c r="Y813" s="32"/>
      <c r="Z813" s="32"/>
      <c r="AA813" s="32"/>
      <c r="AB813" s="32"/>
      <c r="AC813" s="32"/>
      <c r="AD813" s="32"/>
      <c r="AE813" s="32"/>
      <c r="AT813" s="17" t="s">
        <v>126</v>
      </c>
      <c r="AU813" s="17" t="s">
        <v>83</v>
      </c>
    </row>
    <row r="814" spans="1:65" s="13" customFormat="1" x14ac:dyDescent="0.2">
      <c r="B814" s="164"/>
      <c r="D814" s="157" t="s">
        <v>129</v>
      </c>
      <c r="F814" s="166" t="s">
        <v>1199</v>
      </c>
      <c r="H814" s="167">
        <v>145.53</v>
      </c>
      <c r="I814" s="168"/>
      <c r="L814" s="164"/>
      <c r="M814" s="169"/>
      <c r="N814" s="170"/>
      <c r="O814" s="170"/>
      <c r="P814" s="170"/>
      <c r="Q814" s="170"/>
      <c r="R814" s="170"/>
      <c r="S814" s="170"/>
      <c r="T814" s="171"/>
      <c r="AT814" s="165" t="s">
        <v>129</v>
      </c>
      <c r="AU814" s="165" t="s">
        <v>83</v>
      </c>
      <c r="AV814" s="13" t="s">
        <v>83</v>
      </c>
      <c r="AW814" s="13" t="s">
        <v>3</v>
      </c>
      <c r="AX814" s="13" t="s">
        <v>81</v>
      </c>
      <c r="AY814" s="165" t="s">
        <v>116</v>
      </c>
    </row>
    <row r="815" spans="1:65" s="12" customFormat="1" ht="25.9" customHeight="1" x14ac:dyDescent="0.2">
      <c r="B815" s="130"/>
      <c r="D815" s="131" t="s">
        <v>72</v>
      </c>
      <c r="E815" s="132" t="s">
        <v>1200</v>
      </c>
      <c r="F815" s="132" t="s">
        <v>1201</v>
      </c>
      <c r="I815" s="133"/>
      <c r="J815" s="134">
        <f>BK815</f>
        <v>0</v>
      </c>
      <c r="L815" s="130"/>
      <c r="M815" s="135"/>
      <c r="N815" s="136"/>
      <c r="O815" s="136"/>
      <c r="P815" s="137">
        <f>P816+P847+P858</f>
        <v>0</v>
      </c>
      <c r="Q815" s="136"/>
      <c r="R815" s="137">
        <f>R816+R847+R858</f>
        <v>0</v>
      </c>
      <c r="S815" s="136"/>
      <c r="T815" s="138">
        <f>T816+T847+T858</f>
        <v>0</v>
      </c>
      <c r="AR815" s="131" t="s">
        <v>150</v>
      </c>
      <c r="AT815" s="139" t="s">
        <v>72</v>
      </c>
      <c r="AU815" s="139" t="s">
        <v>73</v>
      </c>
      <c r="AY815" s="131" t="s">
        <v>116</v>
      </c>
      <c r="BK815" s="140">
        <f>BK816+BK847+BK858</f>
        <v>0</v>
      </c>
    </row>
    <row r="816" spans="1:65" s="12" customFormat="1" ht="22.9" customHeight="1" x14ac:dyDescent="0.2">
      <c r="B816" s="130"/>
      <c r="D816" s="131" t="s">
        <v>72</v>
      </c>
      <c r="E816" s="141" t="s">
        <v>1202</v>
      </c>
      <c r="F816" s="141" t="s">
        <v>1203</v>
      </c>
      <c r="I816" s="133"/>
      <c r="J816" s="142">
        <f>BK816</f>
        <v>0</v>
      </c>
      <c r="L816" s="130"/>
      <c r="M816" s="135"/>
      <c r="N816" s="136"/>
      <c r="O816" s="136"/>
      <c r="P816" s="137">
        <f>SUM(P817:P846)</f>
        <v>0</v>
      </c>
      <c r="Q816" s="136"/>
      <c r="R816" s="137">
        <f>SUM(R817:R846)</f>
        <v>0</v>
      </c>
      <c r="S816" s="136"/>
      <c r="T816" s="138">
        <f>SUM(T817:T846)</f>
        <v>0</v>
      </c>
      <c r="AR816" s="131" t="s">
        <v>150</v>
      </c>
      <c r="AT816" s="139" t="s">
        <v>72</v>
      </c>
      <c r="AU816" s="139" t="s">
        <v>81</v>
      </c>
      <c r="AY816" s="131" t="s">
        <v>116</v>
      </c>
      <c r="BK816" s="140">
        <f>SUM(BK817:BK846)</f>
        <v>0</v>
      </c>
    </row>
    <row r="817" spans="1:65" s="2" customFormat="1" ht="16.5" customHeight="1" x14ac:dyDescent="0.2">
      <c r="A817" s="32"/>
      <c r="B817" s="143"/>
      <c r="C817" s="144" t="s">
        <v>1204</v>
      </c>
      <c r="D817" s="144" t="s">
        <v>119</v>
      </c>
      <c r="E817" s="145" t="s">
        <v>1205</v>
      </c>
      <c r="F817" s="146" t="s">
        <v>1206</v>
      </c>
      <c r="G817" s="147" t="s">
        <v>122</v>
      </c>
      <c r="H817" s="148">
        <v>1</v>
      </c>
      <c r="I817" s="149"/>
      <c r="J817" s="150">
        <f>ROUND(I817*H817,2)</f>
        <v>0</v>
      </c>
      <c r="K817" s="146" t="s">
        <v>123</v>
      </c>
      <c r="L817" s="33"/>
      <c r="M817" s="151" t="s">
        <v>1</v>
      </c>
      <c r="N817" s="152" t="s">
        <v>38</v>
      </c>
      <c r="O817" s="58"/>
      <c r="P817" s="153">
        <f>O817*H817</f>
        <v>0</v>
      </c>
      <c r="Q817" s="153">
        <v>0</v>
      </c>
      <c r="R817" s="153">
        <f>Q817*H817</f>
        <v>0</v>
      </c>
      <c r="S817" s="153">
        <v>0</v>
      </c>
      <c r="T817" s="154">
        <f>S817*H817</f>
        <v>0</v>
      </c>
      <c r="U817" s="32"/>
      <c r="V817" s="32"/>
      <c r="W817" s="32"/>
      <c r="X817" s="32"/>
      <c r="Y817" s="32"/>
      <c r="Z817" s="32"/>
      <c r="AA817" s="32"/>
      <c r="AB817" s="32"/>
      <c r="AC817" s="32"/>
      <c r="AD817" s="32"/>
      <c r="AE817" s="32"/>
      <c r="AR817" s="155" t="s">
        <v>1207</v>
      </c>
      <c r="AT817" s="155" t="s">
        <v>119</v>
      </c>
      <c r="AU817" s="155" t="s">
        <v>83</v>
      </c>
      <c r="AY817" s="17" t="s">
        <v>116</v>
      </c>
      <c r="BE817" s="156">
        <f>IF(N817="základní",J817,0)</f>
        <v>0</v>
      </c>
      <c r="BF817" s="156">
        <f>IF(N817="snížená",J817,0)</f>
        <v>0</v>
      </c>
      <c r="BG817" s="156">
        <f>IF(N817="zákl. přenesená",J817,0)</f>
        <v>0</v>
      </c>
      <c r="BH817" s="156">
        <f>IF(N817="sníž. přenesená",J817,0)</f>
        <v>0</v>
      </c>
      <c r="BI817" s="156">
        <f>IF(N817="nulová",J817,0)</f>
        <v>0</v>
      </c>
      <c r="BJ817" s="17" t="s">
        <v>81</v>
      </c>
      <c r="BK817" s="156">
        <f>ROUND(I817*H817,2)</f>
        <v>0</v>
      </c>
      <c r="BL817" s="17" t="s">
        <v>1207</v>
      </c>
      <c r="BM817" s="155" t="s">
        <v>1208</v>
      </c>
    </row>
    <row r="818" spans="1:65" s="2" customFormat="1" x14ac:dyDescent="0.2">
      <c r="A818" s="32"/>
      <c r="B818" s="33"/>
      <c r="C818" s="32"/>
      <c r="D818" s="157" t="s">
        <v>126</v>
      </c>
      <c r="E818" s="32"/>
      <c r="F818" s="158" t="s">
        <v>1209</v>
      </c>
      <c r="G818" s="32"/>
      <c r="H818" s="32"/>
      <c r="I818" s="159"/>
      <c r="J818" s="32"/>
      <c r="K818" s="32"/>
      <c r="L818" s="33"/>
      <c r="M818" s="160"/>
      <c r="N818" s="161"/>
      <c r="O818" s="58"/>
      <c r="P818" s="58"/>
      <c r="Q818" s="58"/>
      <c r="R818" s="58"/>
      <c r="S818" s="58"/>
      <c r="T818" s="59"/>
      <c r="U818" s="32"/>
      <c r="V818" s="32"/>
      <c r="W818" s="32"/>
      <c r="X818" s="32"/>
      <c r="Y818" s="32"/>
      <c r="Z818" s="32"/>
      <c r="AA818" s="32"/>
      <c r="AB818" s="32"/>
      <c r="AC818" s="32"/>
      <c r="AD818" s="32"/>
      <c r="AE818" s="32"/>
      <c r="AT818" s="17" t="s">
        <v>126</v>
      </c>
      <c r="AU818" s="17" t="s">
        <v>83</v>
      </c>
    </row>
    <row r="819" spans="1:65" s="2" customFormat="1" x14ac:dyDescent="0.2">
      <c r="A819" s="32"/>
      <c r="B819" s="33"/>
      <c r="C819" s="32"/>
      <c r="D819" s="162" t="s">
        <v>127</v>
      </c>
      <c r="E819" s="32"/>
      <c r="F819" s="163" t="s">
        <v>1210</v>
      </c>
      <c r="G819" s="32"/>
      <c r="H819" s="32"/>
      <c r="I819" s="159"/>
      <c r="J819" s="32"/>
      <c r="K819" s="32"/>
      <c r="L819" s="33"/>
      <c r="M819" s="160"/>
      <c r="N819" s="161"/>
      <c r="O819" s="58"/>
      <c r="P819" s="58"/>
      <c r="Q819" s="58"/>
      <c r="R819" s="58"/>
      <c r="S819" s="58"/>
      <c r="T819" s="59"/>
      <c r="U819" s="32"/>
      <c r="V819" s="32"/>
      <c r="W819" s="32"/>
      <c r="X819" s="32"/>
      <c r="Y819" s="32"/>
      <c r="Z819" s="32"/>
      <c r="AA819" s="32"/>
      <c r="AB819" s="32"/>
      <c r="AC819" s="32"/>
      <c r="AD819" s="32"/>
      <c r="AE819" s="32"/>
      <c r="AT819" s="17" t="s">
        <v>127</v>
      </c>
      <c r="AU819" s="17" t="s">
        <v>83</v>
      </c>
    </row>
    <row r="820" spans="1:65" s="13" customFormat="1" x14ac:dyDescent="0.2">
      <c r="B820" s="164"/>
      <c r="D820" s="157" t="s">
        <v>129</v>
      </c>
      <c r="E820" s="165" t="s">
        <v>1</v>
      </c>
      <c r="F820" s="166" t="s">
        <v>1211</v>
      </c>
      <c r="H820" s="167">
        <v>1</v>
      </c>
      <c r="I820" s="168"/>
      <c r="L820" s="164"/>
      <c r="M820" s="169"/>
      <c r="N820" s="170"/>
      <c r="O820" s="170"/>
      <c r="P820" s="170"/>
      <c r="Q820" s="170"/>
      <c r="R820" s="170"/>
      <c r="S820" s="170"/>
      <c r="T820" s="171"/>
      <c r="AT820" s="165" t="s">
        <v>129</v>
      </c>
      <c r="AU820" s="165" t="s">
        <v>83</v>
      </c>
      <c r="AV820" s="13" t="s">
        <v>83</v>
      </c>
      <c r="AW820" s="13" t="s">
        <v>30</v>
      </c>
      <c r="AX820" s="13" t="s">
        <v>81</v>
      </c>
      <c r="AY820" s="165" t="s">
        <v>116</v>
      </c>
    </row>
    <row r="821" spans="1:65" s="2" customFormat="1" ht="16.5" customHeight="1" x14ac:dyDescent="0.2">
      <c r="A821" s="32"/>
      <c r="B821" s="143"/>
      <c r="C821" s="144" t="s">
        <v>1212</v>
      </c>
      <c r="D821" s="144" t="s">
        <v>119</v>
      </c>
      <c r="E821" s="145" t="s">
        <v>1213</v>
      </c>
      <c r="F821" s="146" t="s">
        <v>1214</v>
      </c>
      <c r="G821" s="147" t="s">
        <v>122</v>
      </c>
      <c r="H821" s="148">
        <v>1</v>
      </c>
      <c r="I821" s="149"/>
      <c r="J821" s="150">
        <f>ROUND(I821*H821,2)</f>
        <v>0</v>
      </c>
      <c r="K821" s="146" t="s">
        <v>123</v>
      </c>
      <c r="L821" s="33"/>
      <c r="M821" s="151" t="s">
        <v>1</v>
      </c>
      <c r="N821" s="152" t="s">
        <v>38</v>
      </c>
      <c r="O821" s="58"/>
      <c r="P821" s="153">
        <f>O821*H821</f>
        <v>0</v>
      </c>
      <c r="Q821" s="153">
        <v>0</v>
      </c>
      <c r="R821" s="153">
        <f>Q821*H821</f>
        <v>0</v>
      </c>
      <c r="S821" s="153">
        <v>0</v>
      </c>
      <c r="T821" s="154">
        <f>S821*H821</f>
        <v>0</v>
      </c>
      <c r="U821" s="32"/>
      <c r="V821" s="32"/>
      <c r="W821" s="32"/>
      <c r="X821" s="32"/>
      <c r="Y821" s="32"/>
      <c r="Z821" s="32"/>
      <c r="AA821" s="32"/>
      <c r="AB821" s="32"/>
      <c r="AC821" s="32"/>
      <c r="AD821" s="32"/>
      <c r="AE821" s="32"/>
      <c r="AR821" s="155" t="s">
        <v>1207</v>
      </c>
      <c r="AT821" s="155" t="s">
        <v>119</v>
      </c>
      <c r="AU821" s="155" t="s">
        <v>83</v>
      </c>
      <c r="AY821" s="17" t="s">
        <v>116</v>
      </c>
      <c r="BE821" s="156">
        <f>IF(N821="základní",J821,0)</f>
        <v>0</v>
      </c>
      <c r="BF821" s="156">
        <f>IF(N821="snížená",J821,0)</f>
        <v>0</v>
      </c>
      <c r="BG821" s="156">
        <f>IF(N821="zákl. přenesená",J821,0)</f>
        <v>0</v>
      </c>
      <c r="BH821" s="156">
        <f>IF(N821="sníž. přenesená",J821,0)</f>
        <v>0</v>
      </c>
      <c r="BI821" s="156">
        <f>IF(N821="nulová",J821,0)</f>
        <v>0</v>
      </c>
      <c r="BJ821" s="17" t="s">
        <v>81</v>
      </c>
      <c r="BK821" s="156">
        <f>ROUND(I821*H821,2)</f>
        <v>0</v>
      </c>
      <c r="BL821" s="17" t="s">
        <v>1207</v>
      </c>
      <c r="BM821" s="155" t="s">
        <v>1215</v>
      </c>
    </row>
    <row r="822" spans="1:65" s="2" customFormat="1" x14ac:dyDescent="0.2">
      <c r="A822" s="32"/>
      <c r="B822" s="33"/>
      <c r="C822" s="32"/>
      <c r="D822" s="157" t="s">
        <v>126</v>
      </c>
      <c r="E822" s="32"/>
      <c r="F822" s="158" t="s">
        <v>1214</v>
      </c>
      <c r="G822" s="32"/>
      <c r="H822" s="32"/>
      <c r="I822" s="159"/>
      <c r="J822" s="32"/>
      <c r="K822" s="32"/>
      <c r="L822" s="33"/>
      <c r="M822" s="160"/>
      <c r="N822" s="161"/>
      <c r="O822" s="58"/>
      <c r="P822" s="58"/>
      <c r="Q822" s="58"/>
      <c r="R822" s="58"/>
      <c r="S822" s="58"/>
      <c r="T822" s="59"/>
      <c r="U822" s="32"/>
      <c r="V822" s="32"/>
      <c r="W822" s="32"/>
      <c r="X822" s="32"/>
      <c r="Y822" s="32"/>
      <c r="Z822" s="32"/>
      <c r="AA822" s="32"/>
      <c r="AB822" s="32"/>
      <c r="AC822" s="32"/>
      <c r="AD822" s="32"/>
      <c r="AE822" s="32"/>
      <c r="AT822" s="17" t="s">
        <v>126</v>
      </c>
      <c r="AU822" s="17" t="s">
        <v>83</v>
      </c>
    </row>
    <row r="823" spans="1:65" s="2" customFormat="1" x14ac:dyDescent="0.2">
      <c r="A823" s="32"/>
      <c r="B823" s="33"/>
      <c r="C823" s="32"/>
      <c r="D823" s="162" t="s">
        <v>127</v>
      </c>
      <c r="E823" s="32"/>
      <c r="F823" s="163" t="s">
        <v>1216</v>
      </c>
      <c r="G823" s="32"/>
      <c r="H823" s="32"/>
      <c r="I823" s="159"/>
      <c r="J823" s="32"/>
      <c r="K823" s="32"/>
      <c r="L823" s="33"/>
      <c r="M823" s="160"/>
      <c r="N823" s="161"/>
      <c r="O823" s="58"/>
      <c r="P823" s="58"/>
      <c r="Q823" s="58"/>
      <c r="R823" s="58"/>
      <c r="S823" s="58"/>
      <c r="T823" s="59"/>
      <c r="U823" s="32"/>
      <c r="V823" s="32"/>
      <c r="W823" s="32"/>
      <c r="X823" s="32"/>
      <c r="Y823" s="32"/>
      <c r="Z823" s="32"/>
      <c r="AA823" s="32"/>
      <c r="AB823" s="32"/>
      <c r="AC823" s="32"/>
      <c r="AD823" s="32"/>
      <c r="AE823" s="32"/>
      <c r="AT823" s="17" t="s">
        <v>127</v>
      </c>
      <c r="AU823" s="17" t="s">
        <v>83</v>
      </c>
    </row>
    <row r="824" spans="1:65" s="13" customFormat="1" ht="22.5" x14ac:dyDescent="0.2">
      <c r="B824" s="164"/>
      <c r="D824" s="157" t="s">
        <v>129</v>
      </c>
      <c r="E824" s="165" t="s">
        <v>1</v>
      </c>
      <c r="F824" s="166" t="s">
        <v>1217</v>
      </c>
      <c r="H824" s="167">
        <v>1</v>
      </c>
      <c r="I824" s="168"/>
      <c r="L824" s="164"/>
      <c r="M824" s="169"/>
      <c r="N824" s="170"/>
      <c r="O824" s="170"/>
      <c r="P824" s="170"/>
      <c r="Q824" s="170"/>
      <c r="R824" s="170"/>
      <c r="S824" s="170"/>
      <c r="T824" s="171"/>
      <c r="AT824" s="165" t="s">
        <v>129</v>
      </c>
      <c r="AU824" s="165" t="s">
        <v>83</v>
      </c>
      <c r="AV824" s="13" t="s">
        <v>83</v>
      </c>
      <c r="AW824" s="13" t="s">
        <v>30</v>
      </c>
      <c r="AX824" s="13" t="s">
        <v>81</v>
      </c>
      <c r="AY824" s="165" t="s">
        <v>116</v>
      </c>
    </row>
    <row r="825" spans="1:65" s="2" customFormat="1" ht="16.5" customHeight="1" x14ac:dyDescent="0.2">
      <c r="A825" s="32"/>
      <c r="B825" s="143"/>
      <c r="C825" s="144" t="s">
        <v>1218</v>
      </c>
      <c r="D825" s="144" t="s">
        <v>119</v>
      </c>
      <c r="E825" s="145" t="s">
        <v>1219</v>
      </c>
      <c r="F825" s="146" t="s">
        <v>1220</v>
      </c>
      <c r="G825" s="147" t="s">
        <v>122</v>
      </c>
      <c r="H825" s="148">
        <v>1</v>
      </c>
      <c r="I825" s="149"/>
      <c r="J825" s="150">
        <f>ROUND(I825*H825,2)</f>
        <v>0</v>
      </c>
      <c r="K825" s="146" t="s">
        <v>123</v>
      </c>
      <c r="L825" s="33"/>
      <c r="M825" s="151" t="s">
        <v>1</v>
      </c>
      <c r="N825" s="152" t="s">
        <v>38</v>
      </c>
      <c r="O825" s="58"/>
      <c r="P825" s="153">
        <f>O825*H825</f>
        <v>0</v>
      </c>
      <c r="Q825" s="153">
        <v>0</v>
      </c>
      <c r="R825" s="153">
        <f>Q825*H825</f>
        <v>0</v>
      </c>
      <c r="S825" s="153">
        <v>0</v>
      </c>
      <c r="T825" s="154">
        <f>S825*H825</f>
        <v>0</v>
      </c>
      <c r="U825" s="32"/>
      <c r="V825" s="32"/>
      <c r="W825" s="32"/>
      <c r="X825" s="32"/>
      <c r="Y825" s="32"/>
      <c r="Z825" s="32"/>
      <c r="AA825" s="32"/>
      <c r="AB825" s="32"/>
      <c r="AC825" s="32"/>
      <c r="AD825" s="32"/>
      <c r="AE825" s="32"/>
      <c r="AR825" s="155" t="s">
        <v>1207</v>
      </c>
      <c r="AT825" s="155" t="s">
        <v>119</v>
      </c>
      <c r="AU825" s="155" t="s">
        <v>83</v>
      </c>
      <c r="AY825" s="17" t="s">
        <v>116</v>
      </c>
      <c r="BE825" s="156">
        <f>IF(N825="základní",J825,0)</f>
        <v>0</v>
      </c>
      <c r="BF825" s="156">
        <f>IF(N825="snížená",J825,0)</f>
        <v>0</v>
      </c>
      <c r="BG825" s="156">
        <f>IF(N825="zákl. přenesená",J825,0)</f>
        <v>0</v>
      </c>
      <c r="BH825" s="156">
        <f>IF(N825="sníž. přenesená",J825,0)</f>
        <v>0</v>
      </c>
      <c r="BI825" s="156">
        <f>IF(N825="nulová",J825,0)</f>
        <v>0</v>
      </c>
      <c r="BJ825" s="17" t="s">
        <v>81</v>
      </c>
      <c r="BK825" s="156">
        <f>ROUND(I825*H825,2)</f>
        <v>0</v>
      </c>
      <c r="BL825" s="17" t="s">
        <v>1207</v>
      </c>
      <c r="BM825" s="155" t="s">
        <v>1221</v>
      </c>
    </row>
    <row r="826" spans="1:65" s="2" customFormat="1" x14ac:dyDescent="0.2">
      <c r="A826" s="32"/>
      <c r="B826" s="33"/>
      <c r="C826" s="32"/>
      <c r="D826" s="157" t="s">
        <v>126</v>
      </c>
      <c r="E826" s="32"/>
      <c r="F826" s="158" t="s">
        <v>1220</v>
      </c>
      <c r="G826" s="32"/>
      <c r="H826" s="32"/>
      <c r="I826" s="159"/>
      <c r="J826" s="32"/>
      <c r="K826" s="32"/>
      <c r="L826" s="33"/>
      <c r="M826" s="160"/>
      <c r="N826" s="161"/>
      <c r="O826" s="58"/>
      <c r="P826" s="58"/>
      <c r="Q826" s="58"/>
      <c r="R826" s="58"/>
      <c r="S826" s="58"/>
      <c r="T826" s="59"/>
      <c r="U826" s="32"/>
      <c r="V826" s="32"/>
      <c r="W826" s="32"/>
      <c r="X826" s="32"/>
      <c r="Y826" s="32"/>
      <c r="Z826" s="32"/>
      <c r="AA826" s="32"/>
      <c r="AB826" s="32"/>
      <c r="AC826" s="32"/>
      <c r="AD826" s="32"/>
      <c r="AE826" s="32"/>
      <c r="AT826" s="17" t="s">
        <v>126</v>
      </c>
      <c r="AU826" s="17" t="s">
        <v>83</v>
      </c>
    </row>
    <row r="827" spans="1:65" s="2" customFormat="1" x14ac:dyDescent="0.2">
      <c r="A827" s="32"/>
      <c r="B827" s="33"/>
      <c r="C827" s="32"/>
      <c r="D827" s="162" t="s">
        <v>127</v>
      </c>
      <c r="E827" s="32"/>
      <c r="F827" s="163" t="s">
        <v>1222</v>
      </c>
      <c r="G827" s="32"/>
      <c r="H827" s="32"/>
      <c r="I827" s="159"/>
      <c r="J827" s="32"/>
      <c r="K827" s="32"/>
      <c r="L827" s="33"/>
      <c r="M827" s="160"/>
      <c r="N827" s="161"/>
      <c r="O827" s="58"/>
      <c r="P827" s="58"/>
      <c r="Q827" s="58"/>
      <c r="R827" s="58"/>
      <c r="S827" s="58"/>
      <c r="T827" s="59"/>
      <c r="U827" s="32"/>
      <c r="V827" s="32"/>
      <c r="W827" s="32"/>
      <c r="X827" s="32"/>
      <c r="Y827" s="32"/>
      <c r="Z827" s="32"/>
      <c r="AA827" s="32"/>
      <c r="AB827" s="32"/>
      <c r="AC827" s="32"/>
      <c r="AD827" s="32"/>
      <c r="AE827" s="32"/>
      <c r="AT827" s="17" t="s">
        <v>127</v>
      </c>
      <c r="AU827" s="17" t="s">
        <v>83</v>
      </c>
    </row>
    <row r="828" spans="1:65" s="2" customFormat="1" ht="16.5" customHeight="1" x14ac:dyDescent="0.2">
      <c r="A828" s="32"/>
      <c r="B828" s="143"/>
      <c r="C828" s="144" t="s">
        <v>1223</v>
      </c>
      <c r="D828" s="144" t="s">
        <v>119</v>
      </c>
      <c r="E828" s="145" t="s">
        <v>1224</v>
      </c>
      <c r="F828" s="146" t="s">
        <v>1225</v>
      </c>
      <c r="G828" s="147" t="s">
        <v>122</v>
      </c>
      <c r="H828" s="148">
        <v>1</v>
      </c>
      <c r="I828" s="149"/>
      <c r="J828" s="150">
        <f>ROUND(I828*H828,2)</f>
        <v>0</v>
      </c>
      <c r="K828" s="146" t="s">
        <v>123</v>
      </c>
      <c r="L828" s="33"/>
      <c r="M828" s="151" t="s">
        <v>1</v>
      </c>
      <c r="N828" s="152" t="s">
        <v>38</v>
      </c>
      <c r="O828" s="58"/>
      <c r="P828" s="153">
        <f>O828*H828</f>
        <v>0</v>
      </c>
      <c r="Q828" s="153">
        <v>0</v>
      </c>
      <c r="R828" s="153">
        <f>Q828*H828</f>
        <v>0</v>
      </c>
      <c r="S828" s="153">
        <v>0</v>
      </c>
      <c r="T828" s="154">
        <f>S828*H828</f>
        <v>0</v>
      </c>
      <c r="U828" s="32"/>
      <c r="V828" s="32"/>
      <c r="W828" s="32"/>
      <c r="X828" s="32"/>
      <c r="Y828" s="32"/>
      <c r="Z828" s="32"/>
      <c r="AA828" s="32"/>
      <c r="AB828" s="32"/>
      <c r="AC828" s="32"/>
      <c r="AD828" s="32"/>
      <c r="AE828" s="32"/>
      <c r="AR828" s="155" t="s">
        <v>1207</v>
      </c>
      <c r="AT828" s="155" t="s">
        <v>119</v>
      </c>
      <c r="AU828" s="155" t="s">
        <v>83</v>
      </c>
      <c r="AY828" s="17" t="s">
        <v>116</v>
      </c>
      <c r="BE828" s="156">
        <f>IF(N828="základní",J828,0)</f>
        <v>0</v>
      </c>
      <c r="BF828" s="156">
        <f>IF(N828="snížená",J828,0)</f>
        <v>0</v>
      </c>
      <c r="BG828" s="156">
        <f>IF(N828="zákl. přenesená",J828,0)</f>
        <v>0</v>
      </c>
      <c r="BH828" s="156">
        <f>IF(N828="sníž. přenesená",J828,0)</f>
        <v>0</v>
      </c>
      <c r="BI828" s="156">
        <f>IF(N828="nulová",J828,0)</f>
        <v>0</v>
      </c>
      <c r="BJ828" s="17" t="s">
        <v>81</v>
      </c>
      <c r="BK828" s="156">
        <f>ROUND(I828*H828,2)</f>
        <v>0</v>
      </c>
      <c r="BL828" s="17" t="s">
        <v>1207</v>
      </c>
      <c r="BM828" s="155" t="s">
        <v>1226</v>
      </c>
    </row>
    <row r="829" spans="1:65" s="2" customFormat="1" x14ac:dyDescent="0.2">
      <c r="A829" s="32"/>
      <c r="B829" s="33"/>
      <c r="C829" s="32"/>
      <c r="D829" s="157" t="s">
        <v>126</v>
      </c>
      <c r="E829" s="32"/>
      <c r="F829" s="158" t="s">
        <v>1227</v>
      </c>
      <c r="G829" s="32"/>
      <c r="H829" s="32"/>
      <c r="I829" s="159"/>
      <c r="J829" s="32"/>
      <c r="K829" s="32"/>
      <c r="L829" s="33"/>
      <c r="M829" s="160"/>
      <c r="N829" s="161"/>
      <c r="O829" s="58"/>
      <c r="P829" s="58"/>
      <c r="Q829" s="58"/>
      <c r="R829" s="58"/>
      <c r="S829" s="58"/>
      <c r="T829" s="59"/>
      <c r="U829" s="32"/>
      <c r="V829" s="32"/>
      <c r="W829" s="32"/>
      <c r="X829" s="32"/>
      <c r="Y829" s="32"/>
      <c r="Z829" s="32"/>
      <c r="AA829" s="32"/>
      <c r="AB829" s="32"/>
      <c r="AC829" s="32"/>
      <c r="AD829" s="32"/>
      <c r="AE829" s="32"/>
      <c r="AT829" s="17" t="s">
        <v>126</v>
      </c>
      <c r="AU829" s="17" t="s">
        <v>83</v>
      </c>
    </row>
    <row r="830" spans="1:65" s="2" customFormat="1" x14ac:dyDescent="0.2">
      <c r="A830" s="32"/>
      <c r="B830" s="33"/>
      <c r="C830" s="32"/>
      <c r="D830" s="162" t="s">
        <v>127</v>
      </c>
      <c r="E830" s="32"/>
      <c r="F830" s="163" t="s">
        <v>1228</v>
      </c>
      <c r="G830" s="32"/>
      <c r="H830" s="32"/>
      <c r="I830" s="159"/>
      <c r="J830" s="32"/>
      <c r="K830" s="32"/>
      <c r="L830" s="33"/>
      <c r="M830" s="160"/>
      <c r="N830" s="161"/>
      <c r="O830" s="58"/>
      <c r="P830" s="58"/>
      <c r="Q830" s="58"/>
      <c r="R830" s="58"/>
      <c r="S830" s="58"/>
      <c r="T830" s="59"/>
      <c r="U830" s="32"/>
      <c r="V830" s="32"/>
      <c r="W830" s="32"/>
      <c r="X830" s="32"/>
      <c r="Y830" s="32"/>
      <c r="Z830" s="32"/>
      <c r="AA830" s="32"/>
      <c r="AB830" s="32"/>
      <c r="AC830" s="32"/>
      <c r="AD830" s="32"/>
      <c r="AE830" s="32"/>
      <c r="AT830" s="17" t="s">
        <v>127</v>
      </c>
      <c r="AU830" s="17" t="s">
        <v>83</v>
      </c>
    </row>
    <row r="831" spans="1:65" s="2" customFormat="1" ht="16.5" customHeight="1" x14ac:dyDescent="0.2">
      <c r="A831" s="32"/>
      <c r="B831" s="143"/>
      <c r="C831" s="144" t="s">
        <v>1229</v>
      </c>
      <c r="D831" s="144" t="s">
        <v>119</v>
      </c>
      <c r="E831" s="145" t="s">
        <v>1230</v>
      </c>
      <c r="F831" s="146" t="s">
        <v>1231</v>
      </c>
      <c r="G831" s="147" t="s">
        <v>122</v>
      </c>
      <c r="H831" s="148">
        <v>1</v>
      </c>
      <c r="I831" s="149"/>
      <c r="J831" s="150">
        <f>ROUND(I831*H831,2)</f>
        <v>0</v>
      </c>
      <c r="K831" s="146" t="s">
        <v>123</v>
      </c>
      <c r="L831" s="33"/>
      <c r="M831" s="151" t="s">
        <v>1</v>
      </c>
      <c r="N831" s="152" t="s">
        <v>38</v>
      </c>
      <c r="O831" s="58"/>
      <c r="P831" s="153">
        <f>O831*H831</f>
        <v>0</v>
      </c>
      <c r="Q831" s="153">
        <v>0</v>
      </c>
      <c r="R831" s="153">
        <f>Q831*H831</f>
        <v>0</v>
      </c>
      <c r="S831" s="153">
        <v>0</v>
      </c>
      <c r="T831" s="154">
        <f>S831*H831</f>
        <v>0</v>
      </c>
      <c r="U831" s="32"/>
      <c r="V831" s="32"/>
      <c r="W831" s="32"/>
      <c r="X831" s="32"/>
      <c r="Y831" s="32"/>
      <c r="Z831" s="32"/>
      <c r="AA831" s="32"/>
      <c r="AB831" s="32"/>
      <c r="AC831" s="32"/>
      <c r="AD831" s="32"/>
      <c r="AE831" s="32"/>
      <c r="AR831" s="155" t="s">
        <v>1207</v>
      </c>
      <c r="AT831" s="155" t="s">
        <v>119</v>
      </c>
      <c r="AU831" s="155" t="s">
        <v>83</v>
      </c>
      <c r="AY831" s="17" t="s">
        <v>116</v>
      </c>
      <c r="BE831" s="156">
        <f>IF(N831="základní",J831,0)</f>
        <v>0</v>
      </c>
      <c r="BF831" s="156">
        <f>IF(N831="snížená",J831,0)</f>
        <v>0</v>
      </c>
      <c r="BG831" s="156">
        <f>IF(N831="zákl. přenesená",J831,0)</f>
        <v>0</v>
      </c>
      <c r="BH831" s="156">
        <f>IF(N831="sníž. přenesená",J831,0)</f>
        <v>0</v>
      </c>
      <c r="BI831" s="156">
        <f>IF(N831="nulová",J831,0)</f>
        <v>0</v>
      </c>
      <c r="BJ831" s="17" t="s">
        <v>81</v>
      </c>
      <c r="BK831" s="156">
        <f>ROUND(I831*H831,2)</f>
        <v>0</v>
      </c>
      <c r="BL831" s="17" t="s">
        <v>1207</v>
      </c>
      <c r="BM831" s="155" t="s">
        <v>1232</v>
      </c>
    </row>
    <row r="832" spans="1:65" s="2" customFormat="1" x14ac:dyDescent="0.2">
      <c r="A832" s="32"/>
      <c r="B832" s="33"/>
      <c r="C832" s="32"/>
      <c r="D832" s="157" t="s">
        <v>126</v>
      </c>
      <c r="E832" s="32"/>
      <c r="F832" s="158" t="s">
        <v>1233</v>
      </c>
      <c r="G832" s="32"/>
      <c r="H832" s="32"/>
      <c r="I832" s="159"/>
      <c r="J832" s="32"/>
      <c r="K832" s="32"/>
      <c r="L832" s="33"/>
      <c r="M832" s="160"/>
      <c r="N832" s="161"/>
      <c r="O832" s="58"/>
      <c r="P832" s="58"/>
      <c r="Q832" s="58"/>
      <c r="R832" s="58"/>
      <c r="S832" s="58"/>
      <c r="T832" s="59"/>
      <c r="U832" s="32"/>
      <c r="V832" s="32"/>
      <c r="W832" s="32"/>
      <c r="X832" s="32"/>
      <c r="Y832" s="32"/>
      <c r="Z832" s="32"/>
      <c r="AA832" s="32"/>
      <c r="AB832" s="32"/>
      <c r="AC832" s="32"/>
      <c r="AD832" s="32"/>
      <c r="AE832" s="32"/>
      <c r="AT832" s="17" t="s">
        <v>126</v>
      </c>
      <c r="AU832" s="17" t="s">
        <v>83</v>
      </c>
    </row>
    <row r="833" spans="1:65" s="2" customFormat="1" x14ac:dyDescent="0.2">
      <c r="A833" s="32"/>
      <c r="B833" s="33"/>
      <c r="C833" s="32"/>
      <c r="D833" s="162" t="s">
        <v>127</v>
      </c>
      <c r="E833" s="32"/>
      <c r="F833" s="163" t="s">
        <v>1234</v>
      </c>
      <c r="G833" s="32"/>
      <c r="H833" s="32"/>
      <c r="I833" s="159"/>
      <c r="J833" s="32"/>
      <c r="K833" s="32"/>
      <c r="L833" s="33"/>
      <c r="M833" s="160"/>
      <c r="N833" s="161"/>
      <c r="O833" s="58"/>
      <c r="P833" s="58"/>
      <c r="Q833" s="58"/>
      <c r="R833" s="58"/>
      <c r="S833" s="58"/>
      <c r="T833" s="59"/>
      <c r="U833" s="32"/>
      <c r="V833" s="32"/>
      <c r="W833" s="32"/>
      <c r="X833" s="32"/>
      <c r="Y833" s="32"/>
      <c r="Z833" s="32"/>
      <c r="AA833" s="32"/>
      <c r="AB833" s="32"/>
      <c r="AC833" s="32"/>
      <c r="AD833" s="32"/>
      <c r="AE833" s="32"/>
      <c r="AT833" s="17" t="s">
        <v>127</v>
      </c>
      <c r="AU833" s="17" t="s">
        <v>83</v>
      </c>
    </row>
    <row r="834" spans="1:65" s="2" customFormat="1" ht="16.5" customHeight="1" x14ac:dyDescent="0.2">
      <c r="A834" s="32"/>
      <c r="B834" s="143"/>
      <c r="C834" s="144" t="s">
        <v>1235</v>
      </c>
      <c r="D834" s="144" t="s">
        <v>119</v>
      </c>
      <c r="E834" s="145" t="s">
        <v>1236</v>
      </c>
      <c r="F834" s="146" t="s">
        <v>1237</v>
      </c>
      <c r="G834" s="147" t="s">
        <v>122</v>
      </c>
      <c r="H834" s="148">
        <v>1</v>
      </c>
      <c r="I834" s="149"/>
      <c r="J834" s="150">
        <f>ROUND(I834*H834,2)</f>
        <v>0</v>
      </c>
      <c r="K834" s="146" t="s">
        <v>123</v>
      </c>
      <c r="L834" s="33"/>
      <c r="M834" s="151" t="s">
        <v>1</v>
      </c>
      <c r="N834" s="152" t="s">
        <v>38</v>
      </c>
      <c r="O834" s="58"/>
      <c r="P834" s="153">
        <f>O834*H834</f>
        <v>0</v>
      </c>
      <c r="Q834" s="153">
        <v>0</v>
      </c>
      <c r="R834" s="153">
        <f>Q834*H834</f>
        <v>0</v>
      </c>
      <c r="S834" s="153">
        <v>0</v>
      </c>
      <c r="T834" s="154">
        <f>S834*H834</f>
        <v>0</v>
      </c>
      <c r="U834" s="32"/>
      <c r="V834" s="32"/>
      <c r="W834" s="32"/>
      <c r="X834" s="32"/>
      <c r="Y834" s="32"/>
      <c r="Z834" s="32"/>
      <c r="AA834" s="32"/>
      <c r="AB834" s="32"/>
      <c r="AC834" s="32"/>
      <c r="AD834" s="32"/>
      <c r="AE834" s="32"/>
      <c r="AR834" s="155" t="s">
        <v>1207</v>
      </c>
      <c r="AT834" s="155" t="s">
        <v>119</v>
      </c>
      <c r="AU834" s="155" t="s">
        <v>83</v>
      </c>
      <c r="AY834" s="17" t="s">
        <v>116</v>
      </c>
      <c r="BE834" s="156">
        <f>IF(N834="základní",J834,0)</f>
        <v>0</v>
      </c>
      <c r="BF834" s="156">
        <f>IF(N834="snížená",J834,0)</f>
        <v>0</v>
      </c>
      <c r="BG834" s="156">
        <f>IF(N834="zákl. přenesená",J834,0)</f>
        <v>0</v>
      </c>
      <c r="BH834" s="156">
        <f>IF(N834="sníž. přenesená",J834,0)</f>
        <v>0</v>
      </c>
      <c r="BI834" s="156">
        <f>IF(N834="nulová",J834,0)</f>
        <v>0</v>
      </c>
      <c r="BJ834" s="17" t="s">
        <v>81</v>
      </c>
      <c r="BK834" s="156">
        <f>ROUND(I834*H834,2)</f>
        <v>0</v>
      </c>
      <c r="BL834" s="17" t="s">
        <v>1207</v>
      </c>
      <c r="BM834" s="155" t="s">
        <v>1238</v>
      </c>
    </row>
    <row r="835" spans="1:65" s="2" customFormat="1" x14ac:dyDescent="0.2">
      <c r="A835" s="32"/>
      <c r="B835" s="33"/>
      <c r="C835" s="32"/>
      <c r="D835" s="157" t="s">
        <v>126</v>
      </c>
      <c r="E835" s="32"/>
      <c r="F835" s="158" t="s">
        <v>1237</v>
      </c>
      <c r="G835" s="32"/>
      <c r="H835" s="32"/>
      <c r="I835" s="159"/>
      <c r="J835" s="32"/>
      <c r="K835" s="32"/>
      <c r="L835" s="33"/>
      <c r="M835" s="160"/>
      <c r="N835" s="161"/>
      <c r="O835" s="58"/>
      <c r="P835" s="58"/>
      <c r="Q835" s="58"/>
      <c r="R835" s="58"/>
      <c r="S835" s="58"/>
      <c r="T835" s="59"/>
      <c r="U835" s="32"/>
      <c r="V835" s="32"/>
      <c r="W835" s="32"/>
      <c r="X835" s="32"/>
      <c r="Y835" s="32"/>
      <c r="Z835" s="32"/>
      <c r="AA835" s="32"/>
      <c r="AB835" s="32"/>
      <c r="AC835" s="32"/>
      <c r="AD835" s="32"/>
      <c r="AE835" s="32"/>
      <c r="AT835" s="17" t="s">
        <v>126</v>
      </c>
      <c r="AU835" s="17" t="s">
        <v>83</v>
      </c>
    </row>
    <row r="836" spans="1:65" s="2" customFormat="1" x14ac:dyDescent="0.2">
      <c r="A836" s="32"/>
      <c r="B836" s="33"/>
      <c r="C836" s="32"/>
      <c r="D836" s="162" t="s">
        <v>127</v>
      </c>
      <c r="E836" s="32"/>
      <c r="F836" s="163" t="s">
        <v>1239</v>
      </c>
      <c r="G836" s="32"/>
      <c r="H836" s="32"/>
      <c r="I836" s="159"/>
      <c r="J836" s="32"/>
      <c r="K836" s="32"/>
      <c r="L836" s="33"/>
      <c r="M836" s="160"/>
      <c r="N836" s="161"/>
      <c r="O836" s="58"/>
      <c r="P836" s="58"/>
      <c r="Q836" s="58"/>
      <c r="R836" s="58"/>
      <c r="S836" s="58"/>
      <c r="T836" s="59"/>
      <c r="U836" s="32"/>
      <c r="V836" s="32"/>
      <c r="W836" s="32"/>
      <c r="X836" s="32"/>
      <c r="Y836" s="32"/>
      <c r="Z836" s="32"/>
      <c r="AA836" s="32"/>
      <c r="AB836" s="32"/>
      <c r="AC836" s="32"/>
      <c r="AD836" s="32"/>
      <c r="AE836" s="32"/>
      <c r="AT836" s="17" t="s">
        <v>127</v>
      </c>
      <c r="AU836" s="17" t="s">
        <v>83</v>
      </c>
    </row>
    <row r="837" spans="1:65" s="2" customFormat="1" ht="24.2" customHeight="1" x14ac:dyDescent="0.2">
      <c r="A837" s="32"/>
      <c r="B837" s="143"/>
      <c r="C837" s="144" t="s">
        <v>1240</v>
      </c>
      <c r="D837" s="144" t="s">
        <v>119</v>
      </c>
      <c r="E837" s="145" t="s">
        <v>1241</v>
      </c>
      <c r="F837" s="146" t="s">
        <v>1242</v>
      </c>
      <c r="G837" s="147" t="s">
        <v>122</v>
      </c>
      <c r="H837" s="148">
        <v>1</v>
      </c>
      <c r="I837" s="149"/>
      <c r="J837" s="150">
        <f>ROUND(I837*H837,2)</f>
        <v>0</v>
      </c>
      <c r="K837" s="146" t="s">
        <v>123</v>
      </c>
      <c r="L837" s="33"/>
      <c r="M837" s="151" t="s">
        <v>1</v>
      </c>
      <c r="N837" s="152" t="s">
        <v>38</v>
      </c>
      <c r="O837" s="58"/>
      <c r="P837" s="153">
        <f>O837*H837</f>
        <v>0</v>
      </c>
      <c r="Q837" s="153">
        <v>0</v>
      </c>
      <c r="R837" s="153">
        <f>Q837*H837</f>
        <v>0</v>
      </c>
      <c r="S837" s="153">
        <v>0</v>
      </c>
      <c r="T837" s="154">
        <f>S837*H837</f>
        <v>0</v>
      </c>
      <c r="U837" s="32"/>
      <c r="V837" s="32"/>
      <c r="W837" s="32"/>
      <c r="X837" s="32"/>
      <c r="Y837" s="32"/>
      <c r="Z837" s="32"/>
      <c r="AA837" s="32"/>
      <c r="AB837" s="32"/>
      <c r="AC837" s="32"/>
      <c r="AD837" s="32"/>
      <c r="AE837" s="32"/>
      <c r="AR837" s="155" t="s">
        <v>1207</v>
      </c>
      <c r="AT837" s="155" t="s">
        <v>119</v>
      </c>
      <c r="AU837" s="155" t="s">
        <v>83</v>
      </c>
      <c r="AY837" s="17" t="s">
        <v>116</v>
      </c>
      <c r="BE837" s="156">
        <f>IF(N837="základní",J837,0)</f>
        <v>0</v>
      </c>
      <c r="BF837" s="156">
        <f>IF(N837="snížená",J837,0)</f>
        <v>0</v>
      </c>
      <c r="BG837" s="156">
        <f>IF(N837="zákl. přenesená",J837,0)</f>
        <v>0</v>
      </c>
      <c r="BH837" s="156">
        <f>IF(N837="sníž. přenesená",J837,0)</f>
        <v>0</v>
      </c>
      <c r="BI837" s="156">
        <f>IF(N837="nulová",J837,0)</f>
        <v>0</v>
      </c>
      <c r="BJ837" s="17" t="s">
        <v>81</v>
      </c>
      <c r="BK837" s="156">
        <f>ROUND(I837*H837,2)</f>
        <v>0</v>
      </c>
      <c r="BL837" s="17" t="s">
        <v>1207</v>
      </c>
      <c r="BM837" s="155" t="s">
        <v>1243</v>
      </c>
    </row>
    <row r="838" spans="1:65" s="2" customFormat="1" ht="19.5" x14ac:dyDescent="0.2">
      <c r="A838" s="32"/>
      <c r="B838" s="33"/>
      <c r="C838" s="32"/>
      <c r="D838" s="157" t="s">
        <v>126</v>
      </c>
      <c r="E838" s="32"/>
      <c r="F838" s="158" t="s">
        <v>1242</v>
      </c>
      <c r="G838" s="32"/>
      <c r="H838" s="32"/>
      <c r="I838" s="159"/>
      <c r="J838" s="32"/>
      <c r="K838" s="32"/>
      <c r="L838" s="33"/>
      <c r="M838" s="160"/>
      <c r="N838" s="161"/>
      <c r="O838" s="58"/>
      <c r="P838" s="58"/>
      <c r="Q838" s="58"/>
      <c r="R838" s="58"/>
      <c r="S838" s="58"/>
      <c r="T838" s="59"/>
      <c r="U838" s="32"/>
      <c r="V838" s="32"/>
      <c r="W838" s="32"/>
      <c r="X838" s="32"/>
      <c r="Y838" s="32"/>
      <c r="Z838" s="32"/>
      <c r="AA838" s="32"/>
      <c r="AB838" s="32"/>
      <c r="AC838" s="32"/>
      <c r="AD838" s="32"/>
      <c r="AE838" s="32"/>
      <c r="AT838" s="17" t="s">
        <v>126</v>
      </c>
      <c r="AU838" s="17" t="s">
        <v>83</v>
      </c>
    </row>
    <row r="839" spans="1:65" s="2" customFormat="1" x14ac:dyDescent="0.2">
      <c r="A839" s="32"/>
      <c r="B839" s="33"/>
      <c r="C839" s="32"/>
      <c r="D839" s="162" t="s">
        <v>127</v>
      </c>
      <c r="E839" s="32"/>
      <c r="F839" s="163" t="s">
        <v>1244</v>
      </c>
      <c r="G839" s="32"/>
      <c r="H839" s="32"/>
      <c r="I839" s="159"/>
      <c r="J839" s="32"/>
      <c r="K839" s="32"/>
      <c r="L839" s="33"/>
      <c r="M839" s="160"/>
      <c r="N839" s="161"/>
      <c r="O839" s="58"/>
      <c r="P839" s="58"/>
      <c r="Q839" s="58"/>
      <c r="R839" s="58"/>
      <c r="S839" s="58"/>
      <c r="T839" s="59"/>
      <c r="U839" s="32"/>
      <c r="V839" s="32"/>
      <c r="W839" s="32"/>
      <c r="X839" s="32"/>
      <c r="Y839" s="32"/>
      <c r="Z839" s="32"/>
      <c r="AA839" s="32"/>
      <c r="AB839" s="32"/>
      <c r="AC839" s="32"/>
      <c r="AD839" s="32"/>
      <c r="AE839" s="32"/>
      <c r="AT839" s="17" t="s">
        <v>127</v>
      </c>
      <c r="AU839" s="17" t="s">
        <v>83</v>
      </c>
    </row>
    <row r="840" spans="1:65" s="2" customFormat="1" ht="24.2" customHeight="1" x14ac:dyDescent="0.2">
      <c r="A840" s="32"/>
      <c r="B840" s="143"/>
      <c r="C840" s="144" t="s">
        <v>1245</v>
      </c>
      <c r="D840" s="144" t="s">
        <v>119</v>
      </c>
      <c r="E840" s="145" t="s">
        <v>1246</v>
      </c>
      <c r="F840" s="146" t="s">
        <v>1247</v>
      </c>
      <c r="G840" s="147" t="s">
        <v>122</v>
      </c>
      <c r="H840" s="148">
        <v>1</v>
      </c>
      <c r="I840" s="149"/>
      <c r="J840" s="150">
        <f>ROUND(I840*H840,2)</f>
        <v>0</v>
      </c>
      <c r="K840" s="146" t="s">
        <v>123</v>
      </c>
      <c r="L840" s="33"/>
      <c r="M840" s="151" t="s">
        <v>1</v>
      </c>
      <c r="N840" s="152" t="s">
        <v>38</v>
      </c>
      <c r="O840" s="58"/>
      <c r="P840" s="153">
        <f>O840*H840</f>
        <v>0</v>
      </c>
      <c r="Q840" s="153">
        <v>0</v>
      </c>
      <c r="R840" s="153">
        <f>Q840*H840</f>
        <v>0</v>
      </c>
      <c r="S840" s="153">
        <v>0</v>
      </c>
      <c r="T840" s="154">
        <f>S840*H840</f>
        <v>0</v>
      </c>
      <c r="U840" s="32"/>
      <c r="V840" s="32"/>
      <c r="W840" s="32"/>
      <c r="X840" s="32"/>
      <c r="Y840" s="32"/>
      <c r="Z840" s="32"/>
      <c r="AA840" s="32"/>
      <c r="AB840" s="32"/>
      <c r="AC840" s="32"/>
      <c r="AD840" s="32"/>
      <c r="AE840" s="32"/>
      <c r="AR840" s="155" t="s">
        <v>1207</v>
      </c>
      <c r="AT840" s="155" t="s">
        <v>119</v>
      </c>
      <c r="AU840" s="155" t="s">
        <v>83</v>
      </c>
      <c r="AY840" s="17" t="s">
        <v>116</v>
      </c>
      <c r="BE840" s="156">
        <f>IF(N840="základní",J840,0)</f>
        <v>0</v>
      </c>
      <c r="BF840" s="156">
        <f>IF(N840="snížená",J840,0)</f>
        <v>0</v>
      </c>
      <c r="BG840" s="156">
        <f>IF(N840="zákl. přenesená",J840,0)</f>
        <v>0</v>
      </c>
      <c r="BH840" s="156">
        <f>IF(N840="sníž. přenesená",J840,0)</f>
        <v>0</v>
      </c>
      <c r="BI840" s="156">
        <f>IF(N840="nulová",J840,0)</f>
        <v>0</v>
      </c>
      <c r="BJ840" s="17" t="s">
        <v>81</v>
      </c>
      <c r="BK840" s="156">
        <f>ROUND(I840*H840,2)</f>
        <v>0</v>
      </c>
      <c r="BL840" s="17" t="s">
        <v>1207</v>
      </c>
      <c r="BM840" s="155" t="s">
        <v>1248</v>
      </c>
    </row>
    <row r="841" spans="1:65" s="2" customFormat="1" x14ac:dyDescent="0.2">
      <c r="A841" s="32"/>
      <c r="B841" s="33"/>
      <c r="C841" s="32"/>
      <c r="D841" s="157" t="s">
        <v>126</v>
      </c>
      <c r="E841" s="32"/>
      <c r="F841" s="158" t="s">
        <v>1247</v>
      </c>
      <c r="G841" s="32"/>
      <c r="H841" s="32"/>
      <c r="I841" s="159"/>
      <c r="J841" s="32"/>
      <c r="K841" s="32"/>
      <c r="L841" s="33"/>
      <c r="M841" s="160"/>
      <c r="N841" s="161"/>
      <c r="O841" s="58"/>
      <c r="P841" s="58"/>
      <c r="Q841" s="58"/>
      <c r="R841" s="58"/>
      <c r="S841" s="58"/>
      <c r="T841" s="59"/>
      <c r="U841" s="32"/>
      <c r="V841" s="32"/>
      <c r="W841" s="32"/>
      <c r="X841" s="32"/>
      <c r="Y841" s="32"/>
      <c r="Z841" s="32"/>
      <c r="AA841" s="32"/>
      <c r="AB841" s="32"/>
      <c r="AC841" s="32"/>
      <c r="AD841" s="32"/>
      <c r="AE841" s="32"/>
      <c r="AT841" s="17" t="s">
        <v>126</v>
      </c>
      <c r="AU841" s="17" t="s">
        <v>83</v>
      </c>
    </row>
    <row r="842" spans="1:65" s="2" customFormat="1" x14ac:dyDescent="0.2">
      <c r="A842" s="32"/>
      <c r="B842" s="33"/>
      <c r="C842" s="32"/>
      <c r="D842" s="162" t="s">
        <v>127</v>
      </c>
      <c r="E842" s="32"/>
      <c r="F842" s="163" t="s">
        <v>1249</v>
      </c>
      <c r="G842" s="32"/>
      <c r="H842" s="32"/>
      <c r="I842" s="159"/>
      <c r="J842" s="32"/>
      <c r="K842" s="32"/>
      <c r="L842" s="33"/>
      <c r="M842" s="160"/>
      <c r="N842" s="161"/>
      <c r="O842" s="58"/>
      <c r="P842" s="58"/>
      <c r="Q842" s="58"/>
      <c r="R842" s="58"/>
      <c r="S842" s="58"/>
      <c r="T842" s="59"/>
      <c r="U842" s="32"/>
      <c r="V842" s="32"/>
      <c r="W842" s="32"/>
      <c r="X842" s="32"/>
      <c r="Y842" s="32"/>
      <c r="Z842" s="32"/>
      <c r="AA842" s="32"/>
      <c r="AB842" s="32"/>
      <c r="AC842" s="32"/>
      <c r="AD842" s="32"/>
      <c r="AE842" s="32"/>
      <c r="AT842" s="17" t="s">
        <v>127</v>
      </c>
      <c r="AU842" s="17" t="s">
        <v>83</v>
      </c>
    </row>
    <row r="843" spans="1:65" s="2" customFormat="1" ht="16.5" customHeight="1" x14ac:dyDescent="0.2">
      <c r="A843" s="32"/>
      <c r="B843" s="143"/>
      <c r="C843" s="144" t="s">
        <v>1250</v>
      </c>
      <c r="D843" s="144" t="s">
        <v>119</v>
      </c>
      <c r="E843" s="145" t="s">
        <v>1251</v>
      </c>
      <c r="F843" s="146" t="s">
        <v>1252</v>
      </c>
      <c r="G843" s="147" t="s">
        <v>122</v>
      </c>
      <c r="H843" s="148">
        <v>1</v>
      </c>
      <c r="I843" s="149"/>
      <c r="J843" s="150">
        <f>ROUND(I843*H843,2)</f>
        <v>0</v>
      </c>
      <c r="K843" s="146" t="s">
        <v>1344</v>
      </c>
      <c r="L843" s="33"/>
      <c r="M843" s="151" t="s">
        <v>1</v>
      </c>
      <c r="N843" s="152" t="s">
        <v>38</v>
      </c>
      <c r="O843" s="58"/>
      <c r="P843" s="153">
        <f>O843*H843</f>
        <v>0</v>
      </c>
      <c r="Q843" s="153">
        <v>0</v>
      </c>
      <c r="R843" s="153">
        <f>Q843*H843</f>
        <v>0</v>
      </c>
      <c r="S843" s="153">
        <v>0</v>
      </c>
      <c r="T843" s="154">
        <f>S843*H843</f>
        <v>0</v>
      </c>
      <c r="U843" s="32"/>
      <c r="V843" s="32"/>
      <c r="W843" s="32"/>
      <c r="X843" s="32"/>
      <c r="Y843" s="32"/>
      <c r="Z843" s="32"/>
      <c r="AA843" s="32"/>
      <c r="AB843" s="32"/>
      <c r="AC843" s="32"/>
      <c r="AD843" s="32"/>
      <c r="AE843" s="32"/>
      <c r="AR843" s="155" t="s">
        <v>1207</v>
      </c>
      <c r="AT843" s="155" t="s">
        <v>119</v>
      </c>
      <c r="AU843" s="155" t="s">
        <v>83</v>
      </c>
      <c r="AY843" s="17" t="s">
        <v>116</v>
      </c>
      <c r="BE843" s="156">
        <f>IF(N843="základní",J843,0)</f>
        <v>0</v>
      </c>
      <c r="BF843" s="156">
        <f>IF(N843="snížená",J843,0)</f>
        <v>0</v>
      </c>
      <c r="BG843" s="156">
        <f>IF(N843="zákl. přenesená",J843,0)</f>
        <v>0</v>
      </c>
      <c r="BH843" s="156">
        <f>IF(N843="sníž. přenesená",J843,0)</f>
        <v>0</v>
      </c>
      <c r="BI843" s="156">
        <f>IF(N843="nulová",J843,0)</f>
        <v>0</v>
      </c>
      <c r="BJ843" s="17" t="s">
        <v>81</v>
      </c>
      <c r="BK843" s="156">
        <f>ROUND(I843*H843,2)</f>
        <v>0</v>
      </c>
      <c r="BL843" s="17" t="s">
        <v>1207</v>
      </c>
      <c r="BM843" s="155" t="s">
        <v>1253</v>
      </c>
    </row>
    <row r="844" spans="1:65" s="2" customFormat="1" x14ac:dyDescent="0.2">
      <c r="A844" s="32"/>
      <c r="B844" s="33"/>
      <c r="C844" s="32"/>
      <c r="D844" s="157" t="s">
        <v>126</v>
      </c>
      <c r="E844" s="32"/>
      <c r="F844" s="158" t="s">
        <v>1252</v>
      </c>
      <c r="G844" s="32"/>
      <c r="H844" s="32"/>
      <c r="I844" s="159"/>
      <c r="J844" s="32"/>
      <c r="K844" s="32"/>
      <c r="L844" s="33"/>
      <c r="M844" s="160"/>
      <c r="N844" s="161"/>
      <c r="O844" s="58"/>
      <c r="P844" s="58"/>
      <c r="Q844" s="58"/>
      <c r="R844" s="58"/>
      <c r="S844" s="58"/>
      <c r="T844" s="59"/>
      <c r="U844" s="32"/>
      <c r="V844" s="32"/>
      <c r="W844" s="32"/>
      <c r="X844" s="32"/>
      <c r="Y844" s="32"/>
      <c r="Z844" s="32"/>
      <c r="AA844" s="32"/>
      <c r="AB844" s="32"/>
      <c r="AC844" s="32"/>
      <c r="AD844" s="32"/>
      <c r="AE844" s="32"/>
      <c r="AT844" s="17" t="s">
        <v>126</v>
      </c>
      <c r="AU844" s="17" t="s">
        <v>83</v>
      </c>
    </row>
    <row r="845" spans="1:65" s="2" customFormat="1" ht="16.5" customHeight="1" x14ac:dyDescent="0.2">
      <c r="A845" s="32"/>
      <c r="B845" s="143"/>
      <c r="C845" s="144" t="s">
        <v>1254</v>
      </c>
      <c r="D845" s="144" t="s">
        <v>119</v>
      </c>
      <c r="E845" s="145" t="s">
        <v>1255</v>
      </c>
      <c r="F845" s="146" t="s">
        <v>1256</v>
      </c>
      <c r="G845" s="147" t="s">
        <v>122</v>
      </c>
      <c r="H845" s="148">
        <v>1</v>
      </c>
      <c r="I845" s="149"/>
      <c r="J845" s="150">
        <f>ROUND(I845*H845,2)</f>
        <v>0</v>
      </c>
      <c r="K845" s="146" t="s">
        <v>1344</v>
      </c>
      <c r="L845" s="33"/>
      <c r="M845" s="151" t="s">
        <v>1</v>
      </c>
      <c r="N845" s="152" t="s">
        <v>38</v>
      </c>
      <c r="O845" s="58"/>
      <c r="P845" s="153">
        <f>O845*H845</f>
        <v>0</v>
      </c>
      <c r="Q845" s="153">
        <v>0</v>
      </c>
      <c r="R845" s="153">
        <f>Q845*H845</f>
        <v>0</v>
      </c>
      <c r="S845" s="153">
        <v>0</v>
      </c>
      <c r="T845" s="154">
        <f>S845*H845</f>
        <v>0</v>
      </c>
      <c r="U845" s="32"/>
      <c r="V845" s="32"/>
      <c r="W845" s="32"/>
      <c r="X845" s="32"/>
      <c r="Y845" s="32"/>
      <c r="Z845" s="32"/>
      <c r="AA845" s="32"/>
      <c r="AB845" s="32"/>
      <c r="AC845" s="32"/>
      <c r="AD845" s="32"/>
      <c r="AE845" s="32"/>
      <c r="AR845" s="155" t="s">
        <v>1207</v>
      </c>
      <c r="AT845" s="155" t="s">
        <v>119</v>
      </c>
      <c r="AU845" s="155" t="s">
        <v>83</v>
      </c>
      <c r="AY845" s="17" t="s">
        <v>116</v>
      </c>
      <c r="BE845" s="156">
        <f>IF(N845="základní",J845,0)</f>
        <v>0</v>
      </c>
      <c r="BF845" s="156">
        <f>IF(N845="snížená",J845,0)</f>
        <v>0</v>
      </c>
      <c r="BG845" s="156">
        <f>IF(N845="zákl. přenesená",J845,0)</f>
        <v>0</v>
      </c>
      <c r="BH845" s="156">
        <f>IF(N845="sníž. přenesená",J845,0)</f>
        <v>0</v>
      </c>
      <c r="BI845" s="156">
        <f>IF(N845="nulová",J845,0)</f>
        <v>0</v>
      </c>
      <c r="BJ845" s="17" t="s">
        <v>81</v>
      </c>
      <c r="BK845" s="156">
        <f>ROUND(I845*H845,2)</f>
        <v>0</v>
      </c>
      <c r="BL845" s="17" t="s">
        <v>1207</v>
      </c>
      <c r="BM845" s="155" t="s">
        <v>1257</v>
      </c>
    </row>
    <row r="846" spans="1:65" s="2" customFormat="1" x14ac:dyDescent="0.2">
      <c r="A846" s="32"/>
      <c r="B846" s="33"/>
      <c r="C846" s="32"/>
      <c r="D846" s="157" t="s">
        <v>126</v>
      </c>
      <c r="E846" s="32"/>
      <c r="F846" s="158" t="s">
        <v>1256</v>
      </c>
      <c r="G846" s="32"/>
      <c r="H846" s="32"/>
      <c r="I846" s="159"/>
      <c r="J846" s="32"/>
      <c r="K846" s="32"/>
      <c r="L846" s="33"/>
      <c r="M846" s="160"/>
      <c r="N846" s="161"/>
      <c r="O846" s="58"/>
      <c r="P846" s="58"/>
      <c r="Q846" s="58"/>
      <c r="R846" s="58"/>
      <c r="S846" s="58"/>
      <c r="T846" s="59"/>
      <c r="U846" s="32"/>
      <c r="V846" s="32"/>
      <c r="W846" s="32"/>
      <c r="X846" s="32"/>
      <c r="Y846" s="32"/>
      <c r="Z846" s="32"/>
      <c r="AA846" s="32"/>
      <c r="AB846" s="32"/>
      <c r="AC846" s="32"/>
      <c r="AD846" s="32"/>
      <c r="AE846" s="32"/>
      <c r="AT846" s="17" t="s">
        <v>126</v>
      </c>
      <c r="AU846" s="17" t="s">
        <v>83</v>
      </c>
    </row>
    <row r="847" spans="1:65" s="12" customFormat="1" ht="22.9" customHeight="1" x14ac:dyDescent="0.2">
      <c r="B847" s="130"/>
      <c r="D847" s="131" t="s">
        <v>72</v>
      </c>
      <c r="E847" s="141" t="s">
        <v>1258</v>
      </c>
      <c r="F847" s="141" t="s">
        <v>1259</v>
      </c>
      <c r="I847" s="133"/>
      <c r="J847" s="142">
        <f>BK847</f>
        <v>0</v>
      </c>
      <c r="L847" s="130"/>
      <c r="M847" s="135"/>
      <c r="N847" s="136"/>
      <c r="O847" s="136"/>
      <c r="P847" s="137">
        <f>SUM(P848:P857)</f>
        <v>0</v>
      </c>
      <c r="Q847" s="136"/>
      <c r="R847" s="137">
        <f>SUM(R848:R857)</f>
        <v>0</v>
      </c>
      <c r="S847" s="136"/>
      <c r="T847" s="138">
        <f>SUM(T848:T857)</f>
        <v>0</v>
      </c>
      <c r="AR847" s="131" t="s">
        <v>150</v>
      </c>
      <c r="AT847" s="139" t="s">
        <v>72</v>
      </c>
      <c r="AU847" s="139" t="s">
        <v>81</v>
      </c>
      <c r="AY847" s="131" t="s">
        <v>116</v>
      </c>
      <c r="BK847" s="140">
        <f>SUM(BK848:BK857)</f>
        <v>0</v>
      </c>
    </row>
    <row r="848" spans="1:65" s="2" customFormat="1" ht="24.2" customHeight="1" x14ac:dyDescent="0.2">
      <c r="A848" s="32"/>
      <c r="B848" s="143"/>
      <c r="C848" s="144" t="s">
        <v>1260</v>
      </c>
      <c r="D848" s="144" t="s">
        <v>119</v>
      </c>
      <c r="E848" s="145" t="s">
        <v>1261</v>
      </c>
      <c r="F848" s="146" t="s">
        <v>1262</v>
      </c>
      <c r="G848" s="147" t="s">
        <v>122</v>
      </c>
      <c r="H848" s="148">
        <v>1</v>
      </c>
      <c r="I848" s="149"/>
      <c r="J848" s="150">
        <f>ROUND(I848*H848,2)</f>
        <v>0</v>
      </c>
      <c r="K848" s="146" t="s">
        <v>123</v>
      </c>
      <c r="L848" s="33"/>
      <c r="M848" s="151" t="s">
        <v>1</v>
      </c>
      <c r="N848" s="152" t="s">
        <v>38</v>
      </c>
      <c r="O848" s="58"/>
      <c r="P848" s="153">
        <f>O848*H848</f>
        <v>0</v>
      </c>
      <c r="Q848" s="153">
        <v>0</v>
      </c>
      <c r="R848" s="153">
        <f>Q848*H848</f>
        <v>0</v>
      </c>
      <c r="S848" s="153">
        <v>0</v>
      </c>
      <c r="T848" s="154">
        <f>S848*H848</f>
        <v>0</v>
      </c>
      <c r="U848" s="32"/>
      <c r="V848" s="32"/>
      <c r="W848" s="32"/>
      <c r="X848" s="32"/>
      <c r="Y848" s="32"/>
      <c r="Z848" s="32"/>
      <c r="AA848" s="32"/>
      <c r="AB848" s="32"/>
      <c r="AC848" s="32"/>
      <c r="AD848" s="32"/>
      <c r="AE848" s="32"/>
      <c r="AR848" s="155" t="s">
        <v>1207</v>
      </c>
      <c r="AT848" s="155" t="s">
        <v>119</v>
      </c>
      <c r="AU848" s="155" t="s">
        <v>83</v>
      </c>
      <c r="AY848" s="17" t="s">
        <v>116</v>
      </c>
      <c r="BE848" s="156">
        <f>IF(N848="základní",J848,0)</f>
        <v>0</v>
      </c>
      <c r="BF848" s="156">
        <f>IF(N848="snížená",J848,0)</f>
        <v>0</v>
      </c>
      <c r="BG848" s="156">
        <f>IF(N848="zákl. přenesená",J848,0)</f>
        <v>0</v>
      </c>
      <c r="BH848" s="156">
        <f>IF(N848="sníž. přenesená",J848,0)</f>
        <v>0</v>
      </c>
      <c r="BI848" s="156">
        <f>IF(N848="nulová",J848,0)</f>
        <v>0</v>
      </c>
      <c r="BJ848" s="17" t="s">
        <v>81</v>
      </c>
      <c r="BK848" s="156">
        <f>ROUND(I848*H848,2)</f>
        <v>0</v>
      </c>
      <c r="BL848" s="17" t="s">
        <v>1207</v>
      </c>
      <c r="BM848" s="155" t="s">
        <v>1263</v>
      </c>
    </row>
    <row r="849" spans="1:65" s="2" customFormat="1" x14ac:dyDescent="0.2">
      <c r="A849" s="32"/>
      <c r="B849" s="33"/>
      <c r="C849" s="32"/>
      <c r="D849" s="157" t="s">
        <v>126</v>
      </c>
      <c r="E849" s="32"/>
      <c r="F849" s="158" t="s">
        <v>1262</v>
      </c>
      <c r="G849" s="32"/>
      <c r="H849" s="32"/>
      <c r="I849" s="159"/>
      <c r="J849" s="32"/>
      <c r="K849" s="32"/>
      <c r="L849" s="33"/>
      <c r="M849" s="160"/>
      <c r="N849" s="161"/>
      <c r="O849" s="58"/>
      <c r="P849" s="58"/>
      <c r="Q849" s="58"/>
      <c r="R849" s="58"/>
      <c r="S849" s="58"/>
      <c r="T849" s="59"/>
      <c r="U849" s="32"/>
      <c r="V849" s="32"/>
      <c r="W849" s="32"/>
      <c r="X849" s="32"/>
      <c r="Y849" s="32"/>
      <c r="Z849" s="32"/>
      <c r="AA849" s="32"/>
      <c r="AB849" s="32"/>
      <c r="AC849" s="32"/>
      <c r="AD849" s="32"/>
      <c r="AE849" s="32"/>
      <c r="AT849" s="17" t="s">
        <v>126</v>
      </c>
      <c r="AU849" s="17" t="s">
        <v>83</v>
      </c>
    </row>
    <row r="850" spans="1:65" s="2" customFormat="1" x14ac:dyDescent="0.2">
      <c r="A850" s="32"/>
      <c r="B850" s="33"/>
      <c r="C850" s="32"/>
      <c r="D850" s="162" t="s">
        <v>127</v>
      </c>
      <c r="E850" s="32"/>
      <c r="F850" s="163" t="s">
        <v>1264</v>
      </c>
      <c r="G850" s="32"/>
      <c r="H850" s="32"/>
      <c r="I850" s="159"/>
      <c r="J850" s="32"/>
      <c r="K850" s="32"/>
      <c r="L850" s="33"/>
      <c r="M850" s="160"/>
      <c r="N850" s="161"/>
      <c r="O850" s="58"/>
      <c r="P850" s="58"/>
      <c r="Q850" s="58"/>
      <c r="R850" s="58"/>
      <c r="S850" s="58"/>
      <c r="T850" s="59"/>
      <c r="U850" s="32"/>
      <c r="V850" s="32"/>
      <c r="W850" s="32"/>
      <c r="X850" s="32"/>
      <c r="Y850" s="32"/>
      <c r="Z850" s="32"/>
      <c r="AA850" s="32"/>
      <c r="AB850" s="32"/>
      <c r="AC850" s="32"/>
      <c r="AD850" s="32"/>
      <c r="AE850" s="32"/>
      <c r="AT850" s="17" t="s">
        <v>127</v>
      </c>
      <c r="AU850" s="17" t="s">
        <v>83</v>
      </c>
    </row>
    <row r="851" spans="1:65" s="2" customFormat="1" ht="24.2" customHeight="1" x14ac:dyDescent="0.2">
      <c r="A851" s="32"/>
      <c r="B851" s="143"/>
      <c r="C851" s="144" t="s">
        <v>1265</v>
      </c>
      <c r="D851" s="144" t="s">
        <v>119</v>
      </c>
      <c r="E851" s="145" t="s">
        <v>1266</v>
      </c>
      <c r="F851" s="146" t="s">
        <v>1267</v>
      </c>
      <c r="G851" s="147" t="s">
        <v>133</v>
      </c>
      <c r="H851" s="148">
        <v>5</v>
      </c>
      <c r="I851" s="149"/>
      <c r="J851" s="150">
        <f>ROUND(I851*H851,2)</f>
        <v>0</v>
      </c>
      <c r="K851" s="146" t="s">
        <v>123</v>
      </c>
      <c r="L851" s="33"/>
      <c r="M851" s="151" t="s">
        <v>1</v>
      </c>
      <c r="N851" s="152" t="s">
        <v>38</v>
      </c>
      <c r="O851" s="58"/>
      <c r="P851" s="153">
        <f>O851*H851</f>
        <v>0</v>
      </c>
      <c r="Q851" s="153">
        <v>0</v>
      </c>
      <c r="R851" s="153">
        <f>Q851*H851</f>
        <v>0</v>
      </c>
      <c r="S851" s="153">
        <v>0</v>
      </c>
      <c r="T851" s="154">
        <f>S851*H851</f>
        <v>0</v>
      </c>
      <c r="U851" s="32"/>
      <c r="V851" s="32"/>
      <c r="W851" s="32"/>
      <c r="X851" s="32"/>
      <c r="Y851" s="32"/>
      <c r="Z851" s="32"/>
      <c r="AA851" s="32"/>
      <c r="AB851" s="32"/>
      <c r="AC851" s="32"/>
      <c r="AD851" s="32"/>
      <c r="AE851" s="32"/>
      <c r="AR851" s="155" t="s">
        <v>1207</v>
      </c>
      <c r="AT851" s="155" t="s">
        <v>119</v>
      </c>
      <c r="AU851" s="155" t="s">
        <v>83</v>
      </c>
      <c r="AY851" s="17" t="s">
        <v>116</v>
      </c>
      <c r="BE851" s="156">
        <f>IF(N851="základní",J851,0)</f>
        <v>0</v>
      </c>
      <c r="BF851" s="156">
        <f>IF(N851="snížená",J851,0)</f>
        <v>0</v>
      </c>
      <c r="BG851" s="156">
        <f>IF(N851="zákl. přenesená",J851,0)</f>
        <v>0</v>
      </c>
      <c r="BH851" s="156">
        <f>IF(N851="sníž. přenesená",J851,0)</f>
        <v>0</v>
      </c>
      <c r="BI851" s="156">
        <f>IF(N851="nulová",J851,0)</f>
        <v>0</v>
      </c>
      <c r="BJ851" s="17" t="s">
        <v>81</v>
      </c>
      <c r="BK851" s="156">
        <f>ROUND(I851*H851,2)</f>
        <v>0</v>
      </c>
      <c r="BL851" s="17" t="s">
        <v>1207</v>
      </c>
      <c r="BM851" s="155" t="s">
        <v>1268</v>
      </c>
    </row>
    <row r="852" spans="1:65" s="2" customFormat="1" x14ac:dyDescent="0.2">
      <c r="A852" s="32"/>
      <c r="B852" s="33"/>
      <c r="C852" s="32"/>
      <c r="D852" s="157" t="s">
        <v>126</v>
      </c>
      <c r="E852" s="32"/>
      <c r="F852" s="158" t="s">
        <v>1267</v>
      </c>
      <c r="G852" s="32"/>
      <c r="H852" s="32"/>
      <c r="I852" s="159"/>
      <c r="J852" s="32"/>
      <c r="K852" s="32"/>
      <c r="L852" s="33"/>
      <c r="M852" s="160"/>
      <c r="N852" s="161"/>
      <c r="O852" s="58"/>
      <c r="P852" s="58"/>
      <c r="Q852" s="58"/>
      <c r="R852" s="58"/>
      <c r="S852" s="58"/>
      <c r="T852" s="59"/>
      <c r="U852" s="32"/>
      <c r="V852" s="32"/>
      <c r="W852" s="32"/>
      <c r="X852" s="32"/>
      <c r="Y852" s="32"/>
      <c r="Z852" s="32"/>
      <c r="AA852" s="32"/>
      <c r="AB852" s="32"/>
      <c r="AC852" s="32"/>
      <c r="AD852" s="32"/>
      <c r="AE852" s="32"/>
      <c r="AT852" s="17" t="s">
        <v>126</v>
      </c>
      <c r="AU852" s="17" t="s">
        <v>83</v>
      </c>
    </row>
    <row r="853" spans="1:65" s="2" customFormat="1" x14ac:dyDescent="0.2">
      <c r="A853" s="32"/>
      <c r="B853" s="33"/>
      <c r="C853" s="32"/>
      <c r="D853" s="162" t="s">
        <v>127</v>
      </c>
      <c r="E853" s="32"/>
      <c r="F853" s="163" t="s">
        <v>1269</v>
      </c>
      <c r="G853" s="32"/>
      <c r="H853" s="32"/>
      <c r="I853" s="159"/>
      <c r="J853" s="32"/>
      <c r="K853" s="32"/>
      <c r="L853" s="33"/>
      <c r="M853" s="160"/>
      <c r="N853" s="161"/>
      <c r="O853" s="58"/>
      <c r="P853" s="58"/>
      <c r="Q853" s="58"/>
      <c r="R853" s="58"/>
      <c r="S853" s="58"/>
      <c r="T853" s="59"/>
      <c r="U853" s="32"/>
      <c r="V853" s="32"/>
      <c r="W853" s="32"/>
      <c r="X853" s="32"/>
      <c r="Y853" s="32"/>
      <c r="Z853" s="32"/>
      <c r="AA853" s="32"/>
      <c r="AB853" s="32"/>
      <c r="AC853" s="32"/>
      <c r="AD853" s="32"/>
      <c r="AE853" s="32"/>
      <c r="AT853" s="17" t="s">
        <v>127</v>
      </c>
      <c r="AU853" s="17" t="s">
        <v>83</v>
      </c>
    </row>
    <row r="854" spans="1:65" s="2" customFormat="1" ht="16.5" customHeight="1" x14ac:dyDescent="0.2">
      <c r="A854" s="32"/>
      <c r="B854" s="143"/>
      <c r="C854" s="144" t="s">
        <v>1270</v>
      </c>
      <c r="D854" s="144" t="s">
        <v>119</v>
      </c>
      <c r="E854" s="145" t="s">
        <v>1271</v>
      </c>
      <c r="F854" s="146" t="s">
        <v>1272</v>
      </c>
      <c r="G854" s="147" t="s">
        <v>133</v>
      </c>
      <c r="H854" s="148">
        <v>1</v>
      </c>
      <c r="I854" s="149"/>
      <c r="J854" s="150">
        <f>ROUND(I854*H854,2)</f>
        <v>0</v>
      </c>
      <c r="K854" s="146" t="s">
        <v>123</v>
      </c>
      <c r="L854" s="33"/>
      <c r="M854" s="151" t="s">
        <v>1</v>
      </c>
      <c r="N854" s="152" t="s">
        <v>38</v>
      </c>
      <c r="O854" s="58"/>
      <c r="P854" s="153">
        <f>O854*H854</f>
        <v>0</v>
      </c>
      <c r="Q854" s="153">
        <v>0</v>
      </c>
      <c r="R854" s="153">
        <f>Q854*H854</f>
        <v>0</v>
      </c>
      <c r="S854" s="153">
        <v>0</v>
      </c>
      <c r="T854" s="154">
        <f>S854*H854</f>
        <v>0</v>
      </c>
      <c r="U854" s="32"/>
      <c r="V854" s="32"/>
      <c r="W854" s="32"/>
      <c r="X854" s="32"/>
      <c r="Y854" s="32"/>
      <c r="Z854" s="32"/>
      <c r="AA854" s="32"/>
      <c r="AB854" s="32"/>
      <c r="AC854" s="32"/>
      <c r="AD854" s="32"/>
      <c r="AE854" s="32"/>
      <c r="AR854" s="155" t="s">
        <v>1207</v>
      </c>
      <c r="AT854" s="155" t="s">
        <v>119</v>
      </c>
      <c r="AU854" s="155" t="s">
        <v>83</v>
      </c>
      <c r="AY854" s="17" t="s">
        <v>116</v>
      </c>
      <c r="BE854" s="156">
        <f>IF(N854="základní",J854,0)</f>
        <v>0</v>
      </c>
      <c r="BF854" s="156">
        <f>IF(N854="snížená",J854,0)</f>
        <v>0</v>
      </c>
      <c r="BG854" s="156">
        <f>IF(N854="zákl. přenesená",J854,0)</f>
        <v>0</v>
      </c>
      <c r="BH854" s="156">
        <f>IF(N854="sníž. přenesená",J854,0)</f>
        <v>0</v>
      </c>
      <c r="BI854" s="156">
        <f>IF(N854="nulová",J854,0)</f>
        <v>0</v>
      </c>
      <c r="BJ854" s="17" t="s">
        <v>81</v>
      </c>
      <c r="BK854" s="156">
        <f>ROUND(I854*H854,2)</f>
        <v>0</v>
      </c>
      <c r="BL854" s="17" t="s">
        <v>1207</v>
      </c>
      <c r="BM854" s="155" t="s">
        <v>1273</v>
      </c>
    </row>
    <row r="855" spans="1:65" s="2" customFormat="1" x14ac:dyDescent="0.2">
      <c r="A855" s="32"/>
      <c r="B855" s="33"/>
      <c r="C855" s="32"/>
      <c r="D855" s="157" t="s">
        <v>126</v>
      </c>
      <c r="E855" s="32"/>
      <c r="F855" s="158" t="s">
        <v>1272</v>
      </c>
      <c r="G855" s="32"/>
      <c r="H855" s="32"/>
      <c r="I855" s="159"/>
      <c r="J855" s="32"/>
      <c r="K855" s="32"/>
      <c r="L855" s="33"/>
      <c r="M855" s="160"/>
      <c r="N855" s="161"/>
      <c r="O855" s="58"/>
      <c r="P855" s="58"/>
      <c r="Q855" s="58"/>
      <c r="R855" s="58"/>
      <c r="S855" s="58"/>
      <c r="T855" s="59"/>
      <c r="U855" s="32"/>
      <c r="V855" s="32"/>
      <c r="W855" s="32"/>
      <c r="X855" s="32"/>
      <c r="Y855" s="32"/>
      <c r="Z855" s="32"/>
      <c r="AA855" s="32"/>
      <c r="AB855" s="32"/>
      <c r="AC855" s="32"/>
      <c r="AD855" s="32"/>
      <c r="AE855" s="32"/>
      <c r="AT855" s="17" t="s">
        <v>126</v>
      </c>
      <c r="AU855" s="17" t="s">
        <v>83</v>
      </c>
    </row>
    <row r="856" spans="1:65" s="2" customFormat="1" x14ac:dyDescent="0.2">
      <c r="A856" s="32"/>
      <c r="B856" s="33"/>
      <c r="C856" s="32"/>
      <c r="D856" s="162" t="s">
        <v>127</v>
      </c>
      <c r="E856" s="32"/>
      <c r="F856" s="163" t="s">
        <v>1274</v>
      </c>
      <c r="G856" s="32"/>
      <c r="H856" s="32"/>
      <c r="I856" s="159"/>
      <c r="J856" s="32"/>
      <c r="K856" s="32"/>
      <c r="L856" s="33"/>
      <c r="M856" s="160"/>
      <c r="N856" s="161"/>
      <c r="O856" s="58"/>
      <c r="P856" s="58"/>
      <c r="Q856" s="58"/>
      <c r="R856" s="58"/>
      <c r="S856" s="58"/>
      <c r="T856" s="59"/>
      <c r="U856" s="32"/>
      <c r="V856" s="32"/>
      <c r="W856" s="32"/>
      <c r="X856" s="32"/>
      <c r="Y856" s="32"/>
      <c r="Z856" s="32"/>
      <c r="AA856" s="32"/>
      <c r="AB856" s="32"/>
      <c r="AC856" s="32"/>
      <c r="AD856" s="32"/>
      <c r="AE856" s="32"/>
      <c r="AT856" s="17" t="s">
        <v>127</v>
      </c>
      <c r="AU856" s="17" t="s">
        <v>83</v>
      </c>
    </row>
    <row r="857" spans="1:65" s="13" customFormat="1" ht="22.5" x14ac:dyDescent="0.2">
      <c r="B857" s="164"/>
      <c r="D857" s="157" t="s">
        <v>129</v>
      </c>
      <c r="E857" s="165" t="s">
        <v>1</v>
      </c>
      <c r="F857" s="166" t="s">
        <v>1275</v>
      </c>
      <c r="H857" s="167">
        <v>1</v>
      </c>
      <c r="I857" s="168"/>
      <c r="L857" s="164"/>
      <c r="M857" s="169"/>
      <c r="N857" s="170"/>
      <c r="O857" s="170"/>
      <c r="P857" s="170"/>
      <c r="Q857" s="170"/>
      <c r="R857" s="170"/>
      <c r="S857" s="170"/>
      <c r="T857" s="171"/>
      <c r="AT857" s="165" t="s">
        <v>129</v>
      </c>
      <c r="AU857" s="165" t="s">
        <v>83</v>
      </c>
      <c r="AV857" s="13" t="s">
        <v>83</v>
      </c>
      <c r="AW857" s="13" t="s">
        <v>30</v>
      </c>
      <c r="AX857" s="13" t="s">
        <v>81</v>
      </c>
      <c r="AY857" s="165" t="s">
        <v>116</v>
      </c>
    </row>
    <row r="858" spans="1:65" s="12" customFormat="1" ht="22.9" customHeight="1" x14ac:dyDescent="0.2">
      <c r="B858" s="130"/>
      <c r="D858" s="131" t="s">
        <v>72</v>
      </c>
      <c r="E858" s="141" t="s">
        <v>1276</v>
      </c>
      <c r="F858" s="141" t="s">
        <v>1277</v>
      </c>
      <c r="I858" s="133"/>
      <c r="J858" s="142">
        <f>BK858</f>
        <v>0</v>
      </c>
      <c r="L858" s="130"/>
      <c r="M858" s="135"/>
      <c r="N858" s="136"/>
      <c r="O858" s="136"/>
      <c r="P858" s="137">
        <f>SUM(P859:P861)</f>
        <v>0</v>
      </c>
      <c r="Q858" s="136"/>
      <c r="R858" s="137">
        <f>SUM(R859:R861)</f>
        <v>0</v>
      </c>
      <c r="S858" s="136"/>
      <c r="T858" s="138">
        <f>SUM(T859:T861)</f>
        <v>0</v>
      </c>
      <c r="AR858" s="131" t="s">
        <v>150</v>
      </c>
      <c r="AT858" s="139" t="s">
        <v>72</v>
      </c>
      <c r="AU858" s="139" t="s">
        <v>81</v>
      </c>
      <c r="AY858" s="131" t="s">
        <v>116</v>
      </c>
      <c r="BK858" s="140">
        <f>SUM(BK859:BK861)</f>
        <v>0</v>
      </c>
    </row>
    <row r="859" spans="1:65" s="2" customFormat="1" ht="16.5" customHeight="1" x14ac:dyDescent="0.2">
      <c r="A859" s="32"/>
      <c r="B859" s="143"/>
      <c r="C859" s="144" t="s">
        <v>1278</v>
      </c>
      <c r="D859" s="144" t="s">
        <v>119</v>
      </c>
      <c r="E859" s="145" t="s">
        <v>1279</v>
      </c>
      <c r="F859" s="146" t="s">
        <v>1280</v>
      </c>
      <c r="G859" s="147" t="s">
        <v>122</v>
      </c>
      <c r="H859" s="148">
        <v>1</v>
      </c>
      <c r="I859" s="149"/>
      <c r="J859" s="150">
        <f>ROUND(I859*H859,2)</f>
        <v>0</v>
      </c>
      <c r="K859" s="146" t="s">
        <v>123</v>
      </c>
      <c r="L859" s="33"/>
      <c r="M859" s="151" t="s">
        <v>1</v>
      </c>
      <c r="N859" s="152" t="s">
        <v>38</v>
      </c>
      <c r="O859" s="58"/>
      <c r="P859" s="153">
        <f>O859*H859</f>
        <v>0</v>
      </c>
      <c r="Q859" s="153">
        <v>0</v>
      </c>
      <c r="R859" s="153">
        <f>Q859*H859</f>
        <v>0</v>
      </c>
      <c r="S859" s="153">
        <v>0</v>
      </c>
      <c r="T859" s="154">
        <f>S859*H859</f>
        <v>0</v>
      </c>
      <c r="U859" s="32"/>
      <c r="V859" s="32"/>
      <c r="W859" s="32"/>
      <c r="X859" s="32"/>
      <c r="Y859" s="32"/>
      <c r="Z859" s="32"/>
      <c r="AA859" s="32"/>
      <c r="AB859" s="32"/>
      <c r="AC859" s="32"/>
      <c r="AD859" s="32"/>
      <c r="AE859" s="32"/>
      <c r="AR859" s="155" t="s">
        <v>1207</v>
      </c>
      <c r="AT859" s="155" t="s">
        <v>119</v>
      </c>
      <c r="AU859" s="155" t="s">
        <v>83</v>
      </c>
      <c r="AY859" s="17" t="s">
        <v>116</v>
      </c>
      <c r="BE859" s="156">
        <f>IF(N859="základní",J859,0)</f>
        <v>0</v>
      </c>
      <c r="BF859" s="156">
        <f>IF(N859="snížená",J859,0)</f>
        <v>0</v>
      </c>
      <c r="BG859" s="156">
        <f>IF(N859="zákl. přenesená",J859,0)</f>
        <v>0</v>
      </c>
      <c r="BH859" s="156">
        <f>IF(N859="sníž. přenesená",J859,0)</f>
        <v>0</v>
      </c>
      <c r="BI859" s="156">
        <f>IF(N859="nulová",J859,0)</f>
        <v>0</v>
      </c>
      <c r="BJ859" s="17" t="s">
        <v>81</v>
      </c>
      <c r="BK859" s="156">
        <f>ROUND(I859*H859,2)</f>
        <v>0</v>
      </c>
      <c r="BL859" s="17" t="s">
        <v>1207</v>
      </c>
      <c r="BM859" s="155" t="s">
        <v>1281</v>
      </c>
    </row>
    <row r="860" spans="1:65" s="2" customFormat="1" x14ac:dyDescent="0.2">
      <c r="A860" s="32"/>
      <c r="B860" s="33"/>
      <c r="C860" s="32"/>
      <c r="D860" s="157" t="s">
        <v>126</v>
      </c>
      <c r="E860" s="32"/>
      <c r="F860" s="158" t="s">
        <v>1282</v>
      </c>
      <c r="G860" s="32"/>
      <c r="H860" s="32"/>
      <c r="I860" s="159"/>
      <c r="J860" s="32"/>
      <c r="K860" s="32"/>
      <c r="L860" s="33"/>
      <c r="M860" s="160"/>
      <c r="N860" s="161"/>
      <c r="O860" s="58"/>
      <c r="P860" s="58"/>
      <c r="Q860" s="58"/>
      <c r="R860" s="58"/>
      <c r="S860" s="58"/>
      <c r="T860" s="59"/>
      <c r="U860" s="32"/>
      <c r="V860" s="32"/>
      <c r="W860" s="32"/>
      <c r="X860" s="32"/>
      <c r="Y860" s="32"/>
      <c r="Z860" s="32"/>
      <c r="AA860" s="32"/>
      <c r="AB860" s="32"/>
      <c r="AC860" s="32"/>
      <c r="AD860" s="32"/>
      <c r="AE860" s="32"/>
      <c r="AT860" s="17" t="s">
        <v>126</v>
      </c>
      <c r="AU860" s="17" t="s">
        <v>83</v>
      </c>
    </row>
    <row r="861" spans="1:65" s="2" customFormat="1" x14ac:dyDescent="0.2">
      <c r="A861" s="32"/>
      <c r="B861" s="33"/>
      <c r="C861" s="32"/>
      <c r="D861" s="162" t="s">
        <v>127</v>
      </c>
      <c r="E861" s="32"/>
      <c r="F861" s="163" t="s">
        <v>1283</v>
      </c>
      <c r="G861" s="32"/>
      <c r="H861" s="32"/>
      <c r="I861" s="159"/>
      <c r="J861" s="32"/>
      <c r="K861" s="32"/>
      <c r="L861" s="33"/>
      <c r="M861" s="190"/>
      <c r="N861" s="191"/>
      <c r="O861" s="192"/>
      <c r="P861" s="192"/>
      <c r="Q861" s="192"/>
      <c r="R861" s="192"/>
      <c r="S861" s="192"/>
      <c r="T861" s="193"/>
      <c r="U861" s="32"/>
      <c r="V861" s="32"/>
      <c r="W861" s="32"/>
      <c r="X861" s="32"/>
      <c r="Y861" s="32"/>
      <c r="Z861" s="32"/>
      <c r="AA861" s="32"/>
      <c r="AB861" s="32"/>
      <c r="AC861" s="32"/>
      <c r="AD861" s="32"/>
      <c r="AE861" s="32"/>
      <c r="AT861" s="17" t="s">
        <v>127</v>
      </c>
      <c r="AU861" s="17" t="s">
        <v>83</v>
      </c>
    </row>
    <row r="862" spans="1:65" s="2" customFormat="1" ht="6.95" customHeight="1" x14ac:dyDescent="0.2">
      <c r="A862" s="32"/>
      <c r="B862" s="47"/>
      <c r="C862" s="48"/>
      <c r="D862" s="48"/>
      <c r="E862" s="48"/>
      <c r="F862" s="48"/>
      <c r="G862" s="48"/>
      <c r="H862" s="48"/>
      <c r="I862" s="48"/>
      <c r="J862" s="48"/>
      <c r="K862" s="48"/>
      <c r="L862" s="33"/>
      <c r="M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32"/>
      <c r="AA862" s="32"/>
      <c r="AB862" s="32"/>
      <c r="AC862" s="32"/>
      <c r="AD862" s="32"/>
      <c r="AE862" s="32"/>
    </row>
  </sheetData>
  <autoFilter ref="C135:K861" xr:uid="{00000000-0009-0000-0000-000002000000}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hyperlinks>
    <hyperlink ref="F141" r:id="rId1" xr:uid="{00000000-0004-0000-0200-000000000000}"/>
    <hyperlink ref="F145" r:id="rId2" xr:uid="{00000000-0004-0000-0200-000001000000}"/>
    <hyperlink ref="F155" r:id="rId3" xr:uid="{00000000-0004-0000-0200-000002000000}"/>
    <hyperlink ref="F159" r:id="rId4" xr:uid="{00000000-0004-0000-0200-000003000000}"/>
    <hyperlink ref="F163" r:id="rId5" xr:uid="{00000000-0004-0000-0200-000004000000}"/>
    <hyperlink ref="F167" r:id="rId6" xr:uid="{00000000-0004-0000-0200-000005000000}"/>
    <hyperlink ref="F171" r:id="rId7" xr:uid="{00000000-0004-0000-0200-000006000000}"/>
    <hyperlink ref="F175" r:id="rId8" xr:uid="{00000000-0004-0000-0200-000007000000}"/>
    <hyperlink ref="F179" r:id="rId9" xr:uid="{00000000-0004-0000-0200-000008000000}"/>
    <hyperlink ref="F183" r:id="rId10" xr:uid="{00000000-0004-0000-0200-000009000000}"/>
    <hyperlink ref="F187" r:id="rId11" xr:uid="{00000000-0004-0000-0200-00000A000000}"/>
    <hyperlink ref="F191" r:id="rId12" xr:uid="{00000000-0004-0000-0200-00000B000000}"/>
    <hyperlink ref="F195" r:id="rId13" xr:uid="{00000000-0004-0000-0200-00000C000000}"/>
    <hyperlink ref="F198" r:id="rId14" xr:uid="{00000000-0004-0000-0200-00000D000000}"/>
    <hyperlink ref="F204" r:id="rId15" xr:uid="{00000000-0004-0000-0200-00000E000000}"/>
    <hyperlink ref="F209" r:id="rId16" xr:uid="{00000000-0004-0000-0200-00000F000000}"/>
    <hyperlink ref="F214" r:id="rId17" xr:uid="{00000000-0004-0000-0200-000010000000}"/>
    <hyperlink ref="F219" r:id="rId18" xr:uid="{00000000-0004-0000-0200-000011000000}"/>
    <hyperlink ref="F224" r:id="rId19" xr:uid="{00000000-0004-0000-0200-000012000000}"/>
    <hyperlink ref="F229" r:id="rId20" xr:uid="{00000000-0004-0000-0200-000013000000}"/>
    <hyperlink ref="F236" r:id="rId21" xr:uid="{00000000-0004-0000-0200-000014000000}"/>
    <hyperlink ref="F243" r:id="rId22" xr:uid="{00000000-0004-0000-0200-000015000000}"/>
    <hyperlink ref="F248" r:id="rId23" xr:uid="{00000000-0004-0000-0200-000016000000}"/>
    <hyperlink ref="F255" r:id="rId24" xr:uid="{00000000-0004-0000-0200-000017000000}"/>
    <hyperlink ref="F262" r:id="rId25" xr:uid="{00000000-0004-0000-0200-000018000000}"/>
    <hyperlink ref="F269" r:id="rId26" xr:uid="{00000000-0004-0000-0200-000019000000}"/>
    <hyperlink ref="F273" r:id="rId27" xr:uid="{00000000-0004-0000-0200-00001A000000}"/>
    <hyperlink ref="F281" r:id="rId28" xr:uid="{00000000-0004-0000-0200-00001B000000}"/>
    <hyperlink ref="F288" r:id="rId29" xr:uid="{00000000-0004-0000-0200-00001C000000}"/>
    <hyperlink ref="F293" r:id="rId30" xr:uid="{00000000-0004-0000-0200-00001D000000}"/>
    <hyperlink ref="F298" r:id="rId31" xr:uid="{00000000-0004-0000-0200-00001E000000}"/>
    <hyperlink ref="F303" r:id="rId32" xr:uid="{00000000-0004-0000-0200-00001F000000}"/>
    <hyperlink ref="F309" r:id="rId33" xr:uid="{00000000-0004-0000-0200-000020000000}"/>
    <hyperlink ref="F321" r:id="rId34" xr:uid="{00000000-0004-0000-0200-000021000000}"/>
    <hyperlink ref="F326" r:id="rId35" xr:uid="{00000000-0004-0000-0200-000022000000}"/>
    <hyperlink ref="F330" r:id="rId36" xr:uid="{00000000-0004-0000-0200-000023000000}"/>
    <hyperlink ref="F333" r:id="rId37" xr:uid="{00000000-0004-0000-0200-000024000000}"/>
    <hyperlink ref="F343" r:id="rId38" xr:uid="{00000000-0004-0000-0200-000025000000}"/>
    <hyperlink ref="F348" r:id="rId39" xr:uid="{00000000-0004-0000-0200-000026000000}"/>
    <hyperlink ref="F352" r:id="rId40" xr:uid="{00000000-0004-0000-0200-000027000000}"/>
    <hyperlink ref="F355" r:id="rId41" xr:uid="{00000000-0004-0000-0200-000028000000}"/>
    <hyperlink ref="F359" r:id="rId42" xr:uid="{00000000-0004-0000-0200-000029000000}"/>
    <hyperlink ref="F368" r:id="rId43" xr:uid="{00000000-0004-0000-0200-00002A000000}"/>
    <hyperlink ref="F372" r:id="rId44" xr:uid="{00000000-0004-0000-0200-00002B000000}"/>
    <hyperlink ref="F377" r:id="rId45" xr:uid="{00000000-0004-0000-0200-00002C000000}"/>
    <hyperlink ref="F381" r:id="rId46" xr:uid="{00000000-0004-0000-0200-00002D000000}"/>
    <hyperlink ref="F386" r:id="rId47" xr:uid="{00000000-0004-0000-0200-00002E000000}"/>
    <hyperlink ref="F394" r:id="rId48" xr:uid="{00000000-0004-0000-0200-00002F000000}"/>
    <hyperlink ref="F399" r:id="rId49" xr:uid="{00000000-0004-0000-0200-000030000000}"/>
    <hyperlink ref="F404" r:id="rId50" xr:uid="{00000000-0004-0000-0200-000031000000}"/>
    <hyperlink ref="F409" r:id="rId51" xr:uid="{00000000-0004-0000-0200-000032000000}"/>
    <hyperlink ref="F414" r:id="rId52" xr:uid="{00000000-0004-0000-0200-000033000000}"/>
    <hyperlink ref="F419" r:id="rId53" xr:uid="{00000000-0004-0000-0200-000034000000}"/>
    <hyperlink ref="F424" r:id="rId54" xr:uid="{00000000-0004-0000-0200-000035000000}"/>
    <hyperlink ref="F429" r:id="rId55" xr:uid="{00000000-0004-0000-0200-000036000000}"/>
    <hyperlink ref="F434" r:id="rId56" xr:uid="{00000000-0004-0000-0200-000037000000}"/>
    <hyperlink ref="F438" r:id="rId57" xr:uid="{00000000-0004-0000-0200-000038000000}"/>
    <hyperlink ref="F442" r:id="rId58" xr:uid="{00000000-0004-0000-0200-000039000000}"/>
    <hyperlink ref="F446" r:id="rId59" xr:uid="{00000000-0004-0000-0200-00003A000000}"/>
    <hyperlink ref="F451" r:id="rId60" xr:uid="{00000000-0004-0000-0200-00003B000000}"/>
    <hyperlink ref="F462" r:id="rId61" xr:uid="{00000000-0004-0000-0200-00003C000000}"/>
    <hyperlink ref="F474" r:id="rId62" xr:uid="{00000000-0004-0000-0200-00003D000000}"/>
    <hyperlink ref="F483" r:id="rId63" xr:uid="{00000000-0004-0000-0200-00003E000000}"/>
    <hyperlink ref="F488" r:id="rId64" xr:uid="{00000000-0004-0000-0200-00003F000000}"/>
    <hyperlink ref="F496" r:id="rId65" xr:uid="{00000000-0004-0000-0200-000040000000}"/>
    <hyperlink ref="F506" r:id="rId66" xr:uid="{00000000-0004-0000-0200-000041000000}"/>
    <hyperlink ref="F510" r:id="rId67" xr:uid="{00000000-0004-0000-0200-000042000000}"/>
    <hyperlink ref="F519" r:id="rId68" xr:uid="{00000000-0004-0000-0200-000043000000}"/>
    <hyperlink ref="F526" r:id="rId69" xr:uid="{00000000-0004-0000-0200-000044000000}"/>
    <hyperlink ref="F534" r:id="rId70" xr:uid="{00000000-0004-0000-0200-000045000000}"/>
    <hyperlink ref="F538" r:id="rId71" xr:uid="{00000000-0004-0000-0200-000046000000}"/>
    <hyperlink ref="F544" r:id="rId72" xr:uid="{00000000-0004-0000-0200-000047000000}"/>
    <hyperlink ref="F548" r:id="rId73" xr:uid="{00000000-0004-0000-0200-000048000000}"/>
    <hyperlink ref="F551" r:id="rId74" xr:uid="{00000000-0004-0000-0200-000049000000}"/>
    <hyperlink ref="F557" r:id="rId75" xr:uid="{00000000-0004-0000-0200-00004A000000}"/>
    <hyperlink ref="F564" r:id="rId76" xr:uid="{00000000-0004-0000-0200-00004B000000}"/>
    <hyperlink ref="F572" r:id="rId77" xr:uid="{00000000-0004-0000-0200-00004C000000}"/>
    <hyperlink ref="F580" r:id="rId78" xr:uid="{00000000-0004-0000-0200-00004D000000}"/>
    <hyperlink ref="F584" r:id="rId79" xr:uid="{00000000-0004-0000-0200-00004E000000}"/>
    <hyperlink ref="F588" r:id="rId80" xr:uid="{00000000-0004-0000-0200-00004F000000}"/>
    <hyperlink ref="F592" r:id="rId81" xr:uid="{00000000-0004-0000-0200-000050000000}"/>
    <hyperlink ref="F601" r:id="rId82" xr:uid="{00000000-0004-0000-0200-000051000000}"/>
    <hyperlink ref="F605" r:id="rId83" xr:uid="{00000000-0004-0000-0200-000052000000}"/>
    <hyperlink ref="F612" r:id="rId84" xr:uid="{00000000-0004-0000-0200-000053000000}"/>
    <hyperlink ref="F620" r:id="rId85" xr:uid="{00000000-0004-0000-0200-000054000000}"/>
    <hyperlink ref="F628" r:id="rId86" xr:uid="{00000000-0004-0000-0200-000055000000}"/>
    <hyperlink ref="F637" r:id="rId87" xr:uid="{00000000-0004-0000-0200-000056000000}"/>
    <hyperlink ref="F641" r:id="rId88" xr:uid="{00000000-0004-0000-0200-000057000000}"/>
    <hyperlink ref="F645" r:id="rId89" xr:uid="{00000000-0004-0000-0200-000058000000}"/>
    <hyperlink ref="F652" r:id="rId90" xr:uid="{00000000-0004-0000-0200-000059000000}"/>
    <hyperlink ref="F657" r:id="rId91" xr:uid="{00000000-0004-0000-0200-00005A000000}"/>
    <hyperlink ref="F661" r:id="rId92" xr:uid="{00000000-0004-0000-0200-00005B000000}"/>
    <hyperlink ref="F681" r:id="rId93" xr:uid="{00000000-0004-0000-0200-00005C000000}"/>
    <hyperlink ref="F701" r:id="rId94" xr:uid="{00000000-0004-0000-0200-00005D000000}"/>
    <hyperlink ref="F710" r:id="rId95" xr:uid="{00000000-0004-0000-0200-00005E000000}"/>
    <hyperlink ref="F717" r:id="rId96" xr:uid="{00000000-0004-0000-0200-00005F000000}"/>
    <hyperlink ref="F726" r:id="rId97" xr:uid="{00000000-0004-0000-0200-000060000000}"/>
    <hyperlink ref="F731" r:id="rId98" xr:uid="{00000000-0004-0000-0200-000061000000}"/>
    <hyperlink ref="F743" r:id="rId99" xr:uid="{00000000-0004-0000-0200-000062000000}"/>
    <hyperlink ref="F750" r:id="rId100" xr:uid="{00000000-0004-0000-0200-000063000000}"/>
    <hyperlink ref="F758" r:id="rId101" xr:uid="{00000000-0004-0000-0200-000064000000}"/>
    <hyperlink ref="F762" r:id="rId102" xr:uid="{00000000-0004-0000-0200-000065000000}"/>
    <hyperlink ref="F769" r:id="rId103" xr:uid="{00000000-0004-0000-0200-000066000000}"/>
    <hyperlink ref="F773" r:id="rId104" xr:uid="{00000000-0004-0000-0200-000067000000}"/>
    <hyperlink ref="F781" r:id="rId105" xr:uid="{00000000-0004-0000-0200-000068000000}"/>
    <hyperlink ref="F789" r:id="rId106" xr:uid="{00000000-0004-0000-0200-000069000000}"/>
    <hyperlink ref="F797" r:id="rId107" xr:uid="{00000000-0004-0000-0200-00006A000000}"/>
    <hyperlink ref="F806" r:id="rId108" xr:uid="{00000000-0004-0000-0200-00006B000000}"/>
    <hyperlink ref="F810" r:id="rId109" xr:uid="{00000000-0004-0000-0200-00006C000000}"/>
    <hyperlink ref="F819" r:id="rId110" xr:uid="{00000000-0004-0000-0200-00006D000000}"/>
    <hyperlink ref="F823" r:id="rId111" xr:uid="{00000000-0004-0000-0200-00006E000000}"/>
    <hyperlink ref="F827" r:id="rId112" xr:uid="{00000000-0004-0000-0200-00006F000000}"/>
    <hyperlink ref="F830" r:id="rId113" xr:uid="{00000000-0004-0000-0200-000070000000}"/>
    <hyperlink ref="F833" r:id="rId114" xr:uid="{00000000-0004-0000-0200-000071000000}"/>
    <hyperlink ref="F836" r:id="rId115" xr:uid="{00000000-0004-0000-0200-000072000000}"/>
    <hyperlink ref="F839" r:id="rId116" xr:uid="{00000000-0004-0000-0200-000073000000}"/>
    <hyperlink ref="F842" r:id="rId117" xr:uid="{00000000-0004-0000-0200-000074000000}"/>
    <hyperlink ref="F850" r:id="rId118" xr:uid="{00000000-0004-0000-0200-000075000000}"/>
    <hyperlink ref="F853" r:id="rId119" xr:uid="{00000000-0004-0000-0200-000076000000}"/>
    <hyperlink ref="F856" r:id="rId120" xr:uid="{00000000-0004-0000-0200-000077000000}"/>
    <hyperlink ref="F861" r:id="rId121" xr:uid="{00000000-0004-0000-0200-00007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1"/>
  <sheetViews>
    <sheetView showGridLines="0" topLeftCell="A107" workbookViewId="0">
      <selection activeCell="H124" sqref="H12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39" t="s">
        <v>5</v>
      </c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7" t="s">
        <v>89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 x14ac:dyDescent="0.2">
      <c r="B4" s="20"/>
      <c r="D4" s="21" t="s">
        <v>90</v>
      </c>
      <c r="L4" s="20"/>
      <c r="M4" s="93" t="s">
        <v>10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7" t="s">
        <v>16</v>
      </c>
      <c r="L6" s="20"/>
    </row>
    <row r="7" spans="1:46" s="1" customFormat="1" ht="26.25" customHeight="1" x14ac:dyDescent="0.2">
      <c r="B7" s="20"/>
      <c r="E7" s="240" t="str">
        <f>'Rekapitulace stavby'!K6</f>
        <v>Stavební úpravy mostu ev.č. ZR-002, ul. Strojírenská, Žďár nad Sázavou</v>
      </c>
      <c r="F7" s="241"/>
      <c r="G7" s="241"/>
      <c r="H7" s="241"/>
      <c r="L7" s="20"/>
    </row>
    <row r="8" spans="1:46" s="2" customFormat="1" ht="12" customHeight="1" x14ac:dyDescent="0.2">
      <c r="A8" s="32"/>
      <c r="B8" s="33"/>
      <c r="C8" s="32"/>
      <c r="D8" s="27" t="s">
        <v>91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3"/>
      <c r="C9" s="32"/>
      <c r="D9" s="32"/>
      <c r="E9" s="220" t="s">
        <v>1284</v>
      </c>
      <c r="F9" s="242"/>
      <c r="G9" s="242"/>
      <c r="H9" s="242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x14ac:dyDescent="0.2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27. 9. 2022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 x14ac:dyDescent="0.2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 x14ac:dyDescent="0.2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3"/>
      <c r="C18" s="32"/>
      <c r="D18" s="32"/>
      <c r="E18" s="243" t="str">
        <f>'Rekapitulace stavby'!E14</f>
        <v>Vyplň údaj</v>
      </c>
      <c r="F18" s="204"/>
      <c r="G18" s="204"/>
      <c r="H18" s="204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 x14ac:dyDescent="0.2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 x14ac:dyDescent="0.2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3"/>
      <c r="C23" s="32"/>
      <c r="D23" s="27" t="s">
        <v>31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 x14ac:dyDescent="0.2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94"/>
      <c r="B27" s="95"/>
      <c r="C27" s="94"/>
      <c r="D27" s="94"/>
      <c r="E27" s="209" t="s">
        <v>1</v>
      </c>
      <c r="F27" s="209"/>
      <c r="G27" s="209"/>
      <c r="H27" s="20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 x14ac:dyDescent="0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 x14ac:dyDescent="0.2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ROUND(J118,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 x14ac:dyDescent="0.2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 x14ac:dyDescent="0.2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 x14ac:dyDescent="0.2">
      <c r="A33" s="32"/>
      <c r="B33" s="33"/>
      <c r="C33" s="32"/>
      <c r="D33" s="98" t="s">
        <v>37</v>
      </c>
      <c r="E33" s="27" t="s">
        <v>38</v>
      </c>
      <c r="F33" s="99">
        <f>ROUND((SUM(BE118:BE170)),  2)</f>
        <v>0</v>
      </c>
      <c r="G33" s="32"/>
      <c r="H33" s="32"/>
      <c r="I33" s="100">
        <v>0.21</v>
      </c>
      <c r="J33" s="99">
        <f>ROUND(((SUM(BE118:BE170))*I33),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 x14ac:dyDescent="0.2">
      <c r="A34" s="32"/>
      <c r="B34" s="33"/>
      <c r="C34" s="32"/>
      <c r="D34" s="32"/>
      <c r="E34" s="27" t="s">
        <v>39</v>
      </c>
      <c r="F34" s="99">
        <f>ROUND((SUM(BF118:BF170)),  2)</f>
        <v>0</v>
      </c>
      <c r="G34" s="32"/>
      <c r="H34" s="32"/>
      <c r="I34" s="100">
        <v>0.15</v>
      </c>
      <c r="J34" s="99">
        <f>ROUND(((SUM(BF118:BF170))*I34),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 x14ac:dyDescent="0.2">
      <c r="A35" s="32"/>
      <c r="B35" s="33"/>
      <c r="C35" s="32"/>
      <c r="D35" s="32"/>
      <c r="E35" s="27" t="s">
        <v>40</v>
      </c>
      <c r="F35" s="99">
        <f>ROUND((SUM(BG118:BG170)),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 x14ac:dyDescent="0.2">
      <c r="A36" s="32"/>
      <c r="B36" s="33"/>
      <c r="C36" s="32"/>
      <c r="D36" s="32"/>
      <c r="E36" s="27" t="s">
        <v>41</v>
      </c>
      <c r="F36" s="99">
        <f>ROUND((SUM(BH118:BH170)),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 x14ac:dyDescent="0.2">
      <c r="A37" s="32"/>
      <c r="B37" s="33"/>
      <c r="C37" s="32"/>
      <c r="D37" s="32"/>
      <c r="E37" s="27" t="s">
        <v>42</v>
      </c>
      <c r="F37" s="99">
        <f>ROUND((SUM(BI118:BI170)),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 x14ac:dyDescent="0.2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 x14ac:dyDescent="0.2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 x14ac:dyDescent="0.2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 x14ac:dyDescent="0.2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 x14ac:dyDescent="0.2">
      <c r="A82" s="32"/>
      <c r="B82" s="33"/>
      <c r="C82" s="21" t="s">
        <v>93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 x14ac:dyDescent="0.2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 x14ac:dyDescent="0.2">
      <c r="A85" s="32"/>
      <c r="B85" s="33"/>
      <c r="C85" s="32"/>
      <c r="D85" s="32"/>
      <c r="E85" s="240" t="str">
        <f>E7</f>
        <v>Stavební úpravy mostu ev.č. ZR-002, ul. Strojírenská, Žďár nad Sázavou</v>
      </c>
      <c r="F85" s="241"/>
      <c r="G85" s="241"/>
      <c r="H85" s="241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7" t="s">
        <v>91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2"/>
      <c r="D87" s="32"/>
      <c r="E87" s="220" t="str">
        <f>E9</f>
        <v>SO 401 - Přeložka VO</v>
      </c>
      <c r="F87" s="242"/>
      <c r="G87" s="242"/>
      <c r="H87" s="242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 x14ac:dyDescent="0.2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27. 9. 2022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 x14ac:dyDescent="0.2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 x14ac:dyDescent="0.2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 x14ac:dyDescent="0.2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31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09" t="s">
        <v>94</v>
      </c>
      <c r="D94" s="101"/>
      <c r="E94" s="101"/>
      <c r="F94" s="101"/>
      <c r="G94" s="101"/>
      <c r="H94" s="101"/>
      <c r="I94" s="101"/>
      <c r="J94" s="110" t="s">
        <v>95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 x14ac:dyDescent="0.2">
      <c r="A96" s="32"/>
      <c r="B96" s="33"/>
      <c r="C96" s="111" t="s">
        <v>96</v>
      </c>
      <c r="D96" s="32"/>
      <c r="E96" s="32"/>
      <c r="F96" s="32"/>
      <c r="G96" s="32"/>
      <c r="H96" s="32"/>
      <c r="I96" s="32"/>
      <c r="J96" s="71">
        <f>J118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97</v>
      </c>
    </row>
    <row r="97" spans="1:31" s="9" customFormat="1" ht="24.95" customHeight="1" x14ac:dyDescent="0.2">
      <c r="B97" s="112"/>
      <c r="D97" s="113" t="s">
        <v>1285</v>
      </c>
      <c r="E97" s="114"/>
      <c r="F97" s="114"/>
      <c r="G97" s="114"/>
      <c r="H97" s="114"/>
      <c r="I97" s="114"/>
      <c r="J97" s="115">
        <f>J119</f>
        <v>0</v>
      </c>
      <c r="L97" s="112"/>
    </row>
    <row r="98" spans="1:31" s="9" customFormat="1" ht="24.95" customHeight="1" x14ac:dyDescent="0.2">
      <c r="B98" s="112"/>
      <c r="D98" s="113" t="s">
        <v>1286</v>
      </c>
      <c r="E98" s="114"/>
      <c r="F98" s="114"/>
      <c r="G98" s="114"/>
      <c r="H98" s="114"/>
      <c r="I98" s="114"/>
      <c r="J98" s="115">
        <f>J122</f>
        <v>0</v>
      </c>
      <c r="L98" s="112"/>
    </row>
    <row r="99" spans="1:31" s="2" customFormat="1" ht="21.75" customHeight="1" x14ac:dyDescent="0.2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 x14ac:dyDescent="0.2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 x14ac:dyDescent="0.2">
      <c r="A104" s="32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 x14ac:dyDescent="0.2">
      <c r="A105" s="32"/>
      <c r="B105" s="33"/>
      <c r="C105" s="21" t="s">
        <v>101</v>
      </c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 x14ac:dyDescent="0.2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 x14ac:dyDescent="0.2">
      <c r="A107" s="32"/>
      <c r="B107" s="33"/>
      <c r="C107" s="27" t="s">
        <v>16</v>
      </c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6.25" customHeight="1" x14ac:dyDescent="0.2">
      <c r="A108" s="32"/>
      <c r="B108" s="33"/>
      <c r="C108" s="32"/>
      <c r="D108" s="32"/>
      <c r="E108" s="240" t="str">
        <f>E7</f>
        <v>Stavební úpravy mostu ev.č. ZR-002, ul. Strojírenská, Žďár nad Sázavou</v>
      </c>
      <c r="F108" s="241"/>
      <c r="G108" s="241"/>
      <c r="H108" s="241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 x14ac:dyDescent="0.2">
      <c r="A109" s="32"/>
      <c r="B109" s="33"/>
      <c r="C109" s="27" t="s">
        <v>91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 x14ac:dyDescent="0.2">
      <c r="A110" s="32"/>
      <c r="B110" s="33"/>
      <c r="C110" s="32"/>
      <c r="D110" s="32"/>
      <c r="E110" s="220" t="str">
        <f>E9</f>
        <v>SO 401 - Přeložka VO</v>
      </c>
      <c r="F110" s="242"/>
      <c r="G110" s="242"/>
      <c r="H110" s="24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 x14ac:dyDescent="0.2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 x14ac:dyDescent="0.2">
      <c r="A112" s="32"/>
      <c r="B112" s="33"/>
      <c r="C112" s="27" t="s">
        <v>20</v>
      </c>
      <c r="D112" s="32"/>
      <c r="E112" s="32"/>
      <c r="F112" s="25" t="str">
        <f>F12</f>
        <v xml:space="preserve"> </v>
      </c>
      <c r="G112" s="32"/>
      <c r="H112" s="32"/>
      <c r="I112" s="27" t="s">
        <v>22</v>
      </c>
      <c r="J112" s="55" t="str">
        <f>IF(J12="","",J12)</f>
        <v>27. 9. 2022</v>
      </c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 x14ac:dyDescent="0.2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 x14ac:dyDescent="0.2">
      <c r="A114" s="32"/>
      <c r="B114" s="33"/>
      <c r="C114" s="27" t="s">
        <v>24</v>
      </c>
      <c r="D114" s="32"/>
      <c r="E114" s="32"/>
      <c r="F114" s="25" t="str">
        <f>E15</f>
        <v xml:space="preserve"> </v>
      </c>
      <c r="G114" s="32"/>
      <c r="H114" s="32"/>
      <c r="I114" s="27" t="s">
        <v>29</v>
      </c>
      <c r="J114" s="30" t="str">
        <f>E21</f>
        <v xml:space="preserve"> 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 x14ac:dyDescent="0.2">
      <c r="A115" s="32"/>
      <c r="B115" s="33"/>
      <c r="C115" s="27" t="s">
        <v>27</v>
      </c>
      <c r="D115" s="32"/>
      <c r="E115" s="32"/>
      <c r="F115" s="25" t="str">
        <f>IF(E18="","",E18)</f>
        <v>Vyplň údaj</v>
      </c>
      <c r="G115" s="32"/>
      <c r="H115" s="32"/>
      <c r="I115" s="27" t="s">
        <v>31</v>
      </c>
      <c r="J115" s="30" t="str">
        <f>E24</f>
        <v xml:space="preserve"> 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 x14ac:dyDescent="0.2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 x14ac:dyDescent="0.2">
      <c r="A117" s="120"/>
      <c r="B117" s="121"/>
      <c r="C117" s="122" t="s">
        <v>102</v>
      </c>
      <c r="D117" s="123" t="s">
        <v>58</v>
      </c>
      <c r="E117" s="123" t="s">
        <v>54</v>
      </c>
      <c r="F117" s="123" t="s">
        <v>55</v>
      </c>
      <c r="G117" s="123" t="s">
        <v>103</v>
      </c>
      <c r="H117" s="123" t="s">
        <v>104</v>
      </c>
      <c r="I117" s="123" t="s">
        <v>105</v>
      </c>
      <c r="J117" s="123" t="s">
        <v>95</v>
      </c>
      <c r="K117" s="124" t="s">
        <v>106</v>
      </c>
      <c r="L117" s="125"/>
      <c r="M117" s="62" t="s">
        <v>1</v>
      </c>
      <c r="N117" s="63" t="s">
        <v>37</v>
      </c>
      <c r="O117" s="63" t="s">
        <v>107</v>
      </c>
      <c r="P117" s="63" t="s">
        <v>108</v>
      </c>
      <c r="Q117" s="63" t="s">
        <v>109</v>
      </c>
      <c r="R117" s="63" t="s">
        <v>110</v>
      </c>
      <c r="S117" s="63" t="s">
        <v>111</v>
      </c>
      <c r="T117" s="64" t="s">
        <v>112</v>
      </c>
      <c r="U117" s="120"/>
      <c r="V117" s="120"/>
      <c r="W117" s="120"/>
      <c r="X117" s="120"/>
      <c r="Y117" s="120"/>
      <c r="Z117" s="120"/>
      <c r="AA117" s="120"/>
      <c r="AB117" s="120"/>
      <c r="AC117" s="120"/>
      <c r="AD117" s="120"/>
      <c r="AE117" s="120"/>
    </row>
    <row r="118" spans="1:65" s="2" customFormat="1" ht="22.9" customHeight="1" x14ac:dyDescent="0.25">
      <c r="A118" s="32"/>
      <c r="B118" s="33"/>
      <c r="C118" s="69" t="s">
        <v>113</v>
      </c>
      <c r="D118" s="32"/>
      <c r="E118" s="32"/>
      <c r="F118" s="32"/>
      <c r="G118" s="32"/>
      <c r="H118" s="32"/>
      <c r="I118" s="32"/>
      <c r="J118" s="126">
        <f>BK118</f>
        <v>0</v>
      </c>
      <c r="K118" s="32"/>
      <c r="L118" s="33"/>
      <c r="M118" s="65"/>
      <c r="N118" s="56"/>
      <c r="O118" s="66"/>
      <c r="P118" s="127">
        <f>P119+P122</f>
        <v>0</v>
      </c>
      <c r="Q118" s="66"/>
      <c r="R118" s="127">
        <f>R119+R122</f>
        <v>0</v>
      </c>
      <c r="S118" s="66"/>
      <c r="T118" s="128">
        <f>T119+T122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7" t="s">
        <v>72</v>
      </c>
      <c r="AU118" s="17" t="s">
        <v>97</v>
      </c>
      <c r="BK118" s="129">
        <f>BK119+BK122</f>
        <v>0</v>
      </c>
    </row>
    <row r="119" spans="1:65" s="12" customFormat="1" ht="25.9" customHeight="1" x14ac:dyDescent="0.2">
      <c r="B119" s="130"/>
      <c r="D119" s="131" t="s">
        <v>72</v>
      </c>
      <c r="E119" s="132" t="s">
        <v>1287</v>
      </c>
      <c r="F119" s="132" t="s">
        <v>1288</v>
      </c>
      <c r="I119" s="133"/>
      <c r="J119" s="134">
        <f>BK119</f>
        <v>0</v>
      </c>
      <c r="L119" s="130"/>
      <c r="M119" s="135"/>
      <c r="N119" s="136"/>
      <c r="O119" s="136"/>
      <c r="P119" s="137">
        <f>SUM(P120:P121)</f>
        <v>0</v>
      </c>
      <c r="Q119" s="136"/>
      <c r="R119" s="137">
        <f>SUM(R120:R121)</f>
        <v>0</v>
      </c>
      <c r="S119" s="136"/>
      <c r="T119" s="138">
        <f>SUM(T120:T121)</f>
        <v>0</v>
      </c>
      <c r="AR119" s="131" t="s">
        <v>81</v>
      </c>
      <c r="AT119" s="139" t="s">
        <v>72</v>
      </c>
      <c r="AU119" s="139" t="s">
        <v>73</v>
      </c>
      <c r="AY119" s="131" t="s">
        <v>116</v>
      </c>
      <c r="BK119" s="140">
        <f>SUM(BK120:BK121)</f>
        <v>0</v>
      </c>
    </row>
    <row r="120" spans="1:65" s="2" customFormat="1" ht="16.5" customHeight="1" x14ac:dyDescent="0.2">
      <c r="A120" s="32"/>
      <c r="B120" s="143"/>
      <c r="C120" s="144" t="s">
        <v>81</v>
      </c>
      <c r="D120" s="144" t="s">
        <v>119</v>
      </c>
      <c r="E120" s="145" t="s">
        <v>1289</v>
      </c>
      <c r="F120" s="146" t="s">
        <v>1290</v>
      </c>
      <c r="G120" s="147" t="s">
        <v>122</v>
      </c>
      <c r="H120" s="148">
        <v>1</v>
      </c>
      <c r="I120" s="149"/>
      <c r="J120" s="150">
        <f>ROUND(I120*H120,2)</f>
        <v>0</v>
      </c>
      <c r="K120" s="146" t="s">
        <v>1344</v>
      </c>
      <c r="L120" s="33"/>
      <c r="M120" s="151" t="s">
        <v>1</v>
      </c>
      <c r="N120" s="152" t="s">
        <v>38</v>
      </c>
      <c r="O120" s="58"/>
      <c r="P120" s="153">
        <f>O120*H120</f>
        <v>0</v>
      </c>
      <c r="Q120" s="153">
        <v>0</v>
      </c>
      <c r="R120" s="153">
        <f>Q120*H120</f>
        <v>0</v>
      </c>
      <c r="S120" s="153">
        <v>0</v>
      </c>
      <c r="T120" s="154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55" t="s">
        <v>124</v>
      </c>
      <c r="AT120" s="155" t="s">
        <v>119</v>
      </c>
      <c r="AU120" s="155" t="s">
        <v>81</v>
      </c>
      <c r="AY120" s="17" t="s">
        <v>116</v>
      </c>
      <c r="BE120" s="156">
        <f>IF(N120="základní",J120,0)</f>
        <v>0</v>
      </c>
      <c r="BF120" s="156">
        <f>IF(N120="snížená",J120,0)</f>
        <v>0</v>
      </c>
      <c r="BG120" s="156">
        <f>IF(N120="zákl. přenesená",J120,0)</f>
        <v>0</v>
      </c>
      <c r="BH120" s="156">
        <f>IF(N120="sníž. přenesená",J120,0)</f>
        <v>0</v>
      </c>
      <c r="BI120" s="156">
        <f>IF(N120="nulová",J120,0)</f>
        <v>0</v>
      </c>
      <c r="BJ120" s="17" t="s">
        <v>81</v>
      </c>
      <c r="BK120" s="156">
        <f>ROUND(I120*H120,2)</f>
        <v>0</v>
      </c>
      <c r="BL120" s="17" t="s">
        <v>124</v>
      </c>
      <c r="BM120" s="155" t="s">
        <v>83</v>
      </c>
    </row>
    <row r="121" spans="1:65" s="2" customFormat="1" x14ac:dyDescent="0.2">
      <c r="A121" s="32"/>
      <c r="B121" s="33"/>
      <c r="C121" s="32"/>
      <c r="D121" s="157" t="s">
        <v>126</v>
      </c>
      <c r="E121" s="32"/>
      <c r="F121" s="158" t="s">
        <v>1290</v>
      </c>
      <c r="G121" s="32"/>
      <c r="H121" s="32"/>
      <c r="I121" s="159"/>
      <c r="J121" s="32"/>
      <c r="K121" s="32"/>
      <c r="L121" s="33"/>
      <c r="M121" s="160"/>
      <c r="N121" s="161"/>
      <c r="O121" s="58"/>
      <c r="P121" s="58"/>
      <c r="Q121" s="58"/>
      <c r="R121" s="58"/>
      <c r="S121" s="58"/>
      <c r="T121" s="59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126</v>
      </c>
      <c r="AU121" s="17" t="s">
        <v>81</v>
      </c>
    </row>
    <row r="122" spans="1:65" s="12" customFormat="1" ht="25.9" customHeight="1" x14ac:dyDescent="0.2">
      <c r="B122" s="130"/>
      <c r="D122" s="131" t="s">
        <v>72</v>
      </c>
      <c r="E122" s="132" t="s">
        <v>1291</v>
      </c>
      <c r="F122" s="132" t="s">
        <v>1292</v>
      </c>
      <c r="I122" s="133"/>
      <c r="J122" s="134">
        <f>BK122</f>
        <v>0</v>
      </c>
      <c r="L122" s="130"/>
      <c r="M122" s="135"/>
      <c r="N122" s="136"/>
      <c r="O122" s="136"/>
      <c r="P122" s="137">
        <f>SUM(P123:P170)</f>
        <v>0</v>
      </c>
      <c r="Q122" s="136"/>
      <c r="R122" s="137">
        <f>SUM(R123:R170)</f>
        <v>0</v>
      </c>
      <c r="S122" s="136"/>
      <c r="T122" s="138">
        <f>SUM(T123:T170)</f>
        <v>0</v>
      </c>
      <c r="AR122" s="131" t="s">
        <v>81</v>
      </c>
      <c r="AT122" s="139" t="s">
        <v>72</v>
      </c>
      <c r="AU122" s="139" t="s">
        <v>73</v>
      </c>
      <c r="AY122" s="131" t="s">
        <v>116</v>
      </c>
      <c r="BK122" s="140">
        <f>SUM(BK123:BK170)</f>
        <v>0</v>
      </c>
    </row>
    <row r="123" spans="1:65" s="2" customFormat="1" ht="44.25" customHeight="1" x14ac:dyDescent="0.2">
      <c r="A123" s="32"/>
      <c r="B123" s="143"/>
      <c r="C123" s="144" t="s">
        <v>83</v>
      </c>
      <c r="D123" s="144" t="s">
        <v>119</v>
      </c>
      <c r="E123" s="145" t="s">
        <v>1293</v>
      </c>
      <c r="F123" s="146" t="s">
        <v>1294</v>
      </c>
      <c r="G123" s="147" t="s">
        <v>122</v>
      </c>
      <c r="H123" s="148">
        <v>1</v>
      </c>
      <c r="I123" s="149"/>
      <c r="J123" s="150">
        <f>ROUND(I123*H123,2)</f>
        <v>0</v>
      </c>
      <c r="K123" s="146" t="s">
        <v>1344</v>
      </c>
      <c r="L123" s="33"/>
      <c r="M123" s="151" t="s">
        <v>1</v>
      </c>
      <c r="N123" s="152" t="s">
        <v>38</v>
      </c>
      <c r="O123" s="58"/>
      <c r="P123" s="153">
        <f>O123*H123</f>
        <v>0</v>
      </c>
      <c r="Q123" s="153">
        <v>0</v>
      </c>
      <c r="R123" s="153">
        <f>Q123*H123</f>
        <v>0</v>
      </c>
      <c r="S123" s="153">
        <v>0</v>
      </c>
      <c r="T123" s="15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5" t="s">
        <v>124</v>
      </c>
      <c r="AT123" s="155" t="s">
        <v>119</v>
      </c>
      <c r="AU123" s="155" t="s">
        <v>81</v>
      </c>
      <c r="AY123" s="17" t="s">
        <v>116</v>
      </c>
      <c r="BE123" s="156">
        <f>IF(N123="základní",J123,0)</f>
        <v>0</v>
      </c>
      <c r="BF123" s="156">
        <f>IF(N123="snížená",J123,0)</f>
        <v>0</v>
      </c>
      <c r="BG123" s="156">
        <f>IF(N123="zákl. přenesená",J123,0)</f>
        <v>0</v>
      </c>
      <c r="BH123" s="156">
        <f>IF(N123="sníž. přenesená",J123,0)</f>
        <v>0</v>
      </c>
      <c r="BI123" s="156">
        <f>IF(N123="nulová",J123,0)</f>
        <v>0</v>
      </c>
      <c r="BJ123" s="17" t="s">
        <v>81</v>
      </c>
      <c r="BK123" s="156">
        <f>ROUND(I123*H123,2)</f>
        <v>0</v>
      </c>
      <c r="BL123" s="17" t="s">
        <v>124</v>
      </c>
      <c r="BM123" s="155" t="s">
        <v>124</v>
      </c>
    </row>
    <row r="124" spans="1:65" s="2" customFormat="1" ht="29.25" x14ac:dyDescent="0.2">
      <c r="A124" s="32"/>
      <c r="B124" s="33"/>
      <c r="C124" s="32"/>
      <c r="D124" s="157" t="s">
        <v>126</v>
      </c>
      <c r="E124" s="32"/>
      <c r="F124" s="158" t="s">
        <v>1294</v>
      </c>
      <c r="G124" s="32"/>
      <c r="H124" s="32"/>
      <c r="I124" s="159"/>
      <c r="J124" s="32"/>
      <c r="K124" s="32"/>
      <c r="L124" s="33"/>
      <c r="M124" s="160"/>
      <c r="N124" s="161"/>
      <c r="O124" s="58"/>
      <c r="P124" s="58"/>
      <c r="Q124" s="58"/>
      <c r="R124" s="58"/>
      <c r="S124" s="58"/>
      <c r="T124" s="59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126</v>
      </c>
      <c r="AU124" s="17" t="s">
        <v>81</v>
      </c>
    </row>
    <row r="125" spans="1:65" s="2" customFormat="1" ht="49.15" customHeight="1" x14ac:dyDescent="0.2">
      <c r="A125" s="32"/>
      <c r="B125" s="143"/>
      <c r="C125" s="144" t="s">
        <v>138</v>
      </c>
      <c r="D125" s="144" t="s">
        <v>119</v>
      </c>
      <c r="E125" s="145" t="s">
        <v>1295</v>
      </c>
      <c r="F125" s="146" t="s">
        <v>1296</v>
      </c>
      <c r="G125" s="147" t="s">
        <v>122</v>
      </c>
      <c r="H125" s="148">
        <v>1</v>
      </c>
      <c r="I125" s="149"/>
      <c r="J125" s="150">
        <f>ROUND(I125*H125,2)</f>
        <v>0</v>
      </c>
      <c r="K125" s="146" t="s">
        <v>1344</v>
      </c>
      <c r="L125" s="33"/>
      <c r="M125" s="151" t="s">
        <v>1</v>
      </c>
      <c r="N125" s="152" t="s">
        <v>38</v>
      </c>
      <c r="O125" s="58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5" t="s">
        <v>124</v>
      </c>
      <c r="AT125" s="155" t="s">
        <v>119</v>
      </c>
      <c r="AU125" s="155" t="s">
        <v>81</v>
      </c>
      <c r="AY125" s="17" t="s">
        <v>116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7" t="s">
        <v>81</v>
      </c>
      <c r="BK125" s="156">
        <f>ROUND(I125*H125,2)</f>
        <v>0</v>
      </c>
      <c r="BL125" s="17" t="s">
        <v>124</v>
      </c>
      <c r="BM125" s="155" t="s">
        <v>156</v>
      </c>
    </row>
    <row r="126" spans="1:65" s="2" customFormat="1" ht="29.25" x14ac:dyDescent="0.2">
      <c r="A126" s="32"/>
      <c r="B126" s="33"/>
      <c r="C126" s="32"/>
      <c r="D126" s="157" t="s">
        <v>126</v>
      </c>
      <c r="E126" s="32"/>
      <c r="F126" s="158" t="s">
        <v>1296</v>
      </c>
      <c r="G126" s="32"/>
      <c r="H126" s="32"/>
      <c r="I126" s="159"/>
      <c r="J126" s="32"/>
      <c r="K126" s="32"/>
      <c r="L126" s="33"/>
      <c r="M126" s="160"/>
      <c r="N126" s="161"/>
      <c r="O126" s="58"/>
      <c r="P126" s="58"/>
      <c r="Q126" s="58"/>
      <c r="R126" s="58"/>
      <c r="S126" s="58"/>
      <c r="T126" s="59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7" t="s">
        <v>126</v>
      </c>
      <c r="AU126" s="17" t="s">
        <v>81</v>
      </c>
    </row>
    <row r="127" spans="1:65" s="2" customFormat="1" ht="24.2" customHeight="1" x14ac:dyDescent="0.2">
      <c r="A127" s="32"/>
      <c r="B127" s="143"/>
      <c r="C127" s="144" t="s">
        <v>124</v>
      </c>
      <c r="D127" s="144" t="s">
        <v>119</v>
      </c>
      <c r="E127" s="145" t="s">
        <v>1297</v>
      </c>
      <c r="F127" s="146" t="s">
        <v>1298</v>
      </c>
      <c r="G127" s="147" t="s">
        <v>122</v>
      </c>
      <c r="H127" s="148">
        <v>1</v>
      </c>
      <c r="I127" s="149"/>
      <c r="J127" s="150">
        <f>ROUND(I127*H127,2)</f>
        <v>0</v>
      </c>
      <c r="K127" s="146" t="s">
        <v>1344</v>
      </c>
      <c r="L127" s="33"/>
      <c r="M127" s="151" t="s">
        <v>1</v>
      </c>
      <c r="N127" s="152" t="s">
        <v>38</v>
      </c>
      <c r="O127" s="58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5" t="s">
        <v>124</v>
      </c>
      <c r="AT127" s="155" t="s">
        <v>119</v>
      </c>
      <c r="AU127" s="155" t="s">
        <v>81</v>
      </c>
      <c r="AY127" s="17" t="s">
        <v>116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7" t="s">
        <v>81</v>
      </c>
      <c r="BK127" s="156">
        <f>ROUND(I127*H127,2)</f>
        <v>0</v>
      </c>
      <c r="BL127" s="17" t="s">
        <v>124</v>
      </c>
      <c r="BM127" s="155" t="s">
        <v>142</v>
      </c>
    </row>
    <row r="128" spans="1:65" s="2" customFormat="1" ht="19.5" x14ac:dyDescent="0.2">
      <c r="A128" s="32"/>
      <c r="B128" s="33"/>
      <c r="C128" s="32"/>
      <c r="D128" s="157" t="s">
        <v>126</v>
      </c>
      <c r="E128" s="32"/>
      <c r="F128" s="158" t="s">
        <v>1298</v>
      </c>
      <c r="G128" s="32"/>
      <c r="H128" s="32"/>
      <c r="I128" s="159"/>
      <c r="J128" s="32"/>
      <c r="K128" s="32"/>
      <c r="L128" s="33"/>
      <c r="M128" s="160"/>
      <c r="N128" s="161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126</v>
      </c>
      <c r="AU128" s="17" t="s">
        <v>81</v>
      </c>
    </row>
    <row r="129" spans="1:65" s="2" customFormat="1" ht="24.2" customHeight="1" x14ac:dyDescent="0.2">
      <c r="A129" s="32"/>
      <c r="B129" s="143"/>
      <c r="C129" s="144" t="s">
        <v>150</v>
      </c>
      <c r="D129" s="144" t="s">
        <v>119</v>
      </c>
      <c r="E129" s="145" t="s">
        <v>1299</v>
      </c>
      <c r="F129" s="146" t="s">
        <v>1300</v>
      </c>
      <c r="G129" s="147" t="s">
        <v>122</v>
      </c>
      <c r="H129" s="148">
        <v>1</v>
      </c>
      <c r="I129" s="149"/>
      <c r="J129" s="150">
        <f>ROUND(I129*H129,2)</f>
        <v>0</v>
      </c>
      <c r="K129" s="146" t="s">
        <v>1344</v>
      </c>
      <c r="L129" s="33"/>
      <c r="M129" s="151" t="s">
        <v>1</v>
      </c>
      <c r="N129" s="152" t="s">
        <v>38</v>
      </c>
      <c r="O129" s="58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5" t="s">
        <v>124</v>
      </c>
      <c r="AT129" s="155" t="s">
        <v>119</v>
      </c>
      <c r="AU129" s="155" t="s">
        <v>81</v>
      </c>
      <c r="AY129" s="17" t="s">
        <v>116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7" t="s">
        <v>81</v>
      </c>
      <c r="BK129" s="156">
        <f>ROUND(I129*H129,2)</f>
        <v>0</v>
      </c>
      <c r="BL129" s="17" t="s">
        <v>124</v>
      </c>
      <c r="BM129" s="155" t="s">
        <v>170</v>
      </c>
    </row>
    <row r="130" spans="1:65" s="2" customFormat="1" ht="19.5" x14ac:dyDescent="0.2">
      <c r="A130" s="32"/>
      <c r="B130" s="33"/>
      <c r="C130" s="32"/>
      <c r="D130" s="157" t="s">
        <v>126</v>
      </c>
      <c r="E130" s="32"/>
      <c r="F130" s="158" t="s">
        <v>1300</v>
      </c>
      <c r="G130" s="32"/>
      <c r="H130" s="32"/>
      <c r="I130" s="159"/>
      <c r="J130" s="32"/>
      <c r="K130" s="32"/>
      <c r="L130" s="33"/>
      <c r="M130" s="160"/>
      <c r="N130" s="161"/>
      <c r="O130" s="58"/>
      <c r="P130" s="58"/>
      <c r="Q130" s="58"/>
      <c r="R130" s="58"/>
      <c r="S130" s="58"/>
      <c r="T130" s="59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7" t="s">
        <v>126</v>
      </c>
      <c r="AU130" s="17" t="s">
        <v>81</v>
      </c>
    </row>
    <row r="131" spans="1:65" s="2" customFormat="1" ht="49.15" customHeight="1" x14ac:dyDescent="0.2">
      <c r="A131" s="32"/>
      <c r="B131" s="143"/>
      <c r="C131" s="144" t="s">
        <v>156</v>
      </c>
      <c r="D131" s="144" t="s">
        <v>119</v>
      </c>
      <c r="E131" s="145" t="s">
        <v>1301</v>
      </c>
      <c r="F131" s="146" t="s">
        <v>1302</v>
      </c>
      <c r="G131" s="147" t="s">
        <v>122</v>
      </c>
      <c r="H131" s="148">
        <v>1</v>
      </c>
      <c r="I131" s="149"/>
      <c r="J131" s="150">
        <f>ROUND(I131*H131,2)</f>
        <v>0</v>
      </c>
      <c r="K131" s="146" t="s">
        <v>1344</v>
      </c>
      <c r="L131" s="33"/>
      <c r="M131" s="151" t="s">
        <v>1</v>
      </c>
      <c r="N131" s="152" t="s">
        <v>38</v>
      </c>
      <c r="O131" s="58"/>
      <c r="P131" s="153">
        <f>O131*H131</f>
        <v>0</v>
      </c>
      <c r="Q131" s="153">
        <v>0</v>
      </c>
      <c r="R131" s="153">
        <f>Q131*H131</f>
        <v>0</v>
      </c>
      <c r="S131" s="153">
        <v>0</v>
      </c>
      <c r="T131" s="154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124</v>
      </c>
      <c r="AT131" s="155" t="s">
        <v>119</v>
      </c>
      <c r="AU131" s="155" t="s">
        <v>81</v>
      </c>
      <c r="AY131" s="17" t="s">
        <v>116</v>
      </c>
      <c r="BE131" s="156">
        <f>IF(N131="základní",J131,0)</f>
        <v>0</v>
      </c>
      <c r="BF131" s="156">
        <f>IF(N131="snížená",J131,0)</f>
        <v>0</v>
      </c>
      <c r="BG131" s="156">
        <f>IF(N131="zákl. přenesená",J131,0)</f>
        <v>0</v>
      </c>
      <c r="BH131" s="156">
        <f>IF(N131="sníž. přenesená",J131,0)</f>
        <v>0</v>
      </c>
      <c r="BI131" s="156">
        <f>IF(N131="nulová",J131,0)</f>
        <v>0</v>
      </c>
      <c r="BJ131" s="17" t="s">
        <v>81</v>
      </c>
      <c r="BK131" s="156">
        <f>ROUND(I131*H131,2)</f>
        <v>0</v>
      </c>
      <c r="BL131" s="17" t="s">
        <v>124</v>
      </c>
      <c r="BM131" s="155" t="s">
        <v>187</v>
      </c>
    </row>
    <row r="132" spans="1:65" s="2" customFormat="1" ht="29.25" x14ac:dyDescent="0.2">
      <c r="A132" s="32"/>
      <c r="B132" s="33"/>
      <c r="C132" s="32"/>
      <c r="D132" s="157" t="s">
        <v>126</v>
      </c>
      <c r="E132" s="32"/>
      <c r="F132" s="158" t="s">
        <v>1302</v>
      </c>
      <c r="G132" s="32"/>
      <c r="H132" s="32"/>
      <c r="I132" s="159"/>
      <c r="J132" s="32"/>
      <c r="K132" s="32"/>
      <c r="L132" s="33"/>
      <c r="M132" s="160"/>
      <c r="N132" s="161"/>
      <c r="O132" s="58"/>
      <c r="P132" s="58"/>
      <c r="Q132" s="58"/>
      <c r="R132" s="58"/>
      <c r="S132" s="58"/>
      <c r="T132" s="5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126</v>
      </c>
      <c r="AU132" s="17" t="s">
        <v>81</v>
      </c>
    </row>
    <row r="133" spans="1:65" s="2" customFormat="1" ht="49.15" customHeight="1" x14ac:dyDescent="0.2">
      <c r="A133" s="32"/>
      <c r="B133" s="143"/>
      <c r="C133" s="144" t="s">
        <v>160</v>
      </c>
      <c r="D133" s="144" t="s">
        <v>119</v>
      </c>
      <c r="E133" s="145" t="s">
        <v>1303</v>
      </c>
      <c r="F133" s="146" t="s">
        <v>1304</v>
      </c>
      <c r="G133" s="147" t="s">
        <v>122</v>
      </c>
      <c r="H133" s="148">
        <v>1</v>
      </c>
      <c r="I133" s="149"/>
      <c r="J133" s="150">
        <f>ROUND(I133*H133,2)</f>
        <v>0</v>
      </c>
      <c r="K133" s="146" t="s">
        <v>1344</v>
      </c>
      <c r="L133" s="33"/>
      <c r="M133" s="151" t="s">
        <v>1</v>
      </c>
      <c r="N133" s="152" t="s">
        <v>38</v>
      </c>
      <c r="O133" s="58"/>
      <c r="P133" s="153">
        <f>O133*H133</f>
        <v>0</v>
      </c>
      <c r="Q133" s="153">
        <v>0</v>
      </c>
      <c r="R133" s="153">
        <f>Q133*H133</f>
        <v>0</v>
      </c>
      <c r="S133" s="153">
        <v>0</v>
      </c>
      <c r="T133" s="154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5" t="s">
        <v>124</v>
      </c>
      <c r="AT133" s="155" t="s">
        <v>119</v>
      </c>
      <c r="AU133" s="155" t="s">
        <v>81</v>
      </c>
      <c r="AY133" s="17" t="s">
        <v>116</v>
      </c>
      <c r="BE133" s="156">
        <f>IF(N133="základní",J133,0)</f>
        <v>0</v>
      </c>
      <c r="BF133" s="156">
        <f>IF(N133="snížená",J133,0)</f>
        <v>0</v>
      </c>
      <c r="BG133" s="156">
        <f>IF(N133="zákl. přenesená",J133,0)</f>
        <v>0</v>
      </c>
      <c r="BH133" s="156">
        <f>IF(N133="sníž. přenesená",J133,0)</f>
        <v>0</v>
      </c>
      <c r="BI133" s="156">
        <f>IF(N133="nulová",J133,0)</f>
        <v>0</v>
      </c>
      <c r="BJ133" s="17" t="s">
        <v>81</v>
      </c>
      <c r="BK133" s="156">
        <f>ROUND(I133*H133,2)</f>
        <v>0</v>
      </c>
      <c r="BL133" s="17" t="s">
        <v>124</v>
      </c>
      <c r="BM133" s="155" t="s">
        <v>203</v>
      </c>
    </row>
    <row r="134" spans="1:65" s="2" customFormat="1" ht="29.25" x14ac:dyDescent="0.2">
      <c r="A134" s="32"/>
      <c r="B134" s="33"/>
      <c r="C134" s="32"/>
      <c r="D134" s="157" t="s">
        <v>126</v>
      </c>
      <c r="E134" s="32"/>
      <c r="F134" s="158" t="s">
        <v>1304</v>
      </c>
      <c r="G134" s="32"/>
      <c r="H134" s="32"/>
      <c r="I134" s="159"/>
      <c r="J134" s="32"/>
      <c r="K134" s="32"/>
      <c r="L134" s="33"/>
      <c r="M134" s="160"/>
      <c r="N134" s="161"/>
      <c r="O134" s="58"/>
      <c r="P134" s="58"/>
      <c r="Q134" s="58"/>
      <c r="R134" s="58"/>
      <c r="S134" s="58"/>
      <c r="T134" s="5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7" t="s">
        <v>126</v>
      </c>
      <c r="AU134" s="17" t="s">
        <v>81</v>
      </c>
    </row>
    <row r="135" spans="1:65" s="2" customFormat="1" ht="55.5" customHeight="1" x14ac:dyDescent="0.2">
      <c r="A135" s="32"/>
      <c r="B135" s="143"/>
      <c r="C135" s="144" t="s">
        <v>142</v>
      </c>
      <c r="D135" s="144" t="s">
        <v>119</v>
      </c>
      <c r="E135" s="145" t="s">
        <v>1305</v>
      </c>
      <c r="F135" s="146" t="s">
        <v>1306</v>
      </c>
      <c r="G135" s="147" t="s">
        <v>122</v>
      </c>
      <c r="H135" s="148">
        <v>1</v>
      </c>
      <c r="I135" s="149"/>
      <c r="J135" s="150">
        <f>ROUND(I135*H135,2)</f>
        <v>0</v>
      </c>
      <c r="K135" s="146" t="s">
        <v>1344</v>
      </c>
      <c r="L135" s="33"/>
      <c r="M135" s="151" t="s">
        <v>1</v>
      </c>
      <c r="N135" s="152" t="s">
        <v>38</v>
      </c>
      <c r="O135" s="58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124</v>
      </c>
      <c r="AT135" s="155" t="s">
        <v>119</v>
      </c>
      <c r="AU135" s="155" t="s">
        <v>81</v>
      </c>
      <c r="AY135" s="17" t="s">
        <v>116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7" t="s">
        <v>81</v>
      </c>
      <c r="BK135" s="156">
        <f>ROUND(I135*H135,2)</f>
        <v>0</v>
      </c>
      <c r="BL135" s="17" t="s">
        <v>124</v>
      </c>
      <c r="BM135" s="155" t="s">
        <v>217</v>
      </c>
    </row>
    <row r="136" spans="1:65" s="2" customFormat="1" ht="29.25" x14ac:dyDescent="0.2">
      <c r="A136" s="32"/>
      <c r="B136" s="33"/>
      <c r="C136" s="32"/>
      <c r="D136" s="157" t="s">
        <v>126</v>
      </c>
      <c r="E136" s="32"/>
      <c r="F136" s="158" t="s">
        <v>1306</v>
      </c>
      <c r="G136" s="32"/>
      <c r="H136" s="32"/>
      <c r="I136" s="159"/>
      <c r="J136" s="32"/>
      <c r="K136" s="32"/>
      <c r="L136" s="33"/>
      <c r="M136" s="160"/>
      <c r="N136" s="161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126</v>
      </c>
      <c r="AU136" s="17" t="s">
        <v>81</v>
      </c>
    </row>
    <row r="137" spans="1:65" s="2" customFormat="1" ht="49.15" customHeight="1" x14ac:dyDescent="0.2">
      <c r="A137" s="32"/>
      <c r="B137" s="143"/>
      <c r="C137" s="144" t="s">
        <v>117</v>
      </c>
      <c r="D137" s="144" t="s">
        <v>119</v>
      </c>
      <c r="E137" s="145" t="s">
        <v>1307</v>
      </c>
      <c r="F137" s="146" t="s">
        <v>1308</v>
      </c>
      <c r="G137" s="147" t="s">
        <v>122</v>
      </c>
      <c r="H137" s="148">
        <v>2</v>
      </c>
      <c r="I137" s="149"/>
      <c r="J137" s="150">
        <f>ROUND(I137*H137,2)</f>
        <v>0</v>
      </c>
      <c r="K137" s="146" t="s">
        <v>1344</v>
      </c>
      <c r="L137" s="33"/>
      <c r="M137" s="151" t="s">
        <v>1</v>
      </c>
      <c r="N137" s="152" t="s">
        <v>38</v>
      </c>
      <c r="O137" s="58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5" t="s">
        <v>124</v>
      </c>
      <c r="AT137" s="155" t="s">
        <v>119</v>
      </c>
      <c r="AU137" s="155" t="s">
        <v>81</v>
      </c>
      <c r="AY137" s="17" t="s">
        <v>116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7" t="s">
        <v>81</v>
      </c>
      <c r="BK137" s="156">
        <f>ROUND(I137*H137,2)</f>
        <v>0</v>
      </c>
      <c r="BL137" s="17" t="s">
        <v>124</v>
      </c>
      <c r="BM137" s="155" t="s">
        <v>349</v>
      </c>
    </row>
    <row r="138" spans="1:65" s="2" customFormat="1" ht="29.25" x14ac:dyDescent="0.2">
      <c r="A138" s="32"/>
      <c r="B138" s="33"/>
      <c r="C138" s="32"/>
      <c r="D138" s="157" t="s">
        <v>126</v>
      </c>
      <c r="E138" s="32"/>
      <c r="F138" s="158" t="s">
        <v>1308</v>
      </c>
      <c r="G138" s="32"/>
      <c r="H138" s="32"/>
      <c r="I138" s="159"/>
      <c r="J138" s="32"/>
      <c r="K138" s="32"/>
      <c r="L138" s="33"/>
      <c r="M138" s="160"/>
      <c r="N138" s="161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126</v>
      </c>
      <c r="AU138" s="17" t="s">
        <v>81</v>
      </c>
    </row>
    <row r="139" spans="1:65" s="2" customFormat="1" ht="24.2" customHeight="1" x14ac:dyDescent="0.2">
      <c r="A139" s="32"/>
      <c r="B139" s="143"/>
      <c r="C139" s="144" t="s">
        <v>170</v>
      </c>
      <c r="D139" s="144" t="s">
        <v>119</v>
      </c>
      <c r="E139" s="145" t="s">
        <v>1309</v>
      </c>
      <c r="F139" s="146" t="s">
        <v>1310</v>
      </c>
      <c r="G139" s="147" t="s">
        <v>122</v>
      </c>
      <c r="H139" s="148">
        <v>3</v>
      </c>
      <c r="I139" s="149"/>
      <c r="J139" s="150">
        <f>ROUND(I139*H139,2)</f>
        <v>0</v>
      </c>
      <c r="K139" s="146" t="s">
        <v>1344</v>
      </c>
      <c r="L139" s="33"/>
      <c r="M139" s="151" t="s">
        <v>1</v>
      </c>
      <c r="N139" s="152" t="s">
        <v>38</v>
      </c>
      <c r="O139" s="58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5" t="s">
        <v>124</v>
      </c>
      <c r="AT139" s="155" t="s">
        <v>119</v>
      </c>
      <c r="AU139" s="155" t="s">
        <v>81</v>
      </c>
      <c r="AY139" s="17" t="s">
        <v>116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7" t="s">
        <v>81</v>
      </c>
      <c r="BK139" s="156">
        <f>ROUND(I139*H139,2)</f>
        <v>0</v>
      </c>
      <c r="BL139" s="17" t="s">
        <v>124</v>
      </c>
      <c r="BM139" s="155" t="s">
        <v>364</v>
      </c>
    </row>
    <row r="140" spans="1:65" s="2" customFormat="1" x14ac:dyDescent="0.2">
      <c r="A140" s="32"/>
      <c r="B140" s="33"/>
      <c r="C140" s="32"/>
      <c r="D140" s="157" t="s">
        <v>126</v>
      </c>
      <c r="E140" s="32"/>
      <c r="F140" s="158" t="s">
        <v>1310</v>
      </c>
      <c r="G140" s="32"/>
      <c r="H140" s="32"/>
      <c r="I140" s="159"/>
      <c r="J140" s="32"/>
      <c r="K140" s="32"/>
      <c r="L140" s="33"/>
      <c r="M140" s="160"/>
      <c r="N140" s="161"/>
      <c r="O140" s="58"/>
      <c r="P140" s="58"/>
      <c r="Q140" s="58"/>
      <c r="R140" s="58"/>
      <c r="S140" s="58"/>
      <c r="T140" s="5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7" t="s">
        <v>126</v>
      </c>
      <c r="AU140" s="17" t="s">
        <v>81</v>
      </c>
    </row>
    <row r="141" spans="1:65" s="2" customFormat="1" ht="24.2" customHeight="1" x14ac:dyDescent="0.2">
      <c r="A141" s="32"/>
      <c r="B141" s="143"/>
      <c r="C141" s="144" t="s">
        <v>180</v>
      </c>
      <c r="D141" s="144" t="s">
        <v>119</v>
      </c>
      <c r="E141" s="145" t="s">
        <v>1311</v>
      </c>
      <c r="F141" s="146" t="s">
        <v>1312</v>
      </c>
      <c r="G141" s="147" t="s">
        <v>122</v>
      </c>
      <c r="H141" s="148">
        <v>2</v>
      </c>
      <c r="I141" s="149"/>
      <c r="J141" s="150">
        <f>ROUND(I141*H141,2)</f>
        <v>0</v>
      </c>
      <c r="K141" s="146" t="s">
        <v>1344</v>
      </c>
      <c r="L141" s="33"/>
      <c r="M141" s="151" t="s">
        <v>1</v>
      </c>
      <c r="N141" s="152" t="s">
        <v>38</v>
      </c>
      <c r="O141" s="58"/>
      <c r="P141" s="153">
        <f>O141*H141</f>
        <v>0</v>
      </c>
      <c r="Q141" s="153">
        <v>0</v>
      </c>
      <c r="R141" s="153">
        <f>Q141*H141</f>
        <v>0</v>
      </c>
      <c r="S141" s="153">
        <v>0</v>
      </c>
      <c r="T141" s="15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124</v>
      </c>
      <c r="AT141" s="155" t="s">
        <v>119</v>
      </c>
      <c r="AU141" s="155" t="s">
        <v>81</v>
      </c>
      <c r="AY141" s="17" t="s">
        <v>116</v>
      </c>
      <c r="BE141" s="156">
        <f>IF(N141="základní",J141,0)</f>
        <v>0</v>
      </c>
      <c r="BF141" s="156">
        <f>IF(N141="snížená",J141,0)</f>
        <v>0</v>
      </c>
      <c r="BG141" s="156">
        <f>IF(N141="zákl. přenesená",J141,0)</f>
        <v>0</v>
      </c>
      <c r="BH141" s="156">
        <f>IF(N141="sníž. přenesená",J141,0)</f>
        <v>0</v>
      </c>
      <c r="BI141" s="156">
        <f>IF(N141="nulová",J141,0)</f>
        <v>0</v>
      </c>
      <c r="BJ141" s="17" t="s">
        <v>81</v>
      </c>
      <c r="BK141" s="156">
        <f>ROUND(I141*H141,2)</f>
        <v>0</v>
      </c>
      <c r="BL141" s="17" t="s">
        <v>124</v>
      </c>
      <c r="BM141" s="155" t="s">
        <v>377</v>
      </c>
    </row>
    <row r="142" spans="1:65" s="2" customFormat="1" x14ac:dyDescent="0.2">
      <c r="A142" s="32"/>
      <c r="B142" s="33"/>
      <c r="C142" s="32"/>
      <c r="D142" s="157" t="s">
        <v>126</v>
      </c>
      <c r="E142" s="32"/>
      <c r="F142" s="158" t="s">
        <v>1312</v>
      </c>
      <c r="G142" s="32"/>
      <c r="H142" s="32"/>
      <c r="I142" s="159"/>
      <c r="J142" s="32"/>
      <c r="K142" s="32"/>
      <c r="L142" s="33"/>
      <c r="M142" s="160"/>
      <c r="N142" s="161"/>
      <c r="O142" s="58"/>
      <c r="P142" s="58"/>
      <c r="Q142" s="58"/>
      <c r="R142" s="58"/>
      <c r="S142" s="58"/>
      <c r="T142" s="59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126</v>
      </c>
      <c r="AU142" s="17" t="s">
        <v>81</v>
      </c>
    </row>
    <row r="143" spans="1:65" s="2" customFormat="1" ht="21.75" customHeight="1" x14ac:dyDescent="0.2">
      <c r="A143" s="32"/>
      <c r="B143" s="143"/>
      <c r="C143" s="144" t="s">
        <v>187</v>
      </c>
      <c r="D143" s="144" t="s">
        <v>119</v>
      </c>
      <c r="E143" s="145" t="s">
        <v>1313</v>
      </c>
      <c r="F143" s="146" t="s">
        <v>1314</v>
      </c>
      <c r="G143" s="147" t="s">
        <v>1315</v>
      </c>
      <c r="H143" s="148">
        <v>5</v>
      </c>
      <c r="I143" s="149"/>
      <c r="J143" s="150">
        <f>ROUND(I143*H143,2)</f>
        <v>0</v>
      </c>
      <c r="K143" s="146" t="s">
        <v>1344</v>
      </c>
      <c r="L143" s="33"/>
      <c r="M143" s="151" t="s">
        <v>1</v>
      </c>
      <c r="N143" s="152" t="s">
        <v>38</v>
      </c>
      <c r="O143" s="58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5" t="s">
        <v>124</v>
      </c>
      <c r="AT143" s="155" t="s">
        <v>119</v>
      </c>
      <c r="AU143" s="155" t="s">
        <v>81</v>
      </c>
      <c r="AY143" s="17" t="s">
        <v>116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7" t="s">
        <v>81</v>
      </c>
      <c r="BK143" s="156">
        <f>ROUND(I143*H143,2)</f>
        <v>0</v>
      </c>
      <c r="BL143" s="17" t="s">
        <v>124</v>
      </c>
      <c r="BM143" s="155" t="s">
        <v>389</v>
      </c>
    </row>
    <row r="144" spans="1:65" s="2" customFormat="1" x14ac:dyDescent="0.2">
      <c r="A144" s="32"/>
      <c r="B144" s="33"/>
      <c r="C144" s="32"/>
      <c r="D144" s="157" t="s">
        <v>126</v>
      </c>
      <c r="E144" s="32"/>
      <c r="F144" s="158" t="s">
        <v>1314</v>
      </c>
      <c r="G144" s="32"/>
      <c r="H144" s="32"/>
      <c r="I144" s="159"/>
      <c r="J144" s="32"/>
      <c r="K144" s="32"/>
      <c r="L144" s="33"/>
      <c r="M144" s="160"/>
      <c r="N144" s="161"/>
      <c r="O144" s="58"/>
      <c r="P144" s="58"/>
      <c r="Q144" s="58"/>
      <c r="R144" s="58"/>
      <c r="S144" s="58"/>
      <c r="T144" s="5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126</v>
      </c>
      <c r="AU144" s="17" t="s">
        <v>81</v>
      </c>
    </row>
    <row r="145" spans="1:65" s="2" customFormat="1" ht="24.2" customHeight="1" x14ac:dyDescent="0.2">
      <c r="A145" s="32"/>
      <c r="B145" s="143"/>
      <c r="C145" s="144" t="s">
        <v>197</v>
      </c>
      <c r="D145" s="144" t="s">
        <v>119</v>
      </c>
      <c r="E145" s="145" t="s">
        <v>1316</v>
      </c>
      <c r="F145" s="146" t="s">
        <v>1317</v>
      </c>
      <c r="G145" s="147" t="s">
        <v>1318</v>
      </c>
      <c r="H145" s="148">
        <v>55</v>
      </c>
      <c r="I145" s="149"/>
      <c r="J145" s="150">
        <f>ROUND(I145*H145,2)</f>
        <v>0</v>
      </c>
      <c r="K145" s="146" t="s">
        <v>1344</v>
      </c>
      <c r="L145" s="33"/>
      <c r="M145" s="151" t="s">
        <v>1</v>
      </c>
      <c r="N145" s="152" t="s">
        <v>38</v>
      </c>
      <c r="O145" s="58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124</v>
      </c>
      <c r="AT145" s="155" t="s">
        <v>119</v>
      </c>
      <c r="AU145" s="155" t="s">
        <v>81</v>
      </c>
      <c r="AY145" s="17" t="s">
        <v>116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81</v>
      </c>
      <c r="BK145" s="156">
        <f>ROUND(I145*H145,2)</f>
        <v>0</v>
      </c>
      <c r="BL145" s="17" t="s">
        <v>124</v>
      </c>
      <c r="BM145" s="155" t="s">
        <v>400</v>
      </c>
    </row>
    <row r="146" spans="1:65" s="2" customFormat="1" x14ac:dyDescent="0.2">
      <c r="A146" s="32"/>
      <c r="B146" s="33"/>
      <c r="C146" s="32"/>
      <c r="D146" s="157" t="s">
        <v>126</v>
      </c>
      <c r="E146" s="32"/>
      <c r="F146" s="158" t="s">
        <v>1317</v>
      </c>
      <c r="G146" s="32"/>
      <c r="H146" s="32"/>
      <c r="I146" s="159"/>
      <c r="J146" s="32"/>
      <c r="K146" s="32"/>
      <c r="L146" s="33"/>
      <c r="M146" s="160"/>
      <c r="N146" s="161"/>
      <c r="O146" s="58"/>
      <c r="P146" s="58"/>
      <c r="Q146" s="58"/>
      <c r="R146" s="58"/>
      <c r="S146" s="58"/>
      <c r="T146" s="5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7" t="s">
        <v>126</v>
      </c>
      <c r="AU146" s="17" t="s">
        <v>81</v>
      </c>
    </row>
    <row r="147" spans="1:65" s="2" customFormat="1" ht="16.5" customHeight="1" x14ac:dyDescent="0.2">
      <c r="A147" s="32"/>
      <c r="B147" s="143"/>
      <c r="C147" s="144" t="s">
        <v>203</v>
      </c>
      <c r="D147" s="144" t="s">
        <v>119</v>
      </c>
      <c r="E147" s="145" t="s">
        <v>1319</v>
      </c>
      <c r="F147" s="146" t="s">
        <v>1320</v>
      </c>
      <c r="G147" s="147" t="s">
        <v>1318</v>
      </c>
      <c r="H147" s="148">
        <v>110</v>
      </c>
      <c r="I147" s="149"/>
      <c r="J147" s="150">
        <f>ROUND(I147*H147,2)</f>
        <v>0</v>
      </c>
      <c r="K147" s="146" t="s">
        <v>1344</v>
      </c>
      <c r="L147" s="33"/>
      <c r="M147" s="151" t="s">
        <v>1</v>
      </c>
      <c r="N147" s="152" t="s">
        <v>38</v>
      </c>
      <c r="O147" s="58"/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5" t="s">
        <v>124</v>
      </c>
      <c r="AT147" s="155" t="s">
        <v>119</v>
      </c>
      <c r="AU147" s="155" t="s">
        <v>81</v>
      </c>
      <c r="AY147" s="17" t="s">
        <v>116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7" t="s">
        <v>81</v>
      </c>
      <c r="BK147" s="156">
        <f>ROUND(I147*H147,2)</f>
        <v>0</v>
      </c>
      <c r="BL147" s="17" t="s">
        <v>124</v>
      </c>
      <c r="BM147" s="155" t="s">
        <v>410</v>
      </c>
    </row>
    <row r="148" spans="1:65" s="2" customFormat="1" x14ac:dyDescent="0.2">
      <c r="A148" s="32"/>
      <c r="B148" s="33"/>
      <c r="C148" s="32"/>
      <c r="D148" s="157" t="s">
        <v>126</v>
      </c>
      <c r="E148" s="32"/>
      <c r="F148" s="158" t="s">
        <v>1320</v>
      </c>
      <c r="G148" s="32"/>
      <c r="H148" s="32"/>
      <c r="I148" s="159"/>
      <c r="J148" s="32"/>
      <c r="K148" s="32"/>
      <c r="L148" s="33"/>
      <c r="M148" s="160"/>
      <c r="N148" s="161"/>
      <c r="O148" s="58"/>
      <c r="P148" s="58"/>
      <c r="Q148" s="58"/>
      <c r="R148" s="58"/>
      <c r="S148" s="58"/>
      <c r="T148" s="59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7" t="s">
        <v>126</v>
      </c>
      <c r="AU148" s="17" t="s">
        <v>81</v>
      </c>
    </row>
    <row r="149" spans="1:65" s="2" customFormat="1" ht="16.5" customHeight="1" x14ac:dyDescent="0.2">
      <c r="A149" s="32"/>
      <c r="B149" s="143"/>
      <c r="C149" s="144" t="s">
        <v>8</v>
      </c>
      <c r="D149" s="144" t="s">
        <v>119</v>
      </c>
      <c r="E149" s="145" t="s">
        <v>1321</v>
      </c>
      <c r="F149" s="146" t="s">
        <v>1322</v>
      </c>
      <c r="G149" s="147" t="s">
        <v>1318</v>
      </c>
      <c r="H149" s="148">
        <v>100</v>
      </c>
      <c r="I149" s="149"/>
      <c r="J149" s="150">
        <f>ROUND(I149*H149,2)</f>
        <v>0</v>
      </c>
      <c r="K149" s="146" t="s">
        <v>1344</v>
      </c>
      <c r="L149" s="33"/>
      <c r="M149" s="151" t="s">
        <v>1</v>
      </c>
      <c r="N149" s="152" t="s">
        <v>38</v>
      </c>
      <c r="O149" s="58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124</v>
      </c>
      <c r="AT149" s="155" t="s">
        <v>119</v>
      </c>
      <c r="AU149" s="155" t="s">
        <v>81</v>
      </c>
      <c r="AY149" s="17" t="s">
        <v>116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81</v>
      </c>
      <c r="BK149" s="156">
        <f>ROUND(I149*H149,2)</f>
        <v>0</v>
      </c>
      <c r="BL149" s="17" t="s">
        <v>124</v>
      </c>
      <c r="BM149" s="155" t="s">
        <v>422</v>
      </c>
    </row>
    <row r="150" spans="1:65" s="2" customFormat="1" x14ac:dyDescent="0.2">
      <c r="A150" s="32"/>
      <c r="B150" s="33"/>
      <c r="C150" s="32"/>
      <c r="D150" s="157" t="s">
        <v>126</v>
      </c>
      <c r="E150" s="32"/>
      <c r="F150" s="158" t="s">
        <v>1322</v>
      </c>
      <c r="G150" s="32"/>
      <c r="H150" s="32"/>
      <c r="I150" s="159"/>
      <c r="J150" s="32"/>
      <c r="K150" s="32"/>
      <c r="L150" s="33"/>
      <c r="M150" s="160"/>
      <c r="N150" s="161"/>
      <c r="O150" s="58"/>
      <c r="P150" s="58"/>
      <c r="Q150" s="58"/>
      <c r="R150" s="58"/>
      <c r="S150" s="58"/>
      <c r="T150" s="5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126</v>
      </c>
      <c r="AU150" s="17" t="s">
        <v>81</v>
      </c>
    </row>
    <row r="151" spans="1:65" s="2" customFormat="1" ht="16.5" customHeight="1" x14ac:dyDescent="0.2">
      <c r="A151" s="32"/>
      <c r="B151" s="143"/>
      <c r="C151" s="144" t="s">
        <v>217</v>
      </c>
      <c r="D151" s="144" t="s">
        <v>119</v>
      </c>
      <c r="E151" s="145" t="s">
        <v>1323</v>
      </c>
      <c r="F151" s="146" t="s">
        <v>1324</v>
      </c>
      <c r="G151" s="147" t="s">
        <v>173</v>
      </c>
      <c r="H151" s="148">
        <v>100</v>
      </c>
      <c r="I151" s="149"/>
      <c r="J151" s="150">
        <f>ROUND(I151*H151,2)</f>
        <v>0</v>
      </c>
      <c r="K151" s="146" t="s">
        <v>1344</v>
      </c>
      <c r="L151" s="33"/>
      <c r="M151" s="151" t="s">
        <v>1</v>
      </c>
      <c r="N151" s="152" t="s">
        <v>38</v>
      </c>
      <c r="O151" s="58"/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5" t="s">
        <v>124</v>
      </c>
      <c r="AT151" s="155" t="s">
        <v>119</v>
      </c>
      <c r="AU151" s="155" t="s">
        <v>81</v>
      </c>
      <c r="AY151" s="17" t="s">
        <v>116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7" t="s">
        <v>81</v>
      </c>
      <c r="BK151" s="156">
        <f>ROUND(I151*H151,2)</f>
        <v>0</v>
      </c>
      <c r="BL151" s="17" t="s">
        <v>124</v>
      </c>
      <c r="BM151" s="155" t="s">
        <v>435</v>
      </c>
    </row>
    <row r="152" spans="1:65" s="2" customFormat="1" x14ac:dyDescent="0.2">
      <c r="A152" s="32"/>
      <c r="B152" s="33"/>
      <c r="C152" s="32"/>
      <c r="D152" s="157" t="s">
        <v>126</v>
      </c>
      <c r="E152" s="32"/>
      <c r="F152" s="158" t="s">
        <v>1324</v>
      </c>
      <c r="G152" s="32"/>
      <c r="H152" s="32"/>
      <c r="I152" s="159"/>
      <c r="J152" s="32"/>
      <c r="K152" s="32"/>
      <c r="L152" s="33"/>
      <c r="M152" s="160"/>
      <c r="N152" s="161"/>
      <c r="O152" s="58"/>
      <c r="P152" s="58"/>
      <c r="Q152" s="58"/>
      <c r="R152" s="58"/>
      <c r="S152" s="58"/>
      <c r="T152" s="5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7" t="s">
        <v>126</v>
      </c>
      <c r="AU152" s="17" t="s">
        <v>81</v>
      </c>
    </row>
    <row r="153" spans="1:65" s="2" customFormat="1" ht="16.5" customHeight="1" x14ac:dyDescent="0.2">
      <c r="A153" s="32"/>
      <c r="B153" s="143"/>
      <c r="C153" s="144" t="s">
        <v>342</v>
      </c>
      <c r="D153" s="144" t="s">
        <v>119</v>
      </c>
      <c r="E153" s="145" t="s">
        <v>1325</v>
      </c>
      <c r="F153" s="146" t="s">
        <v>1326</v>
      </c>
      <c r="G153" s="147" t="s">
        <v>173</v>
      </c>
      <c r="H153" s="148">
        <v>16</v>
      </c>
      <c r="I153" s="149"/>
      <c r="J153" s="150">
        <f>ROUND(I153*H153,2)</f>
        <v>0</v>
      </c>
      <c r="K153" s="146" t="s">
        <v>1344</v>
      </c>
      <c r="L153" s="33"/>
      <c r="M153" s="151" t="s">
        <v>1</v>
      </c>
      <c r="N153" s="152" t="s">
        <v>38</v>
      </c>
      <c r="O153" s="58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124</v>
      </c>
      <c r="AT153" s="155" t="s">
        <v>119</v>
      </c>
      <c r="AU153" s="155" t="s">
        <v>81</v>
      </c>
      <c r="AY153" s="17" t="s">
        <v>116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81</v>
      </c>
      <c r="BK153" s="156">
        <f>ROUND(I153*H153,2)</f>
        <v>0</v>
      </c>
      <c r="BL153" s="17" t="s">
        <v>124</v>
      </c>
      <c r="BM153" s="155" t="s">
        <v>452</v>
      </c>
    </row>
    <row r="154" spans="1:65" s="2" customFormat="1" x14ac:dyDescent="0.2">
      <c r="A154" s="32"/>
      <c r="B154" s="33"/>
      <c r="C154" s="32"/>
      <c r="D154" s="157" t="s">
        <v>126</v>
      </c>
      <c r="E154" s="32"/>
      <c r="F154" s="158" t="s">
        <v>1326</v>
      </c>
      <c r="G154" s="32"/>
      <c r="H154" s="32"/>
      <c r="I154" s="159"/>
      <c r="J154" s="32"/>
      <c r="K154" s="32"/>
      <c r="L154" s="33"/>
      <c r="M154" s="160"/>
      <c r="N154" s="161"/>
      <c r="O154" s="58"/>
      <c r="P154" s="58"/>
      <c r="Q154" s="58"/>
      <c r="R154" s="58"/>
      <c r="S154" s="58"/>
      <c r="T154" s="59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T154" s="17" t="s">
        <v>126</v>
      </c>
      <c r="AU154" s="17" t="s">
        <v>81</v>
      </c>
    </row>
    <row r="155" spans="1:65" s="2" customFormat="1" ht="16.5" customHeight="1" x14ac:dyDescent="0.2">
      <c r="A155" s="32"/>
      <c r="B155" s="143"/>
      <c r="C155" s="144" t="s">
        <v>349</v>
      </c>
      <c r="D155" s="144" t="s">
        <v>119</v>
      </c>
      <c r="E155" s="145" t="s">
        <v>1327</v>
      </c>
      <c r="F155" s="146" t="s">
        <v>1328</v>
      </c>
      <c r="G155" s="147" t="s">
        <v>329</v>
      </c>
      <c r="H155" s="148">
        <v>2</v>
      </c>
      <c r="I155" s="149"/>
      <c r="J155" s="150">
        <f>ROUND(I155*H155,2)</f>
        <v>0</v>
      </c>
      <c r="K155" s="146" t="s">
        <v>1344</v>
      </c>
      <c r="L155" s="33"/>
      <c r="M155" s="151" t="s">
        <v>1</v>
      </c>
      <c r="N155" s="152" t="s">
        <v>38</v>
      </c>
      <c r="O155" s="58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5" t="s">
        <v>124</v>
      </c>
      <c r="AT155" s="155" t="s">
        <v>119</v>
      </c>
      <c r="AU155" s="155" t="s">
        <v>81</v>
      </c>
      <c r="AY155" s="17" t="s">
        <v>116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7" t="s">
        <v>81</v>
      </c>
      <c r="BK155" s="156">
        <f>ROUND(I155*H155,2)</f>
        <v>0</v>
      </c>
      <c r="BL155" s="17" t="s">
        <v>124</v>
      </c>
      <c r="BM155" s="155" t="s">
        <v>465</v>
      </c>
    </row>
    <row r="156" spans="1:65" s="2" customFormat="1" x14ac:dyDescent="0.2">
      <c r="A156" s="32"/>
      <c r="B156" s="33"/>
      <c r="C156" s="32"/>
      <c r="D156" s="157" t="s">
        <v>126</v>
      </c>
      <c r="E156" s="32"/>
      <c r="F156" s="158" t="s">
        <v>1328</v>
      </c>
      <c r="G156" s="32"/>
      <c r="H156" s="32"/>
      <c r="I156" s="159"/>
      <c r="J156" s="32"/>
      <c r="K156" s="32"/>
      <c r="L156" s="33"/>
      <c r="M156" s="160"/>
      <c r="N156" s="161"/>
      <c r="O156" s="58"/>
      <c r="P156" s="58"/>
      <c r="Q156" s="58"/>
      <c r="R156" s="58"/>
      <c r="S156" s="58"/>
      <c r="T156" s="59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7" t="s">
        <v>126</v>
      </c>
      <c r="AU156" s="17" t="s">
        <v>81</v>
      </c>
    </row>
    <row r="157" spans="1:65" s="2" customFormat="1" ht="24.2" customHeight="1" x14ac:dyDescent="0.2">
      <c r="A157" s="32"/>
      <c r="B157" s="143"/>
      <c r="C157" s="144" t="s">
        <v>357</v>
      </c>
      <c r="D157" s="144" t="s">
        <v>119</v>
      </c>
      <c r="E157" s="145" t="s">
        <v>1329</v>
      </c>
      <c r="F157" s="146" t="s">
        <v>1330</v>
      </c>
      <c r="G157" s="147" t="s">
        <v>1318</v>
      </c>
      <c r="H157" s="148">
        <v>80</v>
      </c>
      <c r="I157" s="149"/>
      <c r="J157" s="150">
        <f>ROUND(I157*H157,2)</f>
        <v>0</v>
      </c>
      <c r="K157" s="146" t="s">
        <v>1344</v>
      </c>
      <c r="L157" s="33"/>
      <c r="M157" s="151" t="s">
        <v>1</v>
      </c>
      <c r="N157" s="152" t="s">
        <v>38</v>
      </c>
      <c r="O157" s="58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124</v>
      </c>
      <c r="AT157" s="155" t="s">
        <v>119</v>
      </c>
      <c r="AU157" s="155" t="s">
        <v>81</v>
      </c>
      <c r="AY157" s="17" t="s">
        <v>116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81</v>
      </c>
      <c r="BK157" s="156">
        <f>ROUND(I157*H157,2)</f>
        <v>0</v>
      </c>
      <c r="BL157" s="17" t="s">
        <v>124</v>
      </c>
      <c r="BM157" s="155" t="s">
        <v>480</v>
      </c>
    </row>
    <row r="158" spans="1:65" s="2" customFormat="1" ht="19.5" x14ac:dyDescent="0.2">
      <c r="A158" s="32"/>
      <c r="B158" s="33"/>
      <c r="C158" s="32"/>
      <c r="D158" s="157" t="s">
        <v>126</v>
      </c>
      <c r="E158" s="32"/>
      <c r="F158" s="158" t="s">
        <v>1330</v>
      </c>
      <c r="G158" s="32"/>
      <c r="H158" s="32"/>
      <c r="I158" s="159"/>
      <c r="J158" s="32"/>
      <c r="K158" s="32"/>
      <c r="L158" s="33"/>
      <c r="M158" s="160"/>
      <c r="N158" s="161"/>
      <c r="O158" s="58"/>
      <c r="P158" s="58"/>
      <c r="Q158" s="58"/>
      <c r="R158" s="58"/>
      <c r="S158" s="58"/>
      <c r="T158" s="5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7" t="s">
        <v>126</v>
      </c>
      <c r="AU158" s="17" t="s">
        <v>81</v>
      </c>
    </row>
    <row r="159" spans="1:65" s="2" customFormat="1" ht="16.5" customHeight="1" x14ac:dyDescent="0.2">
      <c r="A159" s="32"/>
      <c r="B159" s="143"/>
      <c r="C159" s="144" t="s">
        <v>364</v>
      </c>
      <c r="D159" s="144" t="s">
        <v>119</v>
      </c>
      <c r="E159" s="145" t="s">
        <v>1331</v>
      </c>
      <c r="F159" s="146" t="s">
        <v>1332</v>
      </c>
      <c r="G159" s="147" t="s">
        <v>122</v>
      </c>
      <c r="H159" s="148">
        <v>1</v>
      </c>
      <c r="I159" s="149"/>
      <c r="J159" s="150">
        <f>ROUND(I159*H159,2)</f>
        <v>0</v>
      </c>
      <c r="K159" s="146" t="s">
        <v>1344</v>
      </c>
      <c r="L159" s="33"/>
      <c r="M159" s="151" t="s">
        <v>1</v>
      </c>
      <c r="N159" s="152" t="s">
        <v>38</v>
      </c>
      <c r="O159" s="58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5" t="s">
        <v>124</v>
      </c>
      <c r="AT159" s="155" t="s">
        <v>119</v>
      </c>
      <c r="AU159" s="155" t="s">
        <v>81</v>
      </c>
      <c r="AY159" s="17" t="s">
        <v>116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7" t="s">
        <v>81</v>
      </c>
      <c r="BK159" s="156">
        <f>ROUND(I159*H159,2)</f>
        <v>0</v>
      </c>
      <c r="BL159" s="17" t="s">
        <v>124</v>
      </c>
      <c r="BM159" s="155" t="s">
        <v>494</v>
      </c>
    </row>
    <row r="160" spans="1:65" s="2" customFormat="1" x14ac:dyDescent="0.2">
      <c r="A160" s="32"/>
      <c r="B160" s="33"/>
      <c r="C160" s="32"/>
      <c r="D160" s="157" t="s">
        <v>126</v>
      </c>
      <c r="E160" s="32"/>
      <c r="F160" s="158" t="s">
        <v>1332</v>
      </c>
      <c r="G160" s="32"/>
      <c r="H160" s="32"/>
      <c r="I160" s="159"/>
      <c r="J160" s="32"/>
      <c r="K160" s="32"/>
      <c r="L160" s="33"/>
      <c r="M160" s="160"/>
      <c r="N160" s="161"/>
      <c r="O160" s="58"/>
      <c r="P160" s="58"/>
      <c r="Q160" s="58"/>
      <c r="R160" s="58"/>
      <c r="S160" s="58"/>
      <c r="T160" s="59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126</v>
      </c>
      <c r="AU160" s="17" t="s">
        <v>81</v>
      </c>
    </row>
    <row r="161" spans="1:65" s="2" customFormat="1" ht="16.5" customHeight="1" x14ac:dyDescent="0.2">
      <c r="A161" s="32"/>
      <c r="B161" s="143"/>
      <c r="C161" s="144" t="s">
        <v>7</v>
      </c>
      <c r="D161" s="144" t="s">
        <v>119</v>
      </c>
      <c r="E161" s="145" t="s">
        <v>1333</v>
      </c>
      <c r="F161" s="146" t="s">
        <v>1334</v>
      </c>
      <c r="G161" s="147" t="s">
        <v>1335</v>
      </c>
      <c r="H161" s="148">
        <v>5</v>
      </c>
      <c r="I161" s="149"/>
      <c r="J161" s="150">
        <f>ROUND(I161*H161,2)</f>
        <v>0</v>
      </c>
      <c r="K161" s="146" t="s">
        <v>1344</v>
      </c>
      <c r="L161" s="33"/>
      <c r="M161" s="151" t="s">
        <v>1</v>
      </c>
      <c r="N161" s="152" t="s">
        <v>38</v>
      </c>
      <c r="O161" s="58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5" t="s">
        <v>124</v>
      </c>
      <c r="AT161" s="155" t="s">
        <v>119</v>
      </c>
      <c r="AU161" s="155" t="s">
        <v>81</v>
      </c>
      <c r="AY161" s="17" t="s">
        <v>116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7" t="s">
        <v>81</v>
      </c>
      <c r="BK161" s="156">
        <f>ROUND(I161*H161,2)</f>
        <v>0</v>
      </c>
      <c r="BL161" s="17" t="s">
        <v>124</v>
      </c>
      <c r="BM161" s="155" t="s">
        <v>503</v>
      </c>
    </row>
    <row r="162" spans="1:65" s="2" customFormat="1" x14ac:dyDescent="0.2">
      <c r="A162" s="32"/>
      <c r="B162" s="33"/>
      <c r="C162" s="32"/>
      <c r="D162" s="157" t="s">
        <v>126</v>
      </c>
      <c r="E162" s="32"/>
      <c r="F162" s="158" t="s">
        <v>1334</v>
      </c>
      <c r="G162" s="32"/>
      <c r="H162" s="32"/>
      <c r="I162" s="159"/>
      <c r="J162" s="32"/>
      <c r="K162" s="32"/>
      <c r="L162" s="33"/>
      <c r="M162" s="160"/>
      <c r="N162" s="161"/>
      <c r="O162" s="58"/>
      <c r="P162" s="58"/>
      <c r="Q162" s="58"/>
      <c r="R162" s="58"/>
      <c r="S162" s="58"/>
      <c r="T162" s="5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7" t="s">
        <v>126</v>
      </c>
      <c r="AU162" s="17" t="s">
        <v>81</v>
      </c>
    </row>
    <row r="163" spans="1:65" s="2" customFormat="1" ht="24.2" customHeight="1" x14ac:dyDescent="0.2">
      <c r="A163" s="32"/>
      <c r="B163" s="143"/>
      <c r="C163" s="144" t="s">
        <v>377</v>
      </c>
      <c r="D163" s="144" t="s">
        <v>119</v>
      </c>
      <c r="E163" s="145" t="s">
        <v>1336</v>
      </c>
      <c r="F163" s="146" t="s">
        <v>1337</v>
      </c>
      <c r="G163" s="147" t="s">
        <v>1335</v>
      </c>
      <c r="H163" s="148">
        <v>150</v>
      </c>
      <c r="I163" s="149"/>
      <c r="J163" s="150">
        <f>ROUND(I163*H163,2)</f>
        <v>0</v>
      </c>
      <c r="K163" s="146" t="s">
        <v>1344</v>
      </c>
      <c r="L163" s="33"/>
      <c r="M163" s="151" t="s">
        <v>1</v>
      </c>
      <c r="N163" s="152" t="s">
        <v>38</v>
      </c>
      <c r="O163" s="58"/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5" t="s">
        <v>124</v>
      </c>
      <c r="AT163" s="155" t="s">
        <v>119</v>
      </c>
      <c r="AU163" s="155" t="s">
        <v>81</v>
      </c>
      <c r="AY163" s="17" t="s">
        <v>116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7" t="s">
        <v>81</v>
      </c>
      <c r="BK163" s="156">
        <f>ROUND(I163*H163,2)</f>
        <v>0</v>
      </c>
      <c r="BL163" s="17" t="s">
        <v>124</v>
      </c>
      <c r="BM163" s="155" t="s">
        <v>516</v>
      </c>
    </row>
    <row r="164" spans="1:65" s="2" customFormat="1" ht="19.5" x14ac:dyDescent="0.2">
      <c r="A164" s="32"/>
      <c r="B164" s="33"/>
      <c r="C164" s="32"/>
      <c r="D164" s="157" t="s">
        <v>126</v>
      </c>
      <c r="E164" s="32"/>
      <c r="F164" s="158" t="s">
        <v>1337</v>
      </c>
      <c r="G164" s="32"/>
      <c r="H164" s="32"/>
      <c r="I164" s="159"/>
      <c r="J164" s="32"/>
      <c r="K164" s="32"/>
      <c r="L164" s="33"/>
      <c r="M164" s="160"/>
      <c r="N164" s="161"/>
      <c r="O164" s="58"/>
      <c r="P164" s="58"/>
      <c r="Q164" s="58"/>
      <c r="R164" s="58"/>
      <c r="S164" s="58"/>
      <c r="T164" s="59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7" t="s">
        <v>126</v>
      </c>
      <c r="AU164" s="17" t="s">
        <v>81</v>
      </c>
    </row>
    <row r="165" spans="1:65" s="2" customFormat="1" ht="21.75" customHeight="1" x14ac:dyDescent="0.2">
      <c r="A165" s="32"/>
      <c r="B165" s="143"/>
      <c r="C165" s="144" t="s">
        <v>384</v>
      </c>
      <c r="D165" s="144" t="s">
        <v>119</v>
      </c>
      <c r="E165" s="145" t="s">
        <v>1338</v>
      </c>
      <c r="F165" s="146" t="s">
        <v>1339</v>
      </c>
      <c r="G165" s="147" t="s">
        <v>1335</v>
      </c>
      <c r="H165" s="148">
        <v>12</v>
      </c>
      <c r="I165" s="149"/>
      <c r="J165" s="150">
        <f>ROUND(I165*H165,2)</f>
        <v>0</v>
      </c>
      <c r="K165" s="146" t="s">
        <v>1344</v>
      </c>
      <c r="L165" s="33"/>
      <c r="M165" s="151" t="s">
        <v>1</v>
      </c>
      <c r="N165" s="152" t="s">
        <v>38</v>
      </c>
      <c r="O165" s="58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5" t="s">
        <v>124</v>
      </c>
      <c r="AT165" s="155" t="s">
        <v>119</v>
      </c>
      <c r="AU165" s="155" t="s">
        <v>81</v>
      </c>
      <c r="AY165" s="17" t="s">
        <v>116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7" t="s">
        <v>81</v>
      </c>
      <c r="BK165" s="156">
        <f>ROUND(I165*H165,2)</f>
        <v>0</v>
      </c>
      <c r="BL165" s="17" t="s">
        <v>124</v>
      </c>
      <c r="BM165" s="155" t="s">
        <v>529</v>
      </c>
    </row>
    <row r="166" spans="1:65" s="2" customFormat="1" x14ac:dyDescent="0.2">
      <c r="A166" s="32"/>
      <c r="B166" s="33"/>
      <c r="C166" s="32"/>
      <c r="D166" s="157" t="s">
        <v>126</v>
      </c>
      <c r="E166" s="32"/>
      <c r="F166" s="158" t="s">
        <v>1339</v>
      </c>
      <c r="G166" s="32"/>
      <c r="H166" s="32"/>
      <c r="I166" s="159"/>
      <c r="J166" s="32"/>
      <c r="K166" s="32"/>
      <c r="L166" s="33"/>
      <c r="M166" s="160"/>
      <c r="N166" s="161"/>
      <c r="O166" s="58"/>
      <c r="P166" s="58"/>
      <c r="Q166" s="58"/>
      <c r="R166" s="58"/>
      <c r="S166" s="58"/>
      <c r="T166" s="59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T166" s="17" t="s">
        <v>126</v>
      </c>
      <c r="AU166" s="17" t="s">
        <v>81</v>
      </c>
    </row>
    <row r="167" spans="1:65" s="2" customFormat="1" ht="16.5" customHeight="1" x14ac:dyDescent="0.2">
      <c r="A167" s="32"/>
      <c r="B167" s="143"/>
      <c r="C167" s="144" t="s">
        <v>389</v>
      </c>
      <c r="D167" s="144" t="s">
        <v>119</v>
      </c>
      <c r="E167" s="145" t="s">
        <v>1340</v>
      </c>
      <c r="F167" s="146" t="s">
        <v>1341</v>
      </c>
      <c r="G167" s="147" t="s">
        <v>1335</v>
      </c>
      <c r="H167" s="148">
        <v>20</v>
      </c>
      <c r="I167" s="149"/>
      <c r="J167" s="150">
        <f>ROUND(I167*H167,2)</f>
        <v>0</v>
      </c>
      <c r="K167" s="146" t="s">
        <v>1344</v>
      </c>
      <c r="L167" s="33"/>
      <c r="M167" s="151" t="s">
        <v>1</v>
      </c>
      <c r="N167" s="152" t="s">
        <v>38</v>
      </c>
      <c r="O167" s="58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5" t="s">
        <v>124</v>
      </c>
      <c r="AT167" s="155" t="s">
        <v>119</v>
      </c>
      <c r="AU167" s="155" t="s">
        <v>81</v>
      </c>
      <c r="AY167" s="17" t="s">
        <v>116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7" t="s">
        <v>81</v>
      </c>
      <c r="BK167" s="156">
        <f>ROUND(I167*H167,2)</f>
        <v>0</v>
      </c>
      <c r="BL167" s="17" t="s">
        <v>124</v>
      </c>
      <c r="BM167" s="155" t="s">
        <v>543</v>
      </c>
    </row>
    <row r="168" spans="1:65" s="2" customFormat="1" x14ac:dyDescent="0.2">
      <c r="A168" s="32"/>
      <c r="B168" s="33"/>
      <c r="C168" s="32"/>
      <c r="D168" s="157" t="s">
        <v>126</v>
      </c>
      <c r="E168" s="32"/>
      <c r="F168" s="158" t="s">
        <v>1341</v>
      </c>
      <c r="G168" s="32"/>
      <c r="H168" s="32"/>
      <c r="I168" s="159"/>
      <c r="J168" s="32"/>
      <c r="K168" s="32"/>
      <c r="L168" s="33"/>
      <c r="M168" s="160"/>
      <c r="N168" s="161"/>
      <c r="O168" s="58"/>
      <c r="P168" s="58"/>
      <c r="Q168" s="58"/>
      <c r="R168" s="58"/>
      <c r="S168" s="58"/>
      <c r="T168" s="59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7" t="s">
        <v>126</v>
      </c>
      <c r="AU168" s="17" t="s">
        <v>81</v>
      </c>
    </row>
    <row r="169" spans="1:65" s="2" customFormat="1" ht="16.5" customHeight="1" x14ac:dyDescent="0.2">
      <c r="A169" s="32"/>
      <c r="B169" s="143"/>
      <c r="C169" s="144" t="s">
        <v>393</v>
      </c>
      <c r="D169" s="144" t="s">
        <v>119</v>
      </c>
      <c r="E169" s="145" t="s">
        <v>1342</v>
      </c>
      <c r="F169" s="146" t="s">
        <v>1343</v>
      </c>
      <c r="G169" s="147" t="s">
        <v>1335</v>
      </c>
      <c r="H169" s="148">
        <v>25</v>
      </c>
      <c r="I169" s="149"/>
      <c r="J169" s="150">
        <f>ROUND(I169*H169,2)</f>
        <v>0</v>
      </c>
      <c r="K169" s="146" t="s">
        <v>1344</v>
      </c>
      <c r="L169" s="33"/>
      <c r="M169" s="151" t="s">
        <v>1</v>
      </c>
      <c r="N169" s="152" t="s">
        <v>38</v>
      </c>
      <c r="O169" s="58"/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5" t="s">
        <v>124</v>
      </c>
      <c r="AT169" s="155" t="s">
        <v>119</v>
      </c>
      <c r="AU169" s="155" t="s">
        <v>81</v>
      </c>
      <c r="AY169" s="17" t="s">
        <v>116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7" t="s">
        <v>81</v>
      </c>
      <c r="BK169" s="156">
        <f>ROUND(I169*H169,2)</f>
        <v>0</v>
      </c>
      <c r="BL169" s="17" t="s">
        <v>124</v>
      </c>
      <c r="BM169" s="155" t="s">
        <v>557</v>
      </c>
    </row>
    <row r="170" spans="1:65" s="2" customFormat="1" ht="12" x14ac:dyDescent="0.2">
      <c r="A170" s="32"/>
      <c r="B170" s="33"/>
      <c r="C170" s="32"/>
      <c r="D170" s="157" t="s">
        <v>126</v>
      </c>
      <c r="E170" s="32"/>
      <c r="F170" s="158" t="s">
        <v>1343</v>
      </c>
      <c r="G170" s="32"/>
      <c r="H170" s="32"/>
      <c r="I170" s="159"/>
      <c r="J170" s="32"/>
      <c r="K170" s="244"/>
      <c r="L170" s="33"/>
      <c r="M170" s="190"/>
      <c r="N170" s="191"/>
      <c r="O170" s="192"/>
      <c r="P170" s="192"/>
      <c r="Q170" s="192"/>
      <c r="R170" s="192"/>
      <c r="S170" s="192"/>
      <c r="T170" s="193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126</v>
      </c>
      <c r="AU170" s="17" t="s">
        <v>81</v>
      </c>
    </row>
    <row r="171" spans="1:65" s="2" customFormat="1" ht="6.95" customHeight="1" x14ac:dyDescent="0.2">
      <c r="A171" s="32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33"/>
      <c r="M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</row>
  </sheetData>
  <autoFilter ref="C117:K170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181 - Dopravně inženýr...</vt:lpstr>
      <vt:lpstr>SO 201 - Most ev.č. ZR-002</vt:lpstr>
      <vt:lpstr>SO 401 - Přeložka VO</vt:lpstr>
      <vt:lpstr>'Rekapitulace stavby'!Názvy_tisku</vt:lpstr>
      <vt:lpstr>'SO 181 - Dopravně inženýr...'!Názvy_tisku</vt:lpstr>
      <vt:lpstr>'SO 201 - Most ev.č. ZR-002'!Názvy_tisku</vt:lpstr>
      <vt:lpstr>'SO 401 - Přeložka VO'!Názvy_tisku</vt:lpstr>
      <vt:lpstr>'Rekapitulace stavby'!Oblast_tisku</vt:lpstr>
      <vt:lpstr>'SO 181 - Dopravně inženýr...'!Oblast_tisku</vt:lpstr>
      <vt:lpstr>'SO 201 - Most ev.č. ZR-002'!Oblast_tisku</vt:lpstr>
      <vt:lpstr>'SO 401 - Přeložka VO'!Oblast_tisku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Šárka</dc:creator>
  <cp:lastModifiedBy>Šárka</cp:lastModifiedBy>
  <dcterms:created xsi:type="dcterms:W3CDTF">2023-04-14T11:20:48Z</dcterms:created>
  <dcterms:modified xsi:type="dcterms:W3CDTF">2023-04-14T11:23:31Z</dcterms:modified>
</cp:coreProperties>
</file>