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D.1.4.1 - vodovod, kanali..." sheetId="3" r:id="rId3"/>
    <sheet name="D.1.4.2 - ústřední vytápě..." sheetId="4" r:id="rId4"/>
    <sheet name="D.1.4.3 - elektrické rozv..." sheetId="5" r:id="rId5"/>
    <sheet name="D.1.4.4 - elektrické rozv..." sheetId="6" r:id="rId6"/>
    <sheet name="D.1.4. - ostatní a vedlej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stavební úpravy'!$C$133:$K$377</definedName>
    <definedName name="_xlnm.Print_Area" localSheetId="1">'SO 01 - stavební úpravy'!$C$4:$J$76,'SO 01 - stavební úpravy'!$C$82:$J$115,'SO 01 - stavební úpravy'!$C$121:$J$377</definedName>
    <definedName name="_xlnm.Print_Titles" localSheetId="1">'SO 01 - stavební úpravy'!$133:$133</definedName>
    <definedName name="_xlnm._FilterDatabase" localSheetId="2" hidden="1">'D.1.4.1 - vodovod, kanali...'!$C$122:$K$173</definedName>
    <definedName name="_xlnm.Print_Area" localSheetId="2">'D.1.4.1 - vodovod, kanali...'!$C$4:$J$76,'D.1.4.1 - vodovod, kanali...'!$C$82:$J$104,'D.1.4.1 - vodovod, kanali...'!$C$110:$J$173</definedName>
    <definedName name="_xlnm.Print_Titles" localSheetId="2">'D.1.4.1 - vodovod, kanali...'!$122:$122</definedName>
    <definedName name="_xlnm._FilterDatabase" localSheetId="3" hidden="1">'D.1.4.2 - ústřední vytápě...'!$C$121:$K$179</definedName>
    <definedName name="_xlnm.Print_Area" localSheetId="3">'D.1.4.2 - ústřední vytápě...'!$C$4:$J$76,'D.1.4.2 - ústřední vytápě...'!$C$82:$J$103,'D.1.4.2 - ústřední vytápě...'!$C$109:$J$179</definedName>
    <definedName name="_xlnm.Print_Titles" localSheetId="3">'D.1.4.2 - ústřední vytápě...'!$121:$121</definedName>
    <definedName name="_xlnm._FilterDatabase" localSheetId="4" hidden="1">'D.1.4.3 - elektrické rozv...'!$C$125:$K$194</definedName>
    <definedName name="_xlnm.Print_Area" localSheetId="4">'D.1.4.3 - elektrické rozv...'!$C$4:$J$76,'D.1.4.3 - elektrické rozv...'!$C$82:$J$107,'D.1.4.3 - elektrické rozv...'!$C$113:$J$194</definedName>
    <definedName name="_xlnm.Print_Titles" localSheetId="4">'D.1.4.3 - elektrické rozv...'!$125:$125</definedName>
    <definedName name="_xlnm._FilterDatabase" localSheetId="5" hidden="1">'D.1.4.4 - elektrické rozv...'!$C$119:$K$138</definedName>
    <definedName name="_xlnm.Print_Area" localSheetId="5">'D.1.4.4 - elektrické rozv...'!$C$4:$J$76,'D.1.4.4 - elektrické rozv...'!$C$82:$J$101,'D.1.4.4 - elektrické rozv...'!$C$107:$J$138</definedName>
    <definedName name="_xlnm.Print_Titles" localSheetId="5">'D.1.4.4 - elektrické rozv...'!$119:$119</definedName>
    <definedName name="_xlnm._FilterDatabase" localSheetId="6" hidden="1">'D.1.4. - ostatní a vedlej...'!$C$120:$K$143</definedName>
    <definedName name="_xlnm.Print_Area" localSheetId="6">'D.1.4. - ostatní a vedlej...'!$C$4:$J$76,'D.1.4. - ostatní a vedlej...'!$C$82:$J$102,'D.1.4. - ostatní a vedlej...'!$C$108:$J$143</definedName>
    <definedName name="_xlnm.Print_Titles" localSheetId="6">'D.1.4. - ostatní a vedlej...'!$120:$120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6" r="J37"/>
  <c r="J36"/>
  <c i="1" r="AY99"/>
  <c i="6" r="J35"/>
  <c i="1" r="AX99"/>
  <c i="6"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5"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4" r="J37"/>
  <c r="J36"/>
  <c i="1" r="AY97"/>
  <c i="4" r="J35"/>
  <c i="1" r="AX97"/>
  <c i="4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2" r="J37"/>
  <c r="J36"/>
  <c i="1" r="AY95"/>
  <c i="2" r="J35"/>
  <c i="1" r="AX95"/>
  <c i="2"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4"/>
  <c r="BH354"/>
  <c r="BG354"/>
  <c r="BF354"/>
  <c r="T354"/>
  <c r="T345"/>
  <c r="R354"/>
  <c r="R345"/>
  <c r="P354"/>
  <c r="P345"/>
  <c r="BI346"/>
  <c r="BH346"/>
  <c r="BG346"/>
  <c r="BF346"/>
  <c r="T346"/>
  <c r="R346"/>
  <c r="P346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13"/>
  <c r="BH313"/>
  <c r="BG313"/>
  <c r="BF313"/>
  <c r="T313"/>
  <c r="R313"/>
  <c r="P313"/>
  <c r="BI306"/>
  <c r="BH306"/>
  <c r="BG306"/>
  <c r="BF306"/>
  <c r="T306"/>
  <c r="R306"/>
  <c r="P306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T212"/>
  <c r="R213"/>
  <c r="R212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5"/>
  <c r="BH185"/>
  <c r="BG185"/>
  <c r="BF185"/>
  <c r="T185"/>
  <c r="R185"/>
  <c r="P185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1"/>
  <c r="J130"/>
  <c r="F130"/>
  <c r="F128"/>
  <c r="E126"/>
  <c r="J92"/>
  <c r="J91"/>
  <c r="F91"/>
  <c r="F89"/>
  <c r="E87"/>
  <c r="J18"/>
  <c r="E18"/>
  <c r="F131"/>
  <c r="J17"/>
  <c r="J12"/>
  <c r="J128"/>
  <c r="E7"/>
  <c r="E124"/>
  <c i="1" r="L90"/>
  <c r="AM90"/>
  <c r="AM89"/>
  <c r="L89"/>
  <c r="AM87"/>
  <c r="L87"/>
  <c r="L85"/>
  <c r="L84"/>
  <c i="2" r="J329"/>
  <c r="J287"/>
  <c r="BK266"/>
  <c r="J253"/>
  <c r="BK229"/>
  <c r="J225"/>
  <c r="BK215"/>
  <c r="J206"/>
  <c r="J185"/>
  <c r="J159"/>
  <c r="J147"/>
  <c r="BK136"/>
  <c r="BK346"/>
  <c r="J341"/>
  <c r="J272"/>
  <c r="BK253"/>
  <c r="BK249"/>
  <c r="BK231"/>
  <c r="BK218"/>
  <c r="BK211"/>
  <c r="BK201"/>
  <c r="J161"/>
  <c r="BK145"/>
  <c i="1" r="AS94"/>
  <c i="2" r="BK299"/>
  <c r="J293"/>
  <c r="BK259"/>
  <c r="BK250"/>
  <c r="J240"/>
  <c r="J231"/>
  <c r="J211"/>
  <c r="J196"/>
  <c r="BK152"/>
  <c r="BK138"/>
  <c i="3" r="BK163"/>
  <c r="J154"/>
  <c r="J131"/>
  <c r="BK166"/>
  <c r="BK155"/>
  <c r="BK150"/>
  <c r="BK131"/>
  <c r="J172"/>
  <c r="J164"/>
  <c r="J155"/>
  <c r="BK148"/>
  <c r="J140"/>
  <c r="J170"/>
  <c r="J163"/>
  <c r="J148"/>
  <c i="4" r="J177"/>
  <c r="J152"/>
  <c r="J138"/>
  <c r="J128"/>
  <c r="BK125"/>
  <c r="BK162"/>
  <c r="J141"/>
  <c r="J134"/>
  <c r="BK178"/>
  <c r="J159"/>
  <c r="BK141"/>
  <c r="J137"/>
  <c i="5" r="BK188"/>
  <c r="J179"/>
  <c r="J168"/>
  <c r="BK157"/>
  <c r="BK149"/>
  <c r="BK131"/>
  <c r="J192"/>
  <c r="J186"/>
  <c r="BK177"/>
  <c r="J163"/>
  <c r="J140"/>
  <c r="BK138"/>
  <c r="J133"/>
  <c r="J190"/>
  <c r="J183"/>
  <c r="BK156"/>
  <c r="BK145"/>
  <c r="J139"/>
  <c r="BK133"/>
  <c r="BK189"/>
  <c r="BK172"/>
  <c r="J161"/>
  <c r="BK155"/>
  <c r="J137"/>
  <c i="6" r="BK134"/>
  <c r="BK125"/>
  <c r="BK124"/>
  <c i="7" r="J141"/>
  <c r="J127"/>
  <c r="J136"/>
  <c r="J137"/>
  <c r="BK124"/>
  <c i="2" r="BK327"/>
  <c r="J313"/>
  <c r="J275"/>
  <c r="J259"/>
  <c r="BK246"/>
  <c r="BK245"/>
  <c r="BK242"/>
  <c r="BK238"/>
  <c r="J237"/>
  <c r="J236"/>
  <c r="J232"/>
  <c r="J226"/>
  <c r="J223"/>
  <c r="BK210"/>
  <c r="BK194"/>
  <c r="BK161"/>
  <c r="BK148"/>
  <c r="BK140"/>
  <c r="J364"/>
  <c r="BK343"/>
  <c r="J281"/>
  <c r="BK275"/>
  <c r="J256"/>
  <c r="J250"/>
  <c r="BK240"/>
  <c r="BK226"/>
  <c r="J215"/>
  <c r="BK207"/>
  <c r="BK196"/>
  <c r="BK177"/>
  <c r="J141"/>
  <c r="J377"/>
  <c r="BK369"/>
  <c r="BK354"/>
  <c r="BK335"/>
  <c r="BK324"/>
  <c r="J306"/>
  <c r="BK293"/>
  <c r="J266"/>
  <c r="J251"/>
  <c r="J245"/>
  <c r="BK236"/>
  <c r="BK223"/>
  <c r="J201"/>
  <c r="J177"/>
  <c r="J148"/>
  <c i="3" r="BK172"/>
  <c r="J159"/>
  <c r="BK144"/>
  <c r="BK136"/>
  <c r="BK168"/>
  <c r="J161"/>
  <c r="BK153"/>
  <c r="J144"/>
  <c r="BK126"/>
  <c r="BK161"/>
  <c r="J153"/>
  <c r="BK147"/>
  <c r="J138"/>
  <c r="J168"/>
  <c r="J150"/>
  <c r="J147"/>
  <c i="4" r="BK167"/>
  <c r="J157"/>
  <c r="BK143"/>
  <c r="BK129"/>
  <c r="BK127"/>
  <c r="J178"/>
  <c r="BK152"/>
  <c r="BK138"/>
  <c r="J127"/>
  <c r="J162"/>
  <c r="J151"/>
  <c r="J139"/>
  <c r="J126"/>
  <c i="5" r="BK190"/>
  <c r="BK186"/>
  <c r="J177"/>
  <c r="BK167"/>
  <c r="J153"/>
  <c r="J147"/>
  <c r="BK128"/>
  <c r="J184"/>
  <c r="J181"/>
  <c r="J166"/>
  <c r="J156"/>
  <c r="J141"/>
  <c r="J136"/>
  <c r="J194"/>
  <c r="J189"/>
  <c r="BK161"/>
  <c r="J155"/>
  <c r="J151"/>
  <c r="BK141"/>
  <c r="J135"/>
  <c r="J132"/>
  <c r="BK176"/>
  <c r="J167"/>
  <c r="J150"/>
  <c r="J145"/>
  <c i="6" r="BK129"/>
  <c r="BK126"/>
  <c r="J132"/>
  <c i="7" r="J138"/>
  <c r="BK140"/>
  <c r="BK138"/>
  <c r="BK130"/>
  <c i="2" r="J324"/>
  <c r="BK281"/>
  <c r="BK272"/>
  <c r="J258"/>
  <c r="J249"/>
  <c r="J227"/>
  <c r="J216"/>
  <c r="J213"/>
  <c r="BK198"/>
  <c r="J174"/>
  <c r="J152"/>
  <c r="J145"/>
  <c r="BK377"/>
  <c r="J354"/>
  <c r="J343"/>
  <c r="BK277"/>
  <c r="BK258"/>
  <c r="BK251"/>
  <c r="J247"/>
  <c r="J229"/>
  <c r="BK216"/>
  <c r="J210"/>
  <c r="J194"/>
  <c r="BK169"/>
  <c r="BK147"/>
  <c r="J136"/>
  <c r="J375"/>
  <c r="BK364"/>
  <c r="J346"/>
  <c r="J335"/>
  <c r="J327"/>
  <c r="BK313"/>
  <c r="BK287"/>
  <c r="J255"/>
  <c r="J246"/>
  <c r="J238"/>
  <c r="BK227"/>
  <c r="J207"/>
  <c r="J169"/>
  <c r="BK141"/>
  <c i="3" r="J171"/>
  <c r="J158"/>
  <c r="BK141"/>
  <c r="J126"/>
  <c r="J165"/>
  <c r="J156"/>
  <c r="J151"/>
  <c r="BK138"/>
  <c r="BK170"/>
  <c r="BK159"/>
  <c r="BK152"/>
  <c r="J142"/>
  <c r="BK173"/>
  <c r="J166"/>
  <c r="J149"/>
  <c i="4" r="J160"/>
  <c r="BK151"/>
  <c r="J130"/>
  <c r="J125"/>
  <c r="BK179"/>
  <c r="BK172"/>
  <c r="J143"/>
  <c r="BK137"/>
  <c r="J179"/>
  <c r="BK160"/>
  <c r="BK146"/>
  <c r="BK134"/>
  <c i="5" r="BK193"/>
  <c r="J182"/>
  <c r="J176"/>
  <c r="BK159"/>
  <c r="BK151"/>
  <c r="BK136"/>
  <c r="J193"/>
  <c r="J187"/>
  <c r="BK182"/>
  <c r="J172"/>
  <c r="J160"/>
  <c r="BK143"/>
  <c r="BK137"/>
  <c r="J128"/>
  <c r="BK184"/>
  <c r="BK175"/>
  <c r="J158"/>
  <c r="J152"/>
  <c r="BK140"/>
  <c r="J134"/>
  <c r="BK191"/>
  <c r="BK169"/>
  <c r="BK166"/>
  <c r="J149"/>
  <c r="BK132"/>
  <c i="6" r="BK130"/>
  <c r="J127"/>
  <c r="BK127"/>
  <c r="J126"/>
  <c r="J125"/>
  <c r="J124"/>
  <c r="J122"/>
  <c r="J134"/>
  <c r="BK132"/>
  <c r="J130"/>
  <c r="J129"/>
  <c r="BK128"/>
  <c r="BK122"/>
  <c i="7" r="J143"/>
  <c r="J140"/>
  <c r="BK137"/>
  <c r="BK136"/>
  <c r="BK132"/>
  <c r="J130"/>
  <c r="BK127"/>
  <c r="J132"/>
  <c i="2" r="BK255"/>
  <c r="BK237"/>
  <c r="BK225"/>
  <c r="BK213"/>
  <c r="BK206"/>
  <c r="BK185"/>
  <c r="BK159"/>
  <c r="J138"/>
  <c r="BK375"/>
  <c r="J369"/>
  <c r="BK341"/>
  <c r="BK329"/>
  <c r="BK306"/>
  <c r="J299"/>
  <c r="J277"/>
  <c r="BK256"/>
  <c r="BK247"/>
  <c r="J242"/>
  <c r="BK232"/>
  <c r="J218"/>
  <c r="J198"/>
  <c r="BK174"/>
  <c r="J140"/>
  <c i="3" r="BK165"/>
  <c r="J152"/>
  <c r="BK140"/>
  <c r="J173"/>
  <c r="BK164"/>
  <c r="BK154"/>
  <c r="BK149"/>
  <c r="J136"/>
  <c r="BK171"/>
  <c r="J169"/>
  <c r="BK156"/>
  <c r="BK151"/>
  <c r="J141"/>
  <c r="BK169"/>
  <c r="BK158"/>
  <c r="BK142"/>
  <c i="4" r="J172"/>
  <c r="BK159"/>
  <c r="BK139"/>
  <c r="BK128"/>
  <c r="BK126"/>
  <c r="BK177"/>
  <c r="J146"/>
  <c r="BK140"/>
  <c r="J129"/>
  <c r="J167"/>
  <c r="BK157"/>
  <c r="J140"/>
  <c r="BK130"/>
  <c i="5" r="BK192"/>
  <c r="BK187"/>
  <c r="J175"/>
  <c r="BK158"/>
  <c r="BK150"/>
  <c r="BK134"/>
  <c r="BK194"/>
  <c r="J188"/>
  <c r="BK183"/>
  <c r="J169"/>
  <c r="J157"/>
  <c r="BK152"/>
  <c r="BK139"/>
  <c r="BK135"/>
  <c r="J191"/>
  <c r="BK181"/>
  <c r="BK160"/>
  <c r="BK153"/>
  <c r="J143"/>
  <c r="J138"/>
  <c r="J131"/>
  <c r="BK179"/>
  <c r="BK168"/>
  <c r="BK163"/>
  <c r="J159"/>
  <c r="BK147"/>
  <c i="6" r="J137"/>
  <c r="J128"/>
  <c r="BK137"/>
  <c i="7" r="BK143"/>
  <c r="BK135"/>
  <c r="J124"/>
  <c r="BK141"/>
  <c r="J135"/>
  <c i="2" l="1" r="T135"/>
  <c r="R151"/>
  <c r="T200"/>
  <c r="R209"/>
  <c r="BK214"/>
  <c r="J214"/>
  <c r="J102"/>
  <c r="T217"/>
  <c r="R235"/>
  <c r="R234"/>
  <c r="R241"/>
  <c r="T248"/>
  <c r="T257"/>
  <c r="R280"/>
  <c r="P328"/>
  <c r="T363"/>
  <c i="3" r="BK125"/>
  <c r="J125"/>
  <c r="J98"/>
  <c r="T125"/>
  <c r="P139"/>
  <c r="BK146"/>
  <c r="J146"/>
  <c r="J101"/>
  <c r="R146"/>
  <c r="BK160"/>
  <c r="J160"/>
  <c r="J102"/>
  <c r="T160"/>
  <c r="R167"/>
  <c i="4" r="R124"/>
  <c r="T136"/>
  <c r="T142"/>
  <c r="T156"/>
  <c r="T161"/>
  <c i="5" r="T130"/>
  <c r="R142"/>
  <c r="P154"/>
  <c r="R165"/>
  <c r="R180"/>
  <c r="R174"/>
  <c r="R170"/>
  <c r="P185"/>
  <c i="6" r="T123"/>
  <c r="T120"/>
  <c r="T131"/>
  <c i="2" r="BK135"/>
  <c r="J135"/>
  <c r="J97"/>
  <c r="P151"/>
  <c r="BK200"/>
  <c r="J200"/>
  <c r="J99"/>
  <c r="BK209"/>
  <c r="J209"/>
  <c r="J100"/>
  <c r="P214"/>
  <c r="R217"/>
  <c r="T235"/>
  <c r="T234"/>
  <c r="T241"/>
  <c r="R248"/>
  <c r="P257"/>
  <c r="P280"/>
  <c r="T328"/>
  <c r="P363"/>
  <c i="3" r="R125"/>
  <c r="R124"/>
  <c r="R139"/>
  <c r="P146"/>
  <c r="R160"/>
  <c r="T167"/>
  <c i="4" r="T124"/>
  <c r="T123"/>
  <c r="T122"/>
  <c r="R136"/>
  <c r="P142"/>
  <c r="P156"/>
  <c r="BK161"/>
  <c r="J161"/>
  <c r="J102"/>
  <c i="5" r="BK130"/>
  <c r="J130"/>
  <c r="J98"/>
  <c r="P142"/>
  <c r="T154"/>
  <c r="T165"/>
  <c r="T180"/>
  <c r="T174"/>
  <c r="T170"/>
  <c r="R185"/>
  <c i="6" r="P123"/>
  <c r="P120"/>
  <c i="1" r="AU99"/>
  <c i="6" r="P131"/>
  <c i="2" r="P135"/>
  <c r="T151"/>
  <c r="R200"/>
  <c r="P209"/>
  <c r="R214"/>
  <c r="BK217"/>
  <c r="J217"/>
  <c r="J103"/>
  <c r="P235"/>
  <c r="P234"/>
  <c r="BK241"/>
  <c r="J241"/>
  <c r="J106"/>
  <c r="P248"/>
  <c r="BK257"/>
  <c r="J257"/>
  <c r="J108"/>
  <c r="BK280"/>
  <c r="J280"/>
  <c r="J110"/>
  <c r="BK328"/>
  <c r="J328"/>
  <c r="J111"/>
  <c r="BK363"/>
  <c r="J363"/>
  <c r="J114"/>
  <c i="4" r="BK124"/>
  <c r="J124"/>
  <c r="J98"/>
  <c r="P136"/>
  <c r="BK142"/>
  <c r="J142"/>
  <c r="J100"/>
  <c r="BK156"/>
  <c r="J156"/>
  <c r="J101"/>
  <c r="R161"/>
  <c i="5" r="R130"/>
  <c r="R126"/>
  <c r="BK142"/>
  <c r="J142"/>
  <c r="J99"/>
  <c r="BK154"/>
  <c r="J154"/>
  <c r="J100"/>
  <c r="BK165"/>
  <c r="J165"/>
  <c r="J101"/>
  <c r="P180"/>
  <c r="P174"/>
  <c r="P170"/>
  <c r="T185"/>
  <c i="6" r="R123"/>
  <c r="R120"/>
  <c r="R131"/>
  <c i="7" r="P134"/>
  <c r="P129"/>
  <c r="P122"/>
  <c r="P121"/>
  <c i="1" r="AU100"/>
  <c i="2" r="R135"/>
  <c r="BK151"/>
  <c r="J151"/>
  <c r="J98"/>
  <c r="P200"/>
  <c r="T209"/>
  <c r="T214"/>
  <c r="P217"/>
  <c r="BK235"/>
  <c r="J235"/>
  <c r="J105"/>
  <c r="P241"/>
  <c r="BK248"/>
  <c r="J248"/>
  <c r="J107"/>
  <c r="R257"/>
  <c r="T280"/>
  <c r="R328"/>
  <c r="R363"/>
  <c i="3" r="P125"/>
  <c r="P124"/>
  <c r="BK139"/>
  <c r="J139"/>
  <c r="J99"/>
  <c r="T139"/>
  <c r="T146"/>
  <c r="T145"/>
  <c r="P160"/>
  <c r="BK167"/>
  <c r="J167"/>
  <c r="J103"/>
  <c r="P167"/>
  <c i="4" r="P124"/>
  <c r="BK136"/>
  <c r="J136"/>
  <c r="J99"/>
  <c r="R142"/>
  <c r="R156"/>
  <c r="P161"/>
  <c i="5" r="P130"/>
  <c r="P126"/>
  <c i="1" r="AU98"/>
  <c i="5" r="T142"/>
  <c r="R154"/>
  <c r="P165"/>
  <c r="BK180"/>
  <c r="J180"/>
  <c r="J105"/>
  <c r="BK185"/>
  <c r="J185"/>
  <c r="J106"/>
  <c i="6" r="BK123"/>
  <c r="J123"/>
  <c r="J98"/>
  <c r="BK131"/>
  <c r="J131"/>
  <c r="J99"/>
  <c i="7" r="BK134"/>
  <c r="J134"/>
  <c r="J101"/>
  <c r="R134"/>
  <c r="R129"/>
  <c r="R122"/>
  <c r="R121"/>
  <c r="T134"/>
  <c r="T129"/>
  <c r="T122"/>
  <c r="T121"/>
  <c i="5" r="BK171"/>
  <c r="J171"/>
  <c r="J103"/>
  <c i="7" r="BK123"/>
  <c r="J123"/>
  <c r="J98"/>
  <c i="5" r="BK174"/>
  <c r="J174"/>
  <c r="J104"/>
  <c i="2" r="BK212"/>
  <c r="J212"/>
  <c r="J101"/>
  <c r="BK276"/>
  <c r="J276"/>
  <c r="J109"/>
  <c i="6" r="BK121"/>
  <c r="J121"/>
  <c r="J97"/>
  <c i="7" r="BK126"/>
  <c r="J126"/>
  <c r="J99"/>
  <c r="BK129"/>
  <c r="J129"/>
  <c r="J100"/>
  <c i="2" r="BK342"/>
  <c r="J342"/>
  <c r="J112"/>
  <c r="BK345"/>
  <c r="J345"/>
  <c r="J113"/>
  <c i="5" r="BK127"/>
  <c r="J127"/>
  <c r="J97"/>
  <c i="6" r="BK136"/>
  <c r="J136"/>
  <c r="J100"/>
  <c i="7" r="F92"/>
  <c r="J115"/>
  <c r="BE127"/>
  <c r="BE141"/>
  <c r="BE136"/>
  <c r="BE137"/>
  <c r="E85"/>
  <c r="BE124"/>
  <c r="BE132"/>
  <c r="BE130"/>
  <c r="BE135"/>
  <c r="BE138"/>
  <c r="BE140"/>
  <c r="BE143"/>
  <c i="6" r="E110"/>
  <c r="BE122"/>
  <c r="BE124"/>
  <c r="BE125"/>
  <c r="BE132"/>
  <c r="BE134"/>
  <c r="J89"/>
  <c r="F92"/>
  <c r="BE126"/>
  <c r="BE128"/>
  <c r="BE129"/>
  <c r="BE127"/>
  <c r="BE130"/>
  <c r="BE137"/>
  <c i="5" r="J120"/>
  <c r="BE128"/>
  <c r="BE134"/>
  <c r="BE137"/>
  <c r="BE138"/>
  <c r="BE150"/>
  <c r="BE156"/>
  <c r="BE157"/>
  <c r="BE159"/>
  <c r="BE172"/>
  <c r="BE182"/>
  <c r="BE184"/>
  <c r="BE192"/>
  <c r="F92"/>
  <c r="E116"/>
  <c r="BE135"/>
  <c r="BE136"/>
  <c r="BE149"/>
  <c r="BE176"/>
  <c r="BE177"/>
  <c r="BE179"/>
  <c r="BE186"/>
  <c r="BE187"/>
  <c r="BE191"/>
  <c r="BE131"/>
  <c r="BE133"/>
  <c r="BE141"/>
  <c r="BE145"/>
  <c r="BE147"/>
  <c r="BE158"/>
  <c r="BE166"/>
  <c r="BE167"/>
  <c r="BE168"/>
  <c r="BE175"/>
  <c r="BE189"/>
  <c r="BE190"/>
  <c r="BE194"/>
  <c r="BE132"/>
  <c r="BE139"/>
  <c r="BE140"/>
  <c r="BE143"/>
  <c r="BE151"/>
  <c r="BE152"/>
  <c r="BE153"/>
  <c r="BE155"/>
  <c r="BE160"/>
  <c r="BE161"/>
  <c r="BE163"/>
  <c r="BE169"/>
  <c r="BE181"/>
  <c r="BE183"/>
  <c r="BE188"/>
  <c r="BE193"/>
  <c i="4" r="J89"/>
  <c r="BE127"/>
  <c r="BE128"/>
  <c r="BE138"/>
  <c r="BE140"/>
  <c r="BE143"/>
  <c r="BE152"/>
  <c r="BE159"/>
  <c r="BE177"/>
  <c r="BE179"/>
  <c r="E85"/>
  <c r="F92"/>
  <c r="BE125"/>
  <c r="BE129"/>
  <c r="BE137"/>
  <c r="BE139"/>
  <c r="BE141"/>
  <c r="BE151"/>
  <c r="BE167"/>
  <c r="BE172"/>
  <c r="BE178"/>
  <c r="BE126"/>
  <c r="BE130"/>
  <c r="BE134"/>
  <c r="BE146"/>
  <c r="BE157"/>
  <c r="BE160"/>
  <c r="BE162"/>
  <c i="3" r="J89"/>
  <c r="F120"/>
  <c r="BE126"/>
  <c r="BE131"/>
  <c r="BE136"/>
  <c r="BE141"/>
  <c r="BE144"/>
  <c r="BE150"/>
  <c r="BE152"/>
  <c r="BE153"/>
  <c r="BE154"/>
  <c r="BE159"/>
  <c r="BE163"/>
  <c r="BE164"/>
  <c r="BE165"/>
  <c r="E85"/>
  <c r="BE148"/>
  <c r="BE149"/>
  <c r="BE166"/>
  <c r="BE140"/>
  <c r="BE147"/>
  <c r="BE156"/>
  <c r="BE158"/>
  <c r="BE161"/>
  <c r="BE168"/>
  <c r="BE169"/>
  <c r="BE170"/>
  <c r="BE171"/>
  <c r="BE138"/>
  <c r="BE142"/>
  <c r="BE151"/>
  <c r="BE155"/>
  <c r="BE172"/>
  <c r="BE173"/>
  <c i="2" r="J89"/>
  <c r="BE140"/>
  <c r="BE148"/>
  <c r="BE207"/>
  <c r="BE210"/>
  <c r="BE218"/>
  <c r="BE226"/>
  <c r="BE232"/>
  <c r="BE237"/>
  <c r="BE240"/>
  <c r="BE249"/>
  <c r="BE258"/>
  <c r="BE272"/>
  <c r="BE277"/>
  <c r="BE293"/>
  <c r="BE299"/>
  <c r="BE306"/>
  <c r="BE313"/>
  <c r="BE329"/>
  <c r="BE335"/>
  <c r="BE346"/>
  <c r="BE354"/>
  <c r="BE364"/>
  <c r="BE369"/>
  <c r="BE375"/>
  <c r="E85"/>
  <c r="BE136"/>
  <c r="BE141"/>
  <c r="BE145"/>
  <c r="BE152"/>
  <c r="BE174"/>
  <c r="BE177"/>
  <c r="BE194"/>
  <c r="BE198"/>
  <c r="BE201"/>
  <c r="BE206"/>
  <c r="BE213"/>
  <c r="BE215"/>
  <c r="BE216"/>
  <c r="BE223"/>
  <c r="BE225"/>
  <c r="BE227"/>
  <c r="BE236"/>
  <c r="BE238"/>
  <c r="BE245"/>
  <c r="BE246"/>
  <c r="BE247"/>
  <c r="BE250"/>
  <c r="BE251"/>
  <c r="BE253"/>
  <c r="BE266"/>
  <c r="BE275"/>
  <c r="BE281"/>
  <c r="BE287"/>
  <c r="BE377"/>
  <c r="BE343"/>
  <c r="F92"/>
  <c r="BE138"/>
  <c r="BE147"/>
  <c r="BE159"/>
  <c r="BE161"/>
  <c r="BE169"/>
  <c r="BE185"/>
  <c r="BE196"/>
  <c r="BE211"/>
  <c r="BE229"/>
  <c r="BE231"/>
  <c r="BE242"/>
  <c r="BE255"/>
  <c r="BE256"/>
  <c r="BE259"/>
  <c r="BE324"/>
  <c r="BE327"/>
  <c r="BE341"/>
  <c r="F35"/>
  <c i="1" r="BB95"/>
  <c i="3" r="F36"/>
  <c i="1" r="BC96"/>
  <c i="4" r="F35"/>
  <c i="1" r="BB97"/>
  <c i="4" r="F37"/>
  <c i="1" r="BD97"/>
  <c i="5" r="F36"/>
  <c i="1" r="BC98"/>
  <c i="6" r="F37"/>
  <c i="1" r="BD99"/>
  <c i="7" r="F35"/>
  <c i="1" r="BB100"/>
  <c i="2" r="F36"/>
  <c i="1" r="BC95"/>
  <c i="3" r="F35"/>
  <c i="1" r="BB96"/>
  <c i="4" r="F34"/>
  <c i="1" r="BA97"/>
  <c i="5" r="F35"/>
  <c i="1" r="BB98"/>
  <c i="6" r="J34"/>
  <c i="1" r="AW99"/>
  <c i="6" r="F36"/>
  <c i="1" r="BC99"/>
  <c i="7" r="F36"/>
  <c i="1" r="BC100"/>
  <c i="2" r="F37"/>
  <c i="1" r="BD95"/>
  <c i="2" r="J34"/>
  <c i="1" r="AW95"/>
  <c i="3" r="F37"/>
  <c i="1" r="BD96"/>
  <c i="3" r="F34"/>
  <c i="1" r="BA96"/>
  <c i="4" r="J34"/>
  <c i="1" r="AW97"/>
  <c i="5" r="F34"/>
  <c i="1" r="BA98"/>
  <c i="5" r="F37"/>
  <c i="1" r="BD98"/>
  <c i="7" r="F34"/>
  <c i="1" r="BA100"/>
  <c i="7" r="F37"/>
  <c i="1" r="BD100"/>
  <c i="2" r="F34"/>
  <c i="1" r="BA95"/>
  <c i="3" r="J34"/>
  <c i="1" r="AW96"/>
  <c i="4" r="F36"/>
  <c i="1" r="BC97"/>
  <c i="5" r="J34"/>
  <c i="1" r="AW98"/>
  <c i="6" r="F35"/>
  <c i="1" r="BB99"/>
  <c i="6" r="F34"/>
  <c i="1" r="BA99"/>
  <c i="7" r="J34"/>
  <c i="1" r="AW100"/>
  <c i="5" l="1" r="T126"/>
  <c i="2" r="R134"/>
  <c r="P134"/>
  <c i="1" r="AU95"/>
  <c i="3" r="R145"/>
  <c r="R123"/>
  <c r="T124"/>
  <c r="T123"/>
  <c r="P145"/>
  <c r="P123"/>
  <c i="1" r="AU96"/>
  <c i="4" r="R123"/>
  <c r="R122"/>
  <c r="P123"/>
  <c r="P122"/>
  <c i="1" r="AU97"/>
  <c i="2" r="T134"/>
  <c i="3" r="BK124"/>
  <c r="J124"/>
  <c r="J97"/>
  <c i="7" r="BK122"/>
  <c r="J122"/>
  <c r="J97"/>
  <c i="2" r="BK234"/>
  <c r="J234"/>
  <c r="J104"/>
  <c i="4" r="BK123"/>
  <c r="BK122"/>
  <c r="J122"/>
  <c r="J96"/>
  <c i="5" r="BK170"/>
  <c r="J170"/>
  <c r="J102"/>
  <c i="6" r="BK120"/>
  <c r="J120"/>
  <c r="J96"/>
  <c i="3" r="BK145"/>
  <c r="J145"/>
  <c r="J100"/>
  <c r="J33"/>
  <c i="1" r="AV96"/>
  <c r="AT96"/>
  <c i="4" r="F33"/>
  <c i="1" r="AZ97"/>
  <c i="5" r="F33"/>
  <c i="1" r="AZ98"/>
  <c i="7" r="F33"/>
  <c i="1" r="AZ100"/>
  <c r="BC94"/>
  <c r="W32"/>
  <c i="2" r="F33"/>
  <c i="1" r="AZ95"/>
  <c i="6" r="F33"/>
  <c i="1" r="AZ99"/>
  <c r="BD94"/>
  <c r="W33"/>
  <c r="BB94"/>
  <c r="W31"/>
  <c i="3" r="F33"/>
  <c i="1" r="AZ96"/>
  <c i="4" r="J33"/>
  <c i="1" r="AV97"/>
  <c r="AT97"/>
  <c i="5" r="J33"/>
  <c i="1" r="AV98"/>
  <c r="AT98"/>
  <c r="BA94"/>
  <c r="W30"/>
  <c i="2" r="J33"/>
  <c i="1" r="AV95"/>
  <c r="AT95"/>
  <c i="6" r="J33"/>
  <c i="1" r="AV99"/>
  <c r="AT99"/>
  <c i="7" r="J33"/>
  <c i="1" r="AV100"/>
  <c r="AT100"/>
  <c i="5" l="1" r="BK126"/>
  <c r="J126"/>
  <c i="2" r="BK134"/>
  <c r="J134"/>
  <c i="7" r="BK121"/>
  <c r="J121"/>
  <c r="J96"/>
  <c i="4" r="J123"/>
  <c r="J97"/>
  <c i="3" r="BK123"/>
  <c r="J123"/>
  <c i="1" r="AU94"/>
  <c i="3" r="J30"/>
  <c i="1" r="AG96"/>
  <c r="AZ94"/>
  <c r="AV94"/>
  <c r="AK29"/>
  <c r="AX94"/>
  <c i="5" r="J30"/>
  <c i="1" r="AG98"/>
  <c i="4" r="J30"/>
  <c i="1" r="AG97"/>
  <c i="6" r="J30"/>
  <c i="1" r="AG99"/>
  <c r="AW94"/>
  <c r="AK30"/>
  <c i="2" r="J30"/>
  <c i="1" r="AG95"/>
  <c r="AY94"/>
  <c i="6" l="1" r="J39"/>
  <c i="5" r="J39"/>
  <c i="2" r="J39"/>
  <c i="4" r="J39"/>
  <c i="3" r="J39"/>
  <c i="2" r="J96"/>
  <c i="5" r="J96"/>
  <c i="3" r="J96"/>
  <c i="1" r="AN96"/>
  <c r="AN97"/>
  <c r="AN98"/>
  <c r="AN95"/>
  <c r="AN99"/>
  <c i="7" r="J30"/>
  <c i="1" r="AG100"/>
  <c r="AG94"/>
  <c r="AK26"/>
  <c r="AK35"/>
  <c r="AT94"/>
  <c r="W29"/>
  <c i="7" l="1" r="J39"/>
  <c i="1" r="AN94"/>
  <c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<sst xmlns="http://schemas.openxmlformats.org/spreadsheetml/2006/main">
  <si>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</si>
  <si>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</si>
  <si>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</si>
  <si>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</si>
  <si>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</si>
  <si>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{f677ed3d-5ba7-4443-a59d-a5e76e6476d0}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</si>
  <si>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</si>
  <si>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</si>
  <si>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</si>
  <si>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</si>
  <si>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</si>
  <si>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</si>
  <si>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</si>
  <si>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</si>
  <si>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</si>
  <si>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</si>
  <si>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</si>
  <si>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Žďár nad Sázavou -změna užívání prostor v 3.NP na ordinace kardiologie</t>
  </si>
  <si>
    <t>KSO:</t>
  </si>
  <si>
    <t>CC-CZ:</t>
  </si>
  <si>
    <t>Místo:</t>
  </si>
  <si>
    <t>Studentská 1699/4</t>
  </si>
  <si>
    <t>Datum:</t>
  </si>
  <si>
    <t>22. 3. 2024</t>
  </si>
  <si>
    <t>Zadavatel:</t>
  </si>
  <si>
    <t>IČ:</t>
  </si>
  <si>
    <t>Město Žďár nad Zázavou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</si>
  <si>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</si>
  <si>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</si>
  <si>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</si>
  <si>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</si>
  <si>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</si>
  <si>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</si>
  <si>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</si>
  <si>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</si>
  <si>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</si>
  <si>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</si>
  <si>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</si>
  <si>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</si>
  <si>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</si>
  <si>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</si>
  <si>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</si>
  <si>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</si>
  <si>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</si>
  <si>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</si>
  <si>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</si>
  <si>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</si>
  <si>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</si>
  <si>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</si>
  <si>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</si>
  <si>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</si>
  <si>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</si>
  <si>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</si>
  <si>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</si>
  <si>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</si>
  <si>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</si>
  <si>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</si>
  <si>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</si>
  <si>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</si>
  <si>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</si>
  <si>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</si>
  <si>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</si>
  <si>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</si>
  <si>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</si>
  <si>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</si>
  <si>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</si>
  <si>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</si>
  <si>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</si>
  <si>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</si>
  <si>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</si>
  <si>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</si>
  <si>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</si>
  <si>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</si>
  <si>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</si>
  <si>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</si>
  <si>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</si>
  <si>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</si>
  <si>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</si>
  <si>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</si>
  <si>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</si>
  <si>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</si>
  <si>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</si>
  <si>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</si>
  <si>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</si>
  <si>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{6b9e8fe0-33b3-4420-8cd3-c9ccec4d9e4b}</t>
  </si>
  <si>
    <t>2</t>
  </si>
  <si>
    <t>D.1.4.1</t>
  </si>
  <si>
    <t>vodovod, kanalizace</t>
  </si>
  <si>
    <t>{841482e0-7ff5-4013-ac4c-bf537aa7f0be}</t>
  </si>
  <si>
    <t>D.1.4.2</t>
  </si>
  <si>
    <t>ústřední vytápění, vzduchotechnika</t>
  </si>
  <si>
    <t>{2d568c59-5082-4903-9649-8d29d9d432ea}</t>
  </si>
  <si>
    <t>D.1.4.3</t>
  </si>
  <si>
    <t>elektrické rozvody silnoproudé</t>
  </si>
  <si>
    <t>{c60905e8-3e76-4277-bb91-f87950ea42b4}</t>
  </si>
  <si>
    <t>D.1.4.4</t>
  </si>
  <si>
    <t>elektrické rozvody slaboproudé</t>
  </si>
  <si>
    <t>{0798993b-dc86-466b-8a4c-6c2aa1e398ba}</t>
  </si>
  <si>
    <t>D.1.4.</t>
  </si>
  <si>
    <t>ostatní a vedlejší náklady</t>
  </si>
  <si>
    <t>{aff3eaa1-9f2d-4405-8fc0-98676b234620}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</si>
  <si>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</si>
  <si>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</si>
  <si>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</si>
  <si>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</si>
  <si>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</si>
  <si>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</si>
  <si>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</si>
  <si>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</si>
  <si>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31 - Zdi podpěrné a volné</t>
  </si>
  <si>
    <t>61 - Úprava povrchů vnitřní</t>
  </si>
  <si>
    <t>63 - Podlahy a podlahové konstrukce</t>
  </si>
  <si>
    <t>64 - Výplně otvorů</t>
  </si>
  <si>
    <t>94 - Lešení a stavební výtahy</t>
  </si>
  <si>
    <t>95 - Různé dokončovací konstrukce a práce na pozemních stavbách</t>
  </si>
  <si>
    <t>96 - Bourání konstrukcí</t>
  </si>
  <si>
    <t>HSV - Práce a dodávky HSV</t>
  </si>
  <si>
    <t xml:space="preserve">    997 - Přesun sutě</t>
  </si>
  <si>
    <t>713 - Izolace tepelné</t>
  </si>
  <si>
    <t>766 - Konstrukce truhlářské</t>
  </si>
  <si>
    <t>767 - Konstrukce doplňkové stavební (zámečnické)</t>
  </si>
  <si>
    <t>772 - Podlahy z přírodního a konglomerovaného kamene</t>
  </si>
  <si>
    <t>776 - Podlahy povlakové</t>
  </si>
  <si>
    <t>777 - Podlahy ze syntetických hmot</t>
  </si>
  <si>
    <t>783 - Nátěry</t>
  </si>
  <si>
    <t>784 - Malby</t>
  </si>
  <si>
    <t>786 -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</si>
  <si>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</si>
  <si>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</si>
  <si>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</si>
  <si>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</si>
  <si>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</si>
  <si>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</si>
  <si>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</si>
  <si>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</si>
  <si>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</si>
  <si>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</si>
  <si>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</si>
  <si>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</si>
  <si>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</si>
  <si>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31</t>
  </si>
  <si>
    <t>Zdi podpěrné a volné</t>
  </si>
  <si>
    <t>ROZPOCET</t>
  </si>
  <si>
    <t>K</t>
  </si>
  <si>
    <t>342244311.WNR</t>
  </si>
  <si>
    <t>Příčka zvukově izolační z cihel POROTHERM 11,5 AKU Profi P15 na tenkovrstvou maltu tloušťky 115 mm</t>
  </si>
  <si>
    <t>m2</t>
  </si>
  <si>
    <t>4</t>
  </si>
  <si>
    <t>-1677887184</t>
  </si>
  <si>
    <t>VV</t>
  </si>
  <si>
    <t>1,45*3,25"M303</t>
  </si>
  <si>
    <t>311238323R00</t>
  </si>
  <si>
    <t>Zdivo POROTHERM 25 AKU Z Profi P15, tl. 250 mm</t>
  </si>
  <si>
    <t>738341180</t>
  </si>
  <si>
    <t>1,85*3,25-(0,8*2)</t>
  </si>
  <si>
    <t>3</t>
  </si>
  <si>
    <t>317168131R00</t>
  </si>
  <si>
    <t>Překlad POROTHERM 7 vysoký 70 x 238 x 1250 mm pro orientované uložení</t>
  </si>
  <si>
    <t>kus</t>
  </si>
  <si>
    <t>-1111497907</t>
  </si>
  <si>
    <t>340271410R01</t>
  </si>
  <si>
    <t>Zazdívka otvorů pl.0,25 m2, pórobet.tvár.,tl.15 cm</t>
  </si>
  <si>
    <t>592177480</t>
  </si>
  <si>
    <t>0,87*2,13"M302</t>
  </si>
  <si>
    <t>0,68*2"M304</t>
  </si>
  <si>
    <t>Součet</t>
  </si>
  <si>
    <t>5</t>
  </si>
  <si>
    <t>342267111RT1</t>
  </si>
  <si>
    <t>Obklad trámů sádrokartonem dvoustranný do 0,5/0,5m</t>
  </si>
  <si>
    <t>m</t>
  </si>
  <si>
    <t>-1212858320</t>
  </si>
  <si>
    <t>P</t>
  </si>
  <si>
    <t>Poznámka k položce:_x000d_
desky standard tl. 12,5 mm_x000d_
zíkryt pod stropem mezi okenním rámem a podhledem pro možnost výhledového vedení potrubí k venkovní jednotce klimatizace</t>
  </si>
  <si>
    <t>6</t>
  </si>
  <si>
    <t>342668111R00</t>
  </si>
  <si>
    <t>Těsnění styku příčky se stáv. konstrukcí PU pěnou</t>
  </si>
  <si>
    <t>-353353957</t>
  </si>
  <si>
    <t>7</t>
  </si>
  <si>
    <t>342948111R00</t>
  </si>
  <si>
    <t>Ukotvení příček k cihel.konstr. kotvami na hmožd.</t>
  </si>
  <si>
    <t>-1809425939</t>
  </si>
  <si>
    <t>Poznámka k položce:_x000d_
Včetně dodávky nerez kotev i spojovacího materiálu.</t>
  </si>
  <si>
    <t>3,25*2+2,13*2+2*2</t>
  </si>
  <si>
    <t>61</t>
  </si>
  <si>
    <t>Úprava povrchů vnitřní</t>
  </si>
  <si>
    <t>8</t>
  </si>
  <si>
    <t>610991111R00</t>
  </si>
  <si>
    <t>Zakrývání výplní vnitřních otvorů</t>
  </si>
  <si>
    <t>1659456909</t>
  </si>
  <si>
    <t>2,36*2+0,8*2"M302</t>
  </si>
  <si>
    <t>3,3*2"M303</t>
  </si>
  <si>
    <t>2,1*2"M304</t>
  </si>
  <si>
    <t>3,25*2"M305</t>
  </si>
  <si>
    <t>2,1*2"M306</t>
  </si>
  <si>
    <t>9</t>
  </si>
  <si>
    <t>601016191R00</t>
  </si>
  <si>
    <t>Penetrační nátěr stropů</t>
  </si>
  <si>
    <t>-191861479</t>
  </si>
  <si>
    <t>14,6"M302</t>
  </si>
  <si>
    <t>10</t>
  </si>
  <si>
    <t>602016191R00</t>
  </si>
  <si>
    <t>Penetrační nátěr stěn</t>
  </si>
  <si>
    <t>-404559242</t>
  </si>
  <si>
    <t>6,35*3,25*2+3,3*3,25+3,3*1,15"M303</t>
  </si>
  <si>
    <t>6,5*3,25+2,36*1,15+1,92*3,25+0,72*3,25+0,44*3,25+5,5*3,25"M304</t>
  </si>
  <si>
    <t>3,3*1,15+0,77*3,25+0,2*3,25+1,36*3,25+0,46*3,25+1,18*3,25+6*3,25+6,35*3,25"M305</t>
  </si>
  <si>
    <t>2,36*1,15+6,5*3,25+2,1*3,25+0,75*3,25+0,26*3,25+6*3,25"M306</t>
  </si>
  <si>
    <t>3,3*2,8"M307</t>
  </si>
  <si>
    <t>6,5*3,25+1,25*3,25+0,83*3,25+0,6*3,25+5,9*3,25+2,36*1,150"M302</t>
  </si>
  <si>
    <t>11</t>
  </si>
  <si>
    <t>612403399RT2</t>
  </si>
  <si>
    <t>Hrubá výplň rýh ve stěnách maltou</t>
  </si>
  <si>
    <t>1036665467</t>
  </si>
  <si>
    <t>Poznámka k položce:_x000d_
s použitím suché maltové směsi</t>
  </si>
  <si>
    <t>0,07*0,07*37"vodovod, kanalizace</t>
  </si>
  <si>
    <t>0,03*0,03*40"elektro</t>
  </si>
  <si>
    <t>612421626R00</t>
  </si>
  <si>
    <t>Omítka vnitřní zdiva, MVC, hladká</t>
  </si>
  <si>
    <t>1704052487</t>
  </si>
  <si>
    <t>3,3*2,9"M307</t>
  </si>
  <si>
    <t>3,3*3,25"M303</t>
  </si>
  <si>
    <t>13</t>
  </si>
  <si>
    <t>612471411R00</t>
  </si>
  <si>
    <t>Úprava vnitřních stěn aktivovaným štukem</t>
  </si>
  <si>
    <t>-755539502</t>
  </si>
  <si>
    <t>6,35*3,25*2+3,3*1,15"M303</t>
  </si>
  <si>
    <t>1,2*2,8"M307</t>
  </si>
  <si>
    <t>1,2*3,3"M302</t>
  </si>
  <si>
    <t>14</t>
  </si>
  <si>
    <t>612481211RT2</t>
  </si>
  <si>
    <t>Montáž výztužné sítě(perlinky)do stěrky-vnit.stěny</t>
  </si>
  <si>
    <t>-1138107547</t>
  </si>
  <si>
    <t>Poznámka k položce:_x000d_
včetně výztužné sítě a stěrkového tmelu</t>
  </si>
  <si>
    <t>15</t>
  </si>
  <si>
    <t>648991113RT5</t>
  </si>
  <si>
    <t>Osazení parapet.desek plast. a lamin. š.nad 20cm</t>
  </si>
  <si>
    <t>16</t>
  </si>
  <si>
    <t>-1173360540</t>
  </si>
  <si>
    <t>3,3+2,36+3,3+2,36</t>
  </si>
  <si>
    <t>M</t>
  </si>
  <si>
    <t>60794103</t>
  </si>
  <si>
    <t>parapet dřevotřískový vnitřní povrch laminátový š 300mm</t>
  </si>
  <si>
    <t>32</t>
  </si>
  <si>
    <t>1807796962</t>
  </si>
  <si>
    <t>Poznámka k položce:_x000d_
bílý</t>
  </si>
  <si>
    <t>17</t>
  </si>
  <si>
    <t>61144019</t>
  </si>
  <si>
    <t>koncovka k parapetu vnitřnímu 1 pár</t>
  </si>
  <si>
    <t>sada</t>
  </si>
  <si>
    <t>-1744906386</t>
  </si>
  <si>
    <t>Poznámka k položce:_x000d_
odstín bílá</t>
  </si>
  <si>
    <t>63</t>
  </si>
  <si>
    <t>Podlahy a podlahové konstrukce</t>
  </si>
  <si>
    <t>18</t>
  </si>
  <si>
    <t>631311131</t>
  </si>
  <si>
    <t>Doplnění dosavadních mazanin betonem prostým plochy do 1 m2 tloušťky přes 80 mm</t>
  </si>
  <si>
    <t>m3</t>
  </si>
  <si>
    <t>-1071561818</t>
  </si>
  <si>
    <t>0,7*0,1*0,1"M303</t>
  </si>
  <si>
    <t>0,8*0,1*0,1"M305</t>
  </si>
  <si>
    <t>0,7*0,1*0,1"M306</t>
  </si>
  <si>
    <t>19</t>
  </si>
  <si>
    <t>631319153R00</t>
  </si>
  <si>
    <t>Příplatek za přehlaz. mazanin pod povlaky tl. 12cm</t>
  </si>
  <si>
    <t>768443</t>
  </si>
  <si>
    <t>20</t>
  </si>
  <si>
    <t>632411904R00</t>
  </si>
  <si>
    <t>Penetrace savých podkladů</t>
  </si>
  <si>
    <t>1715829593</t>
  </si>
  <si>
    <t>0,8*0,1+0,7*0,1+0,7*0,1</t>
  </si>
  <si>
    <t>64</t>
  </si>
  <si>
    <t>Výplně otvorů</t>
  </si>
  <si>
    <t>642944121R00</t>
  </si>
  <si>
    <t>Osazení ocelových zárubní dodatečně do 2,5 m2</t>
  </si>
  <si>
    <t>-1289129981</t>
  </si>
  <si>
    <t>22</t>
  </si>
  <si>
    <t>553310022</t>
  </si>
  <si>
    <t xml:space="preserve">Zárubeň ocelová  800 x 1970 mm s vloženým těsněním</t>
  </si>
  <si>
    <t>-852614528</t>
  </si>
  <si>
    <t>94</t>
  </si>
  <si>
    <t>Lešení a stavební výtahy</t>
  </si>
  <si>
    <t>23</t>
  </si>
  <si>
    <t>941955001R00</t>
  </si>
  <si>
    <t>Lešení lehké pomocné, výška podlahy do 1,2 m</t>
  </si>
  <si>
    <t>-1011099046</t>
  </si>
  <si>
    <t>95</t>
  </si>
  <si>
    <t>Různé dokončovací konstrukce a práce na pozemních stavbách</t>
  </si>
  <si>
    <t>24</t>
  </si>
  <si>
    <t>952901111R00</t>
  </si>
  <si>
    <t>Vyčištění budov o výšce podlaží do 4 m</t>
  </si>
  <si>
    <t>467842839</t>
  </si>
  <si>
    <t>25</t>
  </si>
  <si>
    <t>952902110R00</t>
  </si>
  <si>
    <t xml:space="preserve">Zametání v místnostech, chodbách, na  schodišti</t>
  </si>
  <si>
    <t>1551386586</t>
  </si>
  <si>
    <t>96</t>
  </si>
  <si>
    <t>Bourání konstrukcí</t>
  </si>
  <si>
    <t>26</t>
  </si>
  <si>
    <t>962031116R00</t>
  </si>
  <si>
    <t>Bourání příček z cihel pálených plných tl. 140 mm</t>
  </si>
  <si>
    <t>1735996541</t>
  </si>
  <si>
    <t>0,37*2"M303</t>
  </si>
  <si>
    <t>0,681*2"M304</t>
  </si>
  <si>
    <t>0,9*2"M305</t>
  </si>
  <si>
    <t>27</t>
  </si>
  <si>
    <t>965081802R00</t>
  </si>
  <si>
    <t>Bourání soklíků z dlažeb teracových, čedičových</t>
  </si>
  <si>
    <t>1098627698</t>
  </si>
  <si>
    <t>21,8"M303</t>
  </si>
  <si>
    <t>28</t>
  </si>
  <si>
    <t>968061125R00</t>
  </si>
  <si>
    <t>Vyvěšení dřevěných a plastových dveřních křídel pl. do 2 m2</t>
  </si>
  <si>
    <t>-866023480</t>
  </si>
  <si>
    <t>29</t>
  </si>
  <si>
    <t>968072455R00</t>
  </si>
  <si>
    <t>Vybourání kovových dveřních zárubní pl. do 2 m2</t>
  </si>
  <si>
    <t>1318458633</t>
  </si>
  <si>
    <t>30</t>
  </si>
  <si>
    <t>971033621R00</t>
  </si>
  <si>
    <t>Vybourání otv. zeď cihel. pl.4 m2, tl.10 cm, MVC</t>
  </si>
  <si>
    <t>908819958</t>
  </si>
  <si>
    <t>0,9*2"M302</t>
  </si>
  <si>
    <t>979054442R00</t>
  </si>
  <si>
    <t>Očištění vybouraných dlaždic s výplní spár MC</t>
  </si>
  <si>
    <t>-1328955969</t>
  </si>
  <si>
    <t>3,3*0,1</t>
  </si>
  <si>
    <t>978059541R001</t>
  </si>
  <si>
    <t>Demontáž stávajících SDK zákrytů VZT M303</t>
  </si>
  <si>
    <t>soubor</t>
  </si>
  <si>
    <t>-1376339722</t>
  </si>
  <si>
    <t>33</t>
  </si>
  <si>
    <t>978059541</t>
  </si>
  <si>
    <t>Odsekání a odebrání obkladů stěn z vnitřních obkládaček plochy přes 1 m2</t>
  </si>
  <si>
    <t>1685075920</t>
  </si>
  <si>
    <t>1,2*1,5+1,2*1,5+1,1*1,5</t>
  </si>
  <si>
    <t>HSV</t>
  </si>
  <si>
    <t>Práce a dodávky HSV</t>
  </si>
  <si>
    <t>997</t>
  </si>
  <si>
    <t>Přesun sutě</t>
  </si>
  <si>
    <t>34</t>
  </si>
  <si>
    <t>997013112</t>
  </si>
  <si>
    <t>Vnitrostaveništní doprava suti a vybouraných hmot pro budovy v přes 6 do 9 m</t>
  </si>
  <si>
    <t>t</t>
  </si>
  <si>
    <t>406941998</t>
  </si>
  <si>
    <t>35</t>
  </si>
  <si>
    <t>997013501</t>
  </si>
  <si>
    <t>Odvoz suti a vybouraných hmot na skládku nebo meziskládku do 1 km se složením</t>
  </si>
  <si>
    <t>-519084107</t>
  </si>
  <si>
    <t>36</t>
  </si>
  <si>
    <t>997013509</t>
  </si>
  <si>
    <t>Příplatek k odvozu suti a vybouraných hmot na skládku ZKD 1 km přes 1 km</t>
  </si>
  <si>
    <t>1224185965</t>
  </si>
  <si>
    <t>1,416*15 'Přepočtené koeficientem množství</t>
  </si>
  <si>
    <t>37</t>
  </si>
  <si>
    <t>997013609</t>
  </si>
  <si>
    <t>Poplatek za uložení na skládce (skládkovné) stavebního odpadu ze směsí nebo oddělených frakcí betonu, cihel a keramických výrobků kód odpadu 17 01 07</t>
  </si>
  <si>
    <t>-1708260747</t>
  </si>
  <si>
    <t>713</t>
  </si>
  <si>
    <t>Izolace tepelné</t>
  </si>
  <si>
    <t>38</t>
  </si>
  <si>
    <t>713131131R00</t>
  </si>
  <si>
    <t>Montáž tepelné izolace stěn lepením</t>
  </si>
  <si>
    <t>-683972782</t>
  </si>
  <si>
    <t xml:space="preserve">Poznámka k položce:_x000d_
dodatečná zvuková izolace příčky </t>
  </si>
  <si>
    <t>0,5*2*3+0,2*2</t>
  </si>
  <si>
    <t>39</t>
  </si>
  <si>
    <t>283754601R00</t>
  </si>
  <si>
    <t>Polystyren extrudovaný XPS , rozměr 600 x 1250 mm</t>
  </si>
  <si>
    <t>-1508466890</t>
  </si>
  <si>
    <t>40</t>
  </si>
  <si>
    <t>713191221R00</t>
  </si>
  <si>
    <t>Dilatační pásek podél stěn výšky 100 mm včetně dodávky</t>
  </si>
  <si>
    <t>-2070510380</t>
  </si>
  <si>
    <t>41</t>
  </si>
  <si>
    <t>998713102R00</t>
  </si>
  <si>
    <t>Přesun hmot pro izolace tepelné, výšky do 12 m</t>
  </si>
  <si>
    <t>60572471</t>
  </si>
  <si>
    <t>766</t>
  </si>
  <si>
    <t>Konstrukce truhlářské</t>
  </si>
  <si>
    <t>42</t>
  </si>
  <si>
    <t>766. 1</t>
  </si>
  <si>
    <t>Demontáž stáv. dřevěného obložení - chodba</t>
  </si>
  <si>
    <t>ks</t>
  </si>
  <si>
    <t>647072580</t>
  </si>
  <si>
    <t>43</t>
  </si>
  <si>
    <t>766. 2</t>
  </si>
  <si>
    <t>Montáž stáv. dřevěného obložení - chodba</t>
  </si>
  <si>
    <t>666156265</t>
  </si>
  <si>
    <t>44</t>
  </si>
  <si>
    <t>766661112RV1</t>
  </si>
  <si>
    <t xml:space="preserve">Montáž stávajících dveří  do zárubně,otevíravých 1kř.do 0,8 m, úprava</t>
  </si>
  <si>
    <t>1473133371</t>
  </si>
  <si>
    <t>Poznámka k položce:_x000d_
včetně úpravy dveří</t>
  </si>
  <si>
    <t>45</t>
  </si>
  <si>
    <t>766661112RV2</t>
  </si>
  <si>
    <t>Dodávka a Montáž dveří do zárubně,otevíravých 1kř.do 0,8 m - HPL - pravé</t>
  </si>
  <si>
    <t>-1858017554</t>
  </si>
  <si>
    <t xml:space="preserve">Poznámka k položce:_x000d_
vč. dodávka dveří -  Laminát s vyšší mech. odolností HPL, výplň dveří RST (lehčená dřevotříska), kování, zámek FAB, okopový plech._x000d_
barevné řešení dveří dle architekta interiérů</t>
  </si>
  <si>
    <t>46</t>
  </si>
  <si>
    <t>766900010RAA</t>
  </si>
  <si>
    <t>Demontáž obložení stěn - dřev. obložení ÚT</t>
  </si>
  <si>
    <t>169026183</t>
  </si>
  <si>
    <t>47</t>
  </si>
  <si>
    <t>998766202R00</t>
  </si>
  <si>
    <t>Přesun hmot pro truhlářské konstr., výšky do 12 m</t>
  </si>
  <si>
    <t>987606619</t>
  </si>
  <si>
    <t>767</t>
  </si>
  <si>
    <t>Konstrukce doplňkové stavební (zámečnické)</t>
  </si>
  <si>
    <t>48</t>
  </si>
  <si>
    <t>7675. 1</t>
  </si>
  <si>
    <t>Demontáž čela kazet. podhledu u zazdívky, vč. doplnění a kotvení na stěnu</t>
  </si>
  <si>
    <t>-980305193</t>
  </si>
  <si>
    <t>49</t>
  </si>
  <si>
    <t>767586101RT1</t>
  </si>
  <si>
    <t>Nosný rošt podhledu</t>
  </si>
  <si>
    <t>-1590760251</t>
  </si>
  <si>
    <t>Poznámka k položce:_x000d_
modul 60 x 60 cm (kazety)</t>
  </si>
  <si>
    <t>21,6"M303</t>
  </si>
  <si>
    <t>15"M304</t>
  </si>
  <si>
    <t>19,5"M305</t>
  </si>
  <si>
    <t>15"M306</t>
  </si>
  <si>
    <t>50</t>
  </si>
  <si>
    <t>767586201RT1</t>
  </si>
  <si>
    <t>Podhled minerální akustický, tř. absobce A( např. Ecophon Hygiene Clinic E ), polozapuštěná hrana desek 600x600x15mm</t>
  </si>
  <si>
    <t>151427703</t>
  </si>
  <si>
    <t>Poznámka k položce:_x000d_
kazety 600 x 600 mm , tl. 15 mm pro zdravotnické provozy, částečně zapuštěný</t>
  </si>
  <si>
    <t>51</t>
  </si>
  <si>
    <t>767586201RT2</t>
  </si>
  <si>
    <t xml:space="preserve">Podhled minerální  polozapuštěná hrana desek 600x600x15mm</t>
  </si>
  <si>
    <t>1611179866</t>
  </si>
  <si>
    <t>52</t>
  </si>
  <si>
    <t>998767102R00</t>
  </si>
  <si>
    <t>Přesun hmot pro zámečnické konstr., výšky do 12 m</t>
  </si>
  <si>
    <t>-1945249636</t>
  </si>
  <si>
    <t>772</t>
  </si>
  <si>
    <t>Podlahy z přírodního a konglomerovaného kamene</t>
  </si>
  <si>
    <t>53</t>
  </si>
  <si>
    <t>772401123R00</t>
  </si>
  <si>
    <t>Montáž obkladu soklů kamenem tl. do 30 mm</t>
  </si>
  <si>
    <t>2077209672</t>
  </si>
  <si>
    <t>Poznámka k položce:_x000d_
dodávka: stávající demontovaný sokl_x000d_
doplnění soklu hlavní chodby</t>
  </si>
  <si>
    <t>3,3"sokl nového zdiva chodby M307 použit vybouraný sokl</t>
  </si>
  <si>
    <t>776</t>
  </si>
  <si>
    <t>Podlahy povlakové</t>
  </si>
  <si>
    <t>54</t>
  </si>
  <si>
    <t>776101101R00</t>
  </si>
  <si>
    <t>Vysávání podlah prům.vysavačem pod povlak.podlahy</t>
  </si>
  <si>
    <t>1162050370</t>
  </si>
  <si>
    <t>55</t>
  </si>
  <si>
    <t>776511810RT3</t>
  </si>
  <si>
    <t>Odstranění PVC a koberců lepených bez podložky</t>
  </si>
  <si>
    <t>692517358</t>
  </si>
  <si>
    <t>Poznámka k položce:_x000d_
z ploch do 10 m2</t>
  </si>
  <si>
    <t>56</t>
  </si>
  <si>
    <t>776401800R00</t>
  </si>
  <si>
    <t>Demontáž soklíků nebo lišt, pryžových nebo z PVC</t>
  </si>
  <si>
    <t>-1995745996</t>
  </si>
  <si>
    <t>0,9"M302</t>
  </si>
  <si>
    <t>14"M304</t>
  </si>
  <si>
    <t>18,3"M305</t>
  </si>
  <si>
    <t>57</t>
  </si>
  <si>
    <t>776421100RU1</t>
  </si>
  <si>
    <t>Lepení podlahových soklíků z PVC a vinylu</t>
  </si>
  <si>
    <t>339688333</t>
  </si>
  <si>
    <t>21"M303</t>
  </si>
  <si>
    <t>58</t>
  </si>
  <si>
    <t>776521200RV1</t>
  </si>
  <si>
    <t>Lepení povlakových podlah z dílců PVC a CV (vinyl) - odstín dle investora</t>
  </si>
  <si>
    <t>-1612906615</t>
  </si>
  <si>
    <t>Poznámka k položce:_x000d_
 100% bez ftalátové</t>
  </si>
  <si>
    <t>59</t>
  </si>
  <si>
    <t>776520030RAB</t>
  </si>
  <si>
    <t>Podlaha povlaková z PVC, soklík, 100% bez ftalátů, útlum 15dB - odstín dle investora</t>
  </si>
  <si>
    <t>-1503527731</t>
  </si>
  <si>
    <t>21,6*1,1"M303</t>
  </si>
  <si>
    <t>15*1,1"M304</t>
  </si>
  <si>
    <t>19,5*1,1"M305</t>
  </si>
  <si>
    <t>15*1,1"M306</t>
  </si>
  <si>
    <t>0,9*0,05"M302 soklík</t>
  </si>
  <si>
    <t>14*0,05"M304 soklík</t>
  </si>
  <si>
    <t>18,3*0,05"M305 soklík</t>
  </si>
  <si>
    <t>15*0,05"M306 soklík</t>
  </si>
  <si>
    <t xml:space="preserve">21*0,05"M303soklík </t>
  </si>
  <si>
    <t>60</t>
  </si>
  <si>
    <t>776981124RT1</t>
  </si>
  <si>
    <t>Lišta nerezová podlahová krycí, povlak.podlah.</t>
  </si>
  <si>
    <t>198185374</t>
  </si>
  <si>
    <t>Poznámka k položce:_x000d_
samolepicí, šířka 60 mm</t>
  </si>
  <si>
    <t>8*0,8"přechodová lišta do dveří</t>
  </si>
  <si>
    <t>998776102R00</t>
  </si>
  <si>
    <t>Přesun hmot pro podlahy povlakové, výšky do 12 m</t>
  </si>
  <si>
    <t>2023817159</t>
  </si>
  <si>
    <t>777</t>
  </si>
  <si>
    <t>Podlahy ze syntetických hmot</t>
  </si>
  <si>
    <t>62</t>
  </si>
  <si>
    <t>777553010R00</t>
  </si>
  <si>
    <t>Penetrace savého podkladu disperzí</t>
  </si>
  <si>
    <t>-680780740</t>
  </si>
  <si>
    <t>777553210R00</t>
  </si>
  <si>
    <t xml:space="preserve">Vyrovnání podlah, samonivel. hmota  tl. 2mm</t>
  </si>
  <si>
    <t>-1705519481</t>
  </si>
  <si>
    <t>998777102R00</t>
  </si>
  <si>
    <t>Přesun hmot pro podlahy syntetické, výšky do 12 m</t>
  </si>
  <si>
    <t>426017316</t>
  </si>
  <si>
    <t>783</t>
  </si>
  <si>
    <t>Nátěry</t>
  </si>
  <si>
    <t>65</t>
  </si>
  <si>
    <t>783222100RV</t>
  </si>
  <si>
    <t>Nátěr syntetický kovových konstrukcí dvojnásobný - zárubně</t>
  </si>
  <si>
    <t>-1540373036</t>
  </si>
  <si>
    <t>Poznámka k položce:_x000d_
odstín dle investora</t>
  </si>
  <si>
    <t>784</t>
  </si>
  <si>
    <t>Malby</t>
  </si>
  <si>
    <t>66</t>
  </si>
  <si>
    <t>784402801R00</t>
  </si>
  <si>
    <t>Odstranění malby oškrábáním v místnosti H do 3,8 m</t>
  </si>
  <si>
    <t>-592730772</t>
  </si>
  <si>
    <t>7*2,8"M307</t>
  </si>
  <si>
    <t>6,5*3,25+1,25*3,25+0,83*3,25+0,6*3,25+5,9*3,25+2,36*1,150+14,6"M302</t>
  </si>
  <si>
    <t>67</t>
  </si>
  <si>
    <t>784442001RT1</t>
  </si>
  <si>
    <t xml:space="preserve">Malba disperzní interiér.  výška do 3,8 m</t>
  </si>
  <si>
    <t>-2003514687</t>
  </si>
  <si>
    <t>Poznámka k položce:_x000d_
1barevná, 1x nátěr, 1x penetrace</t>
  </si>
  <si>
    <t>786</t>
  </si>
  <si>
    <t>Čalounické úpravy</t>
  </si>
  <si>
    <t>68</t>
  </si>
  <si>
    <t>786. 1</t>
  </si>
  <si>
    <t>Demont stáv. okenních žaluzií, vč. likvidace</t>
  </si>
  <si>
    <t>1645243873</t>
  </si>
  <si>
    <t>69</t>
  </si>
  <si>
    <t>786622211RT2</t>
  </si>
  <si>
    <t>Žaluzie horizontální vnitřní AL lamely bílé</t>
  </si>
  <si>
    <t>1705618023</t>
  </si>
  <si>
    <t>Poznámka k položce:_x000d_
včetně dodávky žaluzie</t>
  </si>
  <si>
    <t>70</t>
  </si>
  <si>
    <t>786622211R001</t>
  </si>
  <si>
    <t>čalounění a odhlučnění dveřních křídel, bílé</t>
  </si>
  <si>
    <t>-331742493</t>
  </si>
  <si>
    <t>Poznámka k položce:_x000d_
včetně dodávky čalounění a odhlučnění</t>
  </si>
  <si>
    <t>71</t>
  </si>
  <si>
    <t>998786102R00</t>
  </si>
  <si>
    <t>Přesun hmot pro zastiň. techniku, výšky do 12 m</t>
  </si>
  <si>
    <t>-1137926107</t>
  </si>
  <si>
    <t>D.1.4.1 - vodovod, kanalizace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</si>
  <si>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</si>
  <si>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</si>
  <si>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</si>
  <si>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</si>
  <si>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</si>
  <si>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Ostatní konstrukce a práce, bourání</t>
  </si>
  <si>
    <t>965043321</t>
  </si>
  <si>
    <t>Bourání podkladů pod dlažby betonových s potěrem nebo teracem tl do 100 mm pl do 1 m2</t>
  </si>
  <si>
    <t>776095523</t>
  </si>
  <si>
    <t>0,7*0,1*0,1"M303 odvod kondenzátu</t>
  </si>
  <si>
    <t>0,8*0,1*0,1"M305 odvod kondenzátu</t>
  </si>
  <si>
    <t>0,7*0,1*0,1"M306 odvod kondenzátu</t>
  </si>
  <si>
    <t>977311112</t>
  </si>
  <si>
    <t>Řezání stávajících betonových mazanin nevyztužených hl do 100 mm</t>
  </si>
  <si>
    <t>-1068338255</t>
  </si>
  <si>
    <t>0,7*2"M303 odvod kondenzátu</t>
  </si>
  <si>
    <t>0,8*2"M305 odvod kondenzátu</t>
  </si>
  <si>
    <t>0,7*2"M306 odvod kondenzátu</t>
  </si>
  <si>
    <t>971033431</t>
  </si>
  <si>
    <t>Vybourání otvorů ve zdivu cihelném pl do 0,25 m2 na MVC nebo MV tl do 150 mm</t>
  </si>
  <si>
    <t>-1231294476</t>
  </si>
  <si>
    <t>3"napojení instalací</t>
  </si>
  <si>
    <t>974031142</t>
  </si>
  <si>
    <t>Vysekání rýh ve zdivu cihelném hl do 70 mm š do 70 mm</t>
  </si>
  <si>
    <t>801300922</t>
  </si>
  <si>
    <t>-1088957211</t>
  </si>
  <si>
    <t>603306382</t>
  </si>
  <si>
    <t>1774438183</t>
  </si>
  <si>
    <t>0,654*15 'Přepočtené koeficientem množství</t>
  </si>
  <si>
    <t>-560355269</t>
  </si>
  <si>
    <t>PSV</t>
  </si>
  <si>
    <t>Práce a dodávky PSV</t>
  </si>
  <si>
    <t>721</t>
  </si>
  <si>
    <t>Zdravotechnika - vnitřní kanalizace</t>
  </si>
  <si>
    <t>721171904</t>
  </si>
  <si>
    <t>Potrubí z PP vsazení odbočky do hrdla DN 75</t>
  </si>
  <si>
    <t>-186554593</t>
  </si>
  <si>
    <t>721171913</t>
  </si>
  <si>
    <t>Potrubí z PP propojení potrubí DN 50</t>
  </si>
  <si>
    <t>711203273</t>
  </si>
  <si>
    <t>721174041</t>
  </si>
  <si>
    <t>Potrubí kanalizační z PP připojovací DN 32</t>
  </si>
  <si>
    <t>1894282087</t>
  </si>
  <si>
    <t>721174042</t>
  </si>
  <si>
    <t>Potrubí kanalizační z PP připojovací DN 40</t>
  </si>
  <si>
    <t>-436343353</t>
  </si>
  <si>
    <t>721174043</t>
  </si>
  <si>
    <t>Potrubí kanalizační z PP připojovací DN 50</t>
  </si>
  <si>
    <t>-932972045</t>
  </si>
  <si>
    <t>721194103</t>
  </si>
  <si>
    <t>Vyvedení a upevnění odpadních výpustek DN 32</t>
  </si>
  <si>
    <t>326654469</t>
  </si>
  <si>
    <t>721194104</t>
  </si>
  <si>
    <t>Vyvedení a upevnění odpadních výpustek DN 40</t>
  </si>
  <si>
    <t>-1519104398</t>
  </si>
  <si>
    <t>721194105</t>
  </si>
  <si>
    <t>Vyvedení a upevnění odpadních výpustek DN 50</t>
  </si>
  <si>
    <t>266110558</t>
  </si>
  <si>
    <t>721226521</t>
  </si>
  <si>
    <t>Zápachová uzávěrka nástěnná pro pračku a myčku DN 40</t>
  </si>
  <si>
    <t>-1302949087</t>
  </si>
  <si>
    <t>751613140</t>
  </si>
  <si>
    <t>Montáž sifonu pro odvod kondenzátu</t>
  </si>
  <si>
    <t>2078859689</t>
  </si>
  <si>
    <t>Poznámka k položce:_x000d_
odvod kondezátu od klimatizace</t>
  </si>
  <si>
    <t>48481003</t>
  </si>
  <si>
    <t>sifon pro odvod kondenzátu</t>
  </si>
  <si>
    <t>-809255946</t>
  </si>
  <si>
    <t>998721102</t>
  </si>
  <si>
    <t>Přesun hmot tonážní pro vnitřní kanalizaci v objektech v přes 6 do 12 m</t>
  </si>
  <si>
    <t>-1193745354</t>
  </si>
  <si>
    <t>722</t>
  </si>
  <si>
    <t>Zdravotechnika - vnitřní vodovod</t>
  </si>
  <si>
    <t>722171913</t>
  </si>
  <si>
    <t>Potrubí plastové odříznutí trubky D přes 20 do 25 mm</t>
  </si>
  <si>
    <t>870227376</t>
  </si>
  <si>
    <t>Poznámka k položce:_x000d_
napojení na stávající rozvod vody</t>
  </si>
  <si>
    <t>722175002</t>
  </si>
  <si>
    <t>Potrubí vodovodní plastové PP-RCT svar polyfúze D 20x2,8 mm</t>
  </si>
  <si>
    <t>1305042418</t>
  </si>
  <si>
    <t>722181241</t>
  </si>
  <si>
    <t>Ochrana vodovodního potrubí přilepenými termoizolačními trubicemi z PE tl přes 13 do 20 mm DN do 22 mm</t>
  </si>
  <si>
    <t>675986649</t>
  </si>
  <si>
    <t>722190901</t>
  </si>
  <si>
    <t>Uzavření nebo otevření vodovodního potrubí při opravách</t>
  </si>
  <si>
    <t>1110897208</t>
  </si>
  <si>
    <t>998722102</t>
  </si>
  <si>
    <t>Přesun hmot tonážní pro vnitřní vodovod v objektech v přes 6 do 12 m</t>
  </si>
  <si>
    <t>803328254</t>
  </si>
  <si>
    <t>725</t>
  </si>
  <si>
    <t>Zdravotechnika - zařizovací předměty</t>
  </si>
  <si>
    <t>725813111</t>
  </si>
  <si>
    <t>Ventil rohový bez připojovací trubičky nebo flexi hadičky G 1/2"</t>
  </si>
  <si>
    <t>1803059690</t>
  </si>
  <si>
    <t>725813112</t>
  </si>
  <si>
    <t>Ventil rohový pračkový G 3/4"</t>
  </si>
  <si>
    <t>216425473</t>
  </si>
  <si>
    <t>725210821</t>
  </si>
  <si>
    <t>Demontáž umyvadel bez výtokových armatur</t>
  </si>
  <si>
    <t>-14519083</t>
  </si>
  <si>
    <t>725820801</t>
  </si>
  <si>
    <t>Demontáž baterie nástěnné do G 3 / 4</t>
  </si>
  <si>
    <t>-1558471142</t>
  </si>
  <si>
    <t>725860811</t>
  </si>
  <si>
    <t>Demontáž uzávěrů zápachu jednoduchých</t>
  </si>
  <si>
    <t>-47725110</t>
  </si>
  <si>
    <t>998725102</t>
  </si>
  <si>
    <t>Přesun hmot tonážní pro zařizovací předměty v objektech v přes 6 do 12 m</t>
  </si>
  <si>
    <t>-1090216387</t>
  </si>
  <si>
    <t>D.1.4.2 - ústřední vytápění, vzduchotechnika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</si>
  <si>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</si>
  <si>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</si>
  <si>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</si>
  <si>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</si>
  <si>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783 - Dokončovací práce - nátěry</t>
  </si>
  <si>
    <t>733</t>
  </si>
  <si>
    <t>Ústřední vytápění - rozvodné potrubí</t>
  </si>
  <si>
    <t>733110803</t>
  </si>
  <si>
    <t>Demontáž potrubí ocelového závitového DN do 15</t>
  </si>
  <si>
    <t>956322525</t>
  </si>
  <si>
    <t>733110806</t>
  </si>
  <si>
    <t>Demontáž potrubí ocelového závitového DN přes 15 do 32</t>
  </si>
  <si>
    <t>1445111294</t>
  </si>
  <si>
    <t>733122301</t>
  </si>
  <si>
    <t>Potrubí z ušlechtilé oceli spojované lisováním D 15x1,0 mm</t>
  </si>
  <si>
    <t>158066211</t>
  </si>
  <si>
    <t>733122303</t>
  </si>
  <si>
    <t>Potrubí z ušlechtilé oceli spojované lisováním D 22x1,2 mm</t>
  </si>
  <si>
    <t>-1197554172</t>
  </si>
  <si>
    <t>733122304</t>
  </si>
  <si>
    <t>Potrubí z ušlechtilé oceli spojované lisováním D 28x1,2 mm</t>
  </si>
  <si>
    <t>1032529933</t>
  </si>
  <si>
    <t>7331223R001</t>
  </si>
  <si>
    <t>propojení stávajícího potrubí s novým, přechod</t>
  </si>
  <si>
    <t>-1582621141</t>
  </si>
  <si>
    <t xml:space="preserve">5"hlavní rozvod </t>
  </si>
  <si>
    <t>6"dopojení stávajících otopných těles</t>
  </si>
  <si>
    <t>733191915</t>
  </si>
  <si>
    <t>Zaslepení potrubí ocelového závitového zavařením a skováním DN 25</t>
  </si>
  <si>
    <t>-906267184</t>
  </si>
  <si>
    <t>2"stávající demontované potrubí od původních VZT jednotek</t>
  </si>
  <si>
    <t>734</t>
  </si>
  <si>
    <t>Ústřední vytápění - armatury</t>
  </si>
  <si>
    <t>734209104</t>
  </si>
  <si>
    <t>Montáž armatury závitové s jedním závitem G 3/4</t>
  </si>
  <si>
    <t>154278936</t>
  </si>
  <si>
    <t>RMAT0002</t>
  </si>
  <si>
    <t>hlava radiátorová termostatická kapalinová</t>
  </si>
  <si>
    <t>-831845713</t>
  </si>
  <si>
    <t>734209113</t>
  </si>
  <si>
    <t>Montáž armatury závitové s dvěma závity G 1/2</t>
  </si>
  <si>
    <t>-207629858</t>
  </si>
  <si>
    <t>RMAT0004</t>
  </si>
  <si>
    <t>radiátorový ventil přímý 1/2"</t>
  </si>
  <si>
    <t>1357955112</t>
  </si>
  <si>
    <t>RMAT0005</t>
  </si>
  <si>
    <t>uzavírací šroubení radiátorové přímé 1/2"</t>
  </si>
  <si>
    <t>884848985</t>
  </si>
  <si>
    <t>735</t>
  </si>
  <si>
    <t>Ústřední vytápění - otopná tělesa</t>
  </si>
  <si>
    <t>735111810</t>
  </si>
  <si>
    <t>Demontáž otopného tělesa litinového článkového</t>
  </si>
  <si>
    <t>1247946629</t>
  </si>
  <si>
    <t>0,255*14" těleso M303</t>
  </si>
  <si>
    <t>735117110</t>
  </si>
  <si>
    <t>Odpojení a připojení otopného tělesa litinového po nátěru</t>
  </si>
  <si>
    <t>306318703</t>
  </si>
  <si>
    <t>0,255*21"těleso M304 zpětná montáž</t>
  </si>
  <si>
    <t>0,255*27"těleso M305 zpětná montáž</t>
  </si>
  <si>
    <t>0,18*20"těleso M306 zpětná montáž</t>
  </si>
  <si>
    <t>735151577</t>
  </si>
  <si>
    <t>Otopné těleso panelové dvoudeskové 2 přídavné přestupní plochy výška/délka 600/1000 mm výkon 1679 W</t>
  </si>
  <si>
    <t>-1127602035</t>
  </si>
  <si>
    <t>735291800</t>
  </si>
  <si>
    <t>Demontáž konzoly nebo držáku otopných těles, registrů nebo konvektorů do odpadu</t>
  </si>
  <si>
    <t>-1230180622</t>
  </si>
  <si>
    <t>2"konzoly otopného tělesa M303</t>
  </si>
  <si>
    <t>1"konzola po vzt podokenní jednotce M303</t>
  </si>
  <si>
    <t>751</t>
  </si>
  <si>
    <t>Vzduchotechnika</t>
  </si>
  <si>
    <t>751322811</t>
  </si>
  <si>
    <t>Demontáž talířového ventilu D do 200 mm</t>
  </si>
  <si>
    <t>494278469</t>
  </si>
  <si>
    <t>6"M303</t>
  </si>
  <si>
    <t>751510871</t>
  </si>
  <si>
    <t>Demontáž vzduchotechnického potrubí plechového kruhového bez příruby spirálně vinutého do suti D přes 200 do 400 mm</t>
  </si>
  <si>
    <t>-437667146</t>
  </si>
  <si>
    <t>751510871R001</t>
  </si>
  <si>
    <t>zaslepení stávajícího potrubí vedeného z hlavní chodby</t>
  </si>
  <si>
    <t>-1810094193</t>
  </si>
  <si>
    <t>Dokončovací práce - nátěry</t>
  </si>
  <si>
    <t>783601341</t>
  </si>
  <si>
    <t>Odrezivění litinových otopných těles před provedením nátěru</t>
  </si>
  <si>
    <t>1181258854</t>
  </si>
  <si>
    <t>783601347</t>
  </si>
  <si>
    <t>Odmaštění litinových otopných těles odmašťovačem rozpouštědlovým před provedením nátěru</t>
  </si>
  <si>
    <t>-912595920</t>
  </si>
  <si>
    <t>783617147</t>
  </si>
  <si>
    <t>Krycí dvojnásobný syntetický nátěr litinových otopných těles</t>
  </si>
  <si>
    <t>1587374295</t>
  </si>
  <si>
    <t>783601715</t>
  </si>
  <si>
    <t>Odmaštění ředidlovým odmašťovačem potrubí DN do 50 mm</t>
  </si>
  <si>
    <t>-149384089</t>
  </si>
  <si>
    <t>783614653</t>
  </si>
  <si>
    <t>Základní antikorozní jednonásobný syntetický samozákladující potrubí DN do 50 mm</t>
  </si>
  <si>
    <t>-1428184746</t>
  </si>
  <si>
    <t>783617615</t>
  </si>
  <si>
    <t>Krycí dvojnásobný syntetický tepelně odolný nátěr potrubí DN do 50 mm</t>
  </si>
  <si>
    <t>-720917789</t>
  </si>
  <si>
    <t>D.1.4.3 - elektrické rozvody silnoproudé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</si>
  <si>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</si>
  <si>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</si>
  <si>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</si>
  <si>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</si>
  <si>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</si>
  <si>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 xml:space="preserve">      7418 - Ocelové konstrukce a materiál kabelových tras</t>
  </si>
  <si>
    <t>HZS - Hodinové zúčtovací sazby</t>
  </si>
  <si>
    <t>7413</t>
  </si>
  <si>
    <t>Rozvaděče NN a příslušenství</t>
  </si>
  <si>
    <t>7413.R001</t>
  </si>
  <si>
    <t xml:space="preserve">R01 rozvaděč  - rozvaděč dle výkresové dokumentace, kompletní včetně přístrojů</t>
  </si>
  <si>
    <t>1141566965</t>
  </si>
  <si>
    <t>Poznámka k položce:_x000d_
včetně montáže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</si>
  <si>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</si>
  <si>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</si>
  <si>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</si>
  <si>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</si>
  <si>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-651574551</t>
  </si>
  <si>
    <t>10.028.722R001</t>
  </si>
  <si>
    <t>spínač jednopólový řaz.1, IP44, pod omítku - kompletní</t>
  </si>
  <si>
    <t>341791878</t>
  </si>
  <si>
    <t>741310121R002</t>
  </si>
  <si>
    <t>Montáž spínačů jedno nebo dvoupólových polozapuštěných nebo zapuštěných se zapojením vodičů bezšroubové připojení přepínačů, řazení 6-sériových</t>
  </si>
  <si>
    <t>-1516586356</t>
  </si>
  <si>
    <t>10.028.722R003</t>
  </si>
  <si>
    <t>spínač jednopólový řaz.6, IP44, - kompletní</t>
  </si>
  <si>
    <t>827505484</t>
  </si>
  <si>
    <t>741310121R004</t>
  </si>
  <si>
    <t>Montáž spínačů jedno nebo dvoupólových polozapuštěných nebo zapuštěných se zapojením vodičů bezšroubové připojení přepínačů, řazení 2x6-sériových</t>
  </si>
  <si>
    <t>-1308569563</t>
  </si>
  <si>
    <t>10.028.722R004</t>
  </si>
  <si>
    <t>spínač jednopólový řaz.2x6, IP44, - kompletní</t>
  </si>
  <si>
    <t>41374806</t>
  </si>
  <si>
    <t>741310121R0003</t>
  </si>
  <si>
    <t>Montáž spínačů jedno nebo dvoupólových polozapuštěných nebo zapuštěných se zapojením vodičů bezšroubové připojení přepínačů, řazení 7-sériových</t>
  </si>
  <si>
    <t>1361613913</t>
  </si>
  <si>
    <t>10.028.722R005</t>
  </si>
  <si>
    <t>spínač jednopólový řaz.7, IP44, - kompletní</t>
  </si>
  <si>
    <t>1708182438</t>
  </si>
  <si>
    <t>741313001R01</t>
  </si>
  <si>
    <t>Montáž zásuvek domovních se zapojením vodičů bezšroubové připojení polozapuštěných nebo zapuštěných 10/16 A, provedení 2P + PE</t>
  </si>
  <si>
    <t>660452525</t>
  </si>
  <si>
    <t>34555101R002</t>
  </si>
  <si>
    <t>zásuvka 230V, 16A, IP44, pod omítku bílá - kompletní</t>
  </si>
  <si>
    <t>403159836</t>
  </si>
  <si>
    <t>34555101R003</t>
  </si>
  <si>
    <t>zásuvka 230V, 16A, IP44, pod omítku šedá - kompletní</t>
  </si>
  <si>
    <t>-282365831</t>
  </si>
  <si>
    <t>7417</t>
  </si>
  <si>
    <t>Elektroinstalační materiál</t>
  </si>
  <si>
    <t>35442178R01</t>
  </si>
  <si>
    <t>Ekvipotenciální svorkovnice</t>
  </si>
  <si>
    <t>-404491919</t>
  </si>
  <si>
    <t>35822204R001</t>
  </si>
  <si>
    <t>jistič 3-pólový 25A/B</t>
  </si>
  <si>
    <t>-1582028561</t>
  </si>
  <si>
    <t>35822204R002</t>
  </si>
  <si>
    <t>elektroměr 3-fázový 3x 25A</t>
  </si>
  <si>
    <t>485858029</t>
  </si>
  <si>
    <t>741110002</t>
  </si>
  <si>
    <t>Montáž trubek elektroinstalačních s nasunutím nebo našroubováním do krabic plastových tuhých, uložených pevně, vnější O přes 23 do 35 mm</t>
  </si>
  <si>
    <t>562081383</t>
  </si>
  <si>
    <t>34571073</t>
  </si>
  <si>
    <t>trubka elektroinstalační ohebná z PVC (EN) 2325</t>
  </si>
  <si>
    <t>426120069</t>
  </si>
  <si>
    <t>741112021</t>
  </si>
  <si>
    <t>Montáž krabic elektroinstalačních bez napojení na trubky a lišty, demontáže a montáže víčka a přístroje protahovacích nebo odbočných nástěnných plastových čtyřh</t>
  </si>
  <si>
    <t>-1257565242</t>
  </si>
  <si>
    <t>34571524R002</t>
  </si>
  <si>
    <t>krabice přístrojová kompletní</t>
  </si>
  <si>
    <t>-196772171</t>
  </si>
  <si>
    <t>34571524R003</t>
  </si>
  <si>
    <t>krabice rozpojovací kompletní</t>
  </si>
  <si>
    <t>-2033360861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</si>
  <si>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</si>
  <si>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</si>
  <si>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</si>
  <si>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</si>
  <si>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1006728451</t>
  </si>
  <si>
    <t>34111030</t>
  </si>
  <si>
    <t>kabel silový s Cu jádrem 1 kV 3x1,5mm2</t>
  </si>
  <si>
    <t>777739705</t>
  </si>
  <si>
    <t>34111036</t>
  </si>
  <si>
    <t>kabel silový s Cu jádrem 1 kV 3x2,5mm2</t>
  </si>
  <si>
    <t>316423192</t>
  </si>
  <si>
    <t>34111030.A1</t>
  </si>
  <si>
    <t>kabel silový s Cu jádrem 1 kV 3x1,5mm2 (CYKY-O 3x1,5)</t>
  </si>
  <si>
    <t>-1240678101</t>
  </si>
  <si>
    <t>741122232</t>
  </si>
  <si>
    <t>Montáž kabelů měděných bez ukončení uložených volně nebo v liště plných kulatých (CYKY) počtu a průřezu žil 5x4 až 6 mm2</t>
  </si>
  <si>
    <t>-1979138152</t>
  </si>
  <si>
    <t>34111100</t>
  </si>
  <si>
    <t>kabel silový s Cu jádrem 1 kV 5x6mm2</t>
  </si>
  <si>
    <t>-1002470937</t>
  </si>
  <si>
    <t>PKB.607602</t>
  </si>
  <si>
    <t>vodič propojovací jádro Cu plné izolace PVC 450/750V H07V-K-4 ZZ</t>
  </si>
  <si>
    <t>-1535279018</t>
  </si>
  <si>
    <t>34140826</t>
  </si>
  <si>
    <t>vodič propojovací jádro Cu plné izolace PVC 450/750V H07V-K-6 ZZ</t>
  </si>
  <si>
    <t>806294466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</si>
  <si>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</si>
  <si>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</si>
  <si>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</si>
  <si>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</si>
  <si>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419903679</t>
  </si>
  <si>
    <t>7421.R001</t>
  </si>
  <si>
    <t>Svítidlo A - viz tabulka svítidel</t>
  </si>
  <si>
    <t>-1998125419</t>
  </si>
  <si>
    <t>7421.R002</t>
  </si>
  <si>
    <t>Svítidlo B - viz tabulka svítidel</t>
  </si>
  <si>
    <t>1046624348</t>
  </si>
  <si>
    <t>7421.R003</t>
  </si>
  <si>
    <t>Svítidlo C - viz tabulka svítidel</t>
  </si>
  <si>
    <t>-1704295832</t>
  </si>
  <si>
    <t>974031121</t>
  </si>
  <si>
    <t>Vysekání rýh ve zdivu cihelném hl do 30 mm š do 30 mm</t>
  </si>
  <si>
    <t>-242877419</t>
  </si>
  <si>
    <t>Poznámka k položce:_x000d_
silnoproud + slaboproud</t>
  </si>
  <si>
    <t>997013152</t>
  </si>
  <si>
    <t>Vnitrostaveništní doprava suti a vybouraných hmot pro budovy v přes 6 do 9 m s omezením mechanizace</t>
  </si>
  <si>
    <t>1444255041</t>
  </si>
  <si>
    <t>-1171875485</t>
  </si>
  <si>
    <t>227057315</t>
  </si>
  <si>
    <t>0,06*15 'Přepočtené koeficientem množství</t>
  </si>
  <si>
    <t>997013603</t>
  </si>
  <si>
    <t>Poplatek za uložení na skládce (skládkovné) stavebního odpadu cihelného kód odpadu 17 01 02</t>
  </si>
  <si>
    <t>-1110903146</t>
  </si>
  <si>
    <t>7418</t>
  </si>
  <si>
    <t>Ocelové konstrukce a materiál kabelových tras</t>
  </si>
  <si>
    <t>15018.R105</t>
  </si>
  <si>
    <t>Montáž kabelového žlabu drátěného 150/35 mm - požárně odolná trasa, závěsná montáž, komplet</t>
  </si>
  <si>
    <t>1639769984</t>
  </si>
  <si>
    <t>34575603R001</t>
  </si>
  <si>
    <t>žlab kabelový drátěný žárově zinkovaný 150/35mm</t>
  </si>
  <si>
    <t>-1421674818</t>
  </si>
  <si>
    <t>15018.R107</t>
  </si>
  <si>
    <t>Montáž kabelového žlabu drátěného 100/35 mm - požárně odolná trasa, závěsná montáž, komplet</t>
  </si>
  <si>
    <t>1187764807</t>
  </si>
  <si>
    <t>34575603R002</t>
  </si>
  <si>
    <t>žlab kabelový drátěný žárově zinkovaný 100/35mm</t>
  </si>
  <si>
    <t>-1483551903</t>
  </si>
  <si>
    <t>HZS</t>
  </si>
  <si>
    <t>Hodinové zúčtovací sazby</t>
  </si>
  <si>
    <t>HZS2231R001</t>
  </si>
  <si>
    <t>vytyčení stávajících rozvodů v upravované části budovy</t>
  </si>
  <si>
    <t>hod</t>
  </si>
  <si>
    <t>512</t>
  </si>
  <si>
    <t>62993671</t>
  </si>
  <si>
    <t>HZS2231R002</t>
  </si>
  <si>
    <t>koordinace s ostatními profesemi na stavbě, koordinace s dodavatelem vybavení ordinace</t>
  </si>
  <si>
    <t>-1783540540</t>
  </si>
  <si>
    <t>HZS2231R003</t>
  </si>
  <si>
    <t>demontáže stávajících svitidel a rozvodů- do sutě</t>
  </si>
  <si>
    <t>143753281</t>
  </si>
  <si>
    <t>HZS2231R004</t>
  </si>
  <si>
    <t>úprava a doplnění stávajícího rozvaděče chodby včetně materiálu</t>
  </si>
  <si>
    <t>-1863247833</t>
  </si>
  <si>
    <t>HZS2231R006</t>
  </si>
  <si>
    <t xml:space="preserve">připojení - pospojování vodivých částí </t>
  </si>
  <si>
    <t>53997602</t>
  </si>
  <si>
    <t>HZS2231R007</t>
  </si>
  <si>
    <t>likvidace odpadů, poplatek za skládkovné</t>
  </si>
  <si>
    <t>-2019502470</t>
  </si>
  <si>
    <t>HZS2231R008</t>
  </si>
  <si>
    <t>připojení, naprogramování a předávací protokol PC</t>
  </si>
  <si>
    <t>1716854112</t>
  </si>
  <si>
    <t>HZS2231R009</t>
  </si>
  <si>
    <t>přemístění spínače v místnosti 302</t>
  </si>
  <si>
    <t>-957367695</t>
  </si>
  <si>
    <t>HZS2231R010</t>
  </si>
  <si>
    <t xml:space="preserve">revize elektrických rozvodů,  protokol</t>
  </si>
  <si>
    <t>1297881695</t>
  </si>
  <si>
    <t>D.1.4.4 - elektrické rozvody slaboproudé</t>
  </si>
  <si>
    <t>7413 - Rozvaděče datové a příslušenství</t>
  </si>
  <si>
    <t>74203 - Strukturovaná kabeláž</t>
  </si>
  <si>
    <t>74211 - Kabely</t>
  </si>
  <si>
    <t>Rozvaděče datové a příslušenství</t>
  </si>
  <si>
    <t>Datový rozvaděč 6U,10" včetně routeru, switche a PATCH panelu 12P, včetně montáže</t>
  </si>
  <si>
    <t>298887020</t>
  </si>
  <si>
    <t>-1835272507</t>
  </si>
  <si>
    <t>-857573710</t>
  </si>
  <si>
    <t>741110513R01</t>
  </si>
  <si>
    <t xml:space="preserve">Montáž lišt a kanálků, žlabů elektroinstalačních </t>
  </si>
  <si>
    <t>1228688851</t>
  </si>
  <si>
    <t>34571011</t>
  </si>
  <si>
    <t>elektroimstalační žlab oceloplechový 35/50</t>
  </si>
  <si>
    <t>1232405260</t>
  </si>
  <si>
    <t>1630656424</t>
  </si>
  <si>
    <t>686379217</t>
  </si>
  <si>
    <t>34571524R004</t>
  </si>
  <si>
    <t>krabice odbočná s víčkem kompletní</t>
  </si>
  <si>
    <t>-183951287</t>
  </si>
  <si>
    <t>74203</t>
  </si>
  <si>
    <t>Strukturovaná kabeláž</t>
  </si>
  <si>
    <t>74203.R13</t>
  </si>
  <si>
    <t xml:space="preserve">datová zásuvka 1x RJ45, 6A  - kompletní</t>
  </si>
  <si>
    <t>924879991</t>
  </si>
  <si>
    <t>Poznámka k položce:_x000d_
včetně monáže</t>
  </si>
  <si>
    <t>74203.R14</t>
  </si>
  <si>
    <t xml:space="preserve">datová zásuvka 2x RJ45, 6A  - kompletní</t>
  </si>
  <si>
    <t>1000527363</t>
  </si>
  <si>
    <t>74211</t>
  </si>
  <si>
    <t>Kabely</t>
  </si>
  <si>
    <t>34121015.R02</t>
  </si>
  <si>
    <t>Kabel datový pro strukturované kabeláže FTP 4x2x0,5, stíněný, drát, bezhalogenový plášť, barvy šedé, pro vnitřní použití, pracovní tep</t>
  </si>
  <si>
    <t>1662306154</t>
  </si>
  <si>
    <t>D.1.4.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</si>
  <si>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</si>
  <si>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</si>
  <si>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</si>
  <si>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</si>
  <si>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 xml:space="preserve">      90 - Hodinové zúčtovací sazby (HZS)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</si>
  <si>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</si>
  <si>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</si>
  <si>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</si>
  <si>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</si>
  <si>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</si>
  <si>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</si>
  <si>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</si>
  <si>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272690294</t>
  </si>
  <si>
    <t>Poznámka k položce:_x000d_
vyhledání stávajících rozvodů vody, kanalizace, elektro</t>
  </si>
  <si>
    <t>VRN3</t>
  </si>
  <si>
    <t>Zařízení staveniště</t>
  </si>
  <si>
    <t>030001000</t>
  </si>
  <si>
    <t>-1580127435</t>
  </si>
  <si>
    <t xml:space="preserve">Poznámka k položce:_x000d_
zřízení, provoz, odstranění_x000d_
zabezbečení stavby </t>
  </si>
  <si>
    <t>VRN9</t>
  </si>
  <si>
    <t>Ostatní náklady</t>
  </si>
  <si>
    <t>013254000</t>
  </si>
  <si>
    <t>Dokumentace skutečného provedení stavby</t>
  </si>
  <si>
    <t>-1763362028</t>
  </si>
  <si>
    <t>Poznámka k položce:_x000d_
zaměření stavby a rozvodů</t>
  </si>
  <si>
    <t>043002000</t>
  </si>
  <si>
    <t>Zkoušky a ostatní měření</t>
  </si>
  <si>
    <t>687372803</t>
  </si>
  <si>
    <t xml:space="preserve">Poznámka k položce:_x000d_
topná zkouška, zkouška těsnosti rozvodů vody , zkouška ditatace_x000d_
- včetně protokolu_x000d_
</t>
  </si>
  <si>
    <t>90</t>
  </si>
  <si>
    <t>Hodinové zúčtovací sazby (HZS)</t>
  </si>
  <si>
    <t xml:space="preserve">900      R00</t>
  </si>
  <si>
    <t>HZS - vystěhování všech místností dotčených stavbou</t>
  </si>
  <si>
    <t>h</t>
  </si>
  <si>
    <t>1097666892</t>
  </si>
  <si>
    <t xml:space="preserve">900      R01</t>
  </si>
  <si>
    <t>HZS - kompletní servis plastových stávajících oken, seřízení,</t>
  </si>
  <si>
    <t>kpl.</t>
  </si>
  <si>
    <t>1003090637</t>
  </si>
  <si>
    <t xml:space="preserve">900      R02</t>
  </si>
  <si>
    <t>HZS - příplatek za omezení času bouracích prací ( např. večerní hodiny, soboty, neděle )</t>
  </si>
  <si>
    <t>-1691887029</t>
  </si>
  <si>
    <t xml:space="preserve">900      R03</t>
  </si>
  <si>
    <t>HZS - montáž + demontáž prov. stěny proti prachu a nečistotám</t>
  </si>
  <si>
    <t>643113747</t>
  </si>
  <si>
    <t>Poznámka k položce:_x000d_
stěna mezi stávající čekárnou (novou ordinací) a hlavní chodbou</t>
  </si>
  <si>
    <t xml:space="preserve">900      R04</t>
  </si>
  <si>
    <t>HZS - kompletní zakrytí veškerého nábytku a vybavení ordinace a sesterny M301 a M302</t>
  </si>
  <si>
    <t>566174894</t>
  </si>
  <si>
    <t>HZS2212</t>
  </si>
  <si>
    <t>Hodinová zúčtovací sazba instalatér odborný</t>
  </si>
  <si>
    <t>262144</t>
  </si>
  <si>
    <t>176313072</t>
  </si>
  <si>
    <t xml:space="preserve">Poznámka k položce:_x000d_
 odvzdušnění sysémů, vypuštění a napuštění sysémů </t>
  </si>
  <si>
    <t>HZS2212R001</t>
  </si>
  <si>
    <t>Koordinační práce s dodavatelem technického vybavení ordinace, účast na kontrolních dnech</t>
  </si>
  <si>
    <t>2138674826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</si>
</sst>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9/2024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Poliklinika Žďár nad Sázavou -změna užívání prostor v 3.NP na ordinace kardiologie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Studentská 1699/4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Žďár nad Zázavou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Filip Marek, Brněnská 326/34, Žďár nad Sázavou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Filip Marek, Brněnská 326/34, Žďár nad Sázavou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úpravy'!J30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01 - stavební úpravy'!P134</f>
        <v>0</v>
      </c>
      <c r="AV95" s="127">
        <f>'SO 01 - stavební úpravy'!J33</f>
        <v>0</v>
      </c>
      <c r="AW95" s="127">
        <f>'SO 01 - stavební úpravy'!J34</f>
        <v>0</v>
      </c>
      <c r="AX95" s="127">
        <f>'SO 01 - stavební úpravy'!J35</f>
        <v>0</v>
      </c>
      <c r="AY95" s="127">
        <f>'SO 01 - stavební úpravy'!J36</f>
        <v>0</v>
      </c>
      <c r="AZ95" s="127">
        <f>'SO 01 - stavební úpravy'!F33</f>
        <v>0</v>
      </c>
      <c r="BA95" s="127">
        <f>'SO 01 - stavební úpravy'!F34</f>
        <v>0</v>
      </c>
      <c r="BB95" s="127">
        <f>'SO 01 - stavební úpravy'!F35</f>
        <v>0</v>
      </c>
      <c r="BC95" s="127">
        <f>'SO 01 - stavební úpravy'!F36</f>
        <v>0</v>
      </c>
      <c r="BD95" s="129">
        <f>'SO 01 - stavební úpravy'!F37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'D.1.4.1 - vodovod, kanali...'!J30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'D.1.4.1 - vodovod, kanali...'!P123</f>
        <v>0</v>
      </c>
      <c r="AV96" s="127">
        <f>'D.1.4.1 - vodovod, kanali...'!J33</f>
        <v>0</v>
      </c>
      <c r="AW96" s="127">
        <f>'D.1.4.1 - vodovod, kanali...'!J34</f>
        <v>0</v>
      </c>
      <c r="AX96" s="127">
        <f>'D.1.4.1 - vodovod, kanali...'!J35</f>
        <v>0</v>
      </c>
      <c r="AY96" s="127">
        <f>'D.1.4.1 - vodovod, kanali...'!J36</f>
        <v>0</v>
      </c>
      <c r="AZ96" s="127">
        <f>'D.1.4.1 - vodovod, kanali...'!F33</f>
        <v>0</v>
      </c>
      <c r="BA96" s="127">
        <f>'D.1.4.1 - vodovod, kanali...'!F34</f>
        <v>0</v>
      </c>
      <c r="BB96" s="127">
        <f>'D.1.4.1 - vodovod, kanali...'!F35</f>
        <v>0</v>
      </c>
      <c r="BC96" s="127">
        <f>'D.1.4.1 - vodovod, kanali...'!F36</f>
        <v>0</v>
      </c>
      <c r="BD96" s="129">
        <f>'D.1.4.1 - vodovod, kanali...'!F37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'D.1.4.2 - ústřední vytápě...'!J30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'D.1.4.2 - ústřední vytápě...'!P122</f>
        <v>0</v>
      </c>
      <c r="AV97" s="127">
        <f>'D.1.4.2 - ústřední vytápě...'!J33</f>
        <v>0</v>
      </c>
      <c r="AW97" s="127">
        <f>'D.1.4.2 - ústřední vytápě...'!J34</f>
        <v>0</v>
      </c>
      <c r="AX97" s="127">
        <f>'D.1.4.2 - ústřední vytápě...'!J35</f>
        <v>0</v>
      </c>
      <c r="AY97" s="127">
        <f>'D.1.4.2 - ústřední vytápě...'!J36</f>
        <v>0</v>
      </c>
      <c r="AZ97" s="127">
        <f>'D.1.4.2 - ústřední vytápě...'!F33</f>
        <v>0</v>
      </c>
      <c r="BA97" s="127">
        <f>'D.1.4.2 - ústřední vytápě...'!F34</f>
        <v>0</v>
      </c>
      <c r="BB97" s="127">
        <f>'D.1.4.2 - ústřední vytápě...'!F35</f>
        <v>0</v>
      </c>
      <c r="BC97" s="127">
        <f>'D.1.4.2 - ústřední vytápě...'!F36</f>
        <v>0</v>
      </c>
      <c r="BD97" s="129">
        <f>'D.1.4.2 - ústřední vytápě...'!F37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'D.1.4.3 - elektrické rozv...'!J30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'D.1.4.3 - elektrické rozv...'!P126</f>
        <v>0</v>
      </c>
      <c r="AV98" s="127">
        <f>'D.1.4.3 - elektrické rozv...'!J33</f>
        <v>0</v>
      </c>
      <c r="AW98" s="127">
        <f>'D.1.4.3 - elektrické rozv...'!J34</f>
        <v>0</v>
      </c>
      <c r="AX98" s="127">
        <f>'D.1.4.3 - elektrické rozv...'!J35</f>
        <v>0</v>
      </c>
      <c r="AY98" s="127">
        <f>'D.1.4.3 - elektrické rozv...'!J36</f>
        <v>0</v>
      </c>
      <c r="AZ98" s="127">
        <f>'D.1.4.3 - elektrické rozv...'!F33</f>
        <v>0</v>
      </c>
      <c r="BA98" s="127">
        <f>'D.1.4.3 - elektrické rozv...'!F34</f>
        <v>0</v>
      </c>
      <c r="BB98" s="127">
        <f>'D.1.4.3 - elektrické rozv...'!F35</f>
        <v>0</v>
      </c>
      <c r="BC98" s="127">
        <f>'D.1.4.3 - elektrické rozv...'!F36</f>
        <v>0</v>
      </c>
      <c r="BD98" s="129">
        <f>'D.1.4.3 - elektrické rozv...'!F37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'D.1.4.4 - elektrické rozv...'!J30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'D.1.4.4 - elektrické rozv...'!P120</f>
        <v>0</v>
      </c>
      <c r="AV99" s="127">
        <f>'D.1.4.4 - elektrické rozv...'!J33</f>
        <v>0</v>
      </c>
      <c r="AW99" s="127">
        <f>'D.1.4.4 - elektrické rozv...'!J34</f>
        <v>0</v>
      </c>
      <c r="AX99" s="127">
        <f>'D.1.4.4 - elektrické rozv...'!J35</f>
        <v>0</v>
      </c>
      <c r="AY99" s="127">
        <f>'D.1.4.4 - elektrické rozv...'!J36</f>
        <v>0</v>
      </c>
      <c r="AZ99" s="127">
        <f>'D.1.4.4 - elektrické rozv...'!F33</f>
        <v>0</v>
      </c>
      <c r="BA99" s="127">
        <f>'D.1.4.4 - elektrické rozv...'!F34</f>
        <v>0</v>
      </c>
      <c r="BB99" s="127">
        <f>'D.1.4.4 - elektrické rozv...'!F35</f>
        <v>0</v>
      </c>
      <c r="BC99" s="127">
        <f>'D.1.4.4 - elektrické rozv...'!F36</f>
        <v>0</v>
      </c>
      <c r="BD99" s="129">
        <f>'D.1.4.4 - elektrické rozv...'!F37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7" customFormat="1" ht="16.5" customHeight="1">
      <c r="A100" s="118" t="s">
        <v>79</v>
      </c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'D.1.4. - ostatní a vedlej...'!J30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31">
        <v>0</v>
      </c>
      <c r="AT100" s="132">
        <f>ROUND(SUM(AV100:AW100),2)</f>
        <v>0</v>
      </c>
      <c r="AU100" s="133">
        <f>'D.1.4. - ostatní a vedlej...'!P121</f>
        <v>0</v>
      </c>
      <c r="AV100" s="132">
        <f>'D.1.4. - ostatní a vedlej...'!J33</f>
        <v>0</v>
      </c>
      <c r="AW100" s="132">
        <f>'D.1.4. - ostatní a vedlej...'!J34</f>
        <v>0</v>
      </c>
      <c r="AX100" s="132">
        <f>'D.1.4. - ostatní a vedlej...'!J35</f>
        <v>0</v>
      </c>
      <c r="AY100" s="132">
        <f>'D.1.4. - ostatní a vedlej...'!J36</f>
        <v>0</v>
      </c>
      <c r="AZ100" s="132">
        <f>'D.1.4. - ostatní a vedlej...'!F33</f>
        <v>0</v>
      </c>
      <c r="BA100" s="132">
        <f>'D.1.4. - ostatní a vedlej...'!F34</f>
        <v>0</v>
      </c>
      <c r="BB100" s="132">
        <f>'D.1.4. - ostatní a vedlej...'!F35</f>
        <v>0</v>
      </c>
      <c r="BC100" s="132">
        <f>'D.1.4. - ostatní a vedlej...'!F36</f>
        <v>0</v>
      </c>
      <c r="BD100" s="134">
        <f>'D.1.4. - ostatní a vedlej...'!F37</f>
        <v>0</v>
      </c>
      <c r="BE100" s="7"/>
      <c r="BT100" s="130" t="s">
        <v>83</v>
      </c>
      <c r="BV100" s="130" t="s">
        <v>77</v>
      </c>
      <c r="BW100" s="130" t="s">
        <v>100</v>
      </c>
      <c r="BX100" s="130" t="s">
        <v>5</v>
      </c>
      <c r="CL100" s="130" t="s">
        <v>1</v>
      </c>
      <c r="CM100" s="130" t="s">
        <v>85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9lLViq+S1nOlmeVAYLkGWrYk7OnTP9fKKcj6rK0wXoZhX/Um75X0VzDdWYLzqP2San83WSWdlqDnwESfI8Iqog==" hashValue="y+wtzH+jJKgJFv9oD2MZnm4L9BjJtdy5fS2IDy/3/mZtNfs/KciEssc5qd70C3IlMJfbtRmgr8BBS5p0EJQGV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úpravy'!C2" display="/"/>
    <hyperlink ref="A96" location="'D.1.4.1 - vodovod, kanali...'!C2" display="/"/>
    <hyperlink ref="A97" location="'D.1.4.2 - ústřední vytápě...'!C2" display="/"/>
    <hyperlink ref="A98" location="'D.1.4.3 - elektrické rozv...'!C2" display="/"/>
    <hyperlink ref="A99" location="'D.1.4.4 - elektrické rozv...'!C2" display="/"/>
    <hyperlink ref="A100" location="'D.1.4. - ostatní a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ROUND((SUM(BE134:BE377)),  2)</f>
        <v>0</v>
      </c>
      <c r="G33" s="37"/>
      <c r="H33" s="37"/>
      <c r="I33" s="154">
        <v>0.20999999999999999</v>
      </c>
      <c r="J33" s="153">
        <f>ROUND(((SUM(BE134:BE377))*I33),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ROUND((SUM(BF134:BF377)),  2)</f>
        <v>0</v>
      </c>
      <c r="G34" s="37"/>
      <c r="H34" s="37"/>
      <c r="I34" s="154">
        <v>0.12</v>
      </c>
      <c r="J34" s="153">
        <f>ROUND(((SUM(BF134:BF377))*I34),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ROUND((SUM(BG134:BG377)),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ROUND((SUM(BH134:BH377)),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ROUND((SUM(BI134:BI377)),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109</v>
      </c>
      <c r="E97" s="181"/>
      <c r="F97" s="181"/>
      <c r="G97" s="181"/>
      <c r="H97" s="181"/>
      <c r="I97" s="181"/>
      <c r="J97" s="182">
        <f>J135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110</v>
      </c>
      <c r="E98" s="181"/>
      <c r="F98" s="181"/>
      <c r="G98" s="181"/>
      <c r="H98" s="181"/>
      <c r="I98" s="181"/>
      <c r="J98" s="182">
        <f>J151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111</v>
      </c>
      <c r="E99" s="181"/>
      <c r="F99" s="181"/>
      <c r="G99" s="181"/>
      <c r="H99" s="181"/>
      <c r="I99" s="181"/>
      <c r="J99" s="182">
        <f>J200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112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113</v>
      </c>
      <c r="E101" s="181"/>
      <c r="F101" s="181"/>
      <c r="G101" s="181"/>
      <c r="H101" s="181"/>
      <c r="I101" s="181"/>
      <c r="J101" s="182">
        <f>J212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114</v>
      </c>
      <c r="E102" s="181"/>
      <c r="F102" s="181"/>
      <c r="G102" s="181"/>
      <c r="H102" s="181"/>
      <c r="I102" s="181"/>
      <c r="J102" s="182">
        <f>J214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115</v>
      </c>
      <c r="E103" s="181"/>
      <c r="F103" s="181"/>
      <c r="G103" s="181"/>
      <c r="H103" s="181"/>
      <c r="I103" s="181"/>
      <c r="J103" s="182">
        <f>J217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116</v>
      </c>
      <c r="E104" s="181"/>
      <c r="F104" s="181"/>
      <c r="G104" s="181"/>
      <c r="H104" s="181"/>
      <c r="I104" s="181"/>
      <c r="J104" s="182">
        <f>J234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117</v>
      </c>
      <c r="E105" s="187"/>
      <c r="F105" s="187"/>
      <c r="G105" s="187"/>
      <c r="H105" s="187"/>
      <c r="I105" s="187"/>
      <c r="J105" s="188">
        <f>J235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118</v>
      </c>
      <c r="E106" s="181"/>
      <c r="F106" s="181"/>
      <c r="G106" s="181"/>
      <c r="H106" s="181"/>
      <c r="I106" s="181"/>
      <c r="J106" s="182">
        <f>J241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119</v>
      </c>
      <c r="E107" s="181"/>
      <c r="F107" s="181"/>
      <c r="G107" s="181"/>
      <c r="H107" s="181"/>
      <c r="I107" s="181"/>
      <c r="J107" s="182">
        <f>J248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120</v>
      </c>
      <c r="E108" s="181"/>
      <c r="F108" s="181"/>
      <c r="G108" s="181"/>
      <c r="H108" s="181"/>
      <c r="I108" s="181"/>
      <c r="J108" s="182">
        <f>J257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121</v>
      </c>
      <c r="E109" s="181"/>
      <c r="F109" s="181"/>
      <c r="G109" s="181"/>
      <c r="H109" s="181"/>
      <c r="I109" s="181"/>
      <c r="J109" s="182">
        <f>J276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122</v>
      </c>
      <c r="E110" s="181"/>
      <c r="F110" s="181"/>
      <c r="G110" s="181"/>
      <c r="H110" s="181"/>
      <c r="I110" s="181"/>
      <c r="J110" s="182">
        <f>J280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123</v>
      </c>
      <c r="E111" s="181"/>
      <c r="F111" s="181"/>
      <c r="G111" s="181"/>
      <c r="H111" s="181"/>
      <c r="I111" s="181"/>
      <c r="J111" s="182">
        <f>J328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124</v>
      </c>
      <c r="E112" s="181"/>
      <c r="F112" s="181"/>
      <c r="G112" s="181"/>
      <c r="H112" s="181"/>
      <c r="I112" s="181"/>
      <c r="J112" s="182">
        <f>J342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125</v>
      </c>
      <c r="E113" s="181"/>
      <c r="F113" s="181"/>
      <c r="G113" s="181"/>
      <c r="H113" s="181"/>
      <c r="I113" s="181"/>
      <c r="J113" s="182">
        <f>J345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8"/>
      <c r="C114" s="179"/>
      <c r="D114" s="180" t="s">
        <v>126</v>
      </c>
      <c r="E114" s="181"/>
      <c r="F114" s="181"/>
      <c r="G114" s="181"/>
      <c r="H114" s="181"/>
      <c r="I114" s="181"/>
      <c r="J114" s="182">
        <f>J363</f>
        <v>0</v>
      </c>
      <c r="K114" s="179"/>
      <c r="L114" s="18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9"/>
      <c r="D124" s="39"/>
      <c r="E124" s="173" t="str">
        <f>E7</f>
        <v>Poliklinika Žďár nad Sázavou -změna užívání prostor v 3.NP na ordinace kardiologie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102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SO 01 - stavební úpravy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F12</f>
        <v>Studentská 1699/4</v>
      </c>
      <c r="G128" s="39"/>
      <c r="H128" s="39"/>
      <c r="I128" s="31" t="s">
        <v>22</v>
      </c>
      <c r="J128" s="78" t="str">
        <f>IF(J12="","",J12)</f>
        <v>22. 3. 2024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05" customHeight="1">
      <c r="A130" s="37"/>
      <c r="B130" s="38"/>
      <c r="C130" s="31" t="s">
        <v>24</v>
      </c>
      <c r="D130" s="39"/>
      <c r="E130" s="39"/>
      <c r="F130" s="26" t="str">
        <f>E15</f>
        <v>Město Žďár nad Zázavou</v>
      </c>
      <c r="G130" s="39"/>
      <c r="H130" s="39"/>
      <c r="I130" s="31" t="s">
        <v>30</v>
      </c>
      <c r="J130" s="35" t="str">
        <f>E21</f>
        <v>Filip Marek, Brněnská 326/34, Žďár nad Sázavou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40.05" customHeight="1">
      <c r="A131" s="37"/>
      <c r="B131" s="38"/>
      <c r="C131" s="31" t="s">
        <v>28</v>
      </c>
      <c r="D131" s="39"/>
      <c r="E131" s="39"/>
      <c r="F131" s="26" t="str">
        <f>IF(E18="","",E18)</f>
        <v>Vyplň údaj</v>
      </c>
      <c r="G131" s="39"/>
      <c r="H131" s="39"/>
      <c r="I131" s="31" t="s">
        <v>33</v>
      </c>
      <c r="J131" s="35" t="str">
        <f>E24</f>
        <v>Filip Marek, Brněnská 326/34, Žďár nad Sázavou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90"/>
      <c r="B133" s="191"/>
      <c r="C133" s="192" t="s">
        <v>128</v>
      </c>
      <c r="D133" s="193" t="s">
        <v>60</v>
      </c>
      <c r="E133" s="193" t="s">
        <v>56</v>
      </c>
      <c r="F133" s="193" t="s">
        <v>57</v>
      </c>
      <c r="G133" s="193" t="s">
        <v>129</v>
      </c>
      <c r="H133" s="193" t="s">
        <v>130</v>
      </c>
      <c r="I133" s="193" t="s">
        <v>131</v>
      </c>
      <c r="J133" s="194" t="s">
        <v>106</v>
      </c>
      <c r="K133" s="195" t="s">
        <v>132</v>
      </c>
      <c r="L133" s="196"/>
      <c r="M133" s="99" t="s">
        <v>1</v>
      </c>
      <c r="N133" s="100" t="s">
        <v>39</v>
      </c>
      <c r="O133" s="100" t="s">
        <v>133</v>
      </c>
      <c r="P133" s="100" t="s">
        <v>134</v>
      </c>
      <c r="Q133" s="100" t="s">
        <v>135</v>
      </c>
      <c r="R133" s="100" t="s">
        <v>136</v>
      </c>
      <c r="S133" s="100" t="s">
        <v>137</v>
      </c>
      <c r="T133" s="101" t="s">
        <v>138</v>
      </c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</row>
    <row r="134" s="2" customFormat="1" ht="22.8" customHeight="1">
      <c r="A134" s="37"/>
      <c r="B134" s="38"/>
      <c r="C134" s="106" t="s">
        <v>139</v>
      </c>
      <c r="D134" s="39"/>
      <c r="E134" s="39"/>
      <c r="F134" s="39"/>
      <c r="G134" s="39"/>
      <c r="H134" s="39"/>
      <c r="I134" s="39"/>
      <c r="J134" s="197">
        <f>BK134</f>
        <v>0</v>
      </c>
      <c r="K134" s="39"/>
      <c r="L134" s="43"/>
      <c r="M134" s="102"/>
      <c r="N134" s="198"/>
      <c r="O134" s="103"/>
      <c r="P134" s="199">
        <f>P135+P151+P200+P209+P212+P214+P217+P234+P241+P248+P257+P276+P280+P328+P342+P345+P363</f>
        <v>0</v>
      </c>
      <c r="Q134" s="103"/>
      <c r="R134" s="199">
        <f>R135+R151+R200+R209+R212+R214+R217+R234+R241+R248+R257+R276+R280+R328+R342+R345+R363</f>
        <v>1.85431787</v>
      </c>
      <c r="S134" s="103"/>
      <c r="T134" s="200">
        <f>T135+T151+T200+T209+T212+T214+T217+T234+T241+T248+T257+T276+T280+T328+T342+T345+T363</f>
        <v>1.4159999999999999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74</v>
      </c>
      <c r="AU134" s="16" t="s">
        <v>108</v>
      </c>
      <c r="BK134" s="201">
        <f>BK135+BK151+BK200+BK209+BK212+BK214+BK217+BK234+BK241+BK248+BK257+BK276+BK280+BK328+BK342+BK345+BK363</f>
        <v>0</v>
      </c>
    </row>
    <row r="135" s="12" customFormat="1" ht="25.92" customHeight="1">
      <c r="A135" s="12"/>
      <c r="B135" s="202"/>
      <c r="C135" s="203"/>
      <c r="D135" s="204" t="s">
        <v>74</v>
      </c>
      <c r="E135" s="205" t="s">
        <v>140</v>
      </c>
      <c r="F135" s="205" t="s">
        <v>141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0.60849543000000006</v>
      </c>
      <c r="S135" s="210"/>
      <c r="T135" s="212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83</v>
      </c>
      <c r="AT135" s="214" t="s">
        <v>74</v>
      </c>
      <c r="AU135" s="214" t="s">
        <v>75</v>
      </c>
      <c r="AY135" s="213" t="s">
        <v>142</v>
      </c>
      <c r="BK135" s="215">
        <f>SUM(BK136:BK150)</f>
        <v>0</v>
      </c>
    </row>
    <row r="136" s="2" customFormat="1" ht="33" customHeight="1">
      <c r="A136" s="37"/>
      <c r="B136" s="38"/>
      <c r="C136" s="216" t="s">
        <v>83</v>
      </c>
      <c r="D136" s="216" t="s">
        <v>143</v>
      </c>
      <c r="E136" s="217" t="s">
        <v>144</v>
      </c>
      <c r="F136" s="218" t="s">
        <v>145</v>
      </c>
      <c r="G136" s="219" t="s">
        <v>146</v>
      </c>
      <c r="H136" s="220">
        <v>4.7130000000000001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0.12911</v>
      </c>
      <c r="R136" s="226">
        <f>Q136*H136</f>
        <v>0.60849543000000006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147</v>
      </c>
      <c r="AT136" s="228" t="s">
        <v>143</v>
      </c>
      <c r="AU136" s="228" t="s">
        <v>83</v>
      </c>
      <c r="AY136" s="16" t="s">
        <v>142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147</v>
      </c>
      <c r="BM136" s="228" t="s">
        <v>148</v>
      </c>
    </row>
    <row r="137" s="13" customFormat="1">
      <c r="A137" s="13"/>
      <c r="B137" s="230"/>
      <c r="C137" s="231"/>
      <c r="D137" s="232" t="s">
        <v>149</v>
      </c>
      <c r="E137" s="233" t="s">
        <v>1</v>
      </c>
      <c r="F137" s="234" t="s">
        <v>150</v>
      </c>
      <c r="G137" s="231"/>
      <c r="H137" s="235">
        <v>4.7130000000000001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149</v>
      </c>
      <c r="AU137" s="241" t="s">
        <v>83</v>
      </c>
      <c r="AV137" s="13" t="s">
        <v>85</v>
      </c>
      <c r="AW137" s="13" t="s">
        <v>32</v>
      </c>
      <c r="AX137" s="13" t="s">
        <v>83</v>
      </c>
      <c r="AY137" s="241" t="s">
        <v>142</v>
      </c>
    </row>
    <row r="138" s="2" customFormat="1" ht="21.75" customHeight="1">
      <c r="A138" s="37"/>
      <c r="B138" s="38"/>
      <c r="C138" s="216" t="s">
        <v>85</v>
      </c>
      <c r="D138" s="216" t="s">
        <v>143</v>
      </c>
      <c r="E138" s="217" t="s">
        <v>151</v>
      </c>
      <c r="F138" s="218" t="s">
        <v>152</v>
      </c>
      <c r="G138" s="219" t="s">
        <v>146</v>
      </c>
      <c r="H138" s="220">
        <v>4.4130000000000003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147</v>
      </c>
      <c r="AT138" s="228" t="s">
        <v>143</v>
      </c>
      <c r="AU138" s="228" t="s">
        <v>83</v>
      </c>
      <c r="AY138" s="16" t="s">
        <v>142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147</v>
      </c>
      <c r="BM138" s="228" t="s">
        <v>153</v>
      </c>
    </row>
    <row r="139" s="13" customFormat="1">
      <c r="A139" s="13"/>
      <c r="B139" s="230"/>
      <c r="C139" s="231"/>
      <c r="D139" s="232" t="s">
        <v>149</v>
      </c>
      <c r="E139" s="233" t="s">
        <v>1</v>
      </c>
      <c r="F139" s="234" t="s">
        <v>154</v>
      </c>
      <c r="G139" s="231"/>
      <c r="H139" s="235">
        <v>4.4130000000000003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149</v>
      </c>
      <c r="AU139" s="241" t="s">
        <v>83</v>
      </c>
      <c r="AV139" s="13" t="s">
        <v>85</v>
      </c>
      <c r="AW139" s="13" t="s">
        <v>32</v>
      </c>
      <c r="AX139" s="13" t="s">
        <v>83</v>
      </c>
      <c r="AY139" s="241" t="s">
        <v>142</v>
      </c>
    </row>
    <row r="140" s="2" customFormat="1" ht="24.15" customHeight="1">
      <c r="A140" s="37"/>
      <c r="B140" s="38"/>
      <c r="C140" s="216" t="s">
        <v>155</v>
      </c>
      <c r="D140" s="216" t="s">
        <v>143</v>
      </c>
      <c r="E140" s="217" t="s">
        <v>156</v>
      </c>
      <c r="F140" s="218" t="s">
        <v>157</v>
      </c>
      <c r="G140" s="219" t="s">
        <v>158</v>
      </c>
      <c r="H140" s="220">
        <v>8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147</v>
      </c>
      <c r="AT140" s="228" t="s">
        <v>143</v>
      </c>
      <c r="AU140" s="228" t="s">
        <v>83</v>
      </c>
      <c r="AY140" s="16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147</v>
      </c>
      <c r="BM140" s="228" t="s">
        <v>159</v>
      </c>
    </row>
    <row r="141" s="2" customFormat="1" ht="16.5" customHeight="1">
      <c r="A141" s="37"/>
      <c r="B141" s="38"/>
      <c r="C141" s="216" t="s">
        <v>147</v>
      </c>
      <c r="D141" s="216" t="s">
        <v>143</v>
      </c>
      <c r="E141" s="217" t="s">
        <v>160</v>
      </c>
      <c r="F141" s="218" t="s">
        <v>161</v>
      </c>
      <c r="G141" s="219" t="s">
        <v>158</v>
      </c>
      <c r="H141" s="220">
        <v>3.2130000000000001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147</v>
      </c>
      <c r="AT141" s="228" t="s">
        <v>143</v>
      </c>
      <c r="AU141" s="228" t="s">
        <v>83</v>
      </c>
      <c r="AY141" s="16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147</v>
      </c>
      <c r="BM141" s="228" t="s">
        <v>162</v>
      </c>
    </row>
    <row r="142" s="13" customFormat="1">
      <c r="A142" s="13"/>
      <c r="B142" s="230"/>
      <c r="C142" s="231"/>
      <c r="D142" s="232" t="s">
        <v>149</v>
      </c>
      <c r="E142" s="233" t="s">
        <v>1</v>
      </c>
      <c r="F142" s="234" t="s">
        <v>163</v>
      </c>
      <c r="G142" s="231"/>
      <c r="H142" s="235">
        <v>1.853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149</v>
      </c>
      <c r="AU142" s="241" t="s">
        <v>83</v>
      </c>
      <c r="AV142" s="13" t="s">
        <v>85</v>
      </c>
      <c r="AW142" s="13" t="s">
        <v>32</v>
      </c>
      <c r="AX142" s="13" t="s">
        <v>75</v>
      </c>
      <c r="AY142" s="241" t="s">
        <v>142</v>
      </c>
    </row>
    <row r="143" s="13" customFormat="1">
      <c r="A143" s="13"/>
      <c r="B143" s="230"/>
      <c r="C143" s="231"/>
      <c r="D143" s="232" t="s">
        <v>149</v>
      </c>
      <c r="E143" s="233" t="s">
        <v>1</v>
      </c>
      <c r="F143" s="234" t="s">
        <v>164</v>
      </c>
      <c r="G143" s="231"/>
      <c r="H143" s="235">
        <v>1.3600000000000001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149</v>
      </c>
      <c r="AU143" s="241" t="s">
        <v>83</v>
      </c>
      <c r="AV143" s="13" t="s">
        <v>85</v>
      </c>
      <c r="AW143" s="13" t="s">
        <v>32</v>
      </c>
      <c r="AX143" s="13" t="s">
        <v>75</v>
      </c>
      <c r="AY143" s="241" t="s">
        <v>142</v>
      </c>
    </row>
    <row r="144" s="14" customFormat="1">
      <c r="A144" s="14"/>
      <c r="B144" s="242"/>
      <c r="C144" s="243"/>
      <c r="D144" s="232" t="s">
        <v>149</v>
      </c>
      <c r="E144" s="244" t="s">
        <v>1</v>
      </c>
      <c r="F144" s="245" t="s">
        <v>165</v>
      </c>
      <c r="G144" s="243"/>
      <c r="H144" s="246">
        <v>3.2130000000000001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149</v>
      </c>
      <c r="AU144" s="252" t="s">
        <v>83</v>
      </c>
      <c r="AV144" s="14" t="s">
        <v>147</v>
      </c>
      <c r="AW144" s="14" t="s">
        <v>32</v>
      </c>
      <c r="AX144" s="14" t="s">
        <v>83</v>
      </c>
      <c r="AY144" s="252" t="s">
        <v>142</v>
      </c>
    </row>
    <row r="145" s="2" customFormat="1" ht="21.75" customHeight="1">
      <c r="A145" s="37"/>
      <c r="B145" s="38"/>
      <c r="C145" s="216" t="s">
        <v>166</v>
      </c>
      <c r="D145" s="216" t="s">
        <v>143</v>
      </c>
      <c r="E145" s="217" t="s">
        <v>167</v>
      </c>
      <c r="F145" s="218" t="s">
        <v>168</v>
      </c>
      <c r="G145" s="219" t="s">
        <v>169</v>
      </c>
      <c r="H145" s="220">
        <v>2.2000000000000002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147</v>
      </c>
      <c r="AT145" s="228" t="s">
        <v>143</v>
      </c>
      <c r="AU145" s="228" t="s">
        <v>83</v>
      </c>
      <c r="AY145" s="16" t="s">
        <v>142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147</v>
      </c>
      <c r="BM145" s="228" t="s">
        <v>170</v>
      </c>
    </row>
    <row r="146" s="2" customFormat="1">
      <c r="A146" s="37"/>
      <c r="B146" s="38"/>
      <c r="C146" s="39"/>
      <c r="D146" s="232" t="s">
        <v>171</v>
      </c>
      <c r="E146" s="39"/>
      <c r="F146" s="253" t="s">
        <v>172</v>
      </c>
      <c r="G146" s="39"/>
      <c r="H146" s="39"/>
      <c r="I146" s="254"/>
      <c r="J146" s="39"/>
      <c r="K146" s="39"/>
      <c r="L146" s="43"/>
      <c r="M146" s="255"/>
      <c r="N146" s="25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171</v>
      </c>
      <c r="AU146" s="16" t="s">
        <v>83</v>
      </c>
    </row>
    <row r="147" s="2" customFormat="1" ht="21.75" customHeight="1">
      <c r="A147" s="37"/>
      <c r="B147" s="38"/>
      <c r="C147" s="216" t="s">
        <v>173</v>
      </c>
      <c r="D147" s="216" t="s">
        <v>143</v>
      </c>
      <c r="E147" s="217" t="s">
        <v>174</v>
      </c>
      <c r="F147" s="218" t="s">
        <v>175</v>
      </c>
      <c r="G147" s="219" t="s">
        <v>169</v>
      </c>
      <c r="H147" s="220">
        <v>3.2999999999999998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147</v>
      </c>
      <c r="AT147" s="228" t="s">
        <v>143</v>
      </c>
      <c r="AU147" s="228" t="s">
        <v>83</v>
      </c>
      <c r="AY147" s="16" t="s">
        <v>142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147</v>
      </c>
      <c r="BM147" s="228" t="s">
        <v>176</v>
      </c>
    </row>
    <row r="148" s="2" customFormat="1" ht="21.75" customHeight="1">
      <c r="A148" s="37"/>
      <c r="B148" s="38"/>
      <c r="C148" s="216" t="s">
        <v>177</v>
      </c>
      <c r="D148" s="216" t="s">
        <v>143</v>
      </c>
      <c r="E148" s="217" t="s">
        <v>178</v>
      </c>
      <c r="F148" s="218" t="s">
        <v>179</v>
      </c>
      <c r="G148" s="219" t="s">
        <v>169</v>
      </c>
      <c r="H148" s="220">
        <v>14.76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147</v>
      </c>
      <c r="AT148" s="228" t="s">
        <v>143</v>
      </c>
      <c r="AU148" s="228" t="s">
        <v>83</v>
      </c>
      <c r="AY148" s="16" t="s">
        <v>142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147</v>
      </c>
      <c r="BM148" s="228" t="s">
        <v>180</v>
      </c>
    </row>
    <row r="149" s="2" customFormat="1">
      <c r="A149" s="37"/>
      <c r="B149" s="38"/>
      <c r="C149" s="39"/>
      <c r="D149" s="232" t="s">
        <v>171</v>
      </c>
      <c r="E149" s="39"/>
      <c r="F149" s="253" t="s">
        <v>181</v>
      </c>
      <c r="G149" s="39"/>
      <c r="H149" s="39"/>
      <c r="I149" s="254"/>
      <c r="J149" s="39"/>
      <c r="K149" s="39"/>
      <c r="L149" s="43"/>
      <c r="M149" s="255"/>
      <c r="N149" s="25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171</v>
      </c>
      <c r="AU149" s="16" t="s">
        <v>83</v>
      </c>
    </row>
    <row r="150" s="13" customFormat="1">
      <c r="A150" s="13"/>
      <c r="B150" s="230"/>
      <c r="C150" s="231"/>
      <c r="D150" s="232" t="s">
        <v>149</v>
      </c>
      <c r="E150" s="233" t="s">
        <v>1</v>
      </c>
      <c r="F150" s="234" t="s">
        <v>182</v>
      </c>
      <c r="G150" s="231"/>
      <c r="H150" s="235">
        <v>14.76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149</v>
      </c>
      <c r="AU150" s="241" t="s">
        <v>83</v>
      </c>
      <c r="AV150" s="13" t="s">
        <v>85</v>
      </c>
      <c r="AW150" s="13" t="s">
        <v>32</v>
      </c>
      <c r="AX150" s="13" t="s">
        <v>83</v>
      </c>
      <c r="AY150" s="241" t="s">
        <v>142</v>
      </c>
    </row>
    <row r="151" s="12" customFormat="1" ht="25.92" customHeight="1">
      <c r="A151" s="12"/>
      <c r="B151" s="202"/>
      <c r="C151" s="203"/>
      <c r="D151" s="204" t="s">
        <v>74</v>
      </c>
      <c r="E151" s="205" t="s">
        <v>183</v>
      </c>
      <c r="F151" s="205" t="s">
        <v>184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SUM(P152:P199)</f>
        <v>0</v>
      </c>
      <c r="Q151" s="210"/>
      <c r="R151" s="211">
        <f>SUM(R152:R199)</f>
        <v>0.057400000000000007</v>
      </c>
      <c r="S151" s="210"/>
      <c r="T151" s="212">
        <f>SUM(T152:T199)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83</v>
      </c>
      <c r="AT151" s="214" t="s">
        <v>74</v>
      </c>
      <c r="AU151" s="214" t="s">
        <v>75</v>
      </c>
      <c r="AY151" s="213" t="s">
        <v>142</v>
      </c>
      <c r="BK151" s="215">
        <f>SUM(BK152:BK199)</f>
        <v>0</v>
      </c>
    </row>
    <row r="152" s="2" customFormat="1" ht="16.5" customHeight="1">
      <c r="A152" s="37"/>
      <c r="B152" s="38"/>
      <c r="C152" s="216" t="s">
        <v>185</v>
      </c>
      <c r="D152" s="216" t="s">
        <v>143</v>
      </c>
      <c r="E152" s="217" t="s">
        <v>186</v>
      </c>
      <c r="F152" s="218" t="s">
        <v>187</v>
      </c>
      <c r="G152" s="219" t="s">
        <v>146</v>
      </c>
      <c r="H152" s="220">
        <v>27.82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147</v>
      </c>
      <c r="AT152" s="228" t="s">
        <v>143</v>
      </c>
      <c r="AU152" s="228" t="s">
        <v>83</v>
      </c>
      <c r="AY152" s="16" t="s">
        <v>142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147</v>
      </c>
      <c r="BM152" s="228" t="s">
        <v>188</v>
      </c>
    </row>
    <row r="153" s="13" customFormat="1">
      <c r="A153" s="13"/>
      <c r="B153" s="230"/>
      <c r="C153" s="231"/>
      <c r="D153" s="232" t="s">
        <v>149</v>
      </c>
      <c r="E153" s="233" t="s">
        <v>1</v>
      </c>
      <c r="F153" s="234" t="s">
        <v>189</v>
      </c>
      <c r="G153" s="231"/>
      <c r="H153" s="235">
        <v>6.3200000000000003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149</v>
      </c>
      <c r="AU153" s="241" t="s">
        <v>83</v>
      </c>
      <c r="AV153" s="13" t="s">
        <v>85</v>
      </c>
      <c r="AW153" s="13" t="s">
        <v>32</v>
      </c>
      <c r="AX153" s="13" t="s">
        <v>75</v>
      </c>
      <c r="AY153" s="241" t="s">
        <v>142</v>
      </c>
    </row>
    <row r="154" s="13" customFormat="1">
      <c r="A154" s="13"/>
      <c r="B154" s="230"/>
      <c r="C154" s="231"/>
      <c r="D154" s="232" t="s">
        <v>149</v>
      </c>
      <c r="E154" s="233" t="s">
        <v>1</v>
      </c>
      <c r="F154" s="234" t="s">
        <v>190</v>
      </c>
      <c r="G154" s="231"/>
      <c r="H154" s="235">
        <v>6.5999999999999996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149</v>
      </c>
      <c r="AU154" s="241" t="s">
        <v>83</v>
      </c>
      <c r="AV154" s="13" t="s">
        <v>85</v>
      </c>
      <c r="AW154" s="13" t="s">
        <v>32</v>
      </c>
      <c r="AX154" s="13" t="s">
        <v>75</v>
      </c>
      <c r="AY154" s="241" t="s">
        <v>142</v>
      </c>
    </row>
    <row r="155" s="13" customFormat="1">
      <c r="A155" s="13"/>
      <c r="B155" s="230"/>
      <c r="C155" s="231"/>
      <c r="D155" s="232" t="s">
        <v>149</v>
      </c>
      <c r="E155" s="233" t="s">
        <v>1</v>
      </c>
      <c r="F155" s="234" t="s">
        <v>191</v>
      </c>
      <c r="G155" s="231"/>
      <c r="H155" s="235">
        <v>4.2000000000000002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149</v>
      </c>
      <c r="AU155" s="241" t="s">
        <v>83</v>
      </c>
      <c r="AV155" s="13" t="s">
        <v>85</v>
      </c>
      <c r="AW155" s="13" t="s">
        <v>32</v>
      </c>
      <c r="AX155" s="13" t="s">
        <v>75</v>
      </c>
      <c r="AY155" s="241" t="s">
        <v>142</v>
      </c>
    </row>
    <row r="156" s="13" customFormat="1">
      <c r="A156" s="13"/>
      <c r="B156" s="230"/>
      <c r="C156" s="231"/>
      <c r="D156" s="232" t="s">
        <v>149</v>
      </c>
      <c r="E156" s="233" t="s">
        <v>1</v>
      </c>
      <c r="F156" s="234" t="s">
        <v>192</v>
      </c>
      <c r="G156" s="231"/>
      <c r="H156" s="235">
        <v>6.5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149</v>
      </c>
      <c r="AU156" s="241" t="s">
        <v>83</v>
      </c>
      <c r="AV156" s="13" t="s">
        <v>85</v>
      </c>
      <c r="AW156" s="13" t="s">
        <v>32</v>
      </c>
      <c r="AX156" s="13" t="s">
        <v>75</v>
      </c>
      <c r="AY156" s="241" t="s">
        <v>142</v>
      </c>
    </row>
    <row r="157" s="13" customFormat="1">
      <c r="A157" s="13"/>
      <c r="B157" s="230"/>
      <c r="C157" s="231"/>
      <c r="D157" s="232" t="s">
        <v>149</v>
      </c>
      <c r="E157" s="233" t="s">
        <v>1</v>
      </c>
      <c r="F157" s="234" t="s">
        <v>193</v>
      </c>
      <c r="G157" s="231"/>
      <c r="H157" s="235">
        <v>4.2000000000000002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149</v>
      </c>
      <c r="AU157" s="241" t="s">
        <v>83</v>
      </c>
      <c r="AV157" s="13" t="s">
        <v>85</v>
      </c>
      <c r="AW157" s="13" t="s">
        <v>32</v>
      </c>
      <c r="AX157" s="13" t="s">
        <v>75</v>
      </c>
      <c r="AY157" s="241" t="s">
        <v>142</v>
      </c>
    </row>
    <row r="158" s="14" customFormat="1">
      <c r="A158" s="14"/>
      <c r="B158" s="242"/>
      <c r="C158" s="243"/>
      <c r="D158" s="232" t="s">
        <v>149</v>
      </c>
      <c r="E158" s="244" t="s">
        <v>1</v>
      </c>
      <c r="F158" s="245" t="s">
        <v>165</v>
      </c>
      <c r="G158" s="243"/>
      <c r="H158" s="246">
        <v>27.82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149</v>
      </c>
      <c r="AU158" s="252" t="s">
        <v>83</v>
      </c>
      <c r="AV158" s="14" t="s">
        <v>147</v>
      </c>
      <c r="AW158" s="14" t="s">
        <v>32</v>
      </c>
      <c r="AX158" s="14" t="s">
        <v>83</v>
      </c>
      <c r="AY158" s="252" t="s">
        <v>142</v>
      </c>
    </row>
    <row r="159" s="2" customFormat="1" ht="16.5" customHeight="1">
      <c r="A159" s="37"/>
      <c r="B159" s="38"/>
      <c r="C159" s="216" t="s">
        <v>194</v>
      </c>
      <c r="D159" s="216" t="s">
        <v>143</v>
      </c>
      <c r="E159" s="217" t="s">
        <v>195</v>
      </c>
      <c r="F159" s="218" t="s">
        <v>196</v>
      </c>
      <c r="G159" s="219" t="s">
        <v>146</v>
      </c>
      <c r="H159" s="220">
        <v>14.6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147</v>
      </c>
      <c r="AT159" s="228" t="s">
        <v>143</v>
      </c>
      <c r="AU159" s="228" t="s">
        <v>83</v>
      </c>
      <c r="AY159" s="16" t="s">
        <v>142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147</v>
      </c>
      <c r="BM159" s="228" t="s">
        <v>197</v>
      </c>
    </row>
    <row r="160" s="13" customFormat="1">
      <c r="A160" s="13"/>
      <c r="B160" s="230"/>
      <c r="C160" s="231"/>
      <c r="D160" s="232" t="s">
        <v>149</v>
      </c>
      <c r="E160" s="233" t="s">
        <v>1</v>
      </c>
      <c r="F160" s="234" t="s">
        <v>198</v>
      </c>
      <c r="G160" s="231"/>
      <c r="H160" s="235">
        <v>14.6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149</v>
      </c>
      <c r="AU160" s="241" t="s">
        <v>83</v>
      </c>
      <c r="AV160" s="13" t="s">
        <v>85</v>
      </c>
      <c r="AW160" s="13" t="s">
        <v>32</v>
      </c>
      <c r="AX160" s="13" t="s">
        <v>83</v>
      </c>
      <c r="AY160" s="241" t="s">
        <v>142</v>
      </c>
    </row>
    <row r="161" s="2" customFormat="1" ht="16.5" customHeight="1">
      <c r="A161" s="37"/>
      <c r="B161" s="38"/>
      <c r="C161" s="216" t="s">
        <v>199</v>
      </c>
      <c r="D161" s="216" t="s">
        <v>143</v>
      </c>
      <c r="E161" s="217" t="s">
        <v>200</v>
      </c>
      <c r="F161" s="218" t="s">
        <v>201</v>
      </c>
      <c r="G161" s="219" t="s">
        <v>146</v>
      </c>
      <c r="H161" s="220">
        <v>278.76499999999999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147</v>
      </c>
      <c r="AT161" s="228" t="s">
        <v>143</v>
      </c>
      <c r="AU161" s="228" t="s">
        <v>83</v>
      </c>
      <c r="AY161" s="16" t="s">
        <v>142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147</v>
      </c>
      <c r="BM161" s="228" t="s">
        <v>202</v>
      </c>
    </row>
    <row r="162" s="13" customFormat="1">
      <c r="A162" s="13"/>
      <c r="B162" s="230"/>
      <c r="C162" s="231"/>
      <c r="D162" s="232" t="s">
        <v>149</v>
      </c>
      <c r="E162" s="233" t="s">
        <v>1</v>
      </c>
      <c r="F162" s="234" t="s">
        <v>203</v>
      </c>
      <c r="G162" s="231"/>
      <c r="H162" s="235">
        <v>55.795000000000002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149</v>
      </c>
      <c r="AU162" s="241" t="s">
        <v>83</v>
      </c>
      <c r="AV162" s="13" t="s">
        <v>85</v>
      </c>
      <c r="AW162" s="13" t="s">
        <v>32</v>
      </c>
      <c r="AX162" s="13" t="s">
        <v>75</v>
      </c>
      <c r="AY162" s="241" t="s">
        <v>142</v>
      </c>
    </row>
    <row r="163" s="13" customFormat="1">
      <c r="A163" s="13"/>
      <c r="B163" s="230"/>
      <c r="C163" s="231"/>
      <c r="D163" s="232" t="s">
        <v>149</v>
      </c>
      <c r="E163" s="233" t="s">
        <v>1</v>
      </c>
      <c r="F163" s="234" t="s">
        <v>204</v>
      </c>
      <c r="G163" s="231"/>
      <c r="H163" s="235">
        <v>51.723999999999997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149</v>
      </c>
      <c r="AU163" s="241" t="s">
        <v>83</v>
      </c>
      <c r="AV163" s="13" t="s">
        <v>85</v>
      </c>
      <c r="AW163" s="13" t="s">
        <v>32</v>
      </c>
      <c r="AX163" s="13" t="s">
        <v>75</v>
      </c>
      <c r="AY163" s="241" t="s">
        <v>142</v>
      </c>
    </row>
    <row r="164" s="13" customFormat="1">
      <c r="A164" s="13"/>
      <c r="B164" s="230"/>
      <c r="C164" s="231"/>
      <c r="D164" s="232" t="s">
        <v>149</v>
      </c>
      <c r="E164" s="233" t="s">
        <v>1</v>
      </c>
      <c r="F164" s="234" t="s">
        <v>205</v>
      </c>
      <c r="G164" s="231"/>
      <c r="H164" s="235">
        <v>56.835000000000001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149</v>
      </c>
      <c r="AU164" s="241" t="s">
        <v>83</v>
      </c>
      <c r="AV164" s="13" t="s">
        <v>85</v>
      </c>
      <c r="AW164" s="13" t="s">
        <v>32</v>
      </c>
      <c r="AX164" s="13" t="s">
        <v>75</v>
      </c>
      <c r="AY164" s="241" t="s">
        <v>142</v>
      </c>
    </row>
    <row r="165" s="13" customFormat="1">
      <c r="A165" s="13"/>
      <c r="B165" s="230"/>
      <c r="C165" s="231"/>
      <c r="D165" s="232" t="s">
        <v>149</v>
      </c>
      <c r="E165" s="233" t="s">
        <v>1</v>
      </c>
      <c r="F165" s="234" t="s">
        <v>206</v>
      </c>
      <c r="G165" s="231"/>
      <c r="H165" s="235">
        <v>53.447000000000003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149</v>
      </c>
      <c r="AU165" s="241" t="s">
        <v>83</v>
      </c>
      <c r="AV165" s="13" t="s">
        <v>85</v>
      </c>
      <c r="AW165" s="13" t="s">
        <v>32</v>
      </c>
      <c r="AX165" s="13" t="s">
        <v>75</v>
      </c>
      <c r="AY165" s="241" t="s">
        <v>142</v>
      </c>
    </row>
    <row r="166" s="13" customFormat="1">
      <c r="A166" s="13"/>
      <c r="B166" s="230"/>
      <c r="C166" s="231"/>
      <c r="D166" s="232" t="s">
        <v>149</v>
      </c>
      <c r="E166" s="233" t="s">
        <v>1</v>
      </c>
      <c r="F166" s="234" t="s">
        <v>207</v>
      </c>
      <c r="G166" s="231"/>
      <c r="H166" s="235">
        <v>9.2400000000000002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149</v>
      </c>
      <c r="AU166" s="241" t="s">
        <v>83</v>
      </c>
      <c r="AV166" s="13" t="s">
        <v>85</v>
      </c>
      <c r="AW166" s="13" t="s">
        <v>32</v>
      </c>
      <c r="AX166" s="13" t="s">
        <v>75</v>
      </c>
      <c r="AY166" s="241" t="s">
        <v>142</v>
      </c>
    </row>
    <row r="167" s="13" customFormat="1">
      <c r="A167" s="13"/>
      <c r="B167" s="230"/>
      <c r="C167" s="231"/>
      <c r="D167" s="232" t="s">
        <v>149</v>
      </c>
      <c r="E167" s="233" t="s">
        <v>1</v>
      </c>
      <c r="F167" s="234" t="s">
        <v>208</v>
      </c>
      <c r="G167" s="231"/>
      <c r="H167" s="235">
        <v>51.723999999999997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149</v>
      </c>
      <c r="AU167" s="241" t="s">
        <v>83</v>
      </c>
      <c r="AV167" s="13" t="s">
        <v>85</v>
      </c>
      <c r="AW167" s="13" t="s">
        <v>32</v>
      </c>
      <c r="AX167" s="13" t="s">
        <v>75</v>
      </c>
      <c r="AY167" s="241" t="s">
        <v>142</v>
      </c>
    </row>
    <row r="168" s="14" customFormat="1">
      <c r="A168" s="14"/>
      <c r="B168" s="242"/>
      <c r="C168" s="243"/>
      <c r="D168" s="232" t="s">
        <v>149</v>
      </c>
      <c r="E168" s="244" t="s">
        <v>1</v>
      </c>
      <c r="F168" s="245" t="s">
        <v>165</v>
      </c>
      <c r="G168" s="243"/>
      <c r="H168" s="246">
        <v>278.76500000000004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149</v>
      </c>
      <c r="AU168" s="252" t="s">
        <v>83</v>
      </c>
      <c r="AV168" s="14" t="s">
        <v>147</v>
      </c>
      <c r="AW168" s="14" t="s">
        <v>32</v>
      </c>
      <c r="AX168" s="14" t="s">
        <v>83</v>
      </c>
      <c r="AY168" s="252" t="s">
        <v>142</v>
      </c>
    </row>
    <row r="169" s="2" customFormat="1" ht="16.5" customHeight="1">
      <c r="A169" s="37"/>
      <c r="B169" s="38"/>
      <c r="C169" s="216" t="s">
        <v>209</v>
      </c>
      <c r="D169" s="216" t="s">
        <v>143</v>
      </c>
      <c r="E169" s="217" t="s">
        <v>210</v>
      </c>
      <c r="F169" s="218" t="s">
        <v>211</v>
      </c>
      <c r="G169" s="219" t="s">
        <v>146</v>
      </c>
      <c r="H169" s="220">
        <v>0.217</v>
      </c>
      <c r="I169" s="221"/>
      <c r="J169" s="222">
        <f>ROUND(I169*H169,2)</f>
        <v>0</v>
      </c>
      <c r="K169" s="223"/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147</v>
      </c>
      <c r="AT169" s="228" t="s">
        <v>143</v>
      </c>
      <c r="AU169" s="228" t="s">
        <v>83</v>
      </c>
      <c r="AY169" s="16" t="s">
        <v>142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147</v>
      </c>
      <c r="BM169" s="228" t="s">
        <v>212</v>
      </c>
    </row>
    <row r="170" s="2" customFormat="1">
      <c r="A170" s="37"/>
      <c r="B170" s="38"/>
      <c r="C170" s="39"/>
      <c r="D170" s="232" t="s">
        <v>171</v>
      </c>
      <c r="E170" s="39"/>
      <c r="F170" s="253" t="s">
        <v>213</v>
      </c>
      <c r="G170" s="39"/>
      <c r="H170" s="39"/>
      <c r="I170" s="254"/>
      <c r="J170" s="39"/>
      <c r="K170" s="39"/>
      <c r="L170" s="43"/>
      <c r="M170" s="255"/>
      <c r="N170" s="25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171</v>
      </c>
      <c r="AU170" s="16" t="s">
        <v>83</v>
      </c>
    </row>
    <row r="171" s="13" customFormat="1">
      <c r="A171" s="13"/>
      <c r="B171" s="230"/>
      <c r="C171" s="231"/>
      <c r="D171" s="232" t="s">
        <v>149</v>
      </c>
      <c r="E171" s="233" t="s">
        <v>1</v>
      </c>
      <c r="F171" s="234" t="s">
        <v>214</v>
      </c>
      <c r="G171" s="231"/>
      <c r="H171" s="235">
        <v>0.18099999999999999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149</v>
      </c>
      <c r="AU171" s="241" t="s">
        <v>83</v>
      </c>
      <c r="AV171" s="13" t="s">
        <v>85</v>
      </c>
      <c r="AW171" s="13" t="s">
        <v>32</v>
      </c>
      <c r="AX171" s="13" t="s">
        <v>75</v>
      </c>
      <c r="AY171" s="241" t="s">
        <v>142</v>
      </c>
    </row>
    <row r="172" s="13" customFormat="1">
      <c r="A172" s="13"/>
      <c r="B172" s="230"/>
      <c r="C172" s="231"/>
      <c r="D172" s="232" t="s">
        <v>149</v>
      </c>
      <c r="E172" s="233" t="s">
        <v>1</v>
      </c>
      <c r="F172" s="234" t="s">
        <v>215</v>
      </c>
      <c r="G172" s="231"/>
      <c r="H172" s="235">
        <v>0.035999999999999997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149</v>
      </c>
      <c r="AU172" s="241" t="s">
        <v>83</v>
      </c>
      <c r="AV172" s="13" t="s">
        <v>85</v>
      </c>
      <c r="AW172" s="13" t="s">
        <v>32</v>
      </c>
      <c r="AX172" s="13" t="s">
        <v>75</v>
      </c>
      <c r="AY172" s="241" t="s">
        <v>142</v>
      </c>
    </row>
    <row r="173" s="14" customFormat="1">
      <c r="A173" s="14"/>
      <c r="B173" s="242"/>
      <c r="C173" s="243"/>
      <c r="D173" s="232" t="s">
        <v>149</v>
      </c>
      <c r="E173" s="244" t="s">
        <v>1</v>
      </c>
      <c r="F173" s="245" t="s">
        <v>165</v>
      </c>
      <c r="G173" s="243"/>
      <c r="H173" s="246">
        <v>0.217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149</v>
      </c>
      <c r="AU173" s="252" t="s">
        <v>83</v>
      </c>
      <c r="AV173" s="14" t="s">
        <v>147</v>
      </c>
      <c r="AW173" s="14" t="s">
        <v>32</v>
      </c>
      <c r="AX173" s="14" t="s">
        <v>83</v>
      </c>
      <c r="AY173" s="252" t="s">
        <v>142</v>
      </c>
    </row>
    <row r="174" s="2" customFormat="1" ht="16.5" customHeight="1">
      <c r="A174" s="37"/>
      <c r="B174" s="38"/>
      <c r="C174" s="216" t="s">
        <v>8</v>
      </c>
      <c r="D174" s="216" t="s">
        <v>143</v>
      </c>
      <c r="E174" s="217" t="s">
        <v>216</v>
      </c>
      <c r="F174" s="218" t="s">
        <v>217</v>
      </c>
      <c r="G174" s="219" t="s">
        <v>146</v>
      </c>
      <c r="H174" s="220">
        <v>10.725</v>
      </c>
      <c r="I174" s="221"/>
      <c r="J174" s="222">
        <f>ROUND(I174*H174,2)</f>
        <v>0</v>
      </c>
      <c r="K174" s="223"/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147</v>
      </c>
      <c r="AT174" s="228" t="s">
        <v>143</v>
      </c>
      <c r="AU174" s="228" t="s">
        <v>83</v>
      </c>
      <c r="AY174" s="16" t="s">
        <v>142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147</v>
      </c>
      <c r="BM174" s="228" t="s">
        <v>218</v>
      </c>
    </row>
    <row r="175" s="13" customFormat="1">
      <c r="A175" s="13"/>
      <c r="B175" s="230"/>
      <c r="C175" s="231"/>
      <c r="D175" s="232" t="s">
        <v>149</v>
      </c>
      <c r="E175" s="233" t="s">
        <v>1</v>
      </c>
      <c r="F175" s="234" t="s">
        <v>219</v>
      </c>
      <c r="G175" s="231"/>
      <c r="H175" s="235">
        <v>9.5700000000000003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149</v>
      </c>
      <c r="AU175" s="241" t="s">
        <v>83</v>
      </c>
      <c r="AV175" s="13" t="s">
        <v>85</v>
      </c>
      <c r="AW175" s="13" t="s">
        <v>32</v>
      </c>
      <c r="AX175" s="13" t="s">
        <v>75</v>
      </c>
      <c r="AY175" s="241" t="s">
        <v>142</v>
      </c>
    </row>
    <row r="176" s="13" customFormat="1">
      <c r="A176" s="13"/>
      <c r="B176" s="230"/>
      <c r="C176" s="231"/>
      <c r="D176" s="232" t="s">
        <v>149</v>
      </c>
      <c r="E176" s="233" t="s">
        <v>1</v>
      </c>
      <c r="F176" s="234" t="s">
        <v>220</v>
      </c>
      <c r="G176" s="231"/>
      <c r="H176" s="235">
        <v>10.725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149</v>
      </c>
      <c r="AU176" s="241" t="s">
        <v>83</v>
      </c>
      <c r="AV176" s="13" t="s">
        <v>85</v>
      </c>
      <c r="AW176" s="13" t="s">
        <v>32</v>
      </c>
      <c r="AX176" s="13" t="s">
        <v>83</v>
      </c>
      <c r="AY176" s="241" t="s">
        <v>142</v>
      </c>
    </row>
    <row r="177" s="2" customFormat="1" ht="16.5" customHeight="1">
      <c r="A177" s="37"/>
      <c r="B177" s="38"/>
      <c r="C177" s="216" t="s">
        <v>221</v>
      </c>
      <c r="D177" s="216" t="s">
        <v>143</v>
      </c>
      <c r="E177" s="217" t="s">
        <v>222</v>
      </c>
      <c r="F177" s="218" t="s">
        <v>223</v>
      </c>
      <c r="G177" s="219" t="s">
        <v>146</v>
      </c>
      <c r="H177" s="220">
        <v>214.39599999999999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147</v>
      </c>
      <c r="AT177" s="228" t="s">
        <v>143</v>
      </c>
      <c r="AU177" s="228" t="s">
        <v>83</v>
      </c>
      <c r="AY177" s="16" t="s">
        <v>142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147</v>
      </c>
      <c r="BM177" s="228" t="s">
        <v>224</v>
      </c>
    </row>
    <row r="178" s="13" customFormat="1">
      <c r="A178" s="13"/>
      <c r="B178" s="230"/>
      <c r="C178" s="231"/>
      <c r="D178" s="232" t="s">
        <v>149</v>
      </c>
      <c r="E178" s="233" t="s">
        <v>1</v>
      </c>
      <c r="F178" s="234" t="s">
        <v>225</v>
      </c>
      <c r="G178" s="231"/>
      <c r="H178" s="235">
        <v>45.07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149</v>
      </c>
      <c r="AU178" s="241" t="s">
        <v>83</v>
      </c>
      <c r="AV178" s="13" t="s">
        <v>85</v>
      </c>
      <c r="AW178" s="13" t="s">
        <v>32</v>
      </c>
      <c r="AX178" s="13" t="s">
        <v>75</v>
      </c>
      <c r="AY178" s="241" t="s">
        <v>142</v>
      </c>
    </row>
    <row r="179" s="13" customFormat="1">
      <c r="A179" s="13"/>
      <c r="B179" s="230"/>
      <c r="C179" s="231"/>
      <c r="D179" s="232" t="s">
        <v>149</v>
      </c>
      <c r="E179" s="233" t="s">
        <v>1</v>
      </c>
      <c r="F179" s="234" t="s">
        <v>204</v>
      </c>
      <c r="G179" s="231"/>
      <c r="H179" s="235">
        <v>51.723999999999997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149</v>
      </c>
      <c r="AU179" s="241" t="s">
        <v>83</v>
      </c>
      <c r="AV179" s="13" t="s">
        <v>85</v>
      </c>
      <c r="AW179" s="13" t="s">
        <v>32</v>
      </c>
      <c r="AX179" s="13" t="s">
        <v>75</v>
      </c>
      <c r="AY179" s="241" t="s">
        <v>142</v>
      </c>
    </row>
    <row r="180" s="13" customFormat="1">
      <c r="A180" s="13"/>
      <c r="B180" s="230"/>
      <c r="C180" s="231"/>
      <c r="D180" s="232" t="s">
        <v>149</v>
      </c>
      <c r="E180" s="233" t="s">
        <v>1</v>
      </c>
      <c r="F180" s="234" t="s">
        <v>205</v>
      </c>
      <c r="G180" s="231"/>
      <c r="H180" s="235">
        <v>56.835000000000001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149</v>
      </c>
      <c r="AU180" s="241" t="s">
        <v>83</v>
      </c>
      <c r="AV180" s="13" t="s">
        <v>85</v>
      </c>
      <c r="AW180" s="13" t="s">
        <v>32</v>
      </c>
      <c r="AX180" s="13" t="s">
        <v>75</v>
      </c>
      <c r="AY180" s="241" t="s">
        <v>142</v>
      </c>
    </row>
    <row r="181" s="13" customFormat="1">
      <c r="A181" s="13"/>
      <c r="B181" s="230"/>
      <c r="C181" s="231"/>
      <c r="D181" s="232" t="s">
        <v>149</v>
      </c>
      <c r="E181" s="233" t="s">
        <v>1</v>
      </c>
      <c r="F181" s="234" t="s">
        <v>206</v>
      </c>
      <c r="G181" s="231"/>
      <c r="H181" s="235">
        <v>53.447000000000003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149</v>
      </c>
      <c r="AU181" s="241" t="s">
        <v>83</v>
      </c>
      <c r="AV181" s="13" t="s">
        <v>85</v>
      </c>
      <c r="AW181" s="13" t="s">
        <v>32</v>
      </c>
      <c r="AX181" s="13" t="s">
        <v>75</v>
      </c>
      <c r="AY181" s="241" t="s">
        <v>142</v>
      </c>
    </row>
    <row r="182" s="13" customFormat="1">
      <c r="A182" s="13"/>
      <c r="B182" s="230"/>
      <c r="C182" s="231"/>
      <c r="D182" s="232" t="s">
        <v>149</v>
      </c>
      <c r="E182" s="233" t="s">
        <v>1</v>
      </c>
      <c r="F182" s="234" t="s">
        <v>226</v>
      </c>
      <c r="G182" s="231"/>
      <c r="H182" s="235">
        <v>3.3599999999999999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149</v>
      </c>
      <c r="AU182" s="241" t="s">
        <v>83</v>
      </c>
      <c r="AV182" s="13" t="s">
        <v>85</v>
      </c>
      <c r="AW182" s="13" t="s">
        <v>32</v>
      </c>
      <c r="AX182" s="13" t="s">
        <v>75</v>
      </c>
      <c r="AY182" s="241" t="s">
        <v>142</v>
      </c>
    </row>
    <row r="183" s="13" customFormat="1">
      <c r="A183" s="13"/>
      <c r="B183" s="230"/>
      <c r="C183" s="231"/>
      <c r="D183" s="232" t="s">
        <v>149</v>
      </c>
      <c r="E183" s="233" t="s">
        <v>1</v>
      </c>
      <c r="F183" s="234" t="s">
        <v>227</v>
      </c>
      <c r="G183" s="231"/>
      <c r="H183" s="235">
        <v>3.96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149</v>
      </c>
      <c r="AU183" s="241" t="s">
        <v>83</v>
      </c>
      <c r="AV183" s="13" t="s">
        <v>85</v>
      </c>
      <c r="AW183" s="13" t="s">
        <v>32</v>
      </c>
      <c r="AX183" s="13" t="s">
        <v>75</v>
      </c>
      <c r="AY183" s="241" t="s">
        <v>142</v>
      </c>
    </row>
    <row r="184" s="14" customFormat="1">
      <c r="A184" s="14"/>
      <c r="B184" s="242"/>
      <c r="C184" s="243"/>
      <c r="D184" s="232" t="s">
        <v>149</v>
      </c>
      <c r="E184" s="244" t="s">
        <v>1</v>
      </c>
      <c r="F184" s="245" t="s">
        <v>165</v>
      </c>
      <c r="G184" s="243"/>
      <c r="H184" s="246">
        <v>214.39600000000002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149</v>
      </c>
      <c r="AU184" s="252" t="s">
        <v>83</v>
      </c>
      <c r="AV184" s="14" t="s">
        <v>147</v>
      </c>
      <c r="AW184" s="14" t="s">
        <v>32</v>
      </c>
      <c r="AX184" s="14" t="s">
        <v>83</v>
      </c>
      <c r="AY184" s="252" t="s">
        <v>142</v>
      </c>
    </row>
    <row r="185" s="2" customFormat="1" ht="16.5" customHeight="1">
      <c r="A185" s="37"/>
      <c r="B185" s="38"/>
      <c r="C185" s="216" t="s">
        <v>228</v>
      </c>
      <c r="D185" s="216" t="s">
        <v>143</v>
      </c>
      <c r="E185" s="217" t="s">
        <v>229</v>
      </c>
      <c r="F185" s="218" t="s">
        <v>230</v>
      </c>
      <c r="G185" s="219" t="s">
        <v>146</v>
      </c>
      <c r="H185" s="220">
        <v>214.39599999999999</v>
      </c>
      <c r="I185" s="221"/>
      <c r="J185" s="222">
        <f>ROUND(I185*H185,2)</f>
        <v>0</v>
      </c>
      <c r="K185" s="223"/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147</v>
      </c>
      <c r="AT185" s="228" t="s">
        <v>143</v>
      </c>
      <c r="AU185" s="228" t="s">
        <v>83</v>
      </c>
      <c r="AY185" s="16" t="s">
        <v>142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147</v>
      </c>
      <c r="BM185" s="228" t="s">
        <v>231</v>
      </c>
    </row>
    <row r="186" s="2" customFormat="1">
      <c r="A186" s="37"/>
      <c r="B186" s="38"/>
      <c r="C186" s="39"/>
      <c r="D186" s="232" t="s">
        <v>171</v>
      </c>
      <c r="E186" s="39"/>
      <c r="F186" s="253" t="s">
        <v>232</v>
      </c>
      <c r="G186" s="39"/>
      <c r="H186" s="39"/>
      <c r="I186" s="254"/>
      <c r="J186" s="39"/>
      <c r="K186" s="39"/>
      <c r="L186" s="43"/>
      <c r="M186" s="255"/>
      <c r="N186" s="25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171</v>
      </c>
      <c r="AU186" s="16" t="s">
        <v>83</v>
      </c>
    </row>
    <row r="187" s="13" customFormat="1">
      <c r="A187" s="13"/>
      <c r="B187" s="230"/>
      <c r="C187" s="231"/>
      <c r="D187" s="232" t="s">
        <v>149</v>
      </c>
      <c r="E187" s="233" t="s">
        <v>1</v>
      </c>
      <c r="F187" s="234" t="s">
        <v>225</v>
      </c>
      <c r="G187" s="231"/>
      <c r="H187" s="235">
        <v>45.07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149</v>
      </c>
      <c r="AU187" s="241" t="s">
        <v>83</v>
      </c>
      <c r="AV187" s="13" t="s">
        <v>85</v>
      </c>
      <c r="AW187" s="13" t="s">
        <v>32</v>
      </c>
      <c r="AX187" s="13" t="s">
        <v>75</v>
      </c>
      <c r="AY187" s="241" t="s">
        <v>142</v>
      </c>
    </row>
    <row r="188" s="13" customFormat="1">
      <c r="A188" s="13"/>
      <c r="B188" s="230"/>
      <c r="C188" s="231"/>
      <c r="D188" s="232" t="s">
        <v>149</v>
      </c>
      <c r="E188" s="233" t="s">
        <v>1</v>
      </c>
      <c r="F188" s="234" t="s">
        <v>204</v>
      </c>
      <c r="G188" s="231"/>
      <c r="H188" s="235">
        <v>51.723999999999997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149</v>
      </c>
      <c r="AU188" s="241" t="s">
        <v>83</v>
      </c>
      <c r="AV188" s="13" t="s">
        <v>85</v>
      </c>
      <c r="AW188" s="13" t="s">
        <v>32</v>
      </c>
      <c r="AX188" s="13" t="s">
        <v>75</v>
      </c>
      <c r="AY188" s="241" t="s">
        <v>142</v>
      </c>
    </row>
    <row r="189" s="13" customFormat="1">
      <c r="A189" s="13"/>
      <c r="B189" s="230"/>
      <c r="C189" s="231"/>
      <c r="D189" s="232" t="s">
        <v>149</v>
      </c>
      <c r="E189" s="233" t="s">
        <v>1</v>
      </c>
      <c r="F189" s="234" t="s">
        <v>205</v>
      </c>
      <c r="G189" s="231"/>
      <c r="H189" s="235">
        <v>56.835000000000001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149</v>
      </c>
      <c r="AU189" s="241" t="s">
        <v>83</v>
      </c>
      <c r="AV189" s="13" t="s">
        <v>85</v>
      </c>
      <c r="AW189" s="13" t="s">
        <v>32</v>
      </c>
      <c r="AX189" s="13" t="s">
        <v>75</v>
      </c>
      <c r="AY189" s="241" t="s">
        <v>142</v>
      </c>
    </row>
    <row r="190" s="13" customFormat="1">
      <c r="A190" s="13"/>
      <c r="B190" s="230"/>
      <c r="C190" s="231"/>
      <c r="D190" s="232" t="s">
        <v>149</v>
      </c>
      <c r="E190" s="233" t="s">
        <v>1</v>
      </c>
      <c r="F190" s="234" t="s">
        <v>206</v>
      </c>
      <c r="G190" s="231"/>
      <c r="H190" s="235">
        <v>53.447000000000003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149</v>
      </c>
      <c r="AU190" s="241" t="s">
        <v>83</v>
      </c>
      <c r="AV190" s="13" t="s">
        <v>85</v>
      </c>
      <c r="AW190" s="13" t="s">
        <v>32</v>
      </c>
      <c r="AX190" s="13" t="s">
        <v>75</v>
      </c>
      <c r="AY190" s="241" t="s">
        <v>142</v>
      </c>
    </row>
    <row r="191" s="13" customFormat="1">
      <c r="A191" s="13"/>
      <c r="B191" s="230"/>
      <c r="C191" s="231"/>
      <c r="D191" s="232" t="s">
        <v>149</v>
      </c>
      <c r="E191" s="233" t="s">
        <v>1</v>
      </c>
      <c r="F191" s="234" t="s">
        <v>226</v>
      </c>
      <c r="G191" s="231"/>
      <c r="H191" s="235">
        <v>3.3599999999999999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149</v>
      </c>
      <c r="AU191" s="241" t="s">
        <v>83</v>
      </c>
      <c r="AV191" s="13" t="s">
        <v>85</v>
      </c>
      <c r="AW191" s="13" t="s">
        <v>32</v>
      </c>
      <c r="AX191" s="13" t="s">
        <v>75</v>
      </c>
      <c r="AY191" s="241" t="s">
        <v>142</v>
      </c>
    </row>
    <row r="192" s="13" customFormat="1">
      <c r="A192" s="13"/>
      <c r="B192" s="230"/>
      <c r="C192" s="231"/>
      <c r="D192" s="232" t="s">
        <v>149</v>
      </c>
      <c r="E192" s="233" t="s">
        <v>1</v>
      </c>
      <c r="F192" s="234" t="s">
        <v>227</v>
      </c>
      <c r="G192" s="231"/>
      <c r="H192" s="235">
        <v>3.96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149</v>
      </c>
      <c r="AU192" s="241" t="s">
        <v>83</v>
      </c>
      <c r="AV192" s="13" t="s">
        <v>85</v>
      </c>
      <c r="AW192" s="13" t="s">
        <v>32</v>
      </c>
      <c r="AX192" s="13" t="s">
        <v>75</v>
      </c>
      <c r="AY192" s="241" t="s">
        <v>142</v>
      </c>
    </row>
    <row r="193" s="14" customFormat="1">
      <c r="A193" s="14"/>
      <c r="B193" s="242"/>
      <c r="C193" s="243"/>
      <c r="D193" s="232" t="s">
        <v>149</v>
      </c>
      <c r="E193" s="244" t="s">
        <v>1</v>
      </c>
      <c r="F193" s="245" t="s">
        <v>165</v>
      </c>
      <c r="G193" s="243"/>
      <c r="H193" s="246">
        <v>214.39600000000002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149</v>
      </c>
      <c r="AU193" s="252" t="s">
        <v>83</v>
      </c>
      <c r="AV193" s="14" t="s">
        <v>147</v>
      </c>
      <c r="AW193" s="14" t="s">
        <v>32</v>
      </c>
      <c r="AX193" s="14" t="s">
        <v>83</v>
      </c>
      <c r="AY193" s="252" t="s">
        <v>142</v>
      </c>
    </row>
    <row r="194" s="2" customFormat="1" ht="21.75" customHeight="1">
      <c r="A194" s="37"/>
      <c r="B194" s="38"/>
      <c r="C194" s="216" t="s">
        <v>233</v>
      </c>
      <c r="D194" s="216" t="s">
        <v>143</v>
      </c>
      <c r="E194" s="217" t="s">
        <v>234</v>
      </c>
      <c r="F194" s="218" t="s">
        <v>235</v>
      </c>
      <c r="G194" s="219" t="s">
        <v>169</v>
      </c>
      <c r="H194" s="220">
        <v>11.32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236</v>
      </c>
      <c r="AT194" s="228" t="s">
        <v>143</v>
      </c>
      <c r="AU194" s="228" t="s">
        <v>83</v>
      </c>
      <c r="AY194" s="16" t="s">
        <v>142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236</v>
      </c>
      <c r="BM194" s="228" t="s">
        <v>237</v>
      </c>
    </row>
    <row r="195" s="13" customFormat="1">
      <c r="A195" s="13"/>
      <c r="B195" s="230"/>
      <c r="C195" s="231"/>
      <c r="D195" s="232" t="s">
        <v>149</v>
      </c>
      <c r="E195" s="233" t="s">
        <v>1</v>
      </c>
      <c r="F195" s="234" t="s">
        <v>238</v>
      </c>
      <c r="G195" s="231"/>
      <c r="H195" s="235">
        <v>11.32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149</v>
      </c>
      <c r="AU195" s="241" t="s">
        <v>83</v>
      </c>
      <c r="AV195" s="13" t="s">
        <v>85</v>
      </c>
      <c r="AW195" s="13" t="s">
        <v>32</v>
      </c>
      <c r="AX195" s="13" t="s">
        <v>83</v>
      </c>
      <c r="AY195" s="241" t="s">
        <v>142</v>
      </c>
    </row>
    <row r="196" s="2" customFormat="1" ht="24.15" customHeight="1">
      <c r="A196" s="37"/>
      <c r="B196" s="38"/>
      <c r="C196" s="257" t="s">
        <v>236</v>
      </c>
      <c r="D196" s="257" t="s">
        <v>239</v>
      </c>
      <c r="E196" s="258" t="s">
        <v>240</v>
      </c>
      <c r="F196" s="259" t="s">
        <v>241</v>
      </c>
      <c r="G196" s="260" t="s">
        <v>169</v>
      </c>
      <c r="H196" s="261">
        <v>11.32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40</v>
      </c>
      <c r="O196" s="90"/>
      <c r="P196" s="226">
        <f>O196*H196</f>
        <v>0</v>
      </c>
      <c r="Q196" s="226">
        <v>0.0050000000000000001</v>
      </c>
      <c r="R196" s="226">
        <f>Q196*H196</f>
        <v>0.056600000000000004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242</v>
      </c>
      <c r="AT196" s="228" t="s">
        <v>239</v>
      </c>
      <c r="AU196" s="228" t="s">
        <v>83</v>
      </c>
      <c r="AY196" s="16" t="s">
        <v>142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236</v>
      </c>
      <c r="BM196" s="228" t="s">
        <v>243</v>
      </c>
    </row>
    <row r="197" s="2" customFormat="1">
      <c r="A197" s="37"/>
      <c r="B197" s="38"/>
      <c r="C197" s="39"/>
      <c r="D197" s="232" t="s">
        <v>171</v>
      </c>
      <c r="E197" s="39"/>
      <c r="F197" s="253" t="s">
        <v>244</v>
      </c>
      <c r="G197" s="39"/>
      <c r="H197" s="39"/>
      <c r="I197" s="254"/>
      <c r="J197" s="39"/>
      <c r="K197" s="39"/>
      <c r="L197" s="43"/>
      <c r="M197" s="255"/>
      <c r="N197" s="25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171</v>
      </c>
      <c r="AU197" s="16" t="s">
        <v>83</v>
      </c>
    </row>
    <row r="198" s="2" customFormat="1" ht="16.5" customHeight="1">
      <c r="A198" s="37"/>
      <c r="B198" s="38"/>
      <c r="C198" s="257" t="s">
        <v>245</v>
      </c>
      <c r="D198" s="257" t="s">
        <v>239</v>
      </c>
      <c r="E198" s="258" t="s">
        <v>246</v>
      </c>
      <c r="F198" s="259" t="s">
        <v>247</v>
      </c>
      <c r="G198" s="260" t="s">
        <v>248</v>
      </c>
      <c r="H198" s="261">
        <v>4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40</v>
      </c>
      <c r="O198" s="90"/>
      <c r="P198" s="226">
        <f>O198*H198</f>
        <v>0</v>
      </c>
      <c r="Q198" s="226">
        <v>0.00020000000000000001</v>
      </c>
      <c r="R198" s="226">
        <f>Q198*H198</f>
        <v>0.00080000000000000004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242</v>
      </c>
      <c r="AT198" s="228" t="s">
        <v>239</v>
      </c>
      <c r="AU198" s="228" t="s">
        <v>83</v>
      </c>
      <c r="AY198" s="16" t="s">
        <v>142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236</v>
      </c>
      <c r="BM198" s="228" t="s">
        <v>249</v>
      </c>
    </row>
    <row r="199" s="2" customFormat="1">
      <c r="A199" s="37"/>
      <c r="B199" s="38"/>
      <c r="C199" s="39"/>
      <c r="D199" s="232" t="s">
        <v>171</v>
      </c>
      <c r="E199" s="39"/>
      <c r="F199" s="253" t="s">
        <v>250</v>
      </c>
      <c r="G199" s="39"/>
      <c r="H199" s="39"/>
      <c r="I199" s="254"/>
      <c r="J199" s="39"/>
      <c r="K199" s="39"/>
      <c r="L199" s="43"/>
      <c r="M199" s="255"/>
      <c r="N199" s="25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171</v>
      </c>
      <c r="AU199" s="16" t="s">
        <v>83</v>
      </c>
    </row>
    <row r="200" s="12" customFormat="1" ht="25.92" customHeight="1">
      <c r="A200" s="12"/>
      <c r="B200" s="202"/>
      <c r="C200" s="203"/>
      <c r="D200" s="204" t="s">
        <v>74</v>
      </c>
      <c r="E200" s="205" t="s">
        <v>251</v>
      </c>
      <c r="F200" s="205" t="s">
        <v>252</v>
      </c>
      <c r="G200" s="203"/>
      <c r="H200" s="203"/>
      <c r="I200" s="206"/>
      <c r="J200" s="207">
        <f>BK200</f>
        <v>0</v>
      </c>
      <c r="K200" s="203"/>
      <c r="L200" s="208"/>
      <c r="M200" s="209"/>
      <c r="N200" s="210"/>
      <c r="O200" s="210"/>
      <c r="P200" s="211">
        <f>SUM(P201:P208)</f>
        <v>0</v>
      </c>
      <c r="Q200" s="210"/>
      <c r="R200" s="211">
        <f>SUM(R201:R208)</f>
        <v>0.050622439999999991</v>
      </c>
      <c r="S200" s="210"/>
      <c r="T200" s="212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83</v>
      </c>
      <c r="AT200" s="214" t="s">
        <v>74</v>
      </c>
      <c r="AU200" s="214" t="s">
        <v>75</v>
      </c>
      <c r="AY200" s="213" t="s">
        <v>142</v>
      </c>
      <c r="BK200" s="215">
        <f>SUM(BK201:BK208)</f>
        <v>0</v>
      </c>
    </row>
    <row r="201" s="2" customFormat="1" ht="24.15" customHeight="1">
      <c r="A201" s="37"/>
      <c r="B201" s="38"/>
      <c r="C201" s="216" t="s">
        <v>253</v>
      </c>
      <c r="D201" s="216" t="s">
        <v>143</v>
      </c>
      <c r="E201" s="217" t="s">
        <v>254</v>
      </c>
      <c r="F201" s="218" t="s">
        <v>255</v>
      </c>
      <c r="G201" s="219" t="s">
        <v>256</v>
      </c>
      <c r="H201" s="220">
        <v>0.021999999999999999</v>
      </c>
      <c r="I201" s="221"/>
      <c r="J201" s="222">
        <f>ROUND(I201*H201,2)</f>
        <v>0</v>
      </c>
      <c r="K201" s="223"/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2.3010199999999998</v>
      </c>
      <c r="R201" s="226">
        <f>Q201*H201</f>
        <v>0.050622439999999991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147</v>
      </c>
      <c r="AT201" s="228" t="s">
        <v>143</v>
      </c>
      <c r="AU201" s="228" t="s">
        <v>83</v>
      </c>
      <c r="AY201" s="16" t="s">
        <v>142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147</v>
      </c>
      <c r="BM201" s="228" t="s">
        <v>257</v>
      </c>
    </row>
    <row r="202" s="13" customFormat="1">
      <c r="A202" s="13"/>
      <c r="B202" s="230"/>
      <c r="C202" s="231"/>
      <c r="D202" s="232" t="s">
        <v>149</v>
      </c>
      <c r="E202" s="233" t="s">
        <v>1</v>
      </c>
      <c r="F202" s="234" t="s">
        <v>258</v>
      </c>
      <c r="G202" s="231"/>
      <c r="H202" s="235">
        <v>0.0070000000000000001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149</v>
      </c>
      <c r="AU202" s="241" t="s">
        <v>83</v>
      </c>
      <c r="AV202" s="13" t="s">
        <v>85</v>
      </c>
      <c r="AW202" s="13" t="s">
        <v>32</v>
      </c>
      <c r="AX202" s="13" t="s">
        <v>75</v>
      </c>
      <c r="AY202" s="241" t="s">
        <v>142</v>
      </c>
    </row>
    <row r="203" s="13" customFormat="1">
      <c r="A203" s="13"/>
      <c r="B203" s="230"/>
      <c r="C203" s="231"/>
      <c r="D203" s="232" t="s">
        <v>149</v>
      </c>
      <c r="E203" s="233" t="s">
        <v>1</v>
      </c>
      <c r="F203" s="234" t="s">
        <v>259</v>
      </c>
      <c r="G203" s="231"/>
      <c r="H203" s="235">
        <v>0.0080000000000000002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149</v>
      </c>
      <c r="AU203" s="241" t="s">
        <v>83</v>
      </c>
      <c r="AV203" s="13" t="s">
        <v>85</v>
      </c>
      <c r="AW203" s="13" t="s">
        <v>32</v>
      </c>
      <c r="AX203" s="13" t="s">
        <v>75</v>
      </c>
      <c r="AY203" s="241" t="s">
        <v>142</v>
      </c>
    </row>
    <row r="204" s="13" customFormat="1">
      <c r="A204" s="13"/>
      <c r="B204" s="230"/>
      <c r="C204" s="231"/>
      <c r="D204" s="232" t="s">
        <v>149</v>
      </c>
      <c r="E204" s="233" t="s">
        <v>1</v>
      </c>
      <c r="F204" s="234" t="s">
        <v>260</v>
      </c>
      <c r="G204" s="231"/>
      <c r="H204" s="235">
        <v>0.0070000000000000001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149</v>
      </c>
      <c r="AU204" s="241" t="s">
        <v>83</v>
      </c>
      <c r="AV204" s="13" t="s">
        <v>85</v>
      </c>
      <c r="AW204" s="13" t="s">
        <v>32</v>
      </c>
      <c r="AX204" s="13" t="s">
        <v>75</v>
      </c>
      <c r="AY204" s="241" t="s">
        <v>142</v>
      </c>
    </row>
    <row r="205" s="14" customFormat="1">
      <c r="A205" s="14"/>
      <c r="B205" s="242"/>
      <c r="C205" s="243"/>
      <c r="D205" s="232" t="s">
        <v>149</v>
      </c>
      <c r="E205" s="244" t="s">
        <v>1</v>
      </c>
      <c r="F205" s="245" t="s">
        <v>165</v>
      </c>
      <c r="G205" s="243"/>
      <c r="H205" s="246">
        <v>0.021999999999999999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149</v>
      </c>
      <c r="AU205" s="252" t="s">
        <v>83</v>
      </c>
      <c r="AV205" s="14" t="s">
        <v>147</v>
      </c>
      <c r="AW205" s="14" t="s">
        <v>32</v>
      </c>
      <c r="AX205" s="14" t="s">
        <v>83</v>
      </c>
      <c r="AY205" s="252" t="s">
        <v>142</v>
      </c>
    </row>
    <row r="206" s="2" customFormat="1" ht="21.75" customHeight="1">
      <c r="A206" s="37"/>
      <c r="B206" s="38"/>
      <c r="C206" s="216" t="s">
        <v>261</v>
      </c>
      <c r="D206" s="216" t="s">
        <v>143</v>
      </c>
      <c r="E206" s="217" t="s">
        <v>262</v>
      </c>
      <c r="F206" s="218" t="s">
        <v>263</v>
      </c>
      <c r="G206" s="219" t="s">
        <v>256</v>
      </c>
      <c r="H206" s="220">
        <v>0.014999999999999999</v>
      </c>
      <c r="I206" s="221"/>
      <c r="J206" s="222">
        <f>ROUND(I206*H206,2)</f>
        <v>0</v>
      </c>
      <c r="K206" s="223"/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147</v>
      </c>
      <c r="AT206" s="228" t="s">
        <v>143</v>
      </c>
      <c r="AU206" s="228" t="s">
        <v>83</v>
      </c>
      <c r="AY206" s="16" t="s">
        <v>142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147</v>
      </c>
      <c r="BM206" s="228" t="s">
        <v>264</v>
      </c>
    </row>
    <row r="207" s="2" customFormat="1" ht="16.5" customHeight="1">
      <c r="A207" s="37"/>
      <c r="B207" s="38"/>
      <c r="C207" s="216" t="s">
        <v>265</v>
      </c>
      <c r="D207" s="216" t="s">
        <v>143</v>
      </c>
      <c r="E207" s="217" t="s">
        <v>266</v>
      </c>
      <c r="F207" s="218" t="s">
        <v>267</v>
      </c>
      <c r="G207" s="219" t="s">
        <v>146</v>
      </c>
      <c r="H207" s="220">
        <v>0.22</v>
      </c>
      <c r="I207" s="221"/>
      <c r="J207" s="222">
        <f>ROUND(I207*H207,2)</f>
        <v>0</v>
      </c>
      <c r="K207" s="223"/>
      <c r="L207" s="43"/>
      <c r="M207" s="224" t="s">
        <v>1</v>
      </c>
      <c r="N207" s="225" t="s">
        <v>40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147</v>
      </c>
      <c r="AT207" s="228" t="s">
        <v>143</v>
      </c>
      <c r="AU207" s="228" t="s">
        <v>83</v>
      </c>
      <c r="AY207" s="16" t="s">
        <v>142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147</v>
      </c>
      <c r="BM207" s="228" t="s">
        <v>268</v>
      </c>
    </row>
    <row r="208" s="13" customFormat="1">
      <c r="A208" s="13"/>
      <c r="B208" s="230"/>
      <c r="C208" s="231"/>
      <c r="D208" s="232" t="s">
        <v>149</v>
      </c>
      <c r="E208" s="233" t="s">
        <v>1</v>
      </c>
      <c r="F208" s="234" t="s">
        <v>269</v>
      </c>
      <c r="G208" s="231"/>
      <c r="H208" s="235">
        <v>0.22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149</v>
      </c>
      <c r="AU208" s="241" t="s">
        <v>83</v>
      </c>
      <c r="AV208" s="13" t="s">
        <v>85</v>
      </c>
      <c r="AW208" s="13" t="s">
        <v>32</v>
      </c>
      <c r="AX208" s="13" t="s">
        <v>83</v>
      </c>
      <c r="AY208" s="241" t="s">
        <v>142</v>
      </c>
    </row>
    <row r="209" s="12" customFormat="1" ht="25.92" customHeight="1">
      <c r="A209" s="12"/>
      <c r="B209" s="202"/>
      <c r="C209" s="203"/>
      <c r="D209" s="204" t="s">
        <v>74</v>
      </c>
      <c r="E209" s="205" t="s">
        <v>270</v>
      </c>
      <c r="F209" s="205" t="s">
        <v>271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SUM(P210:P211)</f>
        <v>0</v>
      </c>
      <c r="Q209" s="210"/>
      <c r="R209" s="211">
        <f>SUM(R210:R211)</f>
        <v>0</v>
      </c>
      <c r="S209" s="210"/>
      <c r="T209" s="212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83</v>
      </c>
      <c r="AT209" s="214" t="s">
        <v>74</v>
      </c>
      <c r="AU209" s="214" t="s">
        <v>75</v>
      </c>
      <c r="AY209" s="213" t="s">
        <v>142</v>
      </c>
      <c r="BK209" s="215">
        <f>SUM(BK210:BK211)</f>
        <v>0</v>
      </c>
    </row>
    <row r="210" s="2" customFormat="1" ht="16.5" customHeight="1">
      <c r="A210" s="37"/>
      <c r="B210" s="38"/>
      <c r="C210" s="216" t="s">
        <v>7</v>
      </c>
      <c r="D210" s="216" t="s">
        <v>143</v>
      </c>
      <c r="E210" s="217" t="s">
        <v>272</v>
      </c>
      <c r="F210" s="218" t="s">
        <v>273</v>
      </c>
      <c r="G210" s="219" t="s">
        <v>158</v>
      </c>
      <c r="H210" s="220">
        <v>4</v>
      </c>
      <c r="I210" s="221"/>
      <c r="J210" s="222">
        <f>ROUND(I210*H210,2)</f>
        <v>0</v>
      </c>
      <c r="K210" s="223"/>
      <c r="L210" s="43"/>
      <c r="M210" s="224" t="s">
        <v>1</v>
      </c>
      <c r="N210" s="225" t="s">
        <v>40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147</v>
      </c>
      <c r="AT210" s="228" t="s">
        <v>143</v>
      </c>
      <c r="AU210" s="228" t="s">
        <v>83</v>
      </c>
      <c r="AY210" s="16" t="s">
        <v>142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83</v>
      </c>
      <c r="BK210" s="229">
        <f>ROUND(I210*H210,2)</f>
        <v>0</v>
      </c>
      <c r="BL210" s="16" t="s">
        <v>147</v>
      </c>
      <c r="BM210" s="228" t="s">
        <v>274</v>
      </c>
    </row>
    <row r="211" s="2" customFormat="1" ht="21.75" customHeight="1">
      <c r="A211" s="37"/>
      <c r="B211" s="38"/>
      <c r="C211" s="257" t="s">
        <v>275</v>
      </c>
      <c r="D211" s="257" t="s">
        <v>239</v>
      </c>
      <c r="E211" s="258" t="s">
        <v>276</v>
      </c>
      <c r="F211" s="259" t="s">
        <v>277</v>
      </c>
      <c r="G211" s="260" t="s">
        <v>158</v>
      </c>
      <c r="H211" s="261">
        <v>4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40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185</v>
      </c>
      <c r="AT211" s="228" t="s">
        <v>239</v>
      </c>
      <c r="AU211" s="228" t="s">
        <v>83</v>
      </c>
      <c r="AY211" s="16" t="s">
        <v>142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83</v>
      </c>
      <c r="BK211" s="229">
        <f>ROUND(I211*H211,2)</f>
        <v>0</v>
      </c>
      <c r="BL211" s="16" t="s">
        <v>147</v>
      </c>
      <c r="BM211" s="228" t="s">
        <v>278</v>
      </c>
    </row>
    <row r="212" s="12" customFormat="1" ht="25.92" customHeight="1">
      <c r="A212" s="12"/>
      <c r="B212" s="202"/>
      <c r="C212" s="203"/>
      <c r="D212" s="204" t="s">
        <v>74</v>
      </c>
      <c r="E212" s="205" t="s">
        <v>279</v>
      </c>
      <c r="F212" s="205" t="s">
        <v>280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</f>
        <v>0</v>
      </c>
      <c r="Q212" s="210"/>
      <c r="R212" s="211">
        <f>R213</f>
        <v>0</v>
      </c>
      <c r="S212" s="210"/>
      <c r="T212" s="21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83</v>
      </c>
      <c r="AT212" s="214" t="s">
        <v>74</v>
      </c>
      <c r="AU212" s="214" t="s">
        <v>75</v>
      </c>
      <c r="AY212" s="213" t="s">
        <v>142</v>
      </c>
      <c r="BK212" s="215">
        <f>BK213</f>
        <v>0</v>
      </c>
    </row>
    <row r="213" s="2" customFormat="1" ht="16.5" customHeight="1">
      <c r="A213" s="37"/>
      <c r="B213" s="38"/>
      <c r="C213" s="216" t="s">
        <v>281</v>
      </c>
      <c r="D213" s="216" t="s">
        <v>143</v>
      </c>
      <c r="E213" s="217" t="s">
        <v>282</v>
      </c>
      <c r="F213" s="218" t="s">
        <v>283</v>
      </c>
      <c r="G213" s="219" t="s">
        <v>146</v>
      </c>
      <c r="H213" s="220">
        <v>71.099999999999994</v>
      </c>
      <c r="I213" s="221"/>
      <c r="J213" s="222">
        <f>ROUND(I213*H213,2)</f>
        <v>0</v>
      </c>
      <c r="K213" s="223"/>
      <c r="L213" s="43"/>
      <c r="M213" s="224" t="s">
        <v>1</v>
      </c>
      <c r="N213" s="225" t="s">
        <v>40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147</v>
      </c>
      <c r="AT213" s="228" t="s">
        <v>143</v>
      </c>
      <c r="AU213" s="228" t="s">
        <v>83</v>
      </c>
      <c r="AY213" s="16" t="s">
        <v>142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83</v>
      </c>
      <c r="BK213" s="229">
        <f>ROUND(I213*H213,2)</f>
        <v>0</v>
      </c>
      <c r="BL213" s="16" t="s">
        <v>147</v>
      </c>
      <c r="BM213" s="228" t="s">
        <v>284</v>
      </c>
    </row>
    <row r="214" s="12" customFormat="1" ht="25.92" customHeight="1">
      <c r="A214" s="12"/>
      <c r="B214" s="202"/>
      <c r="C214" s="203"/>
      <c r="D214" s="204" t="s">
        <v>74</v>
      </c>
      <c r="E214" s="205" t="s">
        <v>285</v>
      </c>
      <c r="F214" s="205" t="s">
        <v>286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SUM(P215:P216)</f>
        <v>0</v>
      </c>
      <c r="Q214" s="210"/>
      <c r="R214" s="211">
        <f>SUM(R215:R216)</f>
        <v>0</v>
      </c>
      <c r="S214" s="210"/>
      <c r="T214" s="21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83</v>
      </c>
      <c r="AT214" s="214" t="s">
        <v>74</v>
      </c>
      <c r="AU214" s="214" t="s">
        <v>75</v>
      </c>
      <c r="AY214" s="213" t="s">
        <v>142</v>
      </c>
      <c r="BK214" s="215">
        <f>SUM(BK215:BK216)</f>
        <v>0</v>
      </c>
    </row>
    <row r="215" s="2" customFormat="1" ht="16.5" customHeight="1">
      <c r="A215" s="37"/>
      <c r="B215" s="38"/>
      <c r="C215" s="216" t="s">
        <v>287</v>
      </c>
      <c r="D215" s="216" t="s">
        <v>143</v>
      </c>
      <c r="E215" s="217" t="s">
        <v>288</v>
      </c>
      <c r="F215" s="218" t="s">
        <v>289</v>
      </c>
      <c r="G215" s="219" t="s">
        <v>146</v>
      </c>
      <c r="H215" s="220">
        <v>90</v>
      </c>
      <c r="I215" s="221"/>
      <c r="J215" s="222">
        <f>ROUND(I215*H215,2)</f>
        <v>0</v>
      </c>
      <c r="K215" s="223"/>
      <c r="L215" s="43"/>
      <c r="M215" s="224" t="s">
        <v>1</v>
      </c>
      <c r="N215" s="225" t="s">
        <v>40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147</v>
      </c>
      <c r="AT215" s="228" t="s">
        <v>143</v>
      </c>
      <c r="AU215" s="228" t="s">
        <v>83</v>
      </c>
      <c r="AY215" s="16" t="s">
        <v>142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83</v>
      </c>
      <c r="BK215" s="229">
        <f>ROUND(I215*H215,2)</f>
        <v>0</v>
      </c>
      <c r="BL215" s="16" t="s">
        <v>147</v>
      </c>
      <c r="BM215" s="228" t="s">
        <v>290</v>
      </c>
    </row>
    <row r="216" s="2" customFormat="1" ht="16.5" customHeight="1">
      <c r="A216" s="37"/>
      <c r="B216" s="38"/>
      <c r="C216" s="216" t="s">
        <v>291</v>
      </c>
      <c r="D216" s="216" t="s">
        <v>143</v>
      </c>
      <c r="E216" s="217" t="s">
        <v>292</v>
      </c>
      <c r="F216" s="218" t="s">
        <v>293</v>
      </c>
      <c r="G216" s="219" t="s">
        <v>146</v>
      </c>
      <c r="H216" s="220">
        <v>104</v>
      </c>
      <c r="I216" s="221"/>
      <c r="J216" s="222">
        <f>ROUND(I216*H216,2)</f>
        <v>0</v>
      </c>
      <c r="K216" s="223"/>
      <c r="L216" s="43"/>
      <c r="M216" s="224" t="s">
        <v>1</v>
      </c>
      <c r="N216" s="225" t="s">
        <v>40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147</v>
      </c>
      <c r="AT216" s="228" t="s">
        <v>143</v>
      </c>
      <c r="AU216" s="228" t="s">
        <v>83</v>
      </c>
      <c r="AY216" s="16" t="s">
        <v>142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83</v>
      </c>
      <c r="BK216" s="229">
        <f>ROUND(I216*H216,2)</f>
        <v>0</v>
      </c>
      <c r="BL216" s="16" t="s">
        <v>147</v>
      </c>
      <c r="BM216" s="228" t="s">
        <v>294</v>
      </c>
    </row>
    <row r="217" s="12" customFormat="1" ht="25.92" customHeight="1">
      <c r="A217" s="12"/>
      <c r="B217" s="202"/>
      <c r="C217" s="203"/>
      <c r="D217" s="204" t="s">
        <v>74</v>
      </c>
      <c r="E217" s="205" t="s">
        <v>295</v>
      </c>
      <c r="F217" s="205" t="s">
        <v>296</v>
      </c>
      <c r="G217" s="203"/>
      <c r="H217" s="203"/>
      <c r="I217" s="206"/>
      <c r="J217" s="207">
        <f>BK217</f>
        <v>0</v>
      </c>
      <c r="K217" s="203"/>
      <c r="L217" s="208"/>
      <c r="M217" s="209"/>
      <c r="N217" s="210"/>
      <c r="O217" s="210"/>
      <c r="P217" s="211">
        <f>SUM(P218:P233)</f>
        <v>0</v>
      </c>
      <c r="Q217" s="210"/>
      <c r="R217" s="211">
        <f>SUM(R218:R233)</f>
        <v>0</v>
      </c>
      <c r="S217" s="210"/>
      <c r="T217" s="212">
        <f>SUM(T218:T233)</f>
        <v>0.52500000000000002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83</v>
      </c>
      <c r="AT217" s="214" t="s">
        <v>74</v>
      </c>
      <c r="AU217" s="214" t="s">
        <v>75</v>
      </c>
      <c r="AY217" s="213" t="s">
        <v>142</v>
      </c>
      <c r="BK217" s="215">
        <f>SUM(BK218:BK233)</f>
        <v>0</v>
      </c>
    </row>
    <row r="218" s="2" customFormat="1" ht="21.75" customHeight="1">
      <c r="A218" s="37"/>
      <c r="B218" s="38"/>
      <c r="C218" s="216" t="s">
        <v>297</v>
      </c>
      <c r="D218" s="216" t="s">
        <v>143</v>
      </c>
      <c r="E218" s="217" t="s">
        <v>298</v>
      </c>
      <c r="F218" s="218" t="s">
        <v>299</v>
      </c>
      <c r="G218" s="219" t="s">
        <v>146</v>
      </c>
      <c r="H218" s="220">
        <v>3.9020000000000001</v>
      </c>
      <c r="I218" s="221"/>
      <c r="J218" s="222">
        <f>ROUND(I218*H218,2)</f>
        <v>0</v>
      </c>
      <c r="K218" s="223"/>
      <c r="L218" s="43"/>
      <c r="M218" s="224" t="s">
        <v>1</v>
      </c>
      <c r="N218" s="225" t="s">
        <v>40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147</v>
      </c>
      <c r="AT218" s="228" t="s">
        <v>143</v>
      </c>
      <c r="AU218" s="228" t="s">
        <v>83</v>
      </c>
      <c r="AY218" s="16" t="s">
        <v>142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83</v>
      </c>
      <c r="BK218" s="229">
        <f>ROUND(I218*H218,2)</f>
        <v>0</v>
      </c>
      <c r="BL218" s="16" t="s">
        <v>147</v>
      </c>
      <c r="BM218" s="228" t="s">
        <v>300</v>
      </c>
    </row>
    <row r="219" s="13" customFormat="1">
      <c r="A219" s="13"/>
      <c r="B219" s="230"/>
      <c r="C219" s="231"/>
      <c r="D219" s="232" t="s">
        <v>149</v>
      </c>
      <c r="E219" s="233" t="s">
        <v>1</v>
      </c>
      <c r="F219" s="234" t="s">
        <v>301</v>
      </c>
      <c r="G219" s="231"/>
      <c r="H219" s="235">
        <v>0.73999999999999999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149</v>
      </c>
      <c r="AU219" s="241" t="s">
        <v>83</v>
      </c>
      <c r="AV219" s="13" t="s">
        <v>85</v>
      </c>
      <c r="AW219" s="13" t="s">
        <v>32</v>
      </c>
      <c r="AX219" s="13" t="s">
        <v>75</v>
      </c>
      <c r="AY219" s="241" t="s">
        <v>142</v>
      </c>
    </row>
    <row r="220" s="13" customFormat="1">
      <c r="A220" s="13"/>
      <c r="B220" s="230"/>
      <c r="C220" s="231"/>
      <c r="D220" s="232" t="s">
        <v>149</v>
      </c>
      <c r="E220" s="233" t="s">
        <v>1</v>
      </c>
      <c r="F220" s="234" t="s">
        <v>302</v>
      </c>
      <c r="G220" s="231"/>
      <c r="H220" s="235">
        <v>1.3620000000000001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149</v>
      </c>
      <c r="AU220" s="241" t="s">
        <v>83</v>
      </c>
      <c r="AV220" s="13" t="s">
        <v>85</v>
      </c>
      <c r="AW220" s="13" t="s">
        <v>32</v>
      </c>
      <c r="AX220" s="13" t="s">
        <v>75</v>
      </c>
      <c r="AY220" s="241" t="s">
        <v>142</v>
      </c>
    </row>
    <row r="221" s="13" customFormat="1">
      <c r="A221" s="13"/>
      <c r="B221" s="230"/>
      <c r="C221" s="231"/>
      <c r="D221" s="232" t="s">
        <v>149</v>
      </c>
      <c r="E221" s="233" t="s">
        <v>1</v>
      </c>
      <c r="F221" s="234" t="s">
        <v>303</v>
      </c>
      <c r="G221" s="231"/>
      <c r="H221" s="235">
        <v>1.8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149</v>
      </c>
      <c r="AU221" s="241" t="s">
        <v>83</v>
      </c>
      <c r="AV221" s="13" t="s">
        <v>85</v>
      </c>
      <c r="AW221" s="13" t="s">
        <v>32</v>
      </c>
      <c r="AX221" s="13" t="s">
        <v>75</v>
      </c>
      <c r="AY221" s="241" t="s">
        <v>142</v>
      </c>
    </row>
    <row r="222" s="14" customFormat="1">
      <c r="A222" s="14"/>
      <c r="B222" s="242"/>
      <c r="C222" s="243"/>
      <c r="D222" s="232" t="s">
        <v>149</v>
      </c>
      <c r="E222" s="244" t="s">
        <v>1</v>
      </c>
      <c r="F222" s="245" t="s">
        <v>165</v>
      </c>
      <c r="G222" s="243"/>
      <c r="H222" s="246">
        <v>3.9020000000000001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149</v>
      </c>
      <c r="AU222" s="252" t="s">
        <v>83</v>
      </c>
      <c r="AV222" s="14" t="s">
        <v>147</v>
      </c>
      <c r="AW222" s="14" t="s">
        <v>32</v>
      </c>
      <c r="AX222" s="14" t="s">
        <v>83</v>
      </c>
      <c r="AY222" s="252" t="s">
        <v>142</v>
      </c>
    </row>
    <row r="223" s="2" customFormat="1" ht="16.5" customHeight="1">
      <c r="A223" s="37"/>
      <c r="B223" s="38"/>
      <c r="C223" s="216" t="s">
        <v>304</v>
      </c>
      <c r="D223" s="216" t="s">
        <v>143</v>
      </c>
      <c r="E223" s="217" t="s">
        <v>305</v>
      </c>
      <c r="F223" s="218" t="s">
        <v>306</v>
      </c>
      <c r="G223" s="219" t="s">
        <v>169</v>
      </c>
      <c r="H223" s="220">
        <v>21.800000000000001</v>
      </c>
      <c r="I223" s="221"/>
      <c r="J223" s="222">
        <f>ROUND(I223*H223,2)</f>
        <v>0</v>
      </c>
      <c r="K223" s="223"/>
      <c r="L223" s="43"/>
      <c r="M223" s="224" t="s">
        <v>1</v>
      </c>
      <c r="N223" s="225" t="s">
        <v>40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147</v>
      </c>
      <c r="AT223" s="228" t="s">
        <v>143</v>
      </c>
      <c r="AU223" s="228" t="s">
        <v>83</v>
      </c>
      <c r="AY223" s="16" t="s">
        <v>142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83</v>
      </c>
      <c r="BK223" s="229">
        <f>ROUND(I223*H223,2)</f>
        <v>0</v>
      </c>
      <c r="BL223" s="16" t="s">
        <v>147</v>
      </c>
      <c r="BM223" s="228" t="s">
        <v>307</v>
      </c>
    </row>
    <row r="224" s="13" customFormat="1">
      <c r="A224" s="13"/>
      <c r="B224" s="230"/>
      <c r="C224" s="231"/>
      <c r="D224" s="232" t="s">
        <v>149</v>
      </c>
      <c r="E224" s="233" t="s">
        <v>1</v>
      </c>
      <c r="F224" s="234" t="s">
        <v>308</v>
      </c>
      <c r="G224" s="231"/>
      <c r="H224" s="235">
        <v>21.800000000000001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149</v>
      </c>
      <c r="AU224" s="241" t="s">
        <v>83</v>
      </c>
      <c r="AV224" s="13" t="s">
        <v>85</v>
      </c>
      <c r="AW224" s="13" t="s">
        <v>32</v>
      </c>
      <c r="AX224" s="13" t="s">
        <v>83</v>
      </c>
      <c r="AY224" s="241" t="s">
        <v>142</v>
      </c>
    </row>
    <row r="225" s="2" customFormat="1" ht="24.15" customHeight="1">
      <c r="A225" s="37"/>
      <c r="B225" s="38"/>
      <c r="C225" s="216" t="s">
        <v>309</v>
      </c>
      <c r="D225" s="216" t="s">
        <v>143</v>
      </c>
      <c r="E225" s="217" t="s">
        <v>310</v>
      </c>
      <c r="F225" s="218" t="s">
        <v>311</v>
      </c>
      <c r="G225" s="219" t="s">
        <v>158</v>
      </c>
      <c r="H225" s="220">
        <v>3</v>
      </c>
      <c r="I225" s="221"/>
      <c r="J225" s="222">
        <f>ROUND(I225*H225,2)</f>
        <v>0</v>
      </c>
      <c r="K225" s="223"/>
      <c r="L225" s="43"/>
      <c r="M225" s="224" t="s">
        <v>1</v>
      </c>
      <c r="N225" s="225" t="s">
        <v>40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147</v>
      </c>
      <c r="AT225" s="228" t="s">
        <v>143</v>
      </c>
      <c r="AU225" s="228" t="s">
        <v>83</v>
      </c>
      <c r="AY225" s="16" t="s">
        <v>142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83</v>
      </c>
      <c r="BK225" s="229">
        <f>ROUND(I225*H225,2)</f>
        <v>0</v>
      </c>
      <c r="BL225" s="16" t="s">
        <v>147</v>
      </c>
      <c r="BM225" s="228" t="s">
        <v>312</v>
      </c>
    </row>
    <row r="226" s="2" customFormat="1" ht="21.75" customHeight="1">
      <c r="A226" s="37"/>
      <c r="B226" s="38"/>
      <c r="C226" s="216" t="s">
        <v>313</v>
      </c>
      <c r="D226" s="216" t="s">
        <v>143</v>
      </c>
      <c r="E226" s="217" t="s">
        <v>314</v>
      </c>
      <c r="F226" s="218" t="s">
        <v>315</v>
      </c>
      <c r="G226" s="219" t="s">
        <v>146</v>
      </c>
      <c r="H226" s="220">
        <v>3.6000000000000001</v>
      </c>
      <c r="I226" s="221"/>
      <c r="J226" s="222">
        <f>ROUND(I226*H226,2)</f>
        <v>0</v>
      </c>
      <c r="K226" s="223"/>
      <c r="L226" s="43"/>
      <c r="M226" s="224" t="s">
        <v>1</v>
      </c>
      <c r="N226" s="225" t="s">
        <v>40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147</v>
      </c>
      <c r="AT226" s="228" t="s">
        <v>143</v>
      </c>
      <c r="AU226" s="228" t="s">
        <v>83</v>
      </c>
      <c r="AY226" s="16" t="s">
        <v>142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83</v>
      </c>
      <c r="BK226" s="229">
        <f>ROUND(I226*H226,2)</f>
        <v>0</v>
      </c>
      <c r="BL226" s="16" t="s">
        <v>147</v>
      </c>
      <c r="BM226" s="228" t="s">
        <v>316</v>
      </c>
    </row>
    <row r="227" s="2" customFormat="1" ht="21.75" customHeight="1">
      <c r="A227" s="37"/>
      <c r="B227" s="38"/>
      <c r="C227" s="216" t="s">
        <v>317</v>
      </c>
      <c r="D227" s="216" t="s">
        <v>143</v>
      </c>
      <c r="E227" s="217" t="s">
        <v>318</v>
      </c>
      <c r="F227" s="218" t="s">
        <v>319</v>
      </c>
      <c r="G227" s="219" t="s">
        <v>146</v>
      </c>
      <c r="H227" s="220">
        <v>1.8</v>
      </c>
      <c r="I227" s="221"/>
      <c r="J227" s="222">
        <f>ROUND(I227*H227,2)</f>
        <v>0</v>
      </c>
      <c r="K227" s="223"/>
      <c r="L227" s="43"/>
      <c r="M227" s="224" t="s">
        <v>1</v>
      </c>
      <c r="N227" s="225" t="s">
        <v>40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147</v>
      </c>
      <c r="AT227" s="228" t="s">
        <v>143</v>
      </c>
      <c r="AU227" s="228" t="s">
        <v>83</v>
      </c>
      <c r="AY227" s="16" t="s">
        <v>142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83</v>
      </c>
      <c r="BK227" s="229">
        <f>ROUND(I227*H227,2)</f>
        <v>0</v>
      </c>
      <c r="BL227" s="16" t="s">
        <v>147</v>
      </c>
      <c r="BM227" s="228" t="s">
        <v>320</v>
      </c>
    </row>
    <row r="228" s="13" customFormat="1">
      <c r="A228" s="13"/>
      <c r="B228" s="230"/>
      <c r="C228" s="231"/>
      <c r="D228" s="232" t="s">
        <v>149</v>
      </c>
      <c r="E228" s="233" t="s">
        <v>1</v>
      </c>
      <c r="F228" s="234" t="s">
        <v>321</v>
      </c>
      <c r="G228" s="231"/>
      <c r="H228" s="235">
        <v>1.8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149</v>
      </c>
      <c r="AU228" s="241" t="s">
        <v>83</v>
      </c>
      <c r="AV228" s="13" t="s">
        <v>85</v>
      </c>
      <c r="AW228" s="13" t="s">
        <v>32</v>
      </c>
      <c r="AX228" s="13" t="s">
        <v>83</v>
      </c>
      <c r="AY228" s="241" t="s">
        <v>142</v>
      </c>
    </row>
    <row r="229" s="2" customFormat="1" ht="16.5" customHeight="1">
      <c r="A229" s="37"/>
      <c r="B229" s="38"/>
      <c r="C229" s="216" t="s">
        <v>140</v>
      </c>
      <c r="D229" s="216" t="s">
        <v>143</v>
      </c>
      <c r="E229" s="217" t="s">
        <v>322</v>
      </c>
      <c r="F229" s="218" t="s">
        <v>323</v>
      </c>
      <c r="G229" s="219" t="s">
        <v>146</v>
      </c>
      <c r="H229" s="220">
        <v>0.33000000000000002</v>
      </c>
      <c r="I229" s="221"/>
      <c r="J229" s="222">
        <f>ROUND(I229*H229,2)</f>
        <v>0</v>
      </c>
      <c r="K229" s="223"/>
      <c r="L229" s="43"/>
      <c r="M229" s="224" t="s">
        <v>1</v>
      </c>
      <c r="N229" s="225" t="s">
        <v>40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147</v>
      </c>
      <c r="AT229" s="228" t="s">
        <v>143</v>
      </c>
      <c r="AU229" s="228" t="s">
        <v>83</v>
      </c>
      <c r="AY229" s="16" t="s">
        <v>142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83</v>
      </c>
      <c r="BK229" s="229">
        <f>ROUND(I229*H229,2)</f>
        <v>0</v>
      </c>
      <c r="BL229" s="16" t="s">
        <v>147</v>
      </c>
      <c r="BM229" s="228" t="s">
        <v>324</v>
      </c>
    </row>
    <row r="230" s="13" customFormat="1">
      <c r="A230" s="13"/>
      <c r="B230" s="230"/>
      <c r="C230" s="231"/>
      <c r="D230" s="232" t="s">
        <v>149</v>
      </c>
      <c r="E230" s="233" t="s">
        <v>1</v>
      </c>
      <c r="F230" s="234" t="s">
        <v>325</v>
      </c>
      <c r="G230" s="231"/>
      <c r="H230" s="235">
        <v>0.33000000000000002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149</v>
      </c>
      <c r="AU230" s="241" t="s">
        <v>83</v>
      </c>
      <c r="AV230" s="13" t="s">
        <v>85</v>
      </c>
      <c r="AW230" s="13" t="s">
        <v>32</v>
      </c>
      <c r="AX230" s="13" t="s">
        <v>83</v>
      </c>
      <c r="AY230" s="241" t="s">
        <v>142</v>
      </c>
    </row>
    <row r="231" s="2" customFormat="1" ht="16.5" customHeight="1">
      <c r="A231" s="37"/>
      <c r="B231" s="38"/>
      <c r="C231" s="216" t="s">
        <v>242</v>
      </c>
      <c r="D231" s="216" t="s">
        <v>143</v>
      </c>
      <c r="E231" s="217" t="s">
        <v>326</v>
      </c>
      <c r="F231" s="218" t="s">
        <v>327</v>
      </c>
      <c r="G231" s="219" t="s">
        <v>328</v>
      </c>
      <c r="H231" s="220">
        <v>1</v>
      </c>
      <c r="I231" s="221"/>
      <c r="J231" s="222">
        <f>ROUND(I231*H231,2)</f>
        <v>0</v>
      </c>
      <c r="K231" s="223"/>
      <c r="L231" s="43"/>
      <c r="M231" s="224" t="s">
        <v>1</v>
      </c>
      <c r="N231" s="225" t="s">
        <v>40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0.16800000000000001</v>
      </c>
      <c r="T231" s="227">
        <f>S231*H231</f>
        <v>0.16800000000000001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147</v>
      </c>
      <c r="AT231" s="228" t="s">
        <v>143</v>
      </c>
      <c r="AU231" s="228" t="s">
        <v>83</v>
      </c>
      <c r="AY231" s="16" t="s">
        <v>142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83</v>
      </c>
      <c r="BK231" s="229">
        <f>ROUND(I231*H231,2)</f>
        <v>0</v>
      </c>
      <c r="BL231" s="16" t="s">
        <v>147</v>
      </c>
      <c r="BM231" s="228" t="s">
        <v>329</v>
      </c>
    </row>
    <row r="232" s="2" customFormat="1" ht="24.15" customHeight="1">
      <c r="A232" s="37"/>
      <c r="B232" s="38"/>
      <c r="C232" s="216" t="s">
        <v>330</v>
      </c>
      <c r="D232" s="216" t="s">
        <v>143</v>
      </c>
      <c r="E232" s="217" t="s">
        <v>331</v>
      </c>
      <c r="F232" s="218" t="s">
        <v>332</v>
      </c>
      <c r="G232" s="219" t="s">
        <v>146</v>
      </c>
      <c r="H232" s="220">
        <v>5.25</v>
      </c>
      <c r="I232" s="221"/>
      <c r="J232" s="222">
        <f>ROUND(I232*H232,2)</f>
        <v>0</v>
      </c>
      <c r="K232" s="223"/>
      <c r="L232" s="43"/>
      <c r="M232" s="224" t="s">
        <v>1</v>
      </c>
      <c r="N232" s="225" t="s">
        <v>40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0.068000000000000005</v>
      </c>
      <c r="T232" s="227">
        <f>S232*H232</f>
        <v>0.35700000000000004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147</v>
      </c>
      <c r="AT232" s="228" t="s">
        <v>143</v>
      </c>
      <c r="AU232" s="228" t="s">
        <v>83</v>
      </c>
      <c r="AY232" s="16" t="s">
        <v>142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83</v>
      </c>
      <c r="BK232" s="229">
        <f>ROUND(I232*H232,2)</f>
        <v>0</v>
      </c>
      <c r="BL232" s="16" t="s">
        <v>147</v>
      </c>
      <c r="BM232" s="228" t="s">
        <v>333</v>
      </c>
    </row>
    <row r="233" s="13" customFormat="1">
      <c r="A233" s="13"/>
      <c r="B233" s="230"/>
      <c r="C233" s="231"/>
      <c r="D233" s="232" t="s">
        <v>149</v>
      </c>
      <c r="E233" s="233" t="s">
        <v>1</v>
      </c>
      <c r="F233" s="234" t="s">
        <v>334</v>
      </c>
      <c r="G233" s="231"/>
      <c r="H233" s="235">
        <v>5.25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149</v>
      </c>
      <c r="AU233" s="241" t="s">
        <v>83</v>
      </c>
      <c r="AV233" s="13" t="s">
        <v>85</v>
      </c>
      <c r="AW233" s="13" t="s">
        <v>32</v>
      </c>
      <c r="AX233" s="13" t="s">
        <v>83</v>
      </c>
      <c r="AY233" s="241" t="s">
        <v>142</v>
      </c>
    </row>
    <row r="234" s="12" customFormat="1" ht="25.92" customHeight="1">
      <c r="A234" s="12"/>
      <c r="B234" s="202"/>
      <c r="C234" s="203"/>
      <c r="D234" s="204" t="s">
        <v>74</v>
      </c>
      <c r="E234" s="205" t="s">
        <v>335</v>
      </c>
      <c r="F234" s="205" t="s">
        <v>336</v>
      </c>
      <c r="G234" s="203"/>
      <c r="H234" s="203"/>
      <c r="I234" s="206"/>
      <c r="J234" s="207">
        <f>BK234</f>
        <v>0</v>
      </c>
      <c r="K234" s="203"/>
      <c r="L234" s="208"/>
      <c r="M234" s="209"/>
      <c r="N234" s="210"/>
      <c r="O234" s="210"/>
      <c r="P234" s="211">
        <f>P235</f>
        <v>0</v>
      </c>
      <c r="Q234" s="210"/>
      <c r="R234" s="211">
        <f>R235</f>
        <v>0</v>
      </c>
      <c r="S234" s="210"/>
      <c r="T234" s="212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83</v>
      </c>
      <c r="AT234" s="214" t="s">
        <v>74</v>
      </c>
      <c r="AU234" s="214" t="s">
        <v>75</v>
      </c>
      <c r="AY234" s="213" t="s">
        <v>142</v>
      </c>
      <c r="BK234" s="215">
        <f>BK235</f>
        <v>0</v>
      </c>
    </row>
    <row r="235" s="12" customFormat="1" ht="22.8" customHeight="1">
      <c r="A235" s="12"/>
      <c r="B235" s="202"/>
      <c r="C235" s="203"/>
      <c r="D235" s="204" t="s">
        <v>74</v>
      </c>
      <c r="E235" s="268" t="s">
        <v>337</v>
      </c>
      <c r="F235" s="268" t="s">
        <v>338</v>
      </c>
      <c r="G235" s="203"/>
      <c r="H235" s="203"/>
      <c r="I235" s="206"/>
      <c r="J235" s="269">
        <f>BK235</f>
        <v>0</v>
      </c>
      <c r="K235" s="203"/>
      <c r="L235" s="208"/>
      <c r="M235" s="209"/>
      <c r="N235" s="210"/>
      <c r="O235" s="210"/>
      <c r="P235" s="211">
        <f>SUM(P236:P240)</f>
        <v>0</v>
      </c>
      <c r="Q235" s="210"/>
      <c r="R235" s="211">
        <f>SUM(R236:R240)</f>
        <v>0</v>
      </c>
      <c r="S235" s="210"/>
      <c r="T235" s="212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83</v>
      </c>
      <c r="AT235" s="214" t="s">
        <v>74</v>
      </c>
      <c r="AU235" s="214" t="s">
        <v>83</v>
      </c>
      <c r="AY235" s="213" t="s">
        <v>142</v>
      </c>
      <c r="BK235" s="215">
        <f>SUM(BK236:BK240)</f>
        <v>0</v>
      </c>
    </row>
    <row r="236" s="2" customFormat="1" ht="24.15" customHeight="1">
      <c r="A236" s="37"/>
      <c r="B236" s="38"/>
      <c r="C236" s="216" t="s">
        <v>339</v>
      </c>
      <c r="D236" s="216" t="s">
        <v>143</v>
      </c>
      <c r="E236" s="217" t="s">
        <v>340</v>
      </c>
      <c r="F236" s="218" t="s">
        <v>341</v>
      </c>
      <c r="G236" s="219" t="s">
        <v>342</v>
      </c>
      <c r="H236" s="220">
        <v>1.4159999999999999</v>
      </c>
      <c r="I236" s="221"/>
      <c r="J236" s="222">
        <f>ROUND(I236*H236,2)</f>
        <v>0</v>
      </c>
      <c r="K236" s="223"/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147</v>
      </c>
      <c r="AT236" s="228" t="s">
        <v>143</v>
      </c>
      <c r="AU236" s="228" t="s">
        <v>85</v>
      </c>
      <c r="AY236" s="16" t="s">
        <v>142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147</v>
      </c>
      <c r="BM236" s="228" t="s">
        <v>343</v>
      </c>
    </row>
    <row r="237" s="2" customFormat="1" ht="24.15" customHeight="1">
      <c r="A237" s="37"/>
      <c r="B237" s="38"/>
      <c r="C237" s="216" t="s">
        <v>344</v>
      </c>
      <c r="D237" s="216" t="s">
        <v>143</v>
      </c>
      <c r="E237" s="217" t="s">
        <v>345</v>
      </c>
      <c r="F237" s="218" t="s">
        <v>346</v>
      </c>
      <c r="G237" s="219" t="s">
        <v>342</v>
      </c>
      <c r="H237" s="220">
        <v>1.4159999999999999</v>
      </c>
      <c r="I237" s="221"/>
      <c r="J237" s="222">
        <f>ROUND(I237*H237,2)</f>
        <v>0</v>
      </c>
      <c r="K237" s="223"/>
      <c r="L237" s="43"/>
      <c r="M237" s="224" t="s">
        <v>1</v>
      </c>
      <c r="N237" s="225" t="s">
        <v>40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147</v>
      </c>
      <c r="AT237" s="228" t="s">
        <v>143</v>
      </c>
      <c r="AU237" s="228" t="s">
        <v>85</v>
      </c>
      <c r="AY237" s="16" t="s">
        <v>142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83</v>
      </c>
      <c r="BK237" s="229">
        <f>ROUND(I237*H237,2)</f>
        <v>0</v>
      </c>
      <c r="BL237" s="16" t="s">
        <v>147</v>
      </c>
      <c r="BM237" s="228" t="s">
        <v>347</v>
      </c>
    </row>
    <row r="238" s="2" customFormat="1" ht="24.15" customHeight="1">
      <c r="A238" s="37"/>
      <c r="B238" s="38"/>
      <c r="C238" s="216" t="s">
        <v>348</v>
      </c>
      <c r="D238" s="216" t="s">
        <v>143</v>
      </c>
      <c r="E238" s="217" t="s">
        <v>349</v>
      </c>
      <c r="F238" s="218" t="s">
        <v>350</v>
      </c>
      <c r="G238" s="219" t="s">
        <v>342</v>
      </c>
      <c r="H238" s="220">
        <v>21.239999999999998</v>
      </c>
      <c r="I238" s="221"/>
      <c r="J238" s="222">
        <f>ROUND(I238*H238,2)</f>
        <v>0</v>
      </c>
      <c r="K238" s="223"/>
      <c r="L238" s="43"/>
      <c r="M238" s="224" t="s">
        <v>1</v>
      </c>
      <c r="N238" s="225" t="s">
        <v>40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147</v>
      </c>
      <c r="AT238" s="228" t="s">
        <v>143</v>
      </c>
      <c r="AU238" s="228" t="s">
        <v>85</v>
      </c>
      <c r="AY238" s="16" t="s">
        <v>142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83</v>
      </c>
      <c r="BK238" s="229">
        <f>ROUND(I238*H238,2)</f>
        <v>0</v>
      </c>
      <c r="BL238" s="16" t="s">
        <v>147</v>
      </c>
      <c r="BM238" s="228" t="s">
        <v>351</v>
      </c>
    </row>
    <row r="239" s="13" customFormat="1">
      <c r="A239" s="13"/>
      <c r="B239" s="230"/>
      <c r="C239" s="231"/>
      <c r="D239" s="232" t="s">
        <v>149</v>
      </c>
      <c r="E239" s="231"/>
      <c r="F239" s="234" t="s">
        <v>352</v>
      </c>
      <c r="G239" s="231"/>
      <c r="H239" s="235">
        <v>21.239999999999998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149</v>
      </c>
      <c r="AU239" s="241" t="s">
        <v>85</v>
      </c>
      <c r="AV239" s="13" t="s">
        <v>85</v>
      </c>
      <c r="AW239" s="13" t="s">
        <v>4</v>
      </c>
      <c r="AX239" s="13" t="s">
        <v>83</v>
      </c>
      <c r="AY239" s="241" t="s">
        <v>142</v>
      </c>
    </row>
    <row r="240" s="2" customFormat="1" ht="49.05" customHeight="1">
      <c r="A240" s="37"/>
      <c r="B240" s="38"/>
      <c r="C240" s="216" t="s">
        <v>353</v>
      </c>
      <c r="D240" s="216" t="s">
        <v>143</v>
      </c>
      <c r="E240" s="217" t="s">
        <v>354</v>
      </c>
      <c r="F240" s="218" t="s">
        <v>355</v>
      </c>
      <c r="G240" s="219" t="s">
        <v>342</v>
      </c>
      <c r="H240" s="220">
        <v>1.4159999999999999</v>
      </c>
      <c r="I240" s="221"/>
      <c r="J240" s="222">
        <f>ROUND(I240*H240,2)</f>
        <v>0</v>
      </c>
      <c r="K240" s="223"/>
      <c r="L240" s="43"/>
      <c r="M240" s="224" t="s">
        <v>1</v>
      </c>
      <c r="N240" s="225" t="s">
        <v>40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147</v>
      </c>
      <c r="AT240" s="228" t="s">
        <v>143</v>
      </c>
      <c r="AU240" s="228" t="s">
        <v>85</v>
      </c>
      <c r="AY240" s="16" t="s">
        <v>142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83</v>
      </c>
      <c r="BK240" s="229">
        <f>ROUND(I240*H240,2)</f>
        <v>0</v>
      </c>
      <c r="BL240" s="16" t="s">
        <v>147</v>
      </c>
      <c r="BM240" s="228" t="s">
        <v>356</v>
      </c>
    </row>
    <row r="241" s="12" customFormat="1" ht="25.92" customHeight="1">
      <c r="A241" s="12"/>
      <c r="B241" s="202"/>
      <c r="C241" s="203"/>
      <c r="D241" s="204" t="s">
        <v>74</v>
      </c>
      <c r="E241" s="205" t="s">
        <v>357</v>
      </c>
      <c r="F241" s="205" t="s">
        <v>358</v>
      </c>
      <c r="G241" s="203"/>
      <c r="H241" s="203"/>
      <c r="I241" s="206"/>
      <c r="J241" s="207">
        <f>BK241</f>
        <v>0</v>
      </c>
      <c r="K241" s="203"/>
      <c r="L241" s="208"/>
      <c r="M241" s="209"/>
      <c r="N241" s="210"/>
      <c r="O241" s="210"/>
      <c r="P241" s="211">
        <f>SUM(P242:P247)</f>
        <v>0</v>
      </c>
      <c r="Q241" s="210"/>
      <c r="R241" s="211">
        <f>SUM(R242:R247)</f>
        <v>0</v>
      </c>
      <c r="S241" s="210"/>
      <c r="T241" s="212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85</v>
      </c>
      <c r="AT241" s="214" t="s">
        <v>74</v>
      </c>
      <c r="AU241" s="214" t="s">
        <v>75</v>
      </c>
      <c r="AY241" s="213" t="s">
        <v>142</v>
      </c>
      <c r="BK241" s="215">
        <f>SUM(BK242:BK247)</f>
        <v>0</v>
      </c>
    </row>
    <row r="242" s="2" customFormat="1" ht="16.5" customHeight="1">
      <c r="A242" s="37"/>
      <c r="B242" s="38"/>
      <c r="C242" s="216" t="s">
        <v>359</v>
      </c>
      <c r="D242" s="216" t="s">
        <v>143</v>
      </c>
      <c r="E242" s="217" t="s">
        <v>360</v>
      </c>
      <c r="F242" s="218" t="s">
        <v>361</v>
      </c>
      <c r="G242" s="219" t="s">
        <v>146</v>
      </c>
      <c r="H242" s="220">
        <v>3.3999999999999999</v>
      </c>
      <c r="I242" s="221"/>
      <c r="J242" s="222">
        <f>ROUND(I242*H242,2)</f>
        <v>0</v>
      </c>
      <c r="K242" s="223"/>
      <c r="L242" s="43"/>
      <c r="M242" s="224" t="s">
        <v>1</v>
      </c>
      <c r="N242" s="225" t="s">
        <v>40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236</v>
      </c>
      <c r="AT242" s="228" t="s">
        <v>143</v>
      </c>
      <c r="AU242" s="228" t="s">
        <v>83</v>
      </c>
      <c r="AY242" s="16" t="s">
        <v>142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83</v>
      </c>
      <c r="BK242" s="229">
        <f>ROUND(I242*H242,2)</f>
        <v>0</v>
      </c>
      <c r="BL242" s="16" t="s">
        <v>236</v>
      </c>
      <c r="BM242" s="228" t="s">
        <v>362</v>
      </c>
    </row>
    <row r="243" s="2" customFormat="1">
      <c r="A243" s="37"/>
      <c r="B243" s="38"/>
      <c r="C243" s="39"/>
      <c r="D243" s="232" t="s">
        <v>171</v>
      </c>
      <c r="E243" s="39"/>
      <c r="F243" s="253" t="s">
        <v>363</v>
      </c>
      <c r="G243" s="39"/>
      <c r="H243" s="39"/>
      <c r="I243" s="254"/>
      <c r="J243" s="39"/>
      <c r="K243" s="39"/>
      <c r="L243" s="43"/>
      <c r="M243" s="255"/>
      <c r="N243" s="25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171</v>
      </c>
      <c r="AU243" s="16" t="s">
        <v>83</v>
      </c>
    </row>
    <row r="244" s="13" customFormat="1">
      <c r="A244" s="13"/>
      <c r="B244" s="230"/>
      <c r="C244" s="231"/>
      <c r="D244" s="232" t="s">
        <v>149</v>
      </c>
      <c r="E244" s="233" t="s">
        <v>1</v>
      </c>
      <c r="F244" s="234" t="s">
        <v>364</v>
      </c>
      <c r="G244" s="231"/>
      <c r="H244" s="235">
        <v>3.3999999999999999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149</v>
      </c>
      <c r="AU244" s="241" t="s">
        <v>83</v>
      </c>
      <c r="AV244" s="13" t="s">
        <v>85</v>
      </c>
      <c r="AW244" s="13" t="s">
        <v>32</v>
      </c>
      <c r="AX244" s="13" t="s">
        <v>83</v>
      </c>
      <c r="AY244" s="241" t="s">
        <v>142</v>
      </c>
    </row>
    <row r="245" s="2" customFormat="1" ht="21.75" customHeight="1">
      <c r="A245" s="37"/>
      <c r="B245" s="38"/>
      <c r="C245" s="257" t="s">
        <v>365</v>
      </c>
      <c r="D245" s="257" t="s">
        <v>239</v>
      </c>
      <c r="E245" s="258" t="s">
        <v>366</v>
      </c>
      <c r="F245" s="259" t="s">
        <v>367</v>
      </c>
      <c r="G245" s="260" t="s">
        <v>146</v>
      </c>
      <c r="H245" s="261">
        <v>3.3999999999999999</v>
      </c>
      <c r="I245" s="262"/>
      <c r="J245" s="263">
        <f>ROUND(I245*H245,2)</f>
        <v>0</v>
      </c>
      <c r="K245" s="264"/>
      <c r="L245" s="265"/>
      <c r="M245" s="266" t="s">
        <v>1</v>
      </c>
      <c r="N245" s="267" t="s">
        <v>40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242</v>
      </c>
      <c r="AT245" s="228" t="s">
        <v>239</v>
      </c>
      <c r="AU245" s="228" t="s">
        <v>83</v>
      </c>
      <c r="AY245" s="16" t="s">
        <v>142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236</v>
      </c>
      <c r="BM245" s="228" t="s">
        <v>368</v>
      </c>
    </row>
    <row r="246" s="2" customFormat="1" ht="24.15" customHeight="1">
      <c r="A246" s="37"/>
      <c r="B246" s="38"/>
      <c r="C246" s="216" t="s">
        <v>369</v>
      </c>
      <c r="D246" s="216" t="s">
        <v>143</v>
      </c>
      <c r="E246" s="217" t="s">
        <v>370</v>
      </c>
      <c r="F246" s="218" t="s">
        <v>371</v>
      </c>
      <c r="G246" s="219" t="s">
        <v>169</v>
      </c>
      <c r="H246" s="220">
        <v>6</v>
      </c>
      <c r="I246" s="221"/>
      <c r="J246" s="222">
        <f>ROUND(I246*H246,2)</f>
        <v>0</v>
      </c>
      <c r="K246" s="223"/>
      <c r="L246" s="43"/>
      <c r="M246" s="224" t="s">
        <v>1</v>
      </c>
      <c r="N246" s="225" t="s">
        <v>40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236</v>
      </c>
      <c r="AT246" s="228" t="s">
        <v>143</v>
      </c>
      <c r="AU246" s="228" t="s">
        <v>83</v>
      </c>
      <c r="AY246" s="16" t="s">
        <v>142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83</v>
      </c>
      <c r="BK246" s="229">
        <f>ROUND(I246*H246,2)</f>
        <v>0</v>
      </c>
      <c r="BL246" s="16" t="s">
        <v>236</v>
      </c>
      <c r="BM246" s="228" t="s">
        <v>372</v>
      </c>
    </row>
    <row r="247" s="2" customFormat="1" ht="21.75" customHeight="1">
      <c r="A247" s="37"/>
      <c r="B247" s="38"/>
      <c r="C247" s="216" t="s">
        <v>373</v>
      </c>
      <c r="D247" s="216" t="s">
        <v>143</v>
      </c>
      <c r="E247" s="217" t="s">
        <v>374</v>
      </c>
      <c r="F247" s="218" t="s">
        <v>375</v>
      </c>
      <c r="G247" s="219" t="s">
        <v>342</v>
      </c>
      <c r="H247" s="220">
        <v>0.01</v>
      </c>
      <c r="I247" s="221"/>
      <c r="J247" s="222">
        <f>ROUND(I247*H247,2)</f>
        <v>0</v>
      </c>
      <c r="K247" s="223"/>
      <c r="L247" s="43"/>
      <c r="M247" s="224" t="s">
        <v>1</v>
      </c>
      <c r="N247" s="225" t="s">
        <v>40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236</v>
      </c>
      <c r="AT247" s="228" t="s">
        <v>143</v>
      </c>
      <c r="AU247" s="228" t="s">
        <v>83</v>
      </c>
      <c r="AY247" s="16" t="s">
        <v>142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83</v>
      </c>
      <c r="BK247" s="229">
        <f>ROUND(I247*H247,2)</f>
        <v>0</v>
      </c>
      <c r="BL247" s="16" t="s">
        <v>236</v>
      </c>
      <c r="BM247" s="228" t="s">
        <v>376</v>
      </c>
    </row>
    <row r="248" s="12" customFormat="1" ht="25.92" customHeight="1">
      <c r="A248" s="12"/>
      <c r="B248" s="202"/>
      <c r="C248" s="203"/>
      <c r="D248" s="204" t="s">
        <v>74</v>
      </c>
      <c r="E248" s="205" t="s">
        <v>377</v>
      </c>
      <c r="F248" s="205" t="s">
        <v>378</v>
      </c>
      <c r="G248" s="203"/>
      <c r="H248" s="203"/>
      <c r="I248" s="206"/>
      <c r="J248" s="207">
        <f>BK248</f>
        <v>0</v>
      </c>
      <c r="K248" s="203"/>
      <c r="L248" s="208"/>
      <c r="M248" s="209"/>
      <c r="N248" s="210"/>
      <c r="O248" s="210"/>
      <c r="P248" s="211">
        <f>SUM(P249:P256)</f>
        <v>0</v>
      </c>
      <c r="Q248" s="210"/>
      <c r="R248" s="211">
        <f>SUM(R249:R256)</f>
        <v>0</v>
      </c>
      <c r="S248" s="210"/>
      <c r="T248" s="212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85</v>
      </c>
      <c r="AT248" s="214" t="s">
        <v>74</v>
      </c>
      <c r="AU248" s="214" t="s">
        <v>75</v>
      </c>
      <c r="AY248" s="213" t="s">
        <v>142</v>
      </c>
      <c r="BK248" s="215">
        <f>SUM(BK249:BK256)</f>
        <v>0</v>
      </c>
    </row>
    <row r="249" s="2" customFormat="1" ht="16.5" customHeight="1">
      <c r="A249" s="37"/>
      <c r="B249" s="38"/>
      <c r="C249" s="216" t="s">
        <v>379</v>
      </c>
      <c r="D249" s="216" t="s">
        <v>143</v>
      </c>
      <c r="E249" s="217" t="s">
        <v>380</v>
      </c>
      <c r="F249" s="218" t="s">
        <v>381</v>
      </c>
      <c r="G249" s="219" t="s">
        <v>382</v>
      </c>
      <c r="H249" s="220">
        <v>1</v>
      </c>
      <c r="I249" s="221"/>
      <c r="J249" s="222">
        <f>ROUND(I249*H249,2)</f>
        <v>0</v>
      </c>
      <c r="K249" s="223"/>
      <c r="L249" s="43"/>
      <c r="M249" s="224" t="s">
        <v>1</v>
      </c>
      <c r="N249" s="225" t="s">
        <v>40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236</v>
      </c>
      <c r="AT249" s="228" t="s">
        <v>143</v>
      </c>
      <c r="AU249" s="228" t="s">
        <v>83</v>
      </c>
      <c r="AY249" s="16" t="s">
        <v>142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83</v>
      </c>
      <c r="BK249" s="229">
        <f>ROUND(I249*H249,2)</f>
        <v>0</v>
      </c>
      <c r="BL249" s="16" t="s">
        <v>236</v>
      </c>
      <c r="BM249" s="228" t="s">
        <v>383</v>
      </c>
    </row>
    <row r="250" s="2" customFormat="1" ht="16.5" customHeight="1">
      <c r="A250" s="37"/>
      <c r="B250" s="38"/>
      <c r="C250" s="216" t="s">
        <v>384</v>
      </c>
      <c r="D250" s="216" t="s">
        <v>143</v>
      </c>
      <c r="E250" s="217" t="s">
        <v>385</v>
      </c>
      <c r="F250" s="218" t="s">
        <v>386</v>
      </c>
      <c r="G250" s="219" t="s">
        <v>382</v>
      </c>
      <c r="H250" s="220">
        <v>1</v>
      </c>
      <c r="I250" s="221"/>
      <c r="J250" s="222">
        <f>ROUND(I250*H250,2)</f>
        <v>0</v>
      </c>
      <c r="K250" s="223"/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236</v>
      </c>
      <c r="AT250" s="228" t="s">
        <v>143</v>
      </c>
      <c r="AU250" s="228" t="s">
        <v>83</v>
      </c>
      <c r="AY250" s="16" t="s">
        <v>142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236</v>
      </c>
      <c r="BM250" s="228" t="s">
        <v>387</v>
      </c>
    </row>
    <row r="251" s="2" customFormat="1" ht="24.15" customHeight="1">
      <c r="A251" s="37"/>
      <c r="B251" s="38"/>
      <c r="C251" s="216" t="s">
        <v>388</v>
      </c>
      <c r="D251" s="216" t="s">
        <v>143</v>
      </c>
      <c r="E251" s="217" t="s">
        <v>389</v>
      </c>
      <c r="F251" s="218" t="s">
        <v>390</v>
      </c>
      <c r="G251" s="219" t="s">
        <v>158</v>
      </c>
      <c r="H251" s="220">
        <v>2</v>
      </c>
      <c r="I251" s="221"/>
      <c r="J251" s="222">
        <f>ROUND(I251*H251,2)</f>
        <v>0</v>
      </c>
      <c r="K251" s="223"/>
      <c r="L251" s="43"/>
      <c r="M251" s="224" t="s">
        <v>1</v>
      </c>
      <c r="N251" s="225" t="s">
        <v>40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236</v>
      </c>
      <c r="AT251" s="228" t="s">
        <v>143</v>
      </c>
      <c r="AU251" s="228" t="s">
        <v>83</v>
      </c>
      <c r="AY251" s="16" t="s">
        <v>142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83</v>
      </c>
      <c r="BK251" s="229">
        <f>ROUND(I251*H251,2)</f>
        <v>0</v>
      </c>
      <c r="BL251" s="16" t="s">
        <v>236</v>
      </c>
      <c r="BM251" s="228" t="s">
        <v>391</v>
      </c>
    </row>
    <row r="252" s="2" customFormat="1">
      <c r="A252" s="37"/>
      <c r="B252" s="38"/>
      <c r="C252" s="39"/>
      <c r="D252" s="232" t="s">
        <v>171</v>
      </c>
      <c r="E252" s="39"/>
      <c r="F252" s="253" t="s">
        <v>392</v>
      </c>
      <c r="G252" s="39"/>
      <c r="H252" s="39"/>
      <c r="I252" s="254"/>
      <c r="J252" s="39"/>
      <c r="K252" s="39"/>
      <c r="L252" s="43"/>
      <c r="M252" s="255"/>
      <c r="N252" s="256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171</v>
      </c>
      <c r="AU252" s="16" t="s">
        <v>83</v>
      </c>
    </row>
    <row r="253" s="2" customFormat="1" ht="24.15" customHeight="1">
      <c r="A253" s="37"/>
      <c r="B253" s="38"/>
      <c r="C253" s="216" t="s">
        <v>393</v>
      </c>
      <c r="D253" s="216" t="s">
        <v>143</v>
      </c>
      <c r="E253" s="217" t="s">
        <v>394</v>
      </c>
      <c r="F253" s="218" t="s">
        <v>395</v>
      </c>
      <c r="G253" s="219" t="s">
        <v>158</v>
      </c>
      <c r="H253" s="220">
        <v>3</v>
      </c>
      <c r="I253" s="221"/>
      <c r="J253" s="222">
        <f>ROUND(I253*H253,2)</f>
        <v>0</v>
      </c>
      <c r="K253" s="223"/>
      <c r="L253" s="43"/>
      <c r="M253" s="224" t="s">
        <v>1</v>
      </c>
      <c r="N253" s="225" t="s">
        <v>40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236</v>
      </c>
      <c r="AT253" s="228" t="s">
        <v>143</v>
      </c>
      <c r="AU253" s="228" t="s">
        <v>83</v>
      </c>
      <c r="AY253" s="16" t="s">
        <v>142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83</v>
      </c>
      <c r="BK253" s="229">
        <f>ROUND(I253*H253,2)</f>
        <v>0</v>
      </c>
      <c r="BL253" s="16" t="s">
        <v>236</v>
      </c>
      <c r="BM253" s="228" t="s">
        <v>396</v>
      </c>
    </row>
    <row r="254" s="2" customFormat="1">
      <c r="A254" s="37"/>
      <c r="B254" s="38"/>
      <c r="C254" s="39"/>
      <c r="D254" s="232" t="s">
        <v>171</v>
      </c>
      <c r="E254" s="39"/>
      <c r="F254" s="253" t="s">
        <v>397</v>
      </c>
      <c r="G254" s="39"/>
      <c r="H254" s="39"/>
      <c r="I254" s="254"/>
      <c r="J254" s="39"/>
      <c r="K254" s="39"/>
      <c r="L254" s="43"/>
      <c r="M254" s="255"/>
      <c r="N254" s="25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171</v>
      </c>
      <c r="AU254" s="16" t="s">
        <v>83</v>
      </c>
    </row>
    <row r="255" s="2" customFormat="1" ht="16.5" customHeight="1">
      <c r="A255" s="37"/>
      <c r="B255" s="38"/>
      <c r="C255" s="216" t="s">
        <v>398</v>
      </c>
      <c r="D255" s="216" t="s">
        <v>143</v>
      </c>
      <c r="E255" s="217" t="s">
        <v>399</v>
      </c>
      <c r="F255" s="218" t="s">
        <v>400</v>
      </c>
      <c r="G255" s="219" t="s">
        <v>146</v>
      </c>
      <c r="H255" s="220">
        <v>11.65</v>
      </c>
      <c r="I255" s="221"/>
      <c r="J255" s="222">
        <f>ROUND(I255*H255,2)</f>
        <v>0</v>
      </c>
      <c r="K255" s="223"/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236</v>
      </c>
      <c r="AT255" s="228" t="s">
        <v>143</v>
      </c>
      <c r="AU255" s="228" t="s">
        <v>83</v>
      </c>
      <c r="AY255" s="16" t="s">
        <v>142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236</v>
      </c>
      <c r="BM255" s="228" t="s">
        <v>401</v>
      </c>
    </row>
    <row r="256" s="2" customFormat="1" ht="21.75" customHeight="1">
      <c r="A256" s="37"/>
      <c r="B256" s="38"/>
      <c r="C256" s="216" t="s">
        <v>402</v>
      </c>
      <c r="D256" s="216" t="s">
        <v>143</v>
      </c>
      <c r="E256" s="217" t="s">
        <v>403</v>
      </c>
      <c r="F256" s="218" t="s">
        <v>404</v>
      </c>
      <c r="G256" s="219" t="s">
        <v>342</v>
      </c>
      <c r="H256" s="220">
        <v>0.065000000000000002</v>
      </c>
      <c r="I256" s="221"/>
      <c r="J256" s="222">
        <f>ROUND(I256*H256,2)</f>
        <v>0</v>
      </c>
      <c r="K256" s="223"/>
      <c r="L256" s="43"/>
      <c r="M256" s="224" t="s">
        <v>1</v>
      </c>
      <c r="N256" s="225" t="s">
        <v>40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236</v>
      </c>
      <c r="AT256" s="228" t="s">
        <v>143</v>
      </c>
      <c r="AU256" s="228" t="s">
        <v>83</v>
      </c>
      <c r="AY256" s="16" t="s">
        <v>142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236</v>
      </c>
      <c r="BM256" s="228" t="s">
        <v>405</v>
      </c>
    </row>
    <row r="257" s="12" customFormat="1" ht="25.92" customHeight="1">
      <c r="A257" s="12"/>
      <c r="B257" s="202"/>
      <c r="C257" s="203"/>
      <c r="D257" s="204" t="s">
        <v>74</v>
      </c>
      <c r="E257" s="205" t="s">
        <v>406</v>
      </c>
      <c r="F257" s="205" t="s">
        <v>407</v>
      </c>
      <c r="G257" s="203"/>
      <c r="H257" s="203"/>
      <c r="I257" s="206"/>
      <c r="J257" s="207">
        <f>BK257</f>
        <v>0</v>
      </c>
      <c r="K257" s="203"/>
      <c r="L257" s="208"/>
      <c r="M257" s="209"/>
      <c r="N257" s="210"/>
      <c r="O257" s="210"/>
      <c r="P257" s="211">
        <f>SUM(P258:P275)</f>
        <v>0</v>
      </c>
      <c r="Q257" s="210"/>
      <c r="R257" s="211">
        <f>SUM(R258:R275)</f>
        <v>0.28109999999999996</v>
      </c>
      <c r="S257" s="210"/>
      <c r="T257" s="212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74</v>
      </c>
      <c r="AU257" s="214" t="s">
        <v>75</v>
      </c>
      <c r="AY257" s="213" t="s">
        <v>142</v>
      </c>
      <c r="BK257" s="215">
        <f>SUM(BK258:BK275)</f>
        <v>0</v>
      </c>
    </row>
    <row r="258" s="2" customFormat="1" ht="24.15" customHeight="1">
      <c r="A258" s="37"/>
      <c r="B258" s="38"/>
      <c r="C258" s="216" t="s">
        <v>408</v>
      </c>
      <c r="D258" s="216" t="s">
        <v>143</v>
      </c>
      <c r="E258" s="217" t="s">
        <v>409</v>
      </c>
      <c r="F258" s="218" t="s">
        <v>410</v>
      </c>
      <c r="G258" s="219" t="s">
        <v>328</v>
      </c>
      <c r="H258" s="220">
        <v>1</v>
      </c>
      <c r="I258" s="221"/>
      <c r="J258" s="222">
        <f>ROUND(I258*H258,2)</f>
        <v>0</v>
      </c>
      <c r="K258" s="223"/>
      <c r="L258" s="43"/>
      <c r="M258" s="224" t="s">
        <v>1</v>
      </c>
      <c r="N258" s="225" t="s">
        <v>40</v>
      </c>
      <c r="O258" s="90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236</v>
      </c>
      <c r="AT258" s="228" t="s">
        <v>143</v>
      </c>
      <c r="AU258" s="228" t="s">
        <v>83</v>
      </c>
      <c r="AY258" s="16" t="s">
        <v>142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236</v>
      </c>
      <c r="BM258" s="228" t="s">
        <v>411</v>
      </c>
    </row>
    <row r="259" s="2" customFormat="1" ht="16.5" customHeight="1">
      <c r="A259" s="37"/>
      <c r="B259" s="38"/>
      <c r="C259" s="216" t="s">
        <v>412</v>
      </c>
      <c r="D259" s="216" t="s">
        <v>143</v>
      </c>
      <c r="E259" s="217" t="s">
        <v>413</v>
      </c>
      <c r="F259" s="218" t="s">
        <v>414</v>
      </c>
      <c r="G259" s="219" t="s">
        <v>146</v>
      </c>
      <c r="H259" s="220">
        <v>71.099999999999994</v>
      </c>
      <c r="I259" s="221"/>
      <c r="J259" s="222">
        <f>ROUND(I259*H259,2)</f>
        <v>0</v>
      </c>
      <c r="K259" s="223"/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236</v>
      </c>
      <c r="AT259" s="228" t="s">
        <v>143</v>
      </c>
      <c r="AU259" s="228" t="s">
        <v>83</v>
      </c>
      <c r="AY259" s="16" t="s">
        <v>142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236</v>
      </c>
      <c r="BM259" s="228" t="s">
        <v>415</v>
      </c>
    </row>
    <row r="260" s="2" customFormat="1">
      <c r="A260" s="37"/>
      <c r="B260" s="38"/>
      <c r="C260" s="39"/>
      <c r="D260" s="232" t="s">
        <v>171</v>
      </c>
      <c r="E260" s="39"/>
      <c r="F260" s="253" t="s">
        <v>416</v>
      </c>
      <c r="G260" s="39"/>
      <c r="H260" s="39"/>
      <c r="I260" s="254"/>
      <c r="J260" s="39"/>
      <c r="K260" s="39"/>
      <c r="L260" s="43"/>
      <c r="M260" s="255"/>
      <c r="N260" s="25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171</v>
      </c>
      <c r="AU260" s="16" t="s">
        <v>83</v>
      </c>
    </row>
    <row r="261" s="13" customFormat="1">
      <c r="A261" s="13"/>
      <c r="B261" s="230"/>
      <c r="C261" s="231"/>
      <c r="D261" s="232" t="s">
        <v>149</v>
      </c>
      <c r="E261" s="233" t="s">
        <v>1</v>
      </c>
      <c r="F261" s="234" t="s">
        <v>417</v>
      </c>
      <c r="G261" s="231"/>
      <c r="H261" s="235">
        <v>21.600000000000001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149</v>
      </c>
      <c r="AU261" s="241" t="s">
        <v>83</v>
      </c>
      <c r="AV261" s="13" t="s">
        <v>85</v>
      </c>
      <c r="AW261" s="13" t="s">
        <v>32</v>
      </c>
      <c r="AX261" s="13" t="s">
        <v>75</v>
      </c>
      <c r="AY261" s="241" t="s">
        <v>142</v>
      </c>
    </row>
    <row r="262" s="13" customFormat="1">
      <c r="A262" s="13"/>
      <c r="B262" s="230"/>
      <c r="C262" s="231"/>
      <c r="D262" s="232" t="s">
        <v>149</v>
      </c>
      <c r="E262" s="233" t="s">
        <v>1</v>
      </c>
      <c r="F262" s="234" t="s">
        <v>418</v>
      </c>
      <c r="G262" s="231"/>
      <c r="H262" s="235">
        <v>15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149</v>
      </c>
      <c r="AU262" s="241" t="s">
        <v>83</v>
      </c>
      <c r="AV262" s="13" t="s">
        <v>85</v>
      </c>
      <c r="AW262" s="13" t="s">
        <v>32</v>
      </c>
      <c r="AX262" s="13" t="s">
        <v>75</v>
      </c>
      <c r="AY262" s="241" t="s">
        <v>142</v>
      </c>
    </row>
    <row r="263" s="13" customFormat="1">
      <c r="A263" s="13"/>
      <c r="B263" s="230"/>
      <c r="C263" s="231"/>
      <c r="D263" s="232" t="s">
        <v>149</v>
      </c>
      <c r="E263" s="233" t="s">
        <v>1</v>
      </c>
      <c r="F263" s="234" t="s">
        <v>419</v>
      </c>
      <c r="G263" s="231"/>
      <c r="H263" s="235">
        <v>19.5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149</v>
      </c>
      <c r="AU263" s="241" t="s">
        <v>83</v>
      </c>
      <c r="AV263" s="13" t="s">
        <v>85</v>
      </c>
      <c r="AW263" s="13" t="s">
        <v>32</v>
      </c>
      <c r="AX263" s="13" t="s">
        <v>75</v>
      </c>
      <c r="AY263" s="241" t="s">
        <v>142</v>
      </c>
    </row>
    <row r="264" s="13" customFormat="1">
      <c r="A264" s="13"/>
      <c r="B264" s="230"/>
      <c r="C264" s="231"/>
      <c r="D264" s="232" t="s">
        <v>149</v>
      </c>
      <c r="E264" s="233" t="s">
        <v>1</v>
      </c>
      <c r="F264" s="234" t="s">
        <v>420</v>
      </c>
      <c r="G264" s="231"/>
      <c r="H264" s="235">
        <v>15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149</v>
      </c>
      <c r="AU264" s="241" t="s">
        <v>83</v>
      </c>
      <c r="AV264" s="13" t="s">
        <v>85</v>
      </c>
      <c r="AW264" s="13" t="s">
        <v>32</v>
      </c>
      <c r="AX264" s="13" t="s">
        <v>75</v>
      </c>
      <c r="AY264" s="241" t="s">
        <v>142</v>
      </c>
    </row>
    <row r="265" s="14" customFormat="1">
      <c r="A265" s="14"/>
      <c r="B265" s="242"/>
      <c r="C265" s="243"/>
      <c r="D265" s="232" t="s">
        <v>149</v>
      </c>
      <c r="E265" s="244" t="s">
        <v>1</v>
      </c>
      <c r="F265" s="245" t="s">
        <v>165</v>
      </c>
      <c r="G265" s="243"/>
      <c r="H265" s="246">
        <v>71.099999999999994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149</v>
      </c>
      <c r="AU265" s="252" t="s">
        <v>83</v>
      </c>
      <c r="AV265" s="14" t="s">
        <v>147</v>
      </c>
      <c r="AW265" s="14" t="s">
        <v>32</v>
      </c>
      <c r="AX265" s="14" t="s">
        <v>83</v>
      </c>
      <c r="AY265" s="252" t="s">
        <v>142</v>
      </c>
    </row>
    <row r="266" s="2" customFormat="1" ht="37.8" customHeight="1">
      <c r="A266" s="37"/>
      <c r="B266" s="38"/>
      <c r="C266" s="216" t="s">
        <v>421</v>
      </c>
      <c r="D266" s="216" t="s">
        <v>143</v>
      </c>
      <c r="E266" s="217" t="s">
        <v>422</v>
      </c>
      <c r="F266" s="218" t="s">
        <v>423</v>
      </c>
      <c r="G266" s="219" t="s">
        <v>146</v>
      </c>
      <c r="H266" s="220">
        <v>56.100000000000001</v>
      </c>
      <c r="I266" s="221"/>
      <c r="J266" s="222">
        <f>ROUND(I266*H266,2)</f>
        <v>0</v>
      </c>
      <c r="K266" s="223"/>
      <c r="L266" s="43"/>
      <c r="M266" s="224" t="s">
        <v>1</v>
      </c>
      <c r="N266" s="225" t="s">
        <v>40</v>
      </c>
      <c r="O266" s="90"/>
      <c r="P266" s="226">
        <f>O266*H266</f>
        <v>0</v>
      </c>
      <c r="Q266" s="226">
        <v>0.001</v>
      </c>
      <c r="R266" s="226">
        <f>Q266*H266</f>
        <v>0.056100000000000004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236</v>
      </c>
      <c r="AT266" s="228" t="s">
        <v>143</v>
      </c>
      <c r="AU266" s="228" t="s">
        <v>83</v>
      </c>
      <c r="AY266" s="16" t="s">
        <v>142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83</v>
      </c>
      <c r="BK266" s="229">
        <f>ROUND(I266*H266,2)</f>
        <v>0</v>
      </c>
      <c r="BL266" s="16" t="s">
        <v>236</v>
      </c>
      <c r="BM266" s="228" t="s">
        <v>424</v>
      </c>
    </row>
    <row r="267" s="2" customFormat="1">
      <c r="A267" s="37"/>
      <c r="B267" s="38"/>
      <c r="C267" s="39"/>
      <c r="D267" s="232" t="s">
        <v>171</v>
      </c>
      <c r="E267" s="39"/>
      <c r="F267" s="253" t="s">
        <v>425</v>
      </c>
      <c r="G267" s="39"/>
      <c r="H267" s="39"/>
      <c r="I267" s="254"/>
      <c r="J267" s="39"/>
      <c r="K267" s="39"/>
      <c r="L267" s="43"/>
      <c r="M267" s="255"/>
      <c r="N267" s="256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171</v>
      </c>
      <c r="AU267" s="16" t="s">
        <v>83</v>
      </c>
    </row>
    <row r="268" s="13" customFormat="1">
      <c r="A268" s="13"/>
      <c r="B268" s="230"/>
      <c r="C268" s="231"/>
      <c r="D268" s="232" t="s">
        <v>149</v>
      </c>
      <c r="E268" s="233" t="s">
        <v>1</v>
      </c>
      <c r="F268" s="234" t="s">
        <v>417</v>
      </c>
      <c r="G268" s="231"/>
      <c r="H268" s="235">
        <v>21.600000000000001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149</v>
      </c>
      <c r="AU268" s="241" t="s">
        <v>83</v>
      </c>
      <c r="AV268" s="13" t="s">
        <v>85</v>
      </c>
      <c r="AW268" s="13" t="s">
        <v>32</v>
      </c>
      <c r="AX268" s="13" t="s">
        <v>75</v>
      </c>
      <c r="AY268" s="241" t="s">
        <v>142</v>
      </c>
    </row>
    <row r="269" s="13" customFormat="1">
      <c r="A269" s="13"/>
      <c r="B269" s="230"/>
      <c r="C269" s="231"/>
      <c r="D269" s="232" t="s">
        <v>149</v>
      </c>
      <c r="E269" s="233" t="s">
        <v>1</v>
      </c>
      <c r="F269" s="234" t="s">
        <v>418</v>
      </c>
      <c r="G269" s="231"/>
      <c r="H269" s="235">
        <v>15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149</v>
      </c>
      <c r="AU269" s="241" t="s">
        <v>83</v>
      </c>
      <c r="AV269" s="13" t="s">
        <v>85</v>
      </c>
      <c r="AW269" s="13" t="s">
        <v>32</v>
      </c>
      <c r="AX269" s="13" t="s">
        <v>75</v>
      </c>
      <c r="AY269" s="241" t="s">
        <v>142</v>
      </c>
    </row>
    <row r="270" s="13" customFormat="1">
      <c r="A270" s="13"/>
      <c r="B270" s="230"/>
      <c r="C270" s="231"/>
      <c r="D270" s="232" t="s">
        <v>149</v>
      </c>
      <c r="E270" s="233" t="s">
        <v>1</v>
      </c>
      <c r="F270" s="234" t="s">
        <v>419</v>
      </c>
      <c r="G270" s="231"/>
      <c r="H270" s="235">
        <v>19.5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149</v>
      </c>
      <c r="AU270" s="241" t="s">
        <v>83</v>
      </c>
      <c r="AV270" s="13" t="s">
        <v>85</v>
      </c>
      <c r="AW270" s="13" t="s">
        <v>32</v>
      </c>
      <c r="AX270" s="13" t="s">
        <v>75</v>
      </c>
      <c r="AY270" s="241" t="s">
        <v>142</v>
      </c>
    </row>
    <row r="271" s="14" customFormat="1">
      <c r="A271" s="14"/>
      <c r="B271" s="242"/>
      <c r="C271" s="243"/>
      <c r="D271" s="232" t="s">
        <v>149</v>
      </c>
      <c r="E271" s="244" t="s">
        <v>1</v>
      </c>
      <c r="F271" s="245" t="s">
        <v>165</v>
      </c>
      <c r="G271" s="243"/>
      <c r="H271" s="246">
        <v>56.100000000000001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149</v>
      </c>
      <c r="AU271" s="252" t="s">
        <v>83</v>
      </c>
      <c r="AV271" s="14" t="s">
        <v>147</v>
      </c>
      <c r="AW271" s="14" t="s">
        <v>32</v>
      </c>
      <c r="AX271" s="14" t="s">
        <v>83</v>
      </c>
      <c r="AY271" s="252" t="s">
        <v>142</v>
      </c>
    </row>
    <row r="272" s="2" customFormat="1" ht="24.15" customHeight="1">
      <c r="A272" s="37"/>
      <c r="B272" s="38"/>
      <c r="C272" s="216" t="s">
        <v>426</v>
      </c>
      <c r="D272" s="216" t="s">
        <v>143</v>
      </c>
      <c r="E272" s="217" t="s">
        <v>427</v>
      </c>
      <c r="F272" s="218" t="s">
        <v>428</v>
      </c>
      <c r="G272" s="219" t="s">
        <v>146</v>
      </c>
      <c r="H272" s="220">
        <v>15</v>
      </c>
      <c r="I272" s="221"/>
      <c r="J272" s="222">
        <f>ROUND(I272*H272,2)</f>
        <v>0</v>
      </c>
      <c r="K272" s="223"/>
      <c r="L272" s="43"/>
      <c r="M272" s="224" t="s">
        <v>1</v>
      </c>
      <c r="N272" s="225" t="s">
        <v>40</v>
      </c>
      <c r="O272" s="90"/>
      <c r="P272" s="226">
        <f>O272*H272</f>
        <v>0</v>
      </c>
      <c r="Q272" s="226">
        <v>0.014999999999999999</v>
      </c>
      <c r="R272" s="226">
        <f>Q272*H272</f>
        <v>0.22499999999999998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236</v>
      </c>
      <c r="AT272" s="228" t="s">
        <v>143</v>
      </c>
      <c r="AU272" s="228" t="s">
        <v>83</v>
      </c>
      <c r="AY272" s="16" t="s">
        <v>142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83</v>
      </c>
      <c r="BK272" s="229">
        <f>ROUND(I272*H272,2)</f>
        <v>0</v>
      </c>
      <c r="BL272" s="16" t="s">
        <v>236</v>
      </c>
      <c r="BM272" s="228" t="s">
        <v>429</v>
      </c>
    </row>
    <row r="273" s="2" customFormat="1">
      <c r="A273" s="37"/>
      <c r="B273" s="38"/>
      <c r="C273" s="39"/>
      <c r="D273" s="232" t="s">
        <v>171</v>
      </c>
      <c r="E273" s="39"/>
      <c r="F273" s="253" t="s">
        <v>425</v>
      </c>
      <c r="G273" s="39"/>
      <c r="H273" s="39"/>
      <c r="I273" s="254"/>
      <c r="J273" s="39"/>
      <c r="K273" s="39"/>
      <c r="L273" s="43"/>
      <c r="M273" s="255"/>
      <c r="N273" s="25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171</v>
      </c>
      <c r="AU273" s="16" t="s">
        <v>83</v>
      </c>
    </row>
    <row r="274" s="13" customFormat="1">
      <c r="A274" s="13"/>
      <c r="B274" s="230"/>
      <c r="C274" s="231"/>
      <c r="D274" s="232" t="s">
        <v>149</v>
      </c>
      <c r="E274" s="233" t="s">
        <v>1</v>
      </c>
      <c r="F274" s="234" t="s">
        <v>420</v>
      </c>
      <c r="G274" s="231"/>
      <c r="H274" s="235">
        <v>15</v>
      </c>
      <c r="I274" s="236"/>
      <c r="J274" s="231"/>
      <c r="K274" s="231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149</v>
      </c>
      <c r="AU274" s="241" t="s">
        <v>83</v>
      </c>
      <c r="AV274" s="13" t="s">
        <v>85</v>
      </c>
      <c r="AW274" s="13" t="s">
        <v>32</v>
      </c>
      <c r="AX274" s="13" t="s">
        <v>83</v>
      </c>
      <c r="AY274" s="241" t="s">
        <v>142</v>
      </c>
    </row>
    <row r="275" s="2" customFormat="1" ht="21.75" customHeight="1">
      <c r="A275" s="37"/>
      <c r="B275" s="38"/>
      <c r="C275" s="216" t="s">
        <v>430</v>
      </c>
      <c r="D275" s="216" t="s">
        <v>143</v>
      </c>
      <c r="E275" s="217" t="s">
        <v>431</v>
      </c>
      <c r="F275" s="218" t="s">
        <v>432</v>
      </c>
      <c r="G275" s="219" t="s">
        <v>342</v>
      </c>
      <c r="H275" s="220">
        <v>0.28100000000000003</v>
      </c>
      <c r="I275" s="221"/>
      <c r="J275" s="222">
        <f>ROUND(I275*H275,2)</f>
        <v>0</v>
      </c>
      <c r="K275" s="223"/>
      <c r="L275" s="43"/>
      <c r="M275" s="224" t="s">
        <v>1</v>
      </c>
      <c r="N275" s="225" t="s">
        <v>40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236</v>
      </c>
      <c r="AT275" s="228" t="s">
        <v>143</v>
      </c>
      <c r="AU275" s="228" t="s">
        <v>83</v>
      </c>
      <c r="AY275" s="16" t="s">
        <v>142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83</v>
      </c>
      <c r="BK275" s="229">
        <f>ROUND(I275*H275,2)</f>
        <v>0</v>
      </c>
      <c r="BL275" s="16" t="s">
        <v>236</v>
      </c>
      <c r="BM275" s="228" t="s">
        <v>433</v>
      </c>
    </row>
    <row r="276" s="12" customFormat="1" ht="25.92" customHeight="1">
      <c r="A276" s="12"/>
      <c r="B276" s="202"/>
      <c r="C276" s="203"/>
      <c r="D276" s="204" t="s">
        <v>74</v>
      </c>
      <c r="E276" s="205" t="s">
        <v>434</v>
      </c>
      <c r="F276" s="205" t="s">
        <v>435</v>
      </c>
      <c r="G276" s="203"/>
      <c r="H276" s="203"/>
      <c r="I276" s="206"/>
      <c r="J276" s="207">
        <f>BK276</f>
        <v>0</v>
      </c>
      <c r="K276" s="203"/>
      <c r="L276" s="208"/>
      <c r="M276" s="209"/>
      <c r="N276" s="210"/>
      <c r="O276" s="210"/>
      <c r="P276" s="211">
        <f>SUM(P277:P279)</f>
        <v>0</v>
      </c>
      <c r="Q276" s="210"/>
      <c r="R276" s="211">
        <f>SUM(R277:R279)</f>
        <v>0</v>
      </c>
      <c r="S276" s="210"/>
      <c r="T276" s="212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85</v>
      </c>
      <c r="AT276" s="214" t="s">
        <v>74</v>
      </c>
      <c r="AU276" s="214" t="s">
        <v>75</v>
      </c>
      <c r="AY276" s="213" t="s">
        <v>142</v>
      </c>
      <c r="BK276" s="215">
        <f>SUM(BK277:BK279)</f>
        <v>0</v>
      </c>
    </row>
    <row r="277" s="2" customFormat="1" ht="16.5" customHeight="1">
      <c r="A277" s="37"/>
      <c r="B277" s="38"/>
      <c r="C277" s="216" t="s">
        <v>436</v>
      </c>
      <c r="D277" s="216" t="s">
        <v>143</v>
      </c>
      <c r="E277" s="217" t="s">
        <v>437</v>
      </c>
      <c r="F277" s="218" t="s">
        <v>438</v>
      </c>
      <c r="G277" s="219" t="s">
        <v>169</v>
      </c>
      <c r="H277" s="220">
        <v>3.2999999999999998</v>
      </c>
      <c r="I277" s="221"/>
      <c r="J277" s="222">
        <f>ROUND(I277*H277,2)</f>
        <v>0</v>
      </c>
      <c r="K277" s="223"/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236</v>
      </c>
      <c r="AT277" s="228" t="s">
        <v>143</v>
      </c>
      <c r="AU277" s="228" t="s">
        <v>83</v>
      </c>
      <c r="AY277" s="16" t="s">
        <v>142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236</v>
      </c>
      <c r="BM277" s="228" t="s">
        <v>439</v>
      </c>
    </row>
    <row r="278" s="2" customFormat="1">
      <c r="A278" s="37"/>
      <c r="B278" s="38"/>
      <c r="C278" s="39"/>
      <c r="D278" s="232" t="s">
        <v>171</v>
      </c>
      <c r="E278" s="39"/>
      <c r="F278" s="253" t="s">
        <v>440</v>
      </c>
      <c r="G278" s="39"/>
      <c r="H278" s="39"/>
      <c r="I278" s="254"/>
      <c r="J278" s="39"/>
      <c r="K278" s="39"/>
      <c r="L278" s="43"/>
      <c r="M278" s="255"/>
      <c r="N278" s="25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171</v>
      </c>
      <c r="AU278" s="16" t="s">
        <v>83</v>
      </c>
    </row>
    <row r="279" s="13" customFormat="1">
      <c r="A279" s="13"/>
      <c r="B279" s="230"/>
      <c r="C279" s="231"/>
      <c r="D279" s="232" t="s">
        <v>149</v>
      </c>
      <c r="E279" s="233" t="s">
        <v>1</v>
      </c>
      <c r="F279" s="234" t="s">
        <v>441</v>
      </c>
      <c r="G279" s="231"/>
      <c r="H279" s="235">
        <v>3.2999999999999998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149</v>
      </c>
      <c r="AU279" s="241" t="s">
        <v>83</v>
      </c>
      <c r="AV279" s="13" t="s">
        <v>85</v>
      </c>
      <c r="AW279" s="13" t="s">
        <v>32</v>
      </c>
      <c r="AX279" s="13" t="s">
        <v>83</v>
      </c>
      <c r="AY279" s="241" t="s">
        <v>142</v>
      </c>
    </row>
    <row r="280" s="12" customFormat="1" ht="25.92" customHeight="1">
      <c r="A280" s="12"/>
      <c r="B280" s="202"/>
      <c r="C280" s="203"/>
      <c r="D280" s="204" t="s">
        <v>74</v>
      </c>
      <c r="E280" s="205" t="s">
        <v>442</v>
      </c>
      <c r="F280" s="205" t="s">
        <v>443</v>
      </c>
      <c r="G280" s="203"/>
      <c r="H280" s="203"/>
      <c r="I280" s="206"/>
      <c r="J280" s="207">
        <f>BK280</f>
        <v>0</v>
      </c>
      <c r="K280" s="203"/>
      <c r="L280" s="208"/>
      <c r="M280" s="209"/>
      <c r="N280" s="210"/>
      <c r="O280" s="210"/>
      <c r="P280" s="211">
        <f>SUM(P281:P327)</f>
        <v>0</v>
      </c>
      <c r="Q280" s="210"/>
      <c r="R280" s="211">
        <f>SUM(R281:R327)</f>
        <v>0.81669999999999998</v>
      </c>
      <c r="S280" s="210"/>
      <c r="T280" s="212">
        <f>SUM(T281:T327)</f>
        <v>0.8909999999999999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85</v>
      </c>
      <c r="AT280" s="214" t="s">
        <v>74</v>
      </c>
      <c r="AU280" s="214" t="s">
        <v>75</v>
      </c>
      <c r="AY280" s="213" t="s">
        <v>142</v>
      </c>
      <c r="BK280" s="215">
        <f>SUM(BK281:BK327)</f>
        <v>0</v>
      </c>
    </row>
    <row r="281" s="2" customFormat="1" ht="21.75" customHeight="1">
      <c r="A281" s="37"/>
      <c r="B281" s="38"/>
      <c r="C281" s="216" t="s">
        <v>444</v>
      </c>
      <c r="D281" s="216" t="s">
        <v>143</v>
      </c>
      <c r="E281" s="217" t="s">
        <v>445</v>
      </c>
      <c r="F281" s="218" t="s">
        <v>446</v>
      </c>
      <c r="G281" s="219" t="s">
        <v>146</v>
      </c>
      <c r="H281" s="220">
        <v>71.099999999999994</v>
      </c>
      <c r="I281" s="221"/>
      <c r="J281" s="222">
        <f>ROUND(I281*H281,2)</f>
        <v>0</v>
      </c>
      <c r="K281" s="223"/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236</v>
      </c>
      <c r="AT281" s="228" t="s">
        <v>143</v>
      </c>
      <c r="AU281" s="228" t="s">
        <v>83</v>
      </c>
      <c r="AY281" s="16" t="s">
        <v>142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83</v>
      </c>
      <c r="BK281" s="229">
        <f>ROUND(I281*H281,2)</f>
        <v>0</v>
      </c>
      <c r="BL281" s="16" t="s">
        <v>236</v>
      </c>
      <c r="BM281" s="228" t="s">
        <v>447</v>
      </c>
    </row>
    <row r="282" s="13" customFormat="1">
      <c r="A282" s="13"/>
      <c r="B282" s="230"/>
      <c r="C282" s="231"/>
      <c r="D282" s="232" t="s">
        <v>149</v>
      </c>
      <c r="E282" s="233" t="s">
        <v>1</v>
      </c>
      <c r="F282" s="234" t="s">
        <v>417</v>
      </c>
      <c r="G282" s="231"/>
      <c r="H282" s="235">
        <v>21.600000000000001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149</v>
      </c>
      <c r="AU282" s="241" t="s">
        <v>83</v>
      </c>
      <c r="AV282" s="13" t="s">
        <v>85</v>
      </c>
      <c r="AW282" s="13" t="s">
        <v>32</v>
      </c>
      <c r="AX282" s="13" t="s">
        <v>75</v>
      </c>
      <c r="AY282" s="241" t="s">
        <v>142</v>
      </c>
    </row>
    <row r="283" s="13" customFormat="1">
      <c r="A283" s="13"/>
      <c r="B283" s="230"/>
      <c r="C283" s="231"/>
      <c r="D283" s="232" t="s">
        <v>149</v>
      </c>
      <c r="E283" s="233" t="s">
        <v>1</v>
      </c>
      <c r="F283" s="234" t="s">
        <v>418</v>
      </c>
      <c r="G283" s="231"/>
      <c r="H283" s="235">
        <v>15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149</v>
      </c>
      <c r="AU283" s="241" t="s">
        <v>83</v>
      </c>
      <c r="AV283" s="13" t="s">
        <v>85</v>
      </c>
      <c r="AW283" s="13" t="s">
        <v>32</v>
      </c>
      <c r="AX283" s="13" t="s">
        <v>75</v>
      </c>
      <c r="AY283" s="241" t="s">
        <v>142</v>
      </c>
    </row>
    <row r="284" s="13" customFormat="1">
      <c r="A284" s="13"/>
      <c r="B284" s="230"/>
      <c r="C284" s="231"/>
      <c r="D284" s="232" t="s">
        <v>149</v>
      </c>
      <c r="E284" s="233" t="s">
        <v>1</v>
      </c>
      <c r="F284" s="234" t="s">
        <v>419</v>
      </c>
      <c r="G284" s="231"/>
      <c r="H284" s="235">
        <v>19.5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149</v>
      </c>
      <c r="AU284" s="241" t="s">
        <v>83</v>
      </c>
      <c r="AV284" s="13" t="s">
        <v>85</v>
      </c>
      <c r="AW284" s="13" t="s">
        <v>32</v>
      </c>
      <c r="AX284" s="13" t="s">
        <v>75</v>
      </c>
      <c r="AY284" s="241" t="s">
        <v>142</v>
      </c>
    </row>
    <row r="285" s="13" customFormat="1">
      <c r="A285" s="13"/>
      <c r="B285" s="230"/>
      <c r="C285" s="231"/>
      <c r="D285" s="232" t="s">
        <v>149</v>
      </c>
      <c r="E285" s="233" t="s">
        <v>1</v>
      </c>
      <c r="F285" s="234" t="s">
        <v>420</v>
      </c>
      <c r="G285" s="231"/>
      <c r="H285" s="235">
        <v>15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149</v>
      </c>
      <c r="AU285" s="241" t="s">
        <v>83</v>
      </c>
      <c r="AV285" s="13" t="s">
        <v>85</v>
      </c>
      <c r="AW285" s="13" t="s">
        <v>32</v>
      </c>
      <c r="AX285" s="13" t="s">
        <v>75</v>
      </c>
      <c r="AY285" s="241" t="s">
        <v>142</v>
      </c>
    </row>
    <row r="286" s="14" customFormat="1">
      <c r="A286" s="14"/>
      <c r="B286" s="242"/>
      <c r="C286" s="243"/>
      <c r="D286" s="232" t="s">
        <v>149</v>
      </c>
      <c r="E286" s="244" t="s">
        <v>1</v>
      </c>
      <c r="F286" s="245" t="s">
        <v>165</v>
      </c>
      <c r="G286" s="243"/>
      <c r="H286" s="246">
        <v>71.099999999999994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149</v>
      </c>
      <c r="AU286" s="252" t="s">
        <v>83</v>
      </c>
      <c r="AV286" s="14" t="s">
        <v>147</v>
      </c>
      <c r="AW286" s="14" t="s">
        <v>32</v>
      </c>
      <c r="AX286" s="14" t="s">
        <v>83</v>
      </c>
      <c r="AY286" s="252" t="s">
        <v>142</v>
      </c>
    </row>
    <row r="287" s="2" customFormat="1" ht="21.75" customHeight="1">
      <c r="A287" s="37"/>
      <c r="B287" s="38"/>
      <c r="C287" s="216" t="s">
        <v>448</v>
      </c>
      <c r="D287" s="216" t="s">
        <v>143</v>
      </c>
      <c r="E287" s="217" t="s">
        <v>449</v>
      </c>
      <c r="F287" s="218" t="s">
        <v>450</v>
      </c>
      <c r="G287" s="219" t="s">
        <v>146</v>
      </c>
      <c r="H287" s="220">
        <v>49.5</v>
      </c>
      <c r="I287" s="221"/>
      <c r="J287" s="222">
        <f>ROUND(I287*H287,2)</f>
        <v>0</v>
      </c>
      <c r="K287" s="223"/>
      <c r="L287" s="43"/>
      <c r="M287" s="224" t="s">
        <v>1</v>
      </c>
      <c r="N287" s="225" t="s">
        <v>40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0.017999999999999999</v>
      </c>
      <c r="T287" s="227">
        <f>S287*H287</f>
        <v>0.8909999999999999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236</v>
      </c>
      <c r="AT287" s="228" t="s">
        <v>143</v>
      </c>
      <c r="AU287" s="228" t="s">
        <v>83</v>
      </c>
      <c r="AY287" s="16" t="s">
        <v>142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83</v>
      </c>
      <c r="BK287" s="229">
        <f>ROUND(I287*H287,2)</f>
        <v>0</v>
      </c>
      <c r="BL287" s="16" t="s">
        <v>236</v>
      </c>
      <c r="BM287" s="228" t="s">
        <v>451</v>
      </c>
    </row>
    <row r="288" s="2" customFormat="1">
      <c r="A288" s="37"/>
      <c r="B288" s="38"/>
      <c r="C288" s="39"/>
      <c r="D288" s="232" t="s">
        <v>171</v>
      </c>
      <c r="E288" s="39"/>
      <c r="F288" s="253" t="s">
        <v>452</v>
      </c>
      <c r="G288" s="39"/>
      <c r="H288" s="39"/>
      <c r="I288" s="254"/>
      <c r="J288" s="39"/>
      <c r="K288" s="39"/>
      <c r="L288" s="43"/>
      <c r="M288" s="255"/>
      <c r="N288" s="25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171</v>
      </c>
      <c r="AU288" s="16" t="s">
        <v>83</v>
      </c>
    </row>
    <row r="289" s="13" customFormat="1">
      <c r="A289" s="13"/>
      <c r="B289" s="230"/>
      <c r="C289" s="231"/>
      <c r="D289" s="232" t="s">
        <v>149</v>
      </c>
      <c r="E289" s="233" t="s">
        <v>1</v>
      </c>
      <c r="F289" s="234" t="s">
        <v>418</v>
      </c>
      <c r="G289" s="231"/>
      <c r="H289" s="235">
        <v>15</v>
      </c>
      <c r="I289" s="236"/>
      <c r="J289" s="231"/>
      <c r="K289" s="231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149</v>
      </c>
      <c r="AU289" s="241" t="s">
        <v>83</v>
      </c>
      <c r="AV289" s="13" t="s">
        <v>85</v>
      </c>
      <c r="AW289" s="13" t="s">
        <v>32</v>
      </c>
      <c r="AX289" s="13" t="s">
        <v>75</v>
      </c>
      <c r="AY289" s="241" t="s">
        <v>142</v>
      </c>
    </row>
    <row r="290" s="13" customFormat="1">
      <c r="A290" s="13"/>
      <c r="B290" s="230"/>
      <c r="C290" s="231"/>
      <c r="D290" s="232" t="s">
        <v>149</v>
      </c>
      <c r="E290" s="233" t="s">
        <v>1</v>
      </c>
      <c r="F290" s="234" t="s">
        <v>419</v>
      </c>
      <c r="G290" s="231"/>
      <c r="H290" s="235">
        <v>19.5</v>
      </c>
      <c r="I290" s="236"/>
      <c r="J290" s="231"/>
      <c r="K290" s="231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149</v>
      </c>
      <c r="AU290" s="241" t="s">
        <v>83</v>
      </c>
      <c r="AV290" s="13" t="s">
        <v>85</v>
      </c>
      <c r="AW290" s="13" t="s">
        <v>32</v>
      </c>
      <c r="AX290" s="13" t="s">
        <v>75</v>
      </c>
      <c r="AY290" s="241" t="s">
        <v>142</v>
      </c>
    </row>
    <row r="291" s="13" customFormat="1">
      <c r="A291" s="13"/>
      <c r="B291" s="230"/>
      <c r="C291" s="231"/>
      <c r="D291" s="232" t="s">
        <v>149</v>
      </c>
      <c r="E291" s="233" t="s">
        <v>1</v>
      </c>
      <c r="F291" s="234" t="s">
        <v>420</v>
      </c>
      <c r="G291" s="231"/>
      <c r="H291" s="235">
        <v>15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149</v>
      </c>
      <c r="AU291" s="241" t="s">
        <v>83</v>
      </c>
      <c r="AV291" s="13" t="s">
        <v>85</v>
      </c>
      <c r="AW291" s="13" t="s">
        <v>32</v>
      </c>
      <c r="AX291" s="13" t="s">
        <v>75</v>
      </c>
      <c r="AY291" s="241" t="s">
        <v>142</v>
      </c>
    </row>
    <row r="292" s="14" customFormat="1">
      <c r="A292" s="14"/>
      <c r="B292" s="242"/>
      <c r="C292" s="243"/>
      <c r="D292" s="232" t="s">
        <v>149</v>
      </c>
      <c r="E292" s="244" t="s">
        <v>1</v>
      </c>
      <c r="F292" s="245" t="s">
        <v>165</v>
      </c>
      <c r="G292" s="243"/>
      <c r="H292" s="246">
        <v>49.5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149</v>
      </c>
      <c r="AU292" s="252" t="s">
        <v>83</v>
      </c>
      <c r="AV292" s="14" t="s">
        <v>147</v>
      </c>
      <c r="AW292" s="14" t="s">
        <v>32</v>
      </c>
      <c r="AX292" s="14" t="s">
        <v>83</v>
      </c>
      <c r="AY292" s="252" t="s">
        <v>142</v>
      </c>
    </row>
    <row r="293" s="2" customFormat="1" ht="21.75" customHeight="1">
      <c r="A293" s="37"/>
      <c r="B293" s="38"/>
      <c r="C293" s="216" t="s">
        <v>453</v>
      </c>
      <c r="D293" s="216" t="s">
        <v>143</v>
      </c>
      <c r="E293" s="217" t="s">
        <v>454</v>
      </c>
      <c r="F293" s="218" t="s">
        <v>455</v>
      </c>
      <c r="G293" s="219" t="s">
        <v>169</v>
      </c>
      <c r="H293" s="220">
        <v>48.200000000000003</v>
      </c>
      <c r="I293" s="221"/>
      <c r="J293" s="222">
        <f>ROUND(I293*H293,2)</f>
        <v>0</v>
      </c>
      <c r="K293" s="223"/>
      <c r="L293" s="43"/>
      <c r="M293" s="224" t="s">
        <v>1</v>
      </c>
      <c r="N293" s="225" t="s">
        <v>40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236</v>
      </c>
      <c r="AT293" s="228" t="s">
        <v>143</v>
      </c>
      <c r="AU293" s="228" t="s">
        <v>83</v>
      </c>
      <c r="AY293" s="16" t="s">
        <v>142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83</v>
      </c>
      <c r="BK293" s="229">
        <f>ROUND(I293*H293,2)</f>
        <v>0</v>
      </c>
      <c r="BL293" s="16" t="s">
        <v>236</v>
      </c>
      <c r="BM293" s="228" t="s">
        <v>456</v>
      </c>
    </row>
    <row r="294" s="13" customFormat="1">
      <c r="A294" s="13"/>
      <c r="B294" s="230"/>
      <c r="C294" s="231"/>
      <c r="D294" s="232" t="s">
        <v>149</v>
      </c>
      <c r="E294" s="233" t="s">
        <v>1</v>
      </c>
      <c r="F294" s="234" t="s">
        <v>457</v>
      </c>
      <c r="G294" s="231"/>
      <c r="H294" s="235">
        <v>0.90000000000000002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149</v>
      </c>
      <c r="AU294" s="241" t="s">
        <v>83</v>
      </c>
      <c r="AV294" s="13" t="s">
        <v>85</v>
      </c>
      <c r="AW294" s="13" t="s">
        <v>32</v>
      </c>
      <c r="AX294" s="13" t="s">
        <v>75</v>
      </c>
      <c r="AY294" s="241" t="s">
        <v>142</v>
      </c>
    </row>
    <row r="295" s="13" customFormat="1">
      <c r="A295" s="13"/>
      <c r="B295" s="230"/>
      <c r="C295" s="231"/>
      <c r="D295" s="232" t="s">
        <v>149</v>
      </c>
      <c r="E295" s="233" t="s">
        <v>1</v>
      </c>
      <c r="F295" s="234" t="s">
        <v>458</v>
      </c>
      <c r="G295" s="231"/>
      <c r="H295" s="235">
        <v>14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149</v>
      </c>
      <c r="AU295" s="241" t="s">
        <v>83</v>
      </c>
      <c r="AV295" s="13" t="s">
        <v>85</v>
      </c>
      <c r="AW295" s="13" t="s">
        <v>32</v>
      </c>
      <c r="AX295" s="13" t="s">
        <v>75</v>
      </c>
      <c r="AY295" s="241" t="s">
        <v>142</v>
      </c>
    </row>
    <row r="296" s="13" customFormat="1">
      <c r="A296" s="13"/>
      <c r="B296" s="230"/>
      <c r="C296" s="231"/>
      <c r="D296" s="232" t="s">
        <v>149</v>
      </c>
      <c r="E296" s="233" t="s">
        <v>1</v>
      </c>
      <c r="F296" s="234" t="s">
        <v>459</v>
      </c>
      <c r="G296" s="231"/>
      <c r="H296" s="235">
        <v>18.300000000000001</v>
      </c>
      <c r="I296" s="236"/>
      <c r="J296" s="231"/>
      <c r="K296" s="231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149</v>
      </c>
      <c r="AU296" s="241" t="s">
        <v>83</v>
      </c>
      <c r="AV296" s="13" t="s">
        <v>85</v>
      </c>
      <c r="AW296" s="13" t="s">
        <v>32</v>
      </c>
      <c r="AX296" s="13" t="s">
        <v>75</v>
      </c>
      <c r="AY296" s="241" t="s">
        <v>142</v>
      </c>
    </row>
    <row r="297" s="13" customFormat="1">
      <c r="A297" s="13"/>
      <c r="B297" s="230"/>
      <c r="C297" s="231"/>
      <c r="D297" s="232" t="s">
        <v>149</v>
      </c>
      <c r="E297" s="233" t="s">
        <v>1</v>
      </c>
      <c r="F297" s="234" t="s">
        <v>420</v>
      </c>
      <c r="G297" s="231"/>
      <c r="H297" s="235">
        <v>15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149</v>
      </c>
      <c r="AU297" s="241" t="s">
        <v>83</v>
      </c>
      <c r="AV297" s="13" t="s">
        <v>85</v>
      </c>
      <c r="AW297" s="13" t="s">
        <v>32</v>
      </c>
      <c r="AX297" s="13" t="s">
        <v>75</v>
      </c>
      <c r="AY297" s="241" t="s">
        <v>142</v>
      </c>
    </row>
    <row r="298" s="14" customFormat="1">
      <c r="A298" s="14"/>
      <c r="B298" s="242"/>
      <c r="C298" s="243"/>
      <c r="D298" s="232" t="s">
        <v>149</v>
      </c>
      <c r="E298" s="244" t="s">
        <v>1</v>
      </c>
      <c r="F298" s="245" t="s">
        <v>165</v>
      </c>
      <c r="G298" s="243"/>
      <c r="H298" s="246">
        <v>48.200000000000003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149</v>
      </c>
      <c r="AU298" s="252" t="s">
        <v>83</v>
      </c>
      <c r="AV298" s="14" t="s">
        <v>147</v>
      </c>
      <c r="AW298" s="14" t="s">
        <v>32</v>
      </c>
      <c r="AX298" s="14" t="s">
        <v>83</v>
      </c>
      <c r="AY298" s="252" t="s">
        <v>142</v>
      </c>
    </row>
    <row r="299" s="2" customFormat="1" ht="16.5" customHeight="1">
      <c r="A299" s="37"/>
      <c r="B299" s="38"/>
      <c r="C299" s="216" t="s">
        <v>460</v>
      </c>
      <c r="D299" s="216" t="s">
        <v>143</v>
      </c>
      <c r="E299" s="217" t="s">
        <v>461</v>
      </c>
      <c r="F299" s="218" t="s">
        <v>462</v>
      </c>
      <c r="G299" s="219" t="s">
        <v>169</v>
      </c>
      <c r="H299" s="220">
        <v>69.200000000000003</v>
      </c>
      <c r="I299" s="221"/>
      <c r="J299" s="222">
        <f>ROUND(I299*H299,2)</f>
        <v>0</v>
      </c>
      <c r="K299" s="223"/>
      <c r="L299" s="43"/>
      <c r="M299" s="224" t="s">
        <v>1</v>
      </c>
      <c r="N299" s="225" t="s">
        <v>40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236</v>
      </c>
      <c r="AT299" s="228" t="s">
        <v>143</v>
      </c>
      <c r="AU299" s="228" t="s">
        <v>83</v>
      </c>
      <c r="AY299" s="16" t="s">
        <v>142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83</v>
      </c>
      <c r="BK299" s="229">
        <f>ROUND(I299*H299,2)</f>
        <v>0</v>
      </c>
      <c r="BL299" s="16" t="s">
        <v>236</v>
      </c>
      <c r="BM299" s="228" t="s">
        <v>463</v>
      </c>
    </row>
    <row r="300" s="13" customFormat="1">
      <c r="A300" s="13"/>
      <c r="B300" s="230"/>
      <c r="C300" s="231"/>
      <c r="D300" s="232" t="s">
        <v>149</v>
      </c>
      <c r="E300" s="233" t="s">
        <v>1</v>
      </c>
      <c r="F300" s="234" t="s">
        <v>457</v>
      </c>
      <c r="G300" s="231"/>
      <c r="H300" s="235">
        <v>0.90000000000000002</v>
      </c>
      <c r="I300" s="236"/>
      <c r="J300" s="231"/>
      <c r="K300" s="231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149</v>
      </c>
      <c r="AU300" s="241" t="s">
        <v>83</v>
      </c>
      <c r="AV300" s="13" t="s">
        <v>85</v>
      </c>
      <c r="AW300" s="13" t="s">
        <v>32</v>
      </c>
      <c r="AX300" s="13" t="s">
        <v>75</v>
      </c>
      <c r="AY300" s="241" t="s">
        <v>142</v>
      </c>
    </row>
    <row r="301" s="13" customFormat="1">
      <c r="A301" s="13"/>
      <c r="B301" s="230"/>
      <c r="C301" s="231"/>
      <c r="D301" s="232" t="s">
        <v>149</v>
      </c>
      <c r="E301" s="233" t="s">
        <v>1</v>
      </c>
      <c r="F301" s="234" t="s">
        <v>458</v>
      </c>
      <c r="G301" s="231"/>
      <c r="H301" s="235">
        <v>14</v>
      </c>
      <c r="I301" s="236"/>
      <c r="J301" s="231"/>
      <c r="K301" s="231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149</v>
      </c>
      <c r="AU301" s="241" t="s">
        <v>83</v>
      </c>
      <c r="AV301" s="13" t="s">
        <v>85</v>
      </c>
      <c r="AW301" s="13" t="s">
        <v>32</v>
      </c>
      <c r="AX301" s="13" t="s">
        <v>75</v>
      </c>
      <c r="AY301" s="241" t="s">
        <v>142</v>
      </c>
    </row>
    <row r="302" s="13" customFormat="1">
      <c r="A302" s="13"/>
      <c r="B302" s="230"/>
      <c r="C302" s="231"/>
      <c r="D302" s="232" t="s">
        <v>149</v>
      </c>
      <c r="E302" s="233" t="s">
        <v>1</v>
      </c>
      <c r="F302" s="234" t="s">
        <v>459</v>
      </c>
      <c r="G302" s="231"/>
      <c r="H302" s="235">
        <v>18.300000000000001</v>
      </c>
      <c r="I302" s="236"/>
      <c r="J302" s="231"/>
      <c r="K302" s="231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149</v>
      </c>
      <c r="AU302" s="241" t="s">
        <v>83</v>
      </c>
      <c r="AV302" s="13" t="s">
        <v>85</v>
      </c>
      <c r="AW302" s="13" t="s">
        <v>32</v>
      </c>
      <c r="AX302" s="13" t="s">
        <v>75</v>
      </c>
      <c r="AY302" s="241" t="s">
        <v>142</v>
      </c>
    </row>
    <row r="303" s="13" customFormat="1">
      <c r="A303" s="13"/>
      <c r="B303" s="230"/>
      <c r="C303" s="231"/>
      <c r="D303" s="232" t="s">
        <v>149</v>
      </c>
      <c r="E303" s="233" t="s">
        <v>1</v>
      </c>
      <c r="F303" s="234" t="s">
        <v>420</v>
      </c>
      <c r="G303" s="231"/>
      <c r="H303" s="235">
        <v>15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149</v>
      </c>
      <c r="AU303" s="241" t="s">
        <v>83</v>
      </c>
      <c r="AV303" s="13" t="s">
        <v>85</v>
      </c>
      <c r="AW303" s="13" t="s">
        <v>32</v>
      </c>
      <c r="AX303" s="13" t="s">
        <v>75</v>
      </c>
      <c r="AY303" s="241" t="s">
        <v>142</v>
      </c>
    </row>
    <row r="304" s="13" customFormat="1">
      <c r="A304" s="13"/>
      <c r="B304" s="230"/>
      <c r="C304" s="231"/>
      <c r="D304" s="232" t="s">
        <v>149</v>
      </c>
      <c r="E304" s="233" t="s">
        <v>1</v>
      </c>
      <c r="F304" s="234" t="s">
        <v>464</v>
      </c>
      <c r="G304" s="231"/>
      <c r="H304" s="235">
        <v>21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149</v>
      </c>
      <c r="AU304" s="241" t="s">
        <v>83</v>
      </c>
      <c r="AV304" s="13" t="s">
        <v>85</v>
      </c>
      <c r="AW304" s="13" t="s">
        <v>32</v>
      </c>
      <c r="AX304" s="13" t="s">
        <v>75</v>
      </c>
      <c r="AY304" s="241" t="s">
        <v>142</v>
      </c>
    </row>
    <row r="305" s="14" customFormat="1">
      <c r="A305" s="14"/>
      <c r="B305" s="242"/>
      <c r="C305" s="243"/>
      <c r="D305" s="232" t="s">
        <v>149</v>
      </c>
      <c r="E305" s="244" t="s">
        <v>1</v>
      </c>
      <c r="F305" s="245" t="s">
        <v>165</v>
      </c>
      <c r="G305" s="243"/>
      <c r="H305" s="246">
        <v>69.200000000000003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149</v>
      </c>
      <c r="AU305" s="252" t="s">
        <v>83</v>
      </c>
      <c r="AV305" s="14" t="s">
        <v>147</v>
      </c>
      <c r="AW305" s="14" t="s">
        <v>32</v>
      </c>
      <c r="AX305" s="14" t="s">
        <v>83</v>
      </c>
      <c r="AY305" s="252" t="s">
        <v>142</v>
      </c>
    </row>
    <row r="306" s="2" customFormat="1" ht="24.15" customHeight="1">
      <c r="A306" s="37"/>
      <c r="B306" s="38"/>
      <c r="C306" s="216" t="s">
        <v>465</v>
      </c>
      <c r="D306" s="216" t="s">
        <v>143</v>
      </c>
      <c r="E306" s="217" t="s">
        <v>466</v>
      </c>
      <c r="F306" s="218" t="s">
        <v>467</v>
      </c>
      <c r="G306" s="219" t="s">
        <v>146</v>
      </c>
      <c r="H306" s="220">
        <v>71.099999999999994</v>
      </c>
      <c r="I306" s="221"/>
      <c r="J306" s="222">
        <f>ROUND(I306*H306,2)</f>
        <v>0</v>
      </c>
      <c r="K306" s="223"/>
      <c r="L306" s="43"/>
      <c r="M306" s="224" t="s">
        <v>1</v>
      </c>
      <c r="N306" s="225" t="s">
        <v>40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236</v>
      </c>
      <c r="AT306" s="228" t="s">
        <v>143</v>
      </c>
      <c r="AU306" s="228" t="s">
        <v>83</v>
      </c>
      <c r="AY306" s="16" t="s">
        <v>142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83</v>
      </c>
      <c r="BK306" s="229">
        <f>ROUND(I306*H306,2)</f>
        <v>0</v>
      </c>
      <c r="BL306" s="16" t="s">
        <v>236</v>
      </c>
      <c r="BM306" s="228" t="s">
        <v>468</v>
      </c>
    </row>
    <row r="307" s="2" customFormat="1">
      <c r="A307" s="37"/>
      <c r="B307" s="38"/>
      <c r="C307" s="39"/>
      <c r="D307" s="232" t="s">
        <v>171</v>
      </c>
      <c r="E307" s="39"/>
      <c r="F307" s="253" t="s">
        <v>469</v>
      </c>
      <c r="G307" s="39"/>
      <c r="H307" s="39"/>
      <c r="I307" s="254"/>
      <c r="J307" s="39"/>
      <c r="K307" s="39"/>
      <c r="L307" s="43"/>
      <c r="M307" s="255"/>
      <c r="N307" s="25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171</v>
      </c>
      <c r="AU307" s="16" t="s">
        <v>83</v>
      </c>
    </row>
    <row r="308" s="13" customFormat="1">
      <c r="A308" s="13"/>
      <c r="B308" s="230"/>
      <c r="C308" s="231"/>
      <c r="D308" s="232" t="s">
        <v>149</v>
      </c>
      <c r="E308" s="233" t="s">
        <v>1</v>
      </c>
      <c r="F308" s="234" t="s">
        <v>417</v>
      </c>
      <c r="G308" s="231"/>
      <c r="H308" s="235">
        <v>21.600000000000001</v>
      </c>
      <c r="I308" s="236"/>
      <c r="J308" s="231"/>
      <c r="K308" s="231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149</v>
      </c>
      <c r="AU308" s="241" t="s">
        <v>83</v>
      </c>
      <c r="AV308" s="13" t="s">
        <v>85</v>
      </c>
      <c r="AW308" s="13" t="s">
        <v>32</v>
      </c>
      <c r="AX308" s="13" t="s">
        <v>75</v>
      </c>
      <c r="AY308" s="241" t="s">
        <v>142</v>
      </c>
    </row>
    <row r="309" s="13" customFormat="1">
      <c r="A309" s="13"/>
      <c r="B309" s="230"/>
      <c r="C309" s="231"/>
      <c r="D309" s="232" t="s">
        <v>149</v>
      </c>
      <c r="E309" s="233" t="s">
        <v>1</v>
      </c>
      <c r="F309" s="234" t="s">
        <v>418</v>
      </c>
      <c r="G309" s="231"/>
      <c r="H309" s="235">
        <v>15</v>
      </c>
      <c r="I309" s="236"/>
      <c r="J309" s="231"/>
      <c r="K309" s="231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149</v>
      </c>
      <c r="AU309" s="241" t="s">
        <v>83</v>
      </c>
      <c r="AV309" s="13" t="s">
        <v>85</v>
      </c>
      <c r="AW309" s="13" t="s">
        <v>32</v>
      </c>
      <c r="AX309" s="13" t="s">
        <v>75</v>
      </c>
      <c r="AY309" s="241" t="s">
        <v>142</v>
      </c>
    </row>
    <row r="310" s="13" customFormat="1">
      <c r="A310" s="13"/>
      <c r="B310" s="230"/>
      <c r="C310" s="231"/>
      <c r="D310" s="232" t="s">
        <v>149</v>
      </c>
      <c r="E310" s="233" t="s">
        <v>1</v>
      </c>
      <c r="F310" s="234" t="s">
        <v>419</v>
      </c>
      <c r="G310" s="231"/>
      <c r="H310" s="235">
        <v>19.5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149</v>
      </c>
      <c r="AU310" s="241" t="s">
        <v>83</v>
      </c>
      <c r="AV310" s="13" t="s">
        <v>85</v>
      </c>
      <c r="AW310" s="13" t="s">
        <v>32</v>
      </c>
      <c r="AX310" s="13" t="s">
        <v>75</v>
      </c>
      <c r="AY310" s="241" t="s">
        <v>142</v>
      </c>
    </row>
    <row r="311" s="13" customFormat="1">
      <c r="A311" s="13"/>
      <c r="B311" s="230"/>
      <c r="C311" s="231"/>
      <c r="D311" s="232" t="s">
        <v>149</v>
      </c>
      <c r="E311" s="233" t="s">
        <v>1</v>
      </c>
      <c r="F311" s="234" t="s">
        <v>420</v>
      </c>
      <c r="G311" s="231"/>
      <c r="H311" s="235">
        <v>15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149</v>
      </c>
      <c r="AU311" s="241" t="s">
        <v>83</v>
      </c>
      <c r="AV311" s="13" t="s">
        <v>85</v>
      </c>
      <c r="AW311" s="13" t="s">
        <v>32</v>
      </c>
      <c r="AX311" s="13" t="s">
        <v>75</v>
      </c>
      <c r="AY311" s="241" t="s">
        <v>142</v>
      </c>
    </row>
    <row r="312" s="14" customFormat="1">
      <c r="A312" s="14"/>
      <c r="B312" s="242"/>
      <c r="C312" s="243"/>
      <c r="D312" s="232" t="s">
        <v>149</v>
      </c>
      <c r="E312" s="244" t="s">
        <v>1</v>
      </c>
      <c r="F312" s="245" t="s">
        <v>165</v>
      </c>
      <c r="G312" s="243"/>
      <c r="H312" s="246">
        <v>71.099999999999994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149</v>
      </c>
      <c r="AU312" s="252" t="s">
        <v>83</v>
      </c>
      <c r="AV312" s="14" t="s">
        <v>147</v>
      </c>
      <c r="AW312" s="14" t="s">
        <v>32</v>
      </c>
      <c r="AX312" s="14" t="s">
        <v>83</v>
      </c>
      <c r="AY312" s="252" t="s">
        <v>142</v>
      </c>
    </row>
    <row r="313" s="2" customFormat="1" ht="24.15" customHeight="1">
      <c r="A313" s="37"/>
      <c r="B313" s="38"/>
      <c r="C313" s="257" t="s">
        <v>470</v>
      </c>
      <c r="D313" s="257" t="s">
        <v>239</v>
      </c>
      <c r="E313" s="258" t="s">
        <v>471</v>
      </c>
      <c r="F313" s="259" t="s">
        <v>472</v>
      </c>
      <c r="G313" s="260" t="s">
        <v>146</v>
      </c>
      <c r="H313" s="261">
        <v>81.670000000000002</v>
      </c>
      <c r="I313" s="262"/>
      <c r="J313" s="263">
        <f>ROUND(I313*H313,2)</f>
        <v>0</v>
      </c>
      <c r="K313" s="264"/>
      <c r="L313" s="265"/>
      <c r="M313" s="266" t="s">
        <v>1</v>
      </c>
      <c r="N313" s="267" t="s">
        <v>40</v>
      </c>
      <c r="O313" s="90"/>
      <c r="P313" s="226">
        <f>O313*H313</f>
        <v>0</v>
      </c>
      <c r="Q313" s="226">
        <v>0.01</v>
      </c>
      <c r="R313" s="226">
        <f>Q313*H313</f>
        <v>0.81669999999999998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242</v>
      </c>
      <c r="AT313" s="228" t="s">
        <v>239</v>
      </c>
      <c r="AU313" s="228" t="s">
        <v>83</v>
      </c>
      <c r="AY313" s="16" t="s">
        <v>142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83</v>
      </c>
      <c r="BK313" s="229">
        <f>ROUND(I313*H313,2)</f>
        <v>0</v>
      </c>
      <c r="BL313" s="16" t="s">
        <v>236</v>
      </c>
      <c r="BM313" s="228" t="s">
        <v>473</v>
      </c>
    </row>
    <row r="314" s="13" customFormat="1">
      <c r="A314" s="13"/>
      <c r="B314" s="230"/>
      <c r="C314" s="231"/>
      <c r="D314" s="232" t="s">
        <v>149</v>
      </c>
      <c r="E314" s="233" t="s">
        <v>1</v>
      </c>
      <c r="F314" s="234" t="s">
        <v>474</v>
      </c>
      <c r="G314" s="231"/>
      <c r="H314" s="235">
        <v>23.760000000000002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149</v>
      </c>
      <c r="AU314" s="241" t="s">
        <v>83</v>
      </c>
      <c r="AV314" s="13" t="s">
        <v>85</v>
      </c>
      <c r="AW314" s="13" t="s">
        <v>32</v>
      </c>
      <c r="AX314" s="13" t="s">
        <v>75</v>
      </c>
      <c r="AY314" s="241" t="s">
        <v>142</v>
      </c>
    </row>
    <row r="315" s="13" customFormat="1">
      <c r="A315" s="13"/>
      <c r="B315" s="230"/>
      <c r="C315" s="231"/>
      <c r="D315" s="232" t="s">
        <v>149</v>
      </c>
      <c r="E315" s="233" t="s">
        <v>1</v>
      </c>
      <c r="F315" s="234" t="s">
        <v>475</v>
      </c>
      <c r="G315" s="231"/>
      <c r="H315" s="235">
        <v>16.5</v>
      </c>
      <c r="I315" s="236"/>
      <c r="J315" s="231"/>
      <c r="K315" s="231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149</v>
      </c>
      <c r="AU315" s="241" t="s">
        <v>83</v>
      </c>
      <c r="AV315" s="13" t="s">
        <v>85</v>
      </c>
      <c r="AW315" s="13" t="s">
        <v>32</v>
      </c>
      <c r="AX315" s="13" t="s">
        <v>75</v>
      </c>
      <c r="AY315" s="241" t="s">
        <v>142</v>
      </c>
    </row>
    <row r="316" s="13" customFormat="1">
      <c r="A316" s="13"/>
      <c r="B316" s="230"/>
      <c r="C316" s="231"/>
      <c r="D316" s="232" t="s">
        <v>149</v>
      </c>
      <c r="E316" s="233" t="s">
        <v>1</v>
      </c>
      <c r="F316" s="234" t="s">
        <v>476</v>
      </c>
      <c r="G316" s="231"/>
      <c r="H316" s="235">
        <v>21.449999999999999</v>
      </c>
      <c r="I316" s="236"/>
      <c r="J316" s="231"/>
      <c r="K316" s="231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149</v>
      </c>
      <c r="AU316" s="241" t="s">
        <v>83</v>
      </c>
      <c r="AV316" s="13" t="s">
        <v>85</v>
      </c>
      <c r="AW316" s="13" t="s">
        <v>32</v>
      </c>
      <c r="AX316" s="13" t="s">
        <v>75</v>
      </c>
      <c r="AY316" s="241" t="s">
        <v>142</v>
      </c>
    </row>
    <row r="317" s="13" customFormat="1">
      <c r="A317" s="13"/>
      <c r="B317" s="230"/>
      <c r="C317" s="231"/>
      <c r="D317" s="232" t="s">
        <v>149</v>
      </c>
      <c r="E317" s="233" t="s">
        <v>1</v>
      </c>
      <c r="F317" s="234" t="s">
        <v>477</v>
      </c>
      <c r="G317" s="231"/>
      <c r="H317" s="235">
        <v>16.5</v>
      </c>
      <c r="I317" s="236"/>
      <c r="J317" s="231"/>
      <c r="K317" s="231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149</v>
      </c>
      <c r="AU317" s="241" t="s">
        <v>83</v>
      </c>
      <c r="AV317" s="13" t="s">
        <v>85</v>
      </c>
      <c r="AW317" s="13" t="s">
        <v>32</v>
      </c>
      <c r="AX317" s="13" t="s">
        <v>75</v>
      </c>
      <c r="AY317" s="241" t="s">
        <v>142</v>
      </c>
    </row>
    <row r="318" s="13" customFormat="1">
      <c r="A318" s="13"/>
      <c r="B318" s="230"/>
      <c r="C318" s="231"/>
      <c r="D318" s="232" t="s">
        <v>149</v>
      </c>
      <c r="E318" s="233" t="s">
        <v>1</v>
      </c>
      <c r="F318" s="234" t="s">
        <v>478</v>
      </c>
      <c r="G318" s="231"/>
      <c r="H318" s="235">
        <v>0.044999999999999998</v>
      </c>
      <c r="I318" s="236"/>
      <c r="J318" s="231"/>
      <c r="K318" s="231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149</v>
      </c>
      <c r="AU318" s="241" t="s">
        <v>83</v>
      </c>
      <c r="AV318" s="13" t="s">
        <v>85</v>
      </c>
      <c r="AW318" s="13" t="s">
        <v>32</v>
      </c>
      <c r="AX318" s="13" t="s">
        <v>75</v>
      </c>
      <c r="AY318" s="241" t="s">
        <v>142</v>
      </c>
    </row>
    <row r="319" s="13" customFormat="1">
      <c r="A319" s="13"/>
      <c r="B319" s="230"/>
      <c r="C319" s="231"/>
      <c r="D319" s="232" t="s">
        <v>149</v>
      </c>
      <c r="E319" s="233" t="s">
        <v>1</v>
      </c>
      <c r="F319" s="234" t="s">
        <v>479</v>
      </c>
      <c r="G319" s="231"/>
      <c r="H319" s="235">
        <v>0.69999999999999996</v>
      </c>
      <c r="I319" s="236"/>
      <c r="J319" s="231"/>
      <c r="K319" s="231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149</v>
      </c>
      <c r="AU319" s="241" t="s">
        <v>83</v>
      </c>
      <c r="AV319" s="13" t="s">
        <v>85</v>
      </c>
      <c r="AW319" s="13" t="s">
        <v>32</v>
      </c>
      <c r="AX319" s="13" t="s">
        <v>75</v>
      </c>
      <c r="AY319" s="241" t="s">
        <v>142</v>
      </c>
    </row>
    <row r="320" s="13" customFormat="1">
      <c r="A320" s="13"/>
      <c r="B320" s="230"/>
      <c r="C320" s="231"/>
      <c r="D320" s="232" t="s">
        <v>149</v>
      </c>
      <c r="E320" s="233" t="s">
        <v>1</v>
      </c>
      <c r="F320" s="234" t="s">
        <v>480</v>
      </c>
      <c r="G320" s="231"/>
      <c r="H320" s="235">
        <v>0.91500000000000004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149</v>
      </c>
      <c r="AU320" s="241" t="s">
        <v>83</v>
      </c>
      <c r="AV320" s="13" t="s">
        <v>85</v>
      </c>
      <c r="AW320" s="13" t="s">
        <v>32</v>
      </c>
      <c r="AX320" s="13" t="s">
        <v>75</v>
      </c>
      <c r="AY320" s="241" t="s">
        <v>142</v>
      </c>
    </row>
    <row r="321" s="13" customFormat="1">
      <c r="A321" s="13"/>
      <c r="B321" s="230"/>
      <c r="C321" s="231"/>
      <c r="D321" s="232" t="s">
        <v>149</v>
      </c>
      <c r="E321" s="233" t="s">
        <v>1</v>
      </c>
      <c r="F321" s="234" t="s">
        <v>481</v>
      </c>
      <c r="G321" s="231"/>
      <c r="H321" s="235">
        <v>0.75</v>
      </c>
      <c r="I321" s="236"/>
      <c r="J321" s="231"/>
      <c r="K321" s="231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149</v>
      </c>
      <c r="AU321" s="241" t="s">
        <v>83</v>
      </c>
      <c r="AV321" s="13" t="s">
        <v>85</v>
      </c>
      <c r="AW321" s="13" t="s">
        <v>32</v>
      </c>
      <c r="AX321" s="13" t="s">
        <v>75</v>
      </c>
      <c r="AY321" s="241" t="s">
        <v>142</v>
      </c>
    </row>
    <row r="322" s="13" customFormat="1">
      <c r="A322" s="13"/>
      <c r="B322" s="230"/>
      <c r="C322" s="231"/>
      <c r="D322" s="232" t="s">
        <v>149</v>
      </c>
      <c r="E322" s="233" t="s">
        <v>1</v>
      </c>
      <c r="F322" s="234" t="s">
        <v>482</v>
      </c>
      <c r="G322" s="231"/>
      <c r="H322" s="235">
        <v>1.05</v>
      </c>
      <c r="I322" s="236"/>
      <c r="J322" s="231"/>
      <c r="K322" s="231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149</v>
      </c>
      <c r="AU322" s="241" t="s">
        <v>83</v>
      </c>
      <c r="AV322" s="13" t="s">
        <v>85</v>
      </c>
      <c r="AW322" s="13" t="s">
        <v>32</v>
      </c>
      <c r="AX322" s="13" t="s">
        <v>75</v>
      </c>
      <c r="AY322" s="241" t="s">
        <v>142</v>
      </c>
    </row>
    <row r="323" s="14" customFormat="1">
      <c r="A323" s="14"/>
      <c r="B323" s="242"/>
      <c r="C323" s="243"/>
      <c r="D323" s="232" t="s">
        <v>149</v>
      </c>
      <c r="E323" s="244" t="s">
        <v>1</v>
      </c>
      <c r="F323" s="245" t="s">
        <v>165</v>
      </c>
      <c r="G323" s="243"/>
      <c r="H323" s="246">
        <v>81.670000000000016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149</v>
      </c>
      <c r="AU323" s="252" t="s">
        <v>83</v>
      </c>
      <c r="AV323" s="14" t="s">
        <v>147</v>
      </c>
      <c r="AW323" s="14" t="s">
        <v>32</v>
      </c>
      <c r="AX323" s="14" t="s">
        <v>83</v>
      </c>
      <c r="AY323" s="252" t="s">
        <v>142</v>
      </c>
    </row>
    <row r="324" s="2" customFormat="1" ht="16.5" customHeight="1">
      <c r="A324" s="37"/>
      <c r="B324" s="38"/>
      <c r="C324" s="216" t="s">
        <v>483</v>
      </c>
      <c r="D324" s="216" t="s">
        <v>143</v>
      </c>
      <c r="E324" s="217" t="s">
        <v>484</v>
      </c>
      <c r="F324" s="218" t="s">
        <v>485</v>
      </c>
      <c r="G324" s="219" t="s">
        <v>169</v>
      </c>
      <c r="H324" s="220">
        <v>6.4000000000000004</v>
      </c>
      <c r="I324" s="221"/>
      <c r="J324" s="222">
        <f>ROUND(I324*H324,2)</f>
        <v>0</v>
      </c>
      <c r="K324" s="223"/>
      <c r="L324" s="43"/>
      <c r="M324" s="224" t="s">
        <v>1</v>
      </c>
      <c r="N324" s="225" t="s">
        <v>40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236</v>
      </c>
      <c r="AT324" s="228" t="s">
        <v>143</v>
      </c>
      <c r="AU324" s="228" t="s">
        <v>83</v>
      </c>
      <c r="AY324" s="16" t="s">
        <v>142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83</v>
      </c>
      <c r="BK324" s="229">
        <f>ROUND(I324*H324,2)</f>
        <v>0</v>
      </c>
      <c r="BL324" s="16" t="s">
        <v>236</v>
      </c>
      <c r="BM324" s="228" t="s">
        <v>486</v>
      </c>
    </row>
    <row r="325" s="2" customFormat="1">
      <c r="A325" s="37"/>
      <c r="B325" s="38"/>
      <c r="C325" s="39"/>
      <c r="D325" s="232" t="s">
        <v>171</v>
      </c>
      <c r="E325" s="39"/>
      <c r="F325" s="253" t="s">
        <v>487</v>
      </c>
      <c r="G325" s="39"/>
      <c r="H325" s="39"/>
      <c r="I325" s="254"/>
      <c r="J325" s="39"/>
      <c r="K325" s="39"/>
      <c r="L325" s="43"/>
      <c r="M325" s="255"/>
      <c r="N325" s="25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171</v>
      </c>
      <c r="AU325" s="16" t="s">
        <v>83</v>
      </c>
    </row>
    <row r="326" s="13" customFormat="1">
      <c r="A326" s="13"/>
      <c r="B326" s="230"/>
      <c r="C326" s="231"/>
      <c r="D326" s="232" t="s">
        <v>149</v>
      </c>
      <c r="E326" s="233" t="s">
        <v>1</v>
      </c>
      <c r="F326" s="234" t="s">
        <v>488</v>
      </c>
      <c r="G326" s="231"/>
      <c r="H326" s="235">
        <v>6.4000000000000004</v>
      </c>
      <c r="I326" s="236"/>
      <c r="J326" s="231"/>
      <c r="K326" s="231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149</v>
      </c>
      <c r="AU326" s="241" t="s">
        <v>83</v>
      </c>
      <c r="AV326" s="13" t="s">
        <v>85</v>
      </c>
      <c r="AW326" s="13" t="s">
        <v>32</v>
      </c>
      <c r="AX326" s="13" t="s">
        <v>83</v>
      </c>
      <c r="AY326" s="241" t="s">
        <v>142</v>
      </c>
    </row>
    <row r="327" s="2" customFormat="1" ht="21.75" customHeight="1">
      <c r="A327" s="37"/>
      <c r="B327" s="38"/>
      <c r="C327" s="216" t="s">
        <v>183</v>
      </c>
      <c r="D327" s="216" t="s">
        <v>143</v>
      </c>
      <c r="E327" s="217" t="s">
        <v>489</v>
      </c>
      <c r="F327" s="218" t="s">
        <v>490</v>
      </c>
      <c r="G327" s="219" t="s">
        <v>342</v>
      </c>
      <c r="H327" s="220">
        <v>0.81699999999999995</v>
      </c>
      <c r="I327" s="221"/>
      <c r="J327" s="222">
        <f>ROUND(I327*H327,2)</f>
        <v>0</v>
      </c>
      <c r="K327" s="223"/>
      <c r="L327" s="43"/>
      <c r="M327" s="224" t="s">
        <v>1</v>
      </c>
      <c r="N327" s="225" t="s">
        <v>40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236</v>
      </c>
      <c r="AT327" s="228" t="s">
        <v>143</v>
      </c>
      <c r="AU327" s="228" t="s">
        <v>83</v>
      </c>
      <c r="AY327" s="16" t="s">
        <v>142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83</v>
      </c>
      <c r="BK327" s="229">
        <f>ROUND(I327*H327,2)</f>
        <v>0</v>
      </c>
      <c r="BL327" s="16" t="s">
        <v>236</v>
      </c>
      <c r="BM327" s="228" t="s">
        <v>491</v>
      </c>
    </row>
    <row r="328" s="12" customFormat="1" ht="25.92" customHeight="1">
      <c r="A328" s="12"/>
      <c r="B328" s="202"/>
      <c r="C328" s="203"/>
      <c r="D328" s="204" t="s">
        <v>74</v>
      </c>
      <c r="E328" s="205" t="s">
        <v>492</v>
      </c>
      <c r="F328" s="205" t="s">
        <v>493</v>
      </c>
      <c r="G328" s="203"/>
      <c r="H328" s="203"/>
      <c r="I328" s="206"/>
      <c r="J328" s="207">
        <f>BK328</f>
        <v>0</v>
      </c>
      <c r="K328" s="203"/>
      <c r="L328" s="208"/>
      <c r="M328" s="209"/>
      <c r="N328" s="210"/>
      <c r="O328" s="210"/>
      <c r="P328" s="211">
        <f>SUM(P329:P341)</f>
        <v>0</v>
      </c>
      <c r="Q328" s="210"/>
      <c r="R328" s="211">
        <f>SUM(R329:R341)</f>
        <v>0</v>
      </c>
      <c r="S328" s="210"/>
      <c r="T328" s="212">
        <f>SUM(T329:T341)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85</v>
      </c>
      <c r="AT328" s="214" t="s">
        <v>74</v>
      </c>
      <c r="AU328" s="214" t="s">
        <v>75</v>
      </c>
      <c r="AY328" s="213" t="s">
        <v>142</v>
      </c>
      <c r="BK328" s="215">
        <f>SUM(BK329:BK341)</f>
        <v>0</v>
      </c>
    </row>
    <row r="329" s="2" customFormat="1" ht="16.5" customHeight="1">
      <c r="A329" s="37"/>
      <c r="B329" s="38"/>
      <c r="C329" s="216" t="s">
        <v>494</v>
      </c>
      <c r="D329" s="216" t="s">
        <v>143</v>
      </c>
      <c r="E329" s="217" t="s">
        <v>495</v>
      </c>
      <c r="F329" s="218" t="s">
        <v>496</v>
      </c>
      <c r="G329" s="219" t="s">
        <v>146</v>
      </c>
      <c r="H329" s="220">
        <v>71.099999999999994</v>
      </c>
      <c r="I329" s="221"/>
      <c r="J329" s="222">
        <f>ROUND(I329*H329,2)</f>
        <v>0</v>
      </c>
      <c r="K329" s="223"/>
      <c r="L329" s="43"/>
      <c r="M329" s="224" t="s">
        <v>1</v>
      </c>
      <c r="N329" s="225" t="s">
        <v>40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236</v>
      </c>
      <c r="AT329" s="228" t="s">
        <v>143</v>
      </c>
      <c r="AU329" s="228" t="s">
        <v>83</v>
      </c>
      <c r="AY329" s="16" t="s">
        <v>142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83</v>
      </c>
      <c r="BK329" s="229">
        <f>ROUND(I329*H329,2)</f>
        <v>0</v>
      </c>
      <c r="BL329" s="16" t="s">
        <v>236</v>
      </c>
      <c r="BM329" s="228" t="s">
        <v>497</v>
      </c>
    </row>
    <row r="330" s="13" customFormat="1">
      <c r="A330" s="13"/>
      <c r="B330" s="230"/>
      <c r="C330" s="231"/>
      <c r="D330" s="232" t="s">
        <v>149</v>
      </c>
      <c r="E330" s="233" t="s">
        <v>1</v>
      </c>
      <c r="F330" s="234" t="s">
        <v>417</v>
      </c>
      <c r="G330" s="231"/>
      <c r="H330" s="235">
        <v>21.600000000000001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149</v>
      </c>
      <c r="AU330" s="241" t="s">
        <v>83</v>
      </c>
      <c r="AV330" s="13" t="s">
        <v>85</v>
      </c>
      <c r="AW330" s="13" t="s">
        <v>32</v>
      </c>
      <c r="AX330" s="13" t="s">
        <v>75</v>
      </c>
      <c r="AY330" s="241" t="s">
        <v>142</v>
      </c>
    </row>
    <row r="331" s="13" customFormat="1">
      <c r="A331" s="13"/>
      <c r="B331" s="230"/>
      <c r="C331" s="231"/>
      <c r="D331" s="232" t="s">
        <v>149</v>
      </c>
      <c r="E331" s="233" t="s">
        <v>1</v>
      </c>
      <c r="F331" s="234" t="s">
        <v>418</v>
      </c>
      <c r="G331" s="231"/>
      <c r="H331" s="235">
        <v>15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149</v>
      </c>
      <c r="AU331" s="241" t="s">
        <v>83</v>
      </c>
      <c r="AV331" s="13" t="s">
        <v>85</v>
      </c>
      <c r="AW331" s="13" t="s">
        <v>32</v>
      </c>
      <c r="AX331" s="13" t="s">
        <v>75</v>
      </c>
      <c r="AY331" s="241" t="s">
        <v>142</v>
      </c>
    </row>
    <row r="332" s="13" customFormat="1">
      <c r="A332" s="13"/>
      <c r="B332" s="230"/>
      <c r="C332" s="231"/>
      <c r="D332" s="232" t="s">
        <v>149</v>
      </c>
      <c r="E332" s="233" t="s">
        <v>1</v>
      </c>
      <c r="F332" s="234" t="s">
        <v>419</v>
      </c>
      <c r="G332" s="231"/>
      <c r="H332" s="235">
        <v>19.5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149</v>
      </c>
      <c r="AU332" s="241" t="s">
        <v>83</v>
      </c>
      <c r="AV332" s="13" t="s">
        <v>85</v>
      </c>
      <c r="AW332" s="13" t="s">
        <v>32</v>
      </c>
      <c r="AX332" s="13" t="s">
        <v>75</v>
      </c>
      <c r="AY332" s="241" t="s">
        <v>142</v>
      </c>
    </row>
    <row r="333" s="13" customFormat="1">
      <c r="A333" s="13"/>
      <c r="B333" s="230"/>
      <c r="C333" s="231"/>
      <c r="D333" s="232" t="s">
        <v>149</v>
      </c>
      <c r="E333" s="233" t="s">
        <v>1</v>
      </c>
      <c r="F333" s="234" t="s">
        <v>420</v>
      </c>
      <c r="G333" s="231"/>
      <c r="H333" s="235">
        <v>15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149</v>
      </c>
      <c r="AU333" s="241" t="s">
        <v>83</v>
      </c>
      <c r="AV333" s="13" t="s">
        <v>85</v>
      </c>
      <c r="AW333" s="13" t="s">
        <v>32</v>
      </c>
      <c r="AX333" s="13" t="s">
        <v>75</v>
      </c>
      <c r="AY333" s="241" t="s">
        <v>142</v>
      </c>
    </row>
    <row r="334" s="14" customFormat="1">
      <c r="A334" s="14"/>
      <c r="B334" s="242"/>
      <c r="C334" s="243"/>
      <c r="D334" s="232" t="s">
        <v>149</v>
      </c>
      <c r="E334" s="244" t="s">
        <v>1</v>
      </c>
      <c r="F334" s="245" t="s">
        <v>165</v>
      </c>
      <c r="G334" s="243"/>
      <c r="H334" s="246">
        <v>71.099999999999994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149</v>
      </c>
      <c r="AU334" s="252" t="s">
        <v>83</v>
      </c>
      <c r="AV334" s="14" t="s">
        <v>147</v>
      </c>
      <c r="AW334" s="14" t="s">
        <v>32</v>
      </c>
      <c r="AX334" s="14" t="s">
        <v>83</v>
      </c>
      <c r="AY334" s="252" t="s">
        <v>142</v>
      </c>
    </row>
    <row r="335" s="2" customFormat="1" ht="16.5" customHeight="1">
      <c r="A335" s="37"/>
      <c r="B335" s="38"/>
      <c r="C335" s="216" t="s">
        <v>251</v>
      </c>
      <c r="D335" s="216" t="s">
        <v>143</v>
      </c>
      <c r="E335" s="217" t="s">
        <v>498</v>
      </c>
      <c r="F335" s="218" t="s">
        <v>499</v>
      </c>
      <c r="G335" s="219" t="s">
        <v>146</v>
      </c>
      <c r="H335" s="220">
        <v>71.099999999999994</v>
      </c>
      <c r="I335" s="221"/>
      <c r="J335" s="222">
        <f>ROUND(I335*H335,2)</f>
        <v>0</v>
      </c>
      <c r="K335" s="223"/>
      <c r="L335" s="43"/>
      <c r="M335" s="224" t="s">
        <v>1</v>
      </c>
      <c r="N335" s="225" t="s">
        <v>40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236</v>
      </c>
      <c r="AT335" s="228" t="s">
        <v>143</v>
      </c>
      <c r="AU335" s="228" t="s">
        <v>83</v>
      </c>
      <c r="AY335" s="16" t="s">
        <v>142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83</v>
      </c>
      <c r="BK335" s="229">
        <f>ROUND(I335*H335,2)</f>
        <v>0</v>
      </c>
      <c r="BL335" s="16" t="s">
        <v>236</v>
      </c>
      <c r="BM335" s="228" t="s">
        <v>500</v>
      </c>
    </row>
    <row r="336" s="13" customFormat="1">
      <c r="A336" s="13"/>
      <c r="B336" s="230"/>
      <c r="C336" s="231"/>
      <c r="D336" s="232" t="s">
        <v>149</v>
      </c>
      <c r="E336" s="233" t="s">
        <v>1</v>
      </c>
      <c r="F336" s="234" t="s">
        <v>417</v>
      </c>
      <c r="G336" s="231"/>
      <c r="H336" s="235">
        <v>21.600000000000001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149</v>
      </c>
      <c r="AU336" s="241" t="s">
        <v>83</v>
      </c>
      <c r="AV336" s="13" t="s">
        <v>85</v>
      </c>
      <c r="AW336" s="13" t="s">
        <v>32</v>
      </c>
      <c r="AX336" s="13" t="s">
        <v>75</v>
      </c>
      <c r="AY336" s="241" t="s">
        <v>142</v>
      </c>
    </row>
    <row r="337" s="13" customFormat="1">
      <c r="A337" s="13"/>
      <c r="B337" s="230"/>
      <c r="C337" s="231"/>
      <c r="D337" s="232" t="s">
        <v>149</v>
      </c>
      <c r="E337" s="233" t="s">
        <v>1</v>
      </c>
      <c r="F337" s="234" t="s">
        <v>418</v>
      </c>
      <c r="G337" s="231"/>
      <c r="H337" s="235">
        <v>15</v>
      </c>
      <c r="I337" s="236"/>
      <c r="J337" s="231"/>
      <c r="K337" s="231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149</v>
      </c>
      <c r="AU337" s="241" t="s">
        <v>83</v>
      </c>
      <c r="AV337" s="13" t="s">
        <v>85</v>
      </c>
      <c r="AW337" s="13" t="s">
        <v>32</v>
      </c>
      <c r="AX337" s="13" t="s">
        <v>75</v>
      </c>
      <c r="AY337" s="241" t="s">
        <v>142</v>
      </c>
    </row>
    <row r="338" s="13" customFormat="1">
      <c r="A338" s="13"/>
      <c r="B338" s="230"/>
      <c r="C338" s="231"/>
      <c r="D338" s="232" t="s">
        <v>149</v>
      </c>
      <c r="E338" s="233" t="s">
        <v>1</v>
      </c>
      <c r="F338" s="234" t="s">
        <v>419</v>
      </c>
      <c r="G338" s="231"/>
      <c r="H338" s="235">
        <v>19.5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149</v>
      </c>
      <c r="AU338" s="241" t="s">
        <v>83</v>
      </c>
      <c r="AV338" s="13" t="s">
        <v>85</v>
      </c>
      <c r="AW338" s="13" t="s">
        <v>32</v>
      </c>
      <c r="AX338" s="13" t="s">
        <v>75</v>
      </c>
      <c r="AY338" s="241" t="s">
        <v>142</v>
      </c>
    </row>
    <row r="339" s="13" customFormat="1">
      <c r="A339" s="13"/>
      <c r="B339" s="230"/>
      <c r="C339" s="231"/>
      <c r="D339" s="232" t="s">
        <v>149</v>
      </c>
      <c r="E339" s="233" t="s">
        <v>1</v>
      </c>
      <c r="F339" s="234" t="s">
        <v>420</v>
      </c>
      <c r="G339" s="231"/>
      <c r="H339" s="235">
        <v>15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149</v>
      </c>
      <c r="AU339" s="241" t="s">
        <v>83</v>
      </c>
      <c r="AV339" s="13" t="s">
        <v>85</v>
      </c>
      <c r="AW339" s="13" t="s">
        <v>32</v>
      </c>
      <c r="AX339" s="13" t="s">
        <v>75</v>
      </c>
      <c r="AY339" s="241" t="s">
        <v>142</v>
      </c>
    </row>
    <row r="340" s="14" customFormat="1">
      <c r="A340" s="14"/>
      <c r="B340" s="242"/>
      <c r="C340" s="243"/>
      <c r="D340" s="232" t="s">
        <v>149</v>
      </c>
      <c r="E340" s="244" t="s">
        <v>1</v>
      </c>
      <c r="F340" s="245" t="s">
        <v>165</v>
      </c>
      <c r="G340" s="243"/>
      <c r="H340" s="246">
        <v>71.099999999999994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149</v>
      </c>
      <c r="AU340" s="252" t="s">
        <v>83</v>
      </c>
      <c r="AV340" s="14" t="s">
        <v>147</v>
      </c>
      <c r="AW340" s="14" t="s">
        <v>32</v>
      </c>
      <c r="AX340" s="14" t="s">
        <v>83</v>
      </c>
      <c r="AY340" s="252" t="s">
        <v>142</v>
      </c>
    </row>
    <row r="341" s="2" customFormat="1" ht="21.75" customHeight="1">
      <c r="A341" s="37"/>
      <c r="B341" s="38"/>
      <c r="C341" s="216" t="s">
        <v>270</v>
      </c>
      <c r="D341" s="216" t="s">
        <v>143</v>
      </c>
      <c r="E341" s="217" t="s">
        <v>501</v>
      </c>
      <c r="F341" s="218" t="s">
        <v>502</v>
      </c>
      <c r="G341" s="219" t="s">
        <v>342</v>
      </c>
      <c r="H341" s="220">
        <v>0.25</v>
      </c>
      <c r="I341" s="221"/>
      <c r="J341" s="222">
        <f>ROUND(I341*H341,2)</f>
        <v>0</v>
      </c>
      <c r="K341" s="223"/>
      <c r="L341" s="43"/>
      <c r="M341" s="224" t="s">
        <v>1</v>
      </c>
      <c r="N341" s="225" t="s">
        <v>40</v>
      </c>
      <c r="O341" s="90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236</v>
      </c>
      <c r="AT341" s="228" t="s">
        <v>143</v>
      </c>
      <c r="AU341" s="228" t="s">
        <v>83</v>
      </c>
      <c r="AY341" s="16" t="s">
        <v>142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83</v>
      </c>
      <c r="BK341" s="229">
        <f>ROUND(I341*H341,2)</f>
        <v>0</v>
      </c>
      <c r="BL341" s="16" t="s">
        <v>236</v>
      </c>
      <c r="BM341" s="228" t="s">
        <v>503</v>
      </c>
    </row>
    <row r="342" s="12" customFormat="1" ht="25.92" customHeight="1">
      <c r="A342" s="12"/>
      <c r="B342" s="202"/>
      <c r="C342" s="203"/>
      <c r="D342" s="204" t="s">
        <v>74</v>
      </c>
      <c r="E342" s="205" t="s">
        <v>504</v>
      </c>
      <c r="F342" s="205" t="s">
        <v>505</v>
      </c>
      <c r="G342" s="203"/>
      <c r="H342" s="203"/>
      <c r="I342" s="206"/>
      <c r="J342" s="207">
        <f>BK342</f>
        <v>0</v>
      </c>
      <c r="K342" s="203"/>
      <c r="L342" s="208"/>
      <c r="M342" s="209"/>
      <c r="N342" s="210"/>
      <c r="O342" s="210"/>
      <c r="P342" s="211">
        <f>SUM(P343:P344)</f>
        <v>0</v>
      </c>
      <c r="Q342" s="210"/>
      <c r="R342" s="211">
        <f>SUM(R343:R344)</f>
        <v>0</v>
      </c>
      <c r="S342" s="210"/>
      <c r="T342" s="212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85</v>
      </c>
      <c r="AT342" s="214" t="s">
        <v>74</v>
      </c>
      <c r="AU342" s="214" t="s">
        <v>75</v>
      </c>
      <c r="AY342" s="213" t="s">
        <v>142</v>
      </c>
      <c r="BK342" s="215">
        <f>SUM(BK343:BK344)</f>
        <v>0</v>
      </c>
    </row>
    <row r="343" s="2" customFormat="1" ht="24.15" customHeight="1">
      <c r="A343" s="37"/>
      <c r="B343" s="38"/>
      <c r="C343" s="216" t="s">
        <v>506</v>
      </c>
      <c r="D343" s="216" t="s">
        <v>143</v>
      </c>
      <c r="E343" s="217" t="s">
        <v>507</v>
      </c>
      <c r="F343" s="218" t="s">
        <v>508</v>
      </c>
      <c r="G343" s="219" t="s">
        <v>382</v>
      </c>
      <c r="H343" s="220">
        <v>8</v>
      </c>
      <c r="I343" s="221"/>
      <c r="J343" s="222">
        <f>ROUND(I343*H343,2)</f>
        <v>0</v>
      </c>
      <c r="K343" s="223"/>
      <c r="L343" s="43"/>
      <c r="M343" s="224" t="s">
        <v>1</v>
      </c>
      <c r="N343" s="225" t="s">
        <v>40</v>
      </c>
      <c r="O343" s="90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236</v>
      </c>
      <c r="AT343" s="228" t="s">
        <v>143</v>
      </c>
      <c r="AU343" s="228" t="s">
        <v>83</v>
      </c>
      <c r="AY343" s="16" t="s">
        <v>142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83</v>
      </c>
      <c r="BK343" s="229">
        <f>ROUND(I343*H343,2)</f>
        <v>0</v>
      </c>
      <c r="BL343" s="16" t="s">
        <v>236</v>
      </c>
      <c r="BM343" s="228" t="s">
        <v>509</v>
      </c>
    </row>
    <row r="344" s="2" customFormat="1">
      <c r="A344" s="37"/>
      <c r="B344" s="38"/>
      <c r="C344" s="39"/>
      <c r="D344" s="232" t="s">
        <v>171</v>
      </c>
      <c r="E344" s="39"/>
      <c r="F344" s="253" t="s">
        <v>510</v>
      </c>
      <c r="G344" s="39"/>
      <c r="H344" s="39"/>
      <c r="I344" s="254"/>
      <c r="J344" s="39"/>
      <c r="K344" s="39"/>
      <c r="L344" s="43"/>
      <c r="M344" s="255"/>
      <c r="N344" s="256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171</v>
      </c>
      <c r="AU344" s="16" t="s">
        <v>83</v>
      </c>
    </row>
    <row r="345" s="12" customFormat="1" ht="25.92" customHeight="1">
      <c r="A345" s="12"/>
      <c r="B345" s="202"/>
      <c r="C345" s="203"/>
      <c r="D345" s="204" t="s">
        <v>74</v>
      </c>
      <c r="E345" s="205" t="s">
        <v>511</v>
      </c>
      <c r="F345" s="205" t="s">
        <v>512</v>
      </c>
      <c r="G345" s="203"/>
      <c r="H345" s="203"/>
      <c r="I345" s="206"/>
      <c r="J345" s="207">
        <f>BK345</f>
        <v>0</v>
      </c>
      <c r="K345" s="203"/>
      <c r="L345" s="208"/>
      <c r="M345" s="209"/>
      <c r="N345" s="210"/>
      <c r="O345" s="210"/>
      <c r="P345" s="211">
        <f>SUM(P346:P362)</f>
        <v>0</v>
      </c>
      <c r="Q345" s="210"/>
      <c r="R345" s="211">
        <f>SUM(R346:R362)</f>
        <v>0</v>
      </c>
      <c r="S345" s="210"/>
      <c r="T345" s="212">
        <f>SUM(T346:T362)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85</v>
      </c>
      <c r="AT345" s="214" t="s">
        <v>74</v>
      </c>
      <c r="AU345" s="214" t="s">
        <v>75</v>
      </c>
      <c r="AY345" s="213" t="s">
        <v>142</v>
      </c>
      <c r="BK345" s="215">
        <f>SUM(BK346:BK362)</f>
        <v>0</v>
      </c>
    </row>
    <row r="346" s="2" customFormat="1" ht="21.75" customHeight="1">
      <c r="A346" s="37"/>
      <c r="B346" s="38"/>
      <c r="C346" s="216" t="s">
        <v>513</v>
      </c>
      <c r="D346" s="216" t="s">
        <v>143</v>
      </c>
      <c r="E346" s="217" t="s">
        <v>514</v>
      </c>
      <c r="F346" s="218" t="s">
        <v>515</v>
      </c>
      <c r="G346" s="219" t="s">
        <v>146</v>
      </c>
      <c r="H346" s="220">
        <v>303.72500000000002</v>
      </c>
      <c r="I346" s="221"/>
      <c r="J346" s="222">
        <f>ROUND(I346*H346,2)</f>
        <v>0</v>
      </c>
      <c r="K346" s="223"/>
      <c r="L346" s="43"/>
      <c r="M346" s="224" t="s">
        <v>1</v>
      </c>
      <c r="N346" s="225" t="s">
        <v>40</v>
      </c>
      <c r="O346" s="90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236</v>
      </c>
      <c r="AT346" s="228" t="s">
        <v>143</v>
      </c>
      <c r="AU346" s="228" t="s">
        <v>83</v>
      </c>
      <c r="AY346" s="16" t="s">
        <v>142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83</v>
      </c>
      <c r="BK346" s="229">
        <f>ROUND(I346*H346,2)</f>
        <v>0</v>
      </c>
      <c r="BL346" s="16" t="s">
        <v>236</v>
      </c>
      <c r="BM346" s="228" t="s">
        <v>516</v>
      </c>
    </row>
    <row r="347" s="13" customFormat="1">
      <c r="A347" s="13"/>
      <c r="B347" s="230"/>
      <c r="C347" s="231"/>
      <c r="D347" s="232" t="s">
        <v>149</v>
      </c>
      <c r="E347" s="233" t="s">
        <v>1</v>
      </c>
      <c r="F347" s="234" t="s">
        <v>203</v>
      </c>
      <c r="G347" s="231"/>
      <c r="H347" s="235">
        <v>55.795000000000002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149</v>
      </c>
      <c r="AU347" s="241" t="s">
        <v>83</v>
      </c>
      <c r="AV347" s="13" t="s">
        <v>85</v>
      </c>
      <c r="AW347" s="13" t="s">
        <v>32</v>
      </c>
      <c r="AX347" s="13" t="s">
        <v>75</v>
      </c>
      <c r="AY347" s="241" t="s">
        <v>142</v>
      </c>
    </row>
    <row r="348" s="13" customFormat="1">
      <c r="A348" s="13"/>
      <c r="B348" s="230"/>
      <c r="C348" s="231"/>
      <c r="D348" s="232" t="s">
        <v>149</v>
      </c>
      <c r="E348" s="233" t="s">
        <v>1</v>
      </c>
      <c r="F348" s="234" t="s">
        <v>204</v>
      </c>
      <c r="G348" s="231"/>
      <c r="H348" s="235">
        <v>51.723999999999997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149</v>
      </c>
      <c r="AU348" s="241" t="s">
        <v>83</v>
      </c>
      <c r="AV348" s="13" t="s">
        <v>85</v>
      </c>
      <c r="AW348" s="13" t="s">
        <v>32</v>
      </c>
      <c r="AX348" s="13" t="s">
        <v>75</v>
      </c>
      <c r="AY348" s="241" t="s">
        <v>142</v>
      </c>
    </row>
    <row r="349" s="13" customFormat="1">
      <c r="A349" s="13"/>
      <c r="B349" s="230"/>
      <c r="C349" s="231"/>
      <c r="D349" s="232" t="s">
        <v>149</v>
      </c>
      <c r="E349" s="233" t="s">
        <v>1</v>
      </c>
      <c r="F349" s="234" t="s">
        <v>205</v>
      </c>
      <c r="G349" s="231"/>
      <c r="H349" s="235">
        <v>56.835000000000001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149</v>
      </c>
      <c r="AU349" s="241" t="s">
        <v>83</v>
      </c>
      <c r="AV349" s="13" t="s">
        <v>85</v>
      </c>
      <c r="AW349" s="13" t="s">
        <v>32</v>
      </c>
      <c r="AX349" s="13" t="s">
        <v>75</v>
      </c>
      <c r="AY349" s="241" t="s">
        <v>142</v>
      </c>
    </row>
    <row r="350" s="13" customFormat="1">
      <c r="A350" s="13"/>
      <c r="B350" s="230"/>
      <c r="C350" s="231"/>
      <c r="D350" s="232" t="s">
        <v>149</v>
      </c>
      <c r="E350" s="233" t="s">
        <v>1</v>
      </c>
      <c r="F350" s="234" t="s">
        <v>206</v>
      </c>
      <c r="G350" s="231"/>
      <c r="H350" s="235">
        <v>53.447000000000003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149</v>
      </c>
      <c r="AU350" s="241" t="s">
        <v>83</v>
      </c>
      <c r="AV350" s="13" t="s">
        <v>85</v>
      </c>
      <c r="AW350" s="13" t="s">
        <v>32</v>
      </c>
      <c r="AX350" s="13" t="s">
        <v>75</v>
      </c>
      <c r="AY350" s="241" t="s">
        <v>142</v>
      </c>
    </row>
    <row r="351" s="13" customFormat="1">
      <c r="A351" s="13"/>
      <c r="B351" s="230"/>
      <c r="C351" s="231"/>
      <c r="D351" s="232" t="s">
        <v>149</v>
      </c>
      <c r="E351" s="233" t="s">
        <v>1</v>
      </c>
      <c r="F351" s="234" t="s">
        <v>517</v>
      </c>
      <c r="G351" s="231"/>
      <c r="H351" s="235">
        <v>19.600000000000001</v>
      </c>
      <c r="I351" s="236"/>
      <c r="J351" s="231"/>
      <c r="K351" s="231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149</v>
      </c>
      <c r="AU351" s="241" t="s">
        <v>83</v>
      </c>
      <c r="AV351" s="13" t="s">
        <v>85</v>
      </c>
      <c r="AW351" s="13" t="s">
        <v>32</v>
      </c>
      <c r="AX351" s="13" t="s">
        <v>75</v>
      </c>
      <c r="AY351" s="241" t="s">
        <v>142</v>
      </c>
    </row>
    <row r="352" s="13" customFormat="1">
      <c r="A352" s="13"/>
      <c r="B352" s="230"/>
      <c r="C352" s="231"/>
      <c r="D352" s="232" t="s">
        <v>149</v>
      </c>
      <c r="E352" s="233" t="s">
        <v>1</v>
      </c>
      <c r="F352" s="234" t="s">
        <v>518</v>
      </c>
      <c r="G352" s="231"/>
      <c r="H352" s="235">
        <v>66.323999999999998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149</v>
      </c>
      <c r="AU352" s="241" t="s">
        <v>83</v>
      </c>
      <c r="AV352" s="13" t="s">
        <v>85</v>
      </c>
      <c r="AW352" s="13" t="s">
        <v>32</v>
      </c>
      <c r="AX352" s="13" t="s">
        <v>75</v>
      </c>
      <c r="AY352" s="241" t="s">
        <v>142</v>
      </c>
    </row>
    <row r="353" s="14" customFormat="1">
      <c r="A353" s="14"/>
      <c r="B353" s="242"/>
      <c r="C353" s="243"/>
      <c r="D353" s="232" t="s">
        <v>149</v>
      </c>
      <c r="E353" s="244" t="s">
        <v>1</v>
      </c>
      <c r="F353" s="245" t="s">
        <v>165</v>
      </c>
      <c r="G353" s="243"/>
      <c r="H353" s="246">
        <v>303.72500000000002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149</v>
      </c>
      <c r="AU353" s="252" t="s">
        <v>83</v>
      </c>
      <c r="AV353" s="14" t="s">
        <v>147</v>
      </c>
      <c r="AW353" s="14" t="s">
        <v>32</v>
      </c>
      <c r="AX353" s="14" t="s">
        <v>83</v>
      </c>
      <c r="AY353" s="252" t="s">
        <v>142</v>
      </c>
    </row>
    <row r="354" s="2" customFormat="1" ht="16.5" customHeight="1">
      <c r="A354" s="37"/>
      <c r="B354" s="38"/>
      <c r="C354" s="216" t="s">
        <v>519</v>
      </c>
      <c r="D354" s="216" t="s">
        <v>143</v>
      </c>
      <c r="E354" s="217" t="s">
        <v>520</v>
      </c>
      <c r="F354" s="218" t="s">
        <v>521</v>
      </c>
      <c r="G354" s="219" t="s">
        <v>146</v>
      </c>
      <c r="H354" s="220">
        <v>303.72500000000002</v>
      </c>
      <c r="I354" s="221"/>
      <c r="J354" s="222">
        <f>ROUND(I354*H354,2)</f>
        <v>0</v>
      </c>
      <c r="K354" s="223"/>
      <c r="L354" s="43"/>
      <c r="M354" s="224" t="s">
        <v>1</v>
      </c>
      <c r="N354" s="225" t="s">
        <v>40</v>
      </c>
      <c r="O354" s="90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8" t="s">
        <v>236</v>
      </c>
      <c r="AT354" s="228" t="s">
        <v>143</v>
      </c>
      <c r="AU354" s="228" t="s">
        <v>83</v>
      </c>
      <c r="AY354" s="16" t="s">
        <v>142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6" t="s">
        <v>83</v>
      </c>
      <c r="BK354" s="229">
        <f>ROUND(I354*H354,2)</f>
        <v>0</v>
      </c>
      <c r="BL354" s="16" t="s">
        <v>236</v>
      </c>
      <c r="BM354" s="228" t="s">
        <v>522</v>
      </c>
    </row>
    <row r="355" s="2" customFormat="1">
      <c r="A355" s="37"/>
      <c r="B355" s="38"/>
      <c r="C355" s="39"/>
      <c r="D355" s="232" t="s">
        <v>171</v>
      </c>
      <c r="E355" s="39"/>
      <c r="F355" s="253" t="s">
        <v>523</v>
      </c>
      <c r="G355" s="39"/>
      <c r="H355" s="39"/>
      <c r="I355" s="254"/>
      <c r="J355" s="39"/>
      <c r="K355" s="39"/>
      <c r="L355" s="43"/>
      <c r="M355" s="255"/>
      <c r="N355" s="256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171</v>
      </c>
      <c r="AU355" s="16" t="s">
        <v>83</v>
      </c>
    </row>
    <row r="356" s="13" customFormat="1">
      <c r="A356" s="13"/>
      <c r="B356" s="230"/>
      <c r="C356" s="231"/>
      <c r="D356" s="232" t="s">
        <v>149</v>
      </c>
      <c r="E356" s="233" t="s">
        <v>1</v>
      </c>
      <c r="F356" s="234" t="s">
        <v>203</v>
      </c>
      <c r="G356" s="231"/>
      <c r="H356" s="235">
        <v>55.795000000000002</v>
      </c>
      <c r="I356" s="236"/>
      <c r="J356" s="231"/>
      <c r="K356" s="231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149</v>
      </c>
      <c r="AU356" s="241" t="s">
        <v>83</v>
      </c>
      <c r="AV356" s="13" t="s">
        <v>85</v>
      </c>
      <c r="AW356" s="13" t="s">
        <v>32</v>
      </c>
      <c r="AX356" s="13" t="s">
        <v>75</v>
      </c>
      <c r="AY356" s="241" t="s">
        <v>142</v>
      </c>
    </row>
    <row r="357" s="13" customFormat="1">
      <c r="A357" s="13"/>
      <c r="B357" s="230"/>
      <c r="C357" s="231"/>
      <c r="D357" s="232" t="s">
        <v>149</v>
      </c>
      <c r="E357" s="233" t="s">
        <v>1</v>
      </c>
      <c r="F357" s="234" t="s">
        <v>204</v>
      </c>
      <c r="G357" s="231"/>
      <c r="H357" s="235">
        <v>51.723999999999997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149</v>
      </c>
      <c r="AU357" s="241" t="s">
        <v>83</v>
      </c>
      <c r="AV357" s="13" t="s">
        <v>85</v>
      </c>
      <c r="AW357" s="13" t="s">
        <v>32</v>
      </c>
      <c r="AX357" s="13" t="s">
        <v>75</v>
      </c>
      <c r="AY357" s="241" t="s">
        <v>142</v>
      </c>
    </row>
    <row r="358" s="13" customFormat="1">
      <c r="A358" s="13"/>
      <c r="B358" s="230"/>
      <c r="C358" s="231"/>
      <c r="D358" s="232" t="s">
        <v>149</v>
      </c>
      <c r="E358" s="233" t="s">
        <v>1</v>
      </c>
      <c r="F358" s="234" t="s">
        <v>205</v>
      </c>
      <c r="G358" s="231"/>
      <c r="H358" s="235">
        <v>56.835000000000001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149</v>
      </c>
      <c r="AU358" s="241" t="s">
        <v>83</v>
      </c>
      <c r="AV358" s="13" t="s">
        <v>85</v>
      </c>
      <c r="AW358" s="13" t="s">
        <v>32</v>
      </c>
      <c r="AX358" s="13" t="s">
        <v>75</v>
      </c>
      <c r="AY358" s="241" t="s">
        <v>142</v>
      </c>
    </row>
    <row r="359" s="13" customFormat="1">
      <c r="A359" s="13"/>
      <c r="B359" s="230"/>
      <c r="C359" s="231"/>
      <c r="D359" s="232" t="s">
        <v>149</v>
      </c>
      <c r="E359" s="233" t="s">
        <v>1</v>
      </c>
      <c r="F359" s="234" t="s">
        <v>206</v>
      </c>
      <c r="G359" s="231"/>
      <c r="H359" s="235">
        <v>53.447000000000003</v>
      </c>
      <c r="I359" s="236"/>
      <c r="J359" s="231"/>
      <c r="K359" s="231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149</v>
      </c>
      <c r="AU359" s="241" t="s">
        <v>83</v>
      </c>
      <c r="AV359" s="13" t="s">
        <v>85</v>
      </c>
      <c r="AW359" s="13" t="s">
        <v>32</v>
      </c>
      <c r="AX359" s="13" t="s">
        <v>75</v>
      </c>
      <c r="AY359" s="241" t="s">
        <v>142</v>
      </c>
    </row>
    <row r="360" s="13" customFormat="1">
      <c r="A360" s="13"/>
      <c r="B360" s="230"/>
      <c r="C360" s="231"/>
      <c r="D360" s="232" t="s">
        <v>149</v>
      </c>
      <c r="E360" s="233" t="s">
        <v>1</v>
      </c>
      <c r="F360" s="234" t="s">
        <v>517</v>
      </c>
      <c r="G360" s="231"/>
      <c r="H360" s="235">
        <v>19.600000000000001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149</v>
      </c>
      <c r="AU360" s="241" t="s">
        <v>83</v>
      </c>
      <c r="AV360" s="13" t="s">
        <v>85</v>
      </c>
      <c r="AW360" s="13" t="s">
        <v>32</v>
      </c>
      <c r="AX360" s="13" t="s">
        <v>75</v>
      </c>
      <c r="AY360" s="241" t="s">
        <v>142</v>
      </c>
    </row>
    <row r="361" s="13" customFormat="1">
      <c r="A361" s="13"/>
      <c r="B361" s="230"/>
      <c r="C361" s="231"/>
      <c r="D361" s="232" t="s">
        <v>149</v>
      </c>
      <c r="E361" s="233" t="s">
        <v>1</v>
      </c>
      <c r="F361" s="234" t="s">
        <v>518</v>
      </c>
      <c r="G361" s="231"/>
      <c r="H361" s="235">
        <v>66.323999999999998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149</v>
      </c>
      <c r="AU361" s="241" t="s">
        <v>83</v>
      </c>
      <c r="AV361" s="13" t="s">
        <v>85</v>
      </c>
      <c r="AW361" s="13" t="s">
        <v>32</v>
      </c>
      <c r="AX361" s="13" t="s">
        <v>75</v>
      </c>
      <c r="AY361" s="241" t="s">
        <v>142</v>
      </c>
    </row>
    <row r="362" s="14" customFormat="1">
      <c r="A362" s="14"/>
      <c r="B362" s="242"/>
      <c r="C362" s="243"/>
      <c r="D362" s="232" t="s">
        <v>149</v>
      </c>
      <c r="E362" s="244" t="s">
        <v>1</v>
      </c>
      <c r="F362" s="245" t="s">
        <v>165</v>
      </c>
      <c r="G362" s="243"/>
      <c r="H362" s="246">
        <v>303.72500000000002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149</v>
      </c>
      <c r="AU362" s="252" t="s">
        <v>83</v>
      </c>
      <c r="AV362" s="14" t="s">
        <v>147</v>
      </c>
      <c r="AW362" s="14" t="s">
        <v>32</v>
      </c>
      <c r="AX362" s="14" t="s">
        <v>83</v>
      </c>
      <c r="AY362" s="252" t="s">
        <v>142</v>
      </c>
    </row>
    <row r="363" s="12" customFormat="1" ht="25.92" customHeight="1">
      <c r="A363" s="12"/>
      <c r="B363" s="202"/>
      <c r="C363" s="203"/>
      <c r="D363" s="204" t="s">
        <v>74</v>
      </c>
      <c r="E363" s="205" t="s">
        <v>524</v>
      </c>
      <c r="F363" s="205" t="s">
        <v>525</v>
      </c>
      <c r="G363" s="203"/>
      <c r="H363" s="203"/>
      <c r="I363" s="206"/>
      <c r="J363" s="207">
        <f>BK363</f>
        <v>0</v>
      </c>
      <c r="K363" s="203"/>
      <c r="L363" s="208"/>
      <c r="M363" s="209"/>
      <c r="N363" s="210"/>
      <c r="O363" s="210"/>
      <c r="P363" s="211">
        <f>SUM(P364:P377)</f>
        <v>0</v>
      </c>
      <c r="Q363" s="210"/>
      <c r="R363" s="211">
        <f>SUM(R364:R377)</f>
        <v>0.040000000000000001</v>
      </c>
      <c r="S363" s="210"/>
      <c r="T363" s="212">
        <f>SUM(T364:T377)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3" t="s">
        <v>85</v>
      </c>
      <c r="AT363" s="214" t="s">
        <v>74</v>
      </c>
      <c r="AU363" s="214" t="s">
        <v>75</v>
      </c>
      <c r="AY363" s="213" t="s">
        <v>142</v>
      </c>
      <c r="BK363" s="215">
        <f>SUM(BK364:BK377)</f>
        <v>0</v>
      </c>
    </row>
    <row r="364" s="2" customFormat="1" ht="16.5" customHeight="1">
      <c r="A364" s="37"/>
      <c r="B364" s="38"/>
      <c r="C364" s="216" t="s">
        <v>526</v>
      </c>
      <c r="D364" s="216" t="s">
        <v>143</v>
      </c>
      <c r="E364" s="217" t="s">
        <v>527</v>
      </c>
      <c r="F364" s="218" t="s">
        <v>528</v>
      </c>
      <c r="G364" s="219" t="s">
        <v>146</v>
      </c>
      <c r="H364" s="220">
        <v>14.9</v>
      </c>
      <c r="I364" s="221"/>
      <c r="J364" s="222">
        <f>ROUND(I364*H364,2)</f>
        <v>0</v>
      </c>
      <c r="K364" s="223"/>
      <c r="L364" s="43"/>
      <c r="M364" s="224" t="s">
        <v>1</v>
      </c>
      <c r="N364" s="225" t="s">
        <v>40</v>
      </c>
      <c r="O364" s="90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8" t="s">
        <v>236</v>
      </c>
      <c r="AT364" s="228" t="s">
        <v>143</v>
      </c>
      <c r="AU364" s="228" t="s">
        <v>83</v>
      </c>
      <c r="AY364" s="16" t="s">
        <v>142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6" t="s">
        <v>83</v>
      </c>
      <c r="BK364" s="229">
        <f>ROUND(I364*H364,2)</f>
        <v>0</v>
      </c>
      <c r="BL364" s="16" t="s">
        <v>236</v>
      </c>
      <c r="BM364" s="228" t="s">
        <v>529</v>
      </c>
    </row>
    <row r="365" s="13" customFormat="1">
      <c r="A365" s="13"/>
      <c r="B365" s="230"/>
      <c r="C365" s="231"/>
      <c r="D365" s="232" t="s">
        <v>149</v>
      </c>
      <c r="E365" s="233" t="s">
        <v>1</v>
      </c>
      <c r="F365" s="234" t="s">
        <v>191</v>
      </c>
      <c r="G365" s="231"/>
      <c r="H365" s="235">
        <v>4.2000000000000002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149</v>
      </c>
      <c r="AU365" s="241" t="s">
        <v>83</v>
      </c>
      <c r="AV365" s="13" t="s">
        <v>85</v>
      </c>
      <c r="AW365" s="13" t="s">
        <v>32</v>
      </c>
      <c r="AX365" s="13" t="s">
        <v>75</v>
      </c>
      <c r="AY365" s="241" t="s">
        <v>142</v>
      </c>
    </row>
    <row r="366" s="13" customFormat="1">
      <c r="A366" s="13"/>
      <c r="B366" s="230"/>
      <c r="C366" s="231"/>
      <c r="D366" s="232" t="s">
        <v>149</v>
      </c>
      <c r="E366" s="233" t="s">
        <v>1</v>
      </c>
      <c r="F366" s="234" t="s">
        <v>192</v>
      </c>
      <c r="G366" s="231"/>
      <c r="H366" s="235">
        <v>6.5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149</v>
      </c>
      <c r="AU366" s="241" t="s">
        <v>83</v>
      </c>
      <c r="AV366" s="13" t="s">
        <v>85</v>
      </c>
      <c r="AW366" s="13" t="s">
        <v>32</v>
      </c>
      <c r="AX366" s="13" t="s">
        <v>75</v>
      </c>
      <c r="AY366" s="241" t="s">
        <v>142</v>
      </c>
    </row>
    <row r="367" s="13" customFormat="1">
      <c r="A367" s="13"/>
      <c r="B367" s="230"/>
      <c r="C367" s="231"/>
      <c r="D367" s="232" t="s">
        <v>149</v>
      </c>
      <c r="E367" s="233" t="s">
        <v>1</v>
      </c>
      <c r="F367" s="234" t="s">
        <v>193</v>
      </c>
      <c r="G367" s="231"/>
      <c r="H367" s="235">
        <v>4.2000000000000002</v>
      </c>
      <c r="I367" s="236"/>
      <c r="J367" s="231"/>
      <c r="K367" s="231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149</v>
      </c>
      <c r="AU367" s="241" t="s">
        <v>83</v>
      </c>
      <c r="AV367" s="13" t="s">
        <v>85</v>
      </c>
      <c r="AW367" s="13" t="s">
        <v>32</v>
      </c>
      <c r="AX367" s="13" t="s">
        <v>75</v>
      </c>
      <c r="AY367" s="241" t="s">
        <v>142</v>
      </c>
    </row>
    <row r="368" s="14" customFormat="1">
      <c r="A368" s="14"/>
      <c r="B368" s="242"/>
      <c r="C368" s="243"/>
      <c r="D368" s="232" t="s">
        <v>149</v>
      </c>
      <c r="E368" s="244" t="s">
        <v>1</v>
      </c>
      <c r="F368" s="245" t="s">
        <v>165</v>
      </c>
      <c r="G368" s="243"/>
      <c r="H368" s="246">
        <v>14.899999999999999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149</v>
      </c>
      <c r="AU368" s="252" t="s">
        <v>83</v>
      </c>
      <c r="AV368" s="14" t="s">
        <v>147</v>
      </c>
      <c r="AW368" s="14" t="s">
        <v>32</v>
      </c>
      <c r="AX368" s="14" t="s">
        <v>83</v>
      </c>
      <c r="AY368" s="252" t="s">
        <v>142</v>
      </c>
    </row>
    <row r="369" s="2" customFormat="1" ht="16.5" customHeight="1">
      <c r="A369" s="37"/>
      <c r="B369" s="38"/>
      <c r="C369" s="216" t="s">
        <v>530</v>
      </c>
      <c r="D369" s="216" t="s">
        <v>143</v>
      </c>
      <c r="E369" s="217" t="s">
        <v>531</v>
      </c>
      <c r="F369" s="218" t="s">
        <v>532</v>
      </c>
      <c r="G369" s="219" t="s">
        <v>146</v>
      </c>
      <c r="H369" s="220">
        <v>14.9</v>
      </c>
      <c r="I369" s="221"/>
      <c r="J369" s="222">
        <f>ROUND(I369*H369,2)</f>
        <v>0</v>
      </c>
      <c r="K369" s="223"/>
      <c r="L369" s="43"/>
      <c r="M369" s="224" t="s">
        <v>1</v>
      </c>
      <c r="N369" s="225" t="s">
        <v>40</v>
      </c>
      <c r="O369" s="90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8" t="s">
        <v>236</v>
      </c>
      <c r="AT369" s="228" t="s">
        <v>143</v>
      </c>
      <c r="AU369" s="228" t="s">
        <v>83</v>
      </c>
      <c r="AY369" s="16" t="s">
        <v>142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6" t="s">
        <v>83</v>
      </c>
      <c r="BK369" s="229">
        <f>ROUND(I369*H369,2)</f>
        <v>0</v>
      </c>
      <c r="BL369" s="16" t="s">
        <v>236</v>
      </c>
      <c r="BM369" s="228" t="s">
        <v>533</v>
      </c>
    </row>
    <row r="370" s="2" customFormat="1">
      <c r="A370" s="37"/>
      <c r="B370" s="38"/>
      <c r="C370" s="39"/>
      <c r="D370" s="232" t="s">
        <v>171</v>
      </c>
      <c r="E370" s="39"/>
      <c r="F370" s="253" t="s">
        <v>534</v>
      </c>
      <c r="G370" s="39"/>
      <c r="H370" s="39"/>
      <c r="I370" s="254"/>
      <c r="J370" s="39"/>
      <c r="K370" s="39"/>
      <c r="L370" s="43"/>
      <c r="M370" s="255"/>
      <c r="N370" s="256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171</v>
      </c>
      <c r="AU370" s="16" t="s">
        <v>83</v>
      </c>
    </row>
    <row r="371" s="13" customFormat="1">
      <c r="A371" s="13"/>
      <c r="B371" s="230"/>
      <c r="C371" s="231"/>
      <c r="D371" s="232" t="s">
        <v>149</v>
      </c>
      <c r="E371" s="233" t="s">
        <v>1</v>
      </c>
      <c r="F371" s="234" t="s">
        <v>191</v>
      </c>
      <c r="G371" s="231"/>
      <c r="H371" s="235">
        <v>4.2000000000000002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149</v>
      </c>
      <c r="AU371" s="241" t="s">
        <v>83</v>
      </c>
      <c r="AV371" s="13" t="s">
        <v>85</v>
      </c>
      <c r="AW371" s="13" t="s">
        <v>32</v>
      </c>
      <c r="AX371" s="13" t="s">
        <v>75</v>
      </c>
      <c r="AY371" s="241" t="s">
        <v>142</v>
      </c>
    </row>
    <row r="372" s="13" customFormat="1">
      <c r="A372" s="13"/>
      <c r="B372" s="230"/>
      <c r="C372" s="231"/>
      <c r="D372" s="232" t="s">
        <v>149</v>
      </c>
      <c r="E372" s="233" t="s">
        <v>1</v>
      </c>
      <c r="F372" s="234" t="s">
        <v>192</v>
      </c>
      <c r="G372" s="231"/>
      <c r="H372" s="235">
        <v>6.5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149</v>
      </c>
      <c r="AU372" s="241" t="s">
        <v>83</v>
      </c>
      <c r="AV372" s="13" t="s">
        <v>85</v>
      </c>
      <c r="AW372" s="13" t="s">
        <v>32</v>
      </c>
      <c r="AX372" s="13" t="s">
        <v>75</v>
      </c>
      <c r="AY372" s="241" t="s">
        <v>142</v>
      </c>
    </row>
    <row r="373" s="13" customFormat="1">
      <c r="A373" s="13"/>
      <c r="B373" s="230"/>
      <c r="C373" s="231"/>
      <c r="D373" s="232" t="s">
        <v>149</v>
      </c>
      <c r="E373" s="233" t="s">
        <v>1</v>
      </c>
      <c r="F373" s="234" t="s">
        <v>193</v>
      </c>
      <c r="G373" s="231"/>
      <c r="H373" s="235">
        <v>4.2000000000000002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149</v>
      </c>
      <c r="AU373" s="241" t="s">
        <v>83</v>
      </c>
      <c r="AV373" s="13" t="s">
        <v>85</v>
      </c>
      <c r="AW373" s="13" t="s">
        <v>32</v>
      </c>
      <c r="AX373" s="13" t="s">
        <v>75</v>
      </c>
      <c r="AY373" s="241" t="s">
        <v>142</v>
      </c>
    </row>
    <row r="374" s="14" customFormat="1">
      <c r="A374" s="14"/>
      <c r="B374" s="242"/>
      <c r="C374" s="243"/>
      <c r="D374" s="232" t="s">
        <v>149</v>
      </c>
      <c r="E374" s="244" t="s">
        <v>1</v>
      </c>
      <c r="F374" s="245" t="s">
        <v>165</v>
      </c>
      <c r="G374" s="243"/>
      <c r="H374" s="246">
        <v>14.899999999999999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149</v>
      </c>
      <c r="AU374" s="252" t="s">
        <v>83</v>
      </c>
      <c r="AV374" s="14" t="s">
        <v>147</v>
      </c>
      <c r="AW374" s="14" t="s">
        <v>32</v>
      </c>
      <c r="AX374" s="14" t="s">
        <v>83</v>
      </c>
      <c r="AY374" s="252" t="s">
        <v>142</v>
      </c>
    </row>
    <row r="375" s="2" customFormat="1" ht="16.5" customHeight="1">
      <c r="A375" s="37"/>
      <c r="B375" s="38"/>
      <c r="C375" s="216" t="s">
        <v>535</v>
      </c>
      <c r="D375" s="216" t="s">
        <v>143</v>
      </c>
      <c r="E375" s="217" t="s">
        <v>536</v>
      </c>
      <c r="F375" s="218" t="s">
        <v>537</v>
      </c>
      <c r="G375" s="219" t="s">
        <v>158</v>
      </c>
      <c r="H375" s="220">
        <v>4</v>
      </c>
      <c r="I375" s="221"/>
      <c r="J375" s="222">
        <f>ROUND(I375*H375,2)</f>
        <v>0</v>
      </c>
      <c r="K375" s="223"/>
      <c r="L375" s="43"/>
      <c r="M375" s="224" t="s">
        <v>1</v>
      </c>
      <c r="N375" s="225" t="s">
        <v>40</v>
      </c>
      <c r="O375" s="90"/>
      <c r="P375" s="226">
        <f>O375*H375</f>
        <v>0</v>
      </c>
      <c r="Q375" s="226">
        <v>0.01</v>
      </c>
      <c r="R375" s="226">
        <f>Q375*H375</f>
        <v>0.040000000000000001</v>
      </c>
      <c r="S375" s="226">
        <v>0</v>
      </c>
      <c r="T375" s="22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8" t="s">
        <v>236</v>
      </c>
      <c r="AT375" s="228" t="s">
        <v>143</v>
      </c>
      <c r="AU375" s="228" t="s">
        <v>83</v>
      </c>
      <c r="AY375" s="16" t="s">
        <v>142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6" t="s">
        <v>83</v>
      </c>
      <c r="BK375" s="229">
        <f>ROUND(I375*H375,2)</f>
        <v>0</v>
      </c>
      <c r="BL375" s="16" t="s">
        <v>236</v>
      </c>
      <c r="BM375" s="228" t="s">
        <v>538</v>
      </c>
    </row>
    <row r="376" s="2" customFormat="1">
      <c r="A376" s="37"/>
      <c r="B376" s="38"/>
      <c r="C376" s="39"/>
      <c r="D376" s="232" t="s">
        <v>171</v>
      </c>
      <c r="E376" s="39"/>
      <c r="F376" s="253" t="s">
        <v>539</v>
      </c>
      <c r="G376" s="39"/>
      <c r="H376" s="39"/>
      <c r="I376" s="254"/>
      <c r="J376" s="39"/>
      <c r="K376" s="39"/>
      <c r="L376" s="43"/>
      <c r="M376" s="255"/>
      <c r="N376" s="256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171</v>
      </c>
      <c r="AU376" s="16" t="s">
        <v>83</v>
      </c>
    </row>
    <row r="377" s="2" customFormat="1" ht="21.75" customHeight="1">
      <c r="A377" s="37"/>
      <c r="B377" s="38"/>
      <c r="C377" s="216" t="s">
        <v>540</v>
      </c>
      <c r="D377" s="216" t="s">
        <v>143</v>
      </c>
      <c r="E377" s="217" t="s">
        <v>541</v>
      </c>
      <c r="F377" s="218" t="s">
        <v>542</v>
      </c>
      <c r="G377" s="219" t="s">
        <v>342</v>
      </c>
      <c r="H377" s="220">
        <v>0.040000000000000001</v>
      </c>
      <c r="I377" s="221"/>
      <c r="J377" s="222">
        <f>ROUND(I377*H377,2)</f>
        <v>0</v>
      </c>
      <c r="K377" s="223"/>
      <c r="L377" s="43"/>
      <c r="M377" s="270" t="s">
        <v>1</v>
      </c>
      <c r="N377" s="271" t="s">
        <v>40</v>
      </c>
      <c r="O377" s="272"/>
      <c r="P377" s="273">
        <f>O377*H377</f>
        <v>0</v>
      </c>
      <c r="Q377" s="273">
        <v>0</v>
      </c>
      <c r="R377" s="273">
        <f>Q377*H377</f>
        <v>0</v>
      </c>
      <c r="S377" s="273">
        <v>0</v>
      </c>
      <c r="T377" s="274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8" t="s">
        <v>236</v>
      </c>
      <c r="AT377" s="228" t="s">
        <v>143</v>
      </c>
      <c r="AU377" s="228" t="s">
        <v>83</v>
      </c>
      <c r="AY377" s="16" t="s">
        <v>142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6" t="s">
        <v>83</v>
      </c>
      <c r="BK377" s="229">
        <f>ROUND(I377*H377,2)</f>
        <v>0</v>
      </c>
      <c r="BL377" s="16" t="s">
        <v>236</v>
      </c>
      <c r="BM377" s="228" t="s">
        <v>543</v>
      </c>
    </row>
    <row r="378" s="2" customFormat="1" ht="6.96" customHeight="1">
      <c r="A378" s="37"/>
      <c r="B378" s="65"/>
      <c r="C378" s="66"/>
      <c r="D378" s="66"/>
      <c r="E378" s="66"/>
      <c r="F378" s="66"/>
      <c r="G378" s="66"/>
      <c r="H378" s="66"/>
      <c r="I378" s="66"/>
      <c r="J378" s="66"/>
      <c r="K378" s="66"/>
      <c r="L378" s="43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sheet="1" autoFilter="0" formatColumns="0" formatRows="0" objects="1" scenarios="1" spinCount="100000" saltValue="MOTZhQe8/xc6RmxH1qbJLrUsyTrUA0UnLlSe4CcYjG+AsxFUnstXA6BNSGXbZ+5SeNPzNU8KClaC3wZv1qEZJg==" hashValue="Cf3/tSqRh67f35iCf4tNdIZIWa9A/9bN5FT7jLhbfWIUXMbrjp0QW3q5TV6wzKTAHqZhQn5EidGSlwWPgS0LHw==" algorithmName="SHA-512" password="CC35"/>
  <autoFilter ref="C133:K37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544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ROUND((SUM(BE123:BE173)),  2)</f>
        <v>0</v>
      </c>
      <c r="G33" s="37"/>
      <c r="H33" s="37"/>
      <c r="I33" s="154">
        <v>0.20999999999999999</v>
      </c>
      <c r="J33" s="153">
        <f>ROUND(((SUM(BE123:BE173))*I33),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ROUND((SUM(BF123:BF173)),  2)</f>
        <v>0</v>
      </c>
      <c r="G34" s="37"/>
      <c r="H34" s="37"/>
      <c r="I34" s="154">
        <v>0.12</v>
      </c>
      <c r="J34" s="153">
        <f>ROUND(((SUM(BF123:BF173))*I34),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ROUND((SUM(BG123:BG173)),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ROUND((SUM(BH123:BH173)),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ROUND((SUM(BI123:BI173)),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vodovod,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116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545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117</v>
      </c>
      <c r="E99" s="187"/>
      <c r="F99" s="187"/>
      <c r="G99" s="187"/>
      <c r="H99" s="187"/>
      <c r="I99" s="187"/>
      <c r="J99" s="188">
        <f>J139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546</v>
      </c>
      <c r="E100" s="181"/>
      <c r="F100" s="181"/>
      <c r="G100" s="181"/>
      <c r="H100" s="181"/>
      <c r="I100" s="181"/>
      <c r="J100" s="182">
        <f>J145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547</v>
      </c>
      <c r="E101" s="187"/>
      <c r="F101" s="187"/>
      <c r="G101" s="187"/>
      <c r="H101" s="187"/>
      <c r="I101" s="187"/>
      <c r="J101" s="188">
        <f>J146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548</v>
      </c>
      <c r="E102" s="187"/>
      <c r="F102" s="187"/>
      <c r="G102" s="187"/>
      <c r="H102" s="187"/>
      <c r="I102" s="187"/>
      <c r="J102" s="188">
        <f>J160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549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Poliklinika Žďár nad Sázavou -změna užívání prostor v 3.NP na ordinace kardiologie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D.1.4.1 - vodovod, kanalizace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Studentská 1699/4</v>
      </c>
      <c r="G117" s="39"/>
      <c r="H117" s="39"/>
      <c r="I117" s="31" t="s">
        <v>22</v>
      </c>
      <c r="J117" s="78" t="str">
        <f>IF(J12="","",J12)</f>
        <v>22. 3. 2024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Město Žďár nad Zázavou</v>
      </c>
      <c r="G119" s="39"/>
      <c r="H119" s="39"/>
      <c r="I119" s="31" t="s">
        <v>30</v>
      </c>
      <c r="J119" s="35" t="str">
        <f>E21</f>
        <v>Filip Marek, Brněnská 326/34, Žďár nad Sázavou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Filip Marek, Brněnská 326/34, Žďár nad Sázavou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128</v>
      </c>
      <c r="D122" s="193" t="s">
        <v>60</v>
      </c>
      <c r="E122" s="193" t="s">
        <v>56</v>
      </c>
      <c r="F122" s="193" t="s">
        <v>57</v>
      </c>
      <c r="G122" s="193" t="s">
        <v>129</v>
      </c>
      <c r="H122" s="193" t="s">
        <v>130</v>
      </c>
      <c r="I122" s="193" t="s">
        <v>131</v>
      </c>
      <c r="J122" s="194" t="s">
        <v>106</v>
      </c>
      <c r="K122" s="195" t="s">
        <v>132</v>
      </c>
      <c r="L122" s="196"/>
      <c r="M122" s="99" t="s">
        <v>1</v>
      </c>
      <c r="N122" s="100" t="s">
        <v>39</v>
      </c>
      <c r="O122" s="100" t="s">
        <v>133</v>
      </c>
      <c r="P122" s="100" t="s">
        <v>134</v>
      </c>
      <c r="Q122" s="100" t="s">
        <v>135</v>
      </c>
      <c r="R122" s="100" t="s">
        <v>136</v>
      </c>
      <c r="S122" s="100" t="s">
        <v>137</v>
      </c>
      <c r="T122" s="101" t="s">
        <v>138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139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P124+P145</f>
        <v>0</v>
      </c>
      <c r="Q123" s="103"/>
      <c r="R123" s="199">
        <f>R124+R145</f>
        <v>0.030809999999999997</v>
      </c>
      <c r="S123" s="103"/>
      <c r="T123" s="200">
        <f>T124+T145</f>
        <v>0.65400999999999998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108</v>
      </c>
      <c r="BK123" s="201">
        <f>BK124+BK145</f>
        <v>0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335</v>
      </c>
      <c r="F124" s="205" t="s">
        <v>336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P125+P139</f>
        <v>0</v>
      </c>
      <c r="Q124" s="210"/>
      <c r="R124" s="211">
        <f>R125+R139</f>
        <v>0</v>
      </c>
      <c r="S124" s="210"/>
      <c r="T124" s="212">
        <f>T125+T139</f>
        <v>0.58840000000000003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74</v>
      </c>
      <c r="AU124" s="214" t="s">
        <v>75</v>
      </c>
      <c r="AY124" s="213" t="s">
        <v>142</v>
      </c>
      <c r="BK124" s="215">
        <f>BK125+BK139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68" t="s">
        <v>194</v>
      </c>
      <c r="F125" s="268" t="s">
        <v>550</v>
      </c>
      <c r="G125" s="203"/>
      <c r="H125" s="203"/>
      <c r="I125" s="206"/>
      <c r="J125" s="269">
        <f>BK125</f>
        <v>0</v>
      </c>
      <c r="K125" s="203"/>
      <c r="L125" s="208"/>
      <c r="M125" s="209"/>
      <c r="N125" s="210"/>
      <c r="O125" s="210"/>
      <c r="P125" s="211">
        <f>SUM(P126:P138)</f>
        <v>0</v>
      </c>
      <c r="Q125" s="210"/>
      <c r="R125" s="211">
        <f>SUM(R126:R138)</f>
        <v>0</v>
      </c>
      <c r="S125" s="210"/>
      <c r="T125" s="212">
        <f>SUM(T126:T138)</f>
        <v>0.58840000000000003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74</v>
      </c>
      <c r="AU125" s="214" t="s">
        <v>83</v>
      </c>
      <c r="AY125" s="213" t="s">
        <v>142</v>
      </c>
      <c r="BK125" s="215">
        <f>SUM(BK126:BK138)</f>
        <v>0</v>
      </c>
    </row>
    <row r="126" s="2" customFormat="1" ht="33" customHeight="1">
      <c r="A126" s="37"/>
      <c r="B126" s="38"/>
      <c r="C126" s="216" t="s">
        <v>83</v>
      </c>
      <c r="D126" s="216" t="s">
        <v>143</v>
      </c>
      <c r="E126" s="217" t="s">
        <v>551</v>
      </c>
      <c r="F126" s="218" t="s">
        <v>552</v>
      </c>
      <c r="G126" s="219" t="s">
        <v>256</v>
      </c>
      <c r="H126" s="220">
        <v>0.021999999999999999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2.2000000000000002</v>
      </c>
      <c r="T126" s="227">
        <f>S126*H126</f>
        <v>0.048399999999999999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147</v>
      </c>
      <c r="AT126" s="228" t="s">
        <v>143</v>
      </c>
      <c r="AU126" s="228" t="s">
        <v>85</v>
      </c>
      <c r="AY126" s="16" t="s">
        <v>142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147</v>
      </c>
      <c r="BM126" s="228" t="s">
        <v>553</v>
      </c>
    </row>
    <row r="127" s="13" customFormat="1">
      <c r="A127" s="13"/>
      <c r="B127" s="230"/>
      <c r="C127" s="231"/>
      <c r="D127" s="232" t="s">
        <v>149</v>
      </c>
      <c r="E127" s="233" t="s">
        <v>1</v>
      </c>
      <c r="F127" s="234" t="s">
        <v>554</v>
      </c>
      <c r="G127" s="231"/>
      <c r="H127" s="235">
        <v>0.0070000000000000001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149</v>
      </c>
      <c r="AU127" s="241" t="s">
        <v>85</v>
      </c>
      <c r="AV127" s="13" t="s">
        <v>85</v>
      </c>
      <c r="AW127" s="13" t="s">
        <v>32</v>
      </c>
      <c r="AX127" s="13" t="s">
        <v>75</v>
      </c>
      <c r="AY127" s="241" t="s">
        <v>142</v>
      </c>
    </row>
    <row r="128" s="13" customFormat="1">
      <c r="A128" s="13"/>
      <c r="B128" s="230"/>
      <c r="C128" s="231"/>
      <c r="D128" s="232" t="s">
        <v>149</v>
      </c>
      <c r="E128" s="233" t="s">
        <v>1</v>
      </c>
      <c r="F128" s="234" t="s">
        <v>555</v>
      </c>
      <c r="G128" s="231"/>
      <c r="H128" s="235">
        <v>0.0080000000000000002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149</v>
      </c>
      <c r="AU128" s="241" t="s">
        <v>85</v>
      </c>
      <c r="AV128" s="13" t="s">
        <v>85</v>
      </c>
      <c r="AW128" s="13" t="s">
        <v>32</v>
      </c>
      <c r="AX128" s="13" t="s">
        <v>75</v>
      </c>
      <c r="AY128" s="241" t="s">
        <v>142</v>
      </c>
    </row>
    <row r="129" s="13" customFormat="1">
      <c r="A129" s="13"/>
      <c r="B129" s="230"/>
      <c r="C129" s="231"/>
      <c r="D129" s="232" t="s">
        <v>149</v>
      </c>
      <c r="E129" s="233" t="s">
        <v>1</v>
      </c>
      <c r="F129" s="234" t="s">
        <v>556</v>
      </c>
      <c r="G129" s="231"/>
      <c r="H129" s="235">
        <v>0.0070000000000000001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149</v>
      </c>
      <c r="AU129" s="241" t="s">
        <v>85</v>
      </c>
      <c r="AV129" s="13" t="s">
        <v>85</v>
      </c>
      <c r="AW129" s="13" t="s">
        <v>32</v>
      </c>
      <c r="AX129" s="13" t="s">
        <v>75</v>
      </c>
      <c r="AY129" s="241" t="s">
        <v>142</v>
      </c>
    </row>
    <row r="130" s="14" customFormat="1">
      <c r="A130" s="14"/>
      <c r="B130" s="242"/>
      <c r="C130" s="243"/>
      <c r="D130" s="232" t="s">
        <v>149</v>
      </c>
      <c r="E130" s="244" t="s">
        <v>1</v>
      </c>
      <c r="F130" s="245" t="s">
        <v>165</v>
      </c>
      <c r="G130" s="243"/>
      <c r="H130" s="246">
        <v>0.021999999999999999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149</v>
      </c>
      <c r="AU130" s="252" t="s">
        <v>85</v>
      </c>
      <c r="AV130" s="14" t="s">
        <v>147</v>
      </c>
      <c r="AW130" s="14" t="s">
        <v>32</v>
      </c>
      <c r="AX130" s="14" t="s">
        <v>83</v>
      </c>
      <c r="AY130" s="252" t="s">
        <v>142</v>
      </c>
    </row>
    <row r="131" s="2" customFormat="1" ht="24.15" customHeight="1">
      <c r="A131" s="37"/>
      <c r="B131" s="38"/>
      <c r="C131" s="216" t="s">
        <v>85</v>
      </c>
      <c r="D131" s="216" t="s">
        <v>143</v>
      </c>
      <c r="E131" s="217" t="s">
        <v>557</v>
      </c>
      <c r="F131" s="218" t="s">
        <v>558</v>
      </c>
      <c r="G131" s="219" t="s">
        <v>169</v>
      </c>
      <c r="H131" s="220">
        <v>4.4000000000000004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147</v>
      </c>
      <c r="AT131" s="228" t="s">
        <v>143</v>
      </c>
      <c r="AU131" s="228" t="s">
        <v>85</v>
      </c>
      <c r="AY131" s="16" t="s">
        <v>142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147</v>
      </c>
      <c r="BM131" s="228" t="s">
        <v>559</v>
      </c>
    </row>
    <row r="132" s="13" customFormat="1">
      <c r="A132" s="13"/>
      <c r="B132" s="230"/>
      <c r="C132" s="231"/>
      <c r="D132" s="232" t="s">
        <v>149</v>
      </c>
      <c r="E132" s="233" t="s">
        <v>1</v>
      </c>
      <c r="F132" s="234" t="s">
        <v>560</v>
      </c>
      <c r="G132" s="231"/>
      <c r="H132" s="235">
        <v>1.3999999999999999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149</v>
      </c>
      <c r="AU132" s="241" t="s">
        <v>85</v>
      </c>
      <c r="AV132" s="13" t="s">
        <v>85</v>
      </c>
      <c r="AW132" s="13" t="s">
        <v>32</v>
      </c>
      <c r="AX132" s="13" t="s">
        <v>75</v>
      </c>
      <c r="AY132" s="241" t="s">
        <v>142</v>
      </c>
    </row>
    <row r="133" s="13" customFormat="1">
      <c r="A133" s="13"/>
      <c r="B133" s="230"/>
      <c r="C133" s="231"/>
      <c r="D133" s="232" t="s">
        <v>149</v>
      </c>
      <c r="E133" s="233" t="s">
        <v>1</v>
      </c>
      <c r="F133" s="234" t="s">
        <v>561</v>
      </c>
      <c r="G133" s="231"/>
      <c r="H133" s="235">
        <v>1.6000000000000001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149</v>
      </c>
      <c r="AU133" s="241" t="s">
        <v>85</v>
      </c>
      <c r="AV133" s="13" t="s">
        <v>85</v>
      </c>
      <c r="AW133" s="13" t="s">
        <v>32</v>
      </c>
      <c r="AX133" s="13" t="s">
        <v>75</v>
      </c>
      <c r="AY133" s="241" t="s">
        <v>142</v>
      </c>
    </row>
    <row r="134" s="13" customFormat="1">
      <c r="A134" s="13"/>
      <c r="B134" s="230"/>
      <c r="C134" s="231"/>
      <c r="D134" s="232" t="s">
        <v>149</v>
      </c>
      <c r="E134" s="233" t="s">
        <v>1</v>
      </c>
      <c r="F134" s="234" t="s">
        <v>562</v>
      </c>
      <c r="G134" s="231"/>
      <c r="H134" s="235">
        <v>1.3999999999999999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149</v>
      </c>
      <c r="AU134" s="241" t="s">
        <v>85</v>
      </c>
      <c r="AV134" s="13" t="s">
        <v>85</v>
      </c>
      <c r="AW134" s="13" t="s">
        <v>32</v>
      </c>
      <c r="AX134" s="13" t="s">
        <v>75</v>
      </c>
      <c r="AY134" s="241" t="s">
        <v>142</v>
      </c>
    </row>
    <row r="135" s="14" customFormat="1">
      <c r="A135" s="14"/>
      <c r="B135" s="242"/>
      <c r="C135" s="243"/>
      <c r="D135" s="232" t="s">
        <v>149</v>
      </c>
      <c r="E135" s="244" t="s">
        <v>1</v>
      </c>
      <c r="F135" s="245" t="s">
        <v>165</v>
      </c>
      <c r="G135" s="243"/>
      <c r="H135" s="246">
        <v>4.4000000000000004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149</v>
      </c>
      <c r="AU135" s="252" t="s">
        <v>85</v>
      </c>
      <c r="AV135" s="14" t="s">
        <v>147</v>
      </c>
      <c r="AW135" s="14" t="s">
        <v>32</v>
      </c>
      <c r="AX135" s="14" t="s">
        <v>83</v>
      </c>
      <c r="AY135" s="252" t="s">
        <v>142</v>
      </c>
    </row>
    <row r="136" s="2" customFormat="1" ht="24.15" customHeight="1">
      <c r="A136" s="37"/>
      <c r="B136" s="38"/>
      <c r="C136" s="216" t="s">
        <v>155</v>
      </c>
      <c r="D136" s="216" t="s">
        <v>143</v>
      </c>
      <c r="E136" s="217" t="s">
        <v>563</v>
      </c>
      <c r="F136" s="218" t="s">
        <v>564</v>
      </c>
      <c r="G136" s="219" t="s">
        <v>158</v>
      </c>
      <c r="H136" s="220">
        <v>3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0.069000000000000006</v>
      </c>
      <c r="T136" s="227">
        <f>S136*H136</f>
        <v>0.20700000000000002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147</v>
      </c>
      <c r="AT136" s="228" t="s">
        <v>143</v>
      </c>
      <c r="AU136" s="228" t="s">
        <v>85</v>
      </c>
      <c r="AY136" s="16" t="s">
        <v>142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147</v>
      </c>
      <c r="BM136" s="228" t="s">
        <v>565</v>
      </c>
    </row>
    <row r="137" s="13" customFormat="1">
      <c r="A137" s="13"/>
      <c r="B137" s="230"/>
      <c r="C137" s="231"/>
      <c r="D137" s="232" t="s">
        <v>149</v>
      </c>
      <c r="E137" s="233" t="s">
        <v>1</v>
      </c>
      <c r="F137" s="234" t="s">
        <v>566</v>
      </c>
      <c r="G137" s="231"/>
      <c r="H137" s="235">
        <v>3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149</v>
      </c>
      <c r="AU137" s="241" t="s">
        <v>85</v>
      </c>
      <c r="AV137" s="13" t="s">
        <v>85</v>
      </c>
      <c r="AW137" s="13" t="s">
        <v>32</v>
      </c>
      <c r="AX137" s="13" t="s">
        <v>83</v>
      </c>
      <c r="AY137" s="241" t="s">
        <v>142</v>
      </c>
    </row>
    <row r="138" s="2" customFormat="1" ht="24.15" customHeight="1">
      <c r="A138" s="37"/>
      <c r="B138" s="38"/>
      <c r="C138" s="216" t="s">
        <v>147</v>
      </c>
      <c r="D138" s="216" t="s">
        <v>143</v>
      </c>
      <c r="E138" s="217" t="s">
        <v>567</v>
      </c>
      <c r="F138" s="218" t="s">
        <v>568</v>
      </c>
      <c r="G138" s="219" t="s">
        <v>169</v>
      </c>
      <c r="H138" s="220">
        <v>37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0.0089999999999999993</v>
      </c>
      <c r="T138" s="227">
        <f>S138*H138</f>
        <v>0.33299999999999996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147</v>
      </c>
      <c r="AT138" s="228" t="s">
        <v>143</v>
      </c>
      <c r="AU138" s="228" t="s">
        <v>85</v>
      </c>
      <c r="AY138" s="16" t="s">
        <v>142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147</v>
      </c>
      <c r="BM138" s="228" t="s">
        <v>569</v>
      </c>
    </row>
    <row r="139" s="12" customFormat="1" ht="22.8" customHeight="1">
      <c r="A139" s="12"/>
      <c r="B139" s="202"/>
      <c r="C139" s="203"/>
      <c r="D139" s="204" t="s">
        <v>74</v>
      </c>
      <c r="E139" s="268" t="s">
        <v>337</v>
      </c>
      <c r="F139" s="268" t="s">
        <v>338</v>
      </c>
      <c r="G139" s="203"/>
      <c r="H139" s="203"/>
      <c r="I139" s="206"/>
      <c r="J139" s="269">
        <f>BK139</f>
        <v>0</v>
      </c>
      <c r="K139" s="203"/>
      <c r="L139" s="208"/>
      <c r="M139" s="209"/>
      <c r="N139" s="210"/>
      <c r="O139" s="210"/>
      <c r="P139" s="211">
        <f>SUM(P140:P144)</f>
        <v>0</v>
      </c>
      <c r="Q139" s="210"/>
      <c r="R139" s="211">
        <f>SUM(R140:R144)</f>
        <v>0</v>
      </c>
      <c r="S139" s="210"/>
      <c r="T139" s="212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83</v>
      </c>
      <c r="AY139" s="213" t="s">
        <v>142</v>
      </c>
      <c r="BK139" s="215">
        <f>SUM(BK140:BK144)</f>
        <v>0</v>
      </c>
    </row>
    <row r="140" s="2" customFormat="1" ht="24.15" customHeight="1">
      <c r="A140" s="37"/>
      <c r="B140" s="38"/>
      <c r="C140" s="216" t="s">
        <v>166</v>
      </c>
      <c r="D140" s="216" t="s">
        <v>143</v>
      </c>
      <c r="E140" s="217" t="s">
        <v>340</v>
      </c>
      <c r="F140" s="218" t="s">
        <v>341</v>
      </c>
      <c r="G140" s="219" t="s">
        <v>342</v>
      </c>
      <c r="H140" s="220">
        <v>0.65400000000000003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147</v>
      </c>
      <c r="AT140" s="228" t="s">
        <v>143</v>
      </c>
      <c r="AU140" s="228" t="s">
        <v>85</v>
      </c>
      <c r="AY140" s="16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147</v>
      </c>
      <c r="BM140" s="228" t="s">
        <v>570</v>
      </c>
    </row>
    <row r="141" s="2" customFormat="1" ht="24.15" customHeight="1">
      <c r="A141" s="37"/>
      <c r="B141" s="38"/>
      <c r="C141" s="216" t="s">
        <v>173</v>
      </c>
      <c r="D141" s="216" t="s">
        <v>143</v>
      </c>
      <c r="E141" s="217" t="s">
        <v>345</v>
      </c>
      <c r="F141" s="218" t="s">
        <v>346</v>
      </c>
      <c r="G141" s="219" t="s">
        <v>342</v>
      </c>
      <c r="H141" s="220">
        <v>0.65400000000000003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147</v>
      </c>
      <c r="AT141" s="228" t="s">
        <v>143</v>
      </c>
      <c r="AU141" s="228" t="s">
        <v>85</v>
      </c>
      <c r="AY141" s="16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147</v>
      </c>
      <c r="BM141" s="228" t="s">
        <v>571</v>
      </c>
    </row>
    <row r="142" s="2" customFormat="1" ht="24.15" customHeight="1">
      <c r="A142" s="37"/>
      <c r="B142" s="38"/>
      <c r="C142" s="216" t="s">
        <v>177</v>
      </c>
      <c r="D142" s="216" t="s">
        <v>143</v>
      </c>
      <c r="E142" s="217" t="s">
        <v>349</v>
      </c>
      <c r="F142" s="218" t="s">
        <v>350</v>
      </c>
      <c r="G142" s="219" t="s">
        <v>342</v>
      </c>
      <c r="H142" s="220">
        <v>9.8100000000000005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147</v>
      </c>
      <c r="AT142" s="228" t="s">
        <v>143</v>
      </c>
      <c r="AU142" s="228" t="s">
        <v>85</v>
      </c>
      <c r="AY142" s="16" t="s">
        <v>142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147</v>
      </c>
      <c r="BM142" s="228" t="s">
        <v>572</v>
      </c>
    </row>
    <row r="143" s="13" customFormat="1">
      <c r="A143" s="13"/>
      <c r="B143" s="230"/>
      <c r="C143" s="231"/>
      <c r="D143" s="232" t="s">
        <v>149</v>
      </c>
      <c r="E143" s="231"/>
      <c r="F143" s="234" t="s">
        <v>573</v>
      </c>
      <c r="G143" s="231"/>
      <c r="H143" s="235">
        <v>9.8100000000000005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149</v>
      </c>
      <c r="AU143" s="241" t="s">
        <v>85</v>
      </c>
      <c r="AV143" s="13" t="s">
        <v>85</v>
      </c>
      <c r="AW143" s="13" t="s">
        <v>4</v>
      </c>
      <c r="AX143" s="13" t="s">
        <v>83</v>
      </c>
      <c r="AY143" s="241" t="s">
        <v>142</v>
      </c>
    </row>
    <row r="144" s="2" customFormat="1" ht="49.05" customHeight="1">
      <c r="A144" s="37"/>
      <c r="B144" s="38"/>
      <c r="C144" s="216" t="s">
        <v>185</v>
      </c>
      <c r="D144" s="216" t="s">
        <v>143</v>
      </c>
      <c r="E144" s="217" t="s">
        <v>354</v>
      </c>
      <c r="F144" s="218" t="s">
        <v>355</v>
      </c>
      <c r="G144" s="219" t="s">
        <v>342</v>
      </c>
      <c r="H144" s="220">
        <v>0.58499999999999996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147</v>
      </c>
      <c r="AT144" s="228" t="s">
        <v>143</v>
      </c>
      <c r="AU144" s="228" t="s">
        <v>85</v>
      </c>
      <c r="AY144" s="16" t="s">
        <v>142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147</v>
      </c>
      <c r="BM144" s="228" t="s">
        <v>574</v>
      </c>
    </row>
    <row r="145" s="12" customFormat="1" ht="25.92" customHeight="1">
      <c r="A145" s="12"/>
      <c r="B145" s="202"/>
      <c r="C145" s="203"/>
      <c r="D145" s="204" t="s">
        <v>74</v>
      </c>
      <c r="E145" s="205" t="s">
        <v>575</v>
      </c>
      <c r="F145" s="205" t="s">
        <v>576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P146+P160+P167</f>
        <v>0</v>
      </c>
      <c r="Q145" s="210"/>
      <c r="R145" s="211">
        <f>R146+R160+R167</f>
        <v>0.030809999999999997</v>
      </c>
      <c r="S145" s="210"/>
      <c r="T145" s="212">
        <f>T146+T160+T167</f>
        <v>0.065610000000000002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85</v>
      </c>
      <c r="AT145" s="214" t="s">
        <v>74</v>
      </c>
      <c r="AU145" s="214" t="s">
        <v>75</v>
      </c>
      <c r="AY145" s="213" t="s">
        <v>142</v>
      </c>
      <c r="BK145" s="215">
        <f>BK146+BK160+BK167</f>
        <v>0</v>
      </c>
    </row>
    <row r="146" s="12" customFormat="1" ht="22.8" customHeight="1">
      <c r="A146" s="12"/>
      <c r="B146" s="202"/>
      <c r="C146" s="203"/>
      <c r="D146" s="204" t="s">
        <v>74</v>
      </c>
      <c r="E146" s="268" t="s">
        <v>577</v>
      </c>
      <c r="F146" s="268" t="s">
        <v>578</v>
      </c>
      <c r="G146" s="203"/>
      <c r="H146" s="203"/>
      <c r="I146" s="206"/>
      <c r="J146" s="269">
        <f>BK146</f>
        <v>0</v>
      </c>
      <c r="K146" s="203"/>
      <c r="L146" s="208"/>
      <c r="M146" s="209"/>
      <c r="N146" s="210"/>
      <c r="O146" s="210"/>
      <c r="P146" s="211">
        <f>SUM(P147:P159)</f>
        <v>0</v>
      </c>
      <c r="Q146" s="210"/>
      <c r="R146" s="211">
        <f>SUM(R147:R159)</f>
        <v>0.014200000000000001</v>
      </c>
      <c r="S146" s="210"/>
      <c r="T146" s="212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85</v>
      </c>
      <c r="AT146" s="214" t="s">
        <v>74</v>
      </c>
      <c r="AU146" s="214" t="s">
        <v>83</v>
      </c>
      <c r="AY146" s="213" t="s">
        <v>142</v>
      </c>
      <c r="BK146" s="215">
        <f>SUM(BK147:BK159)</f>
        <v>0</v>
      </c>
    </row>
    <row r="147" s="2" customFormat="1" ht="16.5" customHeight="1">
      <c r="A147" s="37"/>
      <c r="B147" s="38"/>
      <c r="C147" s="216" t="s">
        <v>194</v>
      </c>
      <c r="D147" s="216" t="s">
        <v>143</v>
      </c>
      <c r="E147" s="217" t="s">
        <v>579</v>
      </c>
      <c r="F147" s="218" t="s">
        <v>580</v>
      </c>
      <c r="G147" s="219" t="s">
        <v>158</v>
      </c>
      <c r="H147" s="220">
        <v>4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0.00088999999999999995</v>
      </c>
      <c r="R147" s="226">
        <f>Q147*H147</f>
        <v>0.0035599999999999998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236</v>
      </c>
      <c r="AT147" s="228" t="s">
        <v>143</v>
      </c>
      <c r="AU147" s="228" t="s">
        <v>85</v>
      </c>
      <c r="AY147" s="16" t="s">
        <v>142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236</v>
      </c>
      <c r="BM147" s="228" t="s">
        <v>581</v>
      </c>
    </row>
    <row r="148" s="2" customFormat="1" ht="16.5" customHeight="1">
      <c r="A148" s="37"/>
      <c r="B148" s="38"/>
      <c r="C148" s="216" t="s">
        <v>199</v>
      </c>
      <c r="D148" s="216" t="s">
        <v>143</v>
      </c>
      <c r="E148" s="217" t="s">
        <v>582</v>
      </c>
      <c r="F148" s="218" t="s">
        <v>583</v>
      </c>
      <c r="G148" s="219" t="s">
        <v>158</v>
      </c>
      <c r="H148" s="220">
        <v>3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0.00031</v>
      </c>
      <c r="R148" s="226">
        <f>Q148*H148</f>
        <v>0.00093000000000000005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236</v>
      </c>
      <c r="AT148" s="228" t="s">
        <v>143</v>
      </c>
      <c r="AU148" s="228" t="s">
        <v>85</v>
      </c>
      <c r="AY148" s="16" t="s">
        <v>142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236</v>
      </c>
      <c r="BM148" s="228" t="s">
        <v>584</v>
      </c>
    </row>
    <row r="149" s="2" customFormat="1" ht="16.5" customHeight="1">
      <c r="A149" s="37"/>
      <c r="B149" s="38"/>
      <c r="C149" s="216" t="s">
        <v>209</v>
      </c>
      <c r="D149" s="216" t="s">
        <v>143</v>
      </c>
      <c r="E149" s="217" t="s">
        <v>585</v>
      </c>
      <c r="F149" s="218" t="s">
        <v>586</v>
      </c>
      <c r="G149" s="219" t="s">
        <v>169</v>
      </c>
      <c r="H149" s="220">
        <v>16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0.00040000000000000002</v>
      </c>
      <c r="R149" s="226">
        <f>Q149*H149</f>
        <v>0.0064000000000000003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236</v>
      </c>
      <c r="AT149" s="228" t="s">
        <v>143</v>
      </c>
      <c r="AU149" s="228" t="s">
        <v>85</v>
      </c>
      <c r="AY149" s="16" t="s">
        <v>142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236</v>
      </c>
      <c r="BM149" s="228" t="s">
        <v>587</v>
      </c>
    </row>
    <row r="150" s="2" customFormat="1" ht="16.5" customHeight="1">
      <c r="A150" s="37"/>
      <c r="B150" s="38"/>
      <c r="C150" s="216" t="s">
        <v>8</v>
      </c>
      <c r="D150" s="216" t="s">
        <v>143</v>
      </c>
      <c r="E150" s="217" t="s">
        <v>588</v>
      </c>
      <c r="F150" s="218" t="s">
        <v>589</v>
      </c>
      <c r="G150" s="219" t="s">
        <v>169</v>
      </c>
      <c r="H150" s="220">
        <v>1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0.00040999999999999999</v>
      </c>
      <c r="R150" s="226">
        <f>Q150*H150</f>
        <v>0.00040999999999999999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236</v>
      </c>
      <c r="AT150" s="228" t="s">
        <v>143</v>
      </c>
      <c r="AU150" s="228" t="s">
        <v>85</v>
      </c>
      <c r="AY150" s="16" t="s">
        <v>142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236</v>
      </c>
      <c r="BM150" s="228" t="s">
        <v>590</v>
      </c>
    </row>
    <row r="151" s="2" customFormat="1" ht="16.5" customHeight="1">
      <c r="A151" s="37"/>
      <c r="B151" s="38"/>
      <c r="C151" s="216" t="s">
        <v>221</v>
      </c>
      <c r="D151" s="216" t="s">
        <v>143</v>
      </c>
      <c r="E151" s="217" t="s">
        <v>591</v>
      </c>
      <c r="F151" s="218" t="s">
        <v>592</v>
      </c>
      <c r="G151" s="219" t="s">
        <v>169</v>
      </c>
      <c r="H151" s="220">
        <v>4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0.00048000000000000001</v>
      </c>
      <c r="R151" s="226">
        <f>Q151*H151</f>
        <v>0.0019200000000000001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236</v>
      </c>
      <c r="AT151" s="228" t="s">
        <v>143</v>
      </c>
      <c r="AU151" s="228" t="s">
        <v>85</v>
      </c>
      <c r="AY151" s="16" t="s">
        <v>142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236</v>
      </c>
      <c r="BM151" s="228" t="s">
        <v>593</v>
      </c>
    </row>
    <row r="152" s="2" customFormat="1" ht="16.5" customHeight="1">
      <c r="A152" s="37"/>
      <c r="B152" s="38"/>
      <c r="C152" s="216" t="s">
        <v>228</v>
      </c>
      <c r="D152" s="216" t="s">
        <v>143</v>
      </c>
      <c r="E152" s="217" t="s">
        <v>594</v>
      </c>
      <c r="F152" s="218" t="s">
        <v>595</v>
      </c>
      <c r="G152" s="219" t="s">
        <v>158</v>
      </c>
      <c r="H152" s="220">
        <v>4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236</v>
      </c>
      <c r="AT152" s="228" t="s">
        <v>143</v>
      </c>
      <c r="AU152" s="228" t="s">
        <v>85</v>
      </c>
      <c r="AY152" s="16" t="s">
        <v>142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236</v>
      </c>
      <c r="BM152" s="228" t="s">
        <v>596</v>
      </c>
    </row>
    <row r="153" s="2" customFormat="1" ht="16.5" customHeight="1">
      <c r="A153" s="37"/>
      <c r="B153" s="38"/>
      <c r="C153" s="216" t="s">
        <v>233</v>
      </c>
      <c r="D153" s="216" t="s">
        <v>143</v>
      </c>
      <c r="E153" s="217" t="s">
        <v>597</v>
      </c>
      <c r="F153" s="218" t="s">
        <v>598</v>
      </c>
      <c r="G153" s="219" t="s">
        <v>158</v>
      </c>
      <c r="H153" s="220">
        <v>2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236</v>
      </c>
      <c r="AT153" s="228" t="s">
        <v>143</v>
      </c>
      <c r="AU153" s="228" t="s">
        <v>85</v>
      </c>
      <c r="AY153" s="16" t="s">
        <v>142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236</v>
      </c>
      <c r="BM153" s="228" t="s">
        <v>599</v>
      </c>
    </row>
    <row r="154" s="2" customFormat="1" ht="16.5" customHeight="1">
      <c r="A154" s="37"/>
      <c r="B154" s="38"/>
      <c r="C154" s="216" t="s">
        <v>236</v>
      </c>
      <c r="D154" s="216" t="s">
        <v>143</v>
      </c>
      <c r="E154" s="217" t="s">
        <v>600</v>
      </c>
      <c r="F154" s="218" t="s">
        <v>601</v>
      </c>
      <c r="G154" s="219" t="s">
        <v>158</v>
      </c>
      <c r="H154" s="220">
        <v>3</v>
      </c>
      <c r="I154" s="221"/>
      <c r="J154" s="222">
        <f>ROUND(I154*H154,2)</f>
        <v>0</v>
      </c>
      <c r="K154" s="223"/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236</v>
      </c>
      <c r="AT154" s="228" t="s">
        <v>143</v>
      </c>
      <c r="AU154" s="228" t="s">
        <v>85</v>
      </c>
      <c r="AY154" s="16" t="s">
        <v>142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236</v>
      </c>
      <c r="BM154" s="228" t="s">
        <v>602</v>
      </c>
    </row>
    <row r="155" s="2" customFormat="1" ht="24.15" customHeight="1">
      <c r="A155" s="37"/>
      <c r="B155" s="38"/>
      <c r="C155" s="216" t="s">
        <v>245</v>
      </c>
      <c r="D155" s="216" t="s">
        <v>143</v>
      </c>
      <c r="E155" s="217" t="s">
        <v>603</v>
      </c>
      <c r="F155" s="218" t="s">
        <v>604</v>
      </c>
      <c r="G155" s="219" t="s">
        <v>158</v>
      </c>
      <c r="H155" s="220">
        <v>1</v>
      </c>
      <c r="I155" s="221"/>
      <c r="J155" s="222">
        <f>ROUND(I155*H155,2)</f>
        <v>0</v>
      </c>
      <c r="K155" s="223"/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0.00050000000000000001</v>
      </c>
      <c r="R155" s="226">
        <f>Q155*H155</f>
        <v>0.00050000000000000001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236</v>
      </c>
      <c r="AT155" s="228" t="s">
        <v>143</v>
      </c>
      <c r="AU155" s="228" t="s">
        <v>85</v>
      </c>
      <c r="AY155" s="16" t="s">
        <v>142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236</v>
      </c>
      <c r="BM155" s="228" t="s">
        <v>605</v>
      </c>
    </row>
    <row r="156" s="2" customFormat="1" ht="16.5" customHeight="1">
      <c r="A156" s="37"/>
      <c r="B156" s="38"/>
      <c r="C156" s="216" t="s">
        <v>253</v>
      </c>
      <c r="D156" s="216" t="s">
        <v>143</v>
      </c>
      <c r="E156" s="217" t="s">
        <v>606</v>
      </c>
      <c r="F156" s="218" t="s">
        <v>607</v>
      </c>
      <c r="G156" s="219" t="s">
        <v>158</v>
      </c>
      <c r="H156" s="220">
        <v>4</v>
      </c>
      <c r="I156" s="221"/>
      <c r="J156" s="222">
        <f>ROUND(I156*H156,2)</f>
        <v>0</v>
      </c>
      <c r="K156" s="223"/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236</v>
      </c>
      <c r="AT156" s="228" t="s">
        <v>143</v>
      </c>
      <c r="AU156" s="228" t="s">
        <v>85</v>
      </c>
      <c r="AY156" s="16" t="s">
        <v>142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236</v>
      </c>
      <c r="BM156" s="228" t="s">
        <v>608</v>
      </c>
    </row>
    <row r="157" s="2" customFormat="1">
      <c r="A157" s="37"/>
      <c r="B157" s="38"/>
      <c r="C157" s="39"/>
      <c r="D157" s="232" t="s">
        <v>171</v>
      </c>
      <c r="E157" s="39"/>
      <c r="F157" s="253" t="s">
        <v>609</v>
      </c>
      <c r="G157" s="39"/>
      <c r="H157" s="39"/>
      <c r="I157" s="254"/>
      <c r="J157" s="39"/>
      <c r="K157" s="39"/>
      <c r="L157" s="43"/>
      <c r="M157" s="255"/>
      <c r="N157" s="25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171</v>
      </c>
      <c r="AU157" s="16" t="s">
        <v>85</v>
      </c>
    </row>
    <row r="158" s="2" customFormat="1" ht="16.5" customHeight="1">
      <c r="A158" s="37"/>
      <c r="B158" s="38"/>
      <c r="C158" s="257" t="s">
        <v>261</v>
      </c>
      <c r="D158" s="257" t="s">
        <v>239</v>
      </c>
      <c r="E158" s="258" t="s">
        <v>610</v>
      </c>
      <c r="F158" s="259" t="s">
        <v>611</v>
      </c>
      <c r="G158" s="260" t="s">
        <v>158</v>
      </c>
      <c r="H158" s="261">
        <v>4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40</v>
      </c>
      <c r="O158" s="90"/>
      <c r="P158" s="226">
        <f>O158*H158</f>
        <v>0</v>
      </c>
      <c r="Q158" s="226">
        <v>0.00012</v>
      </c>
      <c r="R158" s="226">
        <f>Q158*H158</f>
        <v>0.00048000000000000001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242</v>
      </c>
      <c r="AT158" s="228" t="s">
        <v>239</v>
      </c>
      <c r="AU158" s="228" t="s">
        <v>85</v>
      </c>
      <c r="AY158" s="16" t="s">
        <v>142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236</v>
      </c>
      <c r="BM158" s="228" t="s">
        <v>612</v>
      </c>
    </row>
    <row r="159" s="2" customFormat="1" ht="24.15" customHeight="1">
      <c r="A159" s="37"/>
      <c r="B159" s="38"/>
      <c r="C159" s="216" t="s">
        <v>265</v>
      </c>
      <c r="D159" s="216" t="s">
        <v>143</v>
      </c>
      <c r="E159" s="217" t="s">
        <v>613</v>
      </c>
      <c r="F159" s="218" t="s">
        <v>614</v>
      </c>
      <c r="G159" s="219" t="s">
        <v>342</v>
      </c>
      <c r="H159" s="220">
        <v>0.014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236</v>
      </c>
      <c r="AT159" s="228" t="s">
        <v>143</v>
      </c>
      <c r="AU159" s="228" t="s">
        <v>85</v>
      </c>
      <c r="AY159" s="16" t="s">
        <v>142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236</v>
      </c>
      <c r="BM159" s="228" t="s">
        <v>615</v>
      </c>
    </row>
    <row r="160" s="12" customFormat="1" ht="22.8" customHeight="1">
      <c r="A160" s="12"/>
      <c r="B160" s="202"/>
      <c r="C160" s="203"/>
      <c r="D160" s="204" t="s">
        <v>74</v>
      </c>
      <c r="E160" s="268" t="s">
        <v>616</v>
      </c>
      <c r="F160" s="268" t="s">
        <v>617</v>
      </c>
      <c r="G160" s="203"/>
      <c r="H160" s="203"/>
      <c r="I160" s="206"/>
      <c r="J160" s="269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0.013599999999999999</v>
      </c>
      <c r="S160" s="210"/>
      <c r="T160" s="21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74</v>
      </c>
      <c r="AU160" s="214" t="s">
        <v>83</v>
      </c>
      <c r="AY160" s="213" t="s">
        <v>142</v>
      </c>
      <c r="BK160" s="215">
        <f>SUM(BK161:BK166)</f>
        <v>0</v>
      </c>
    </row>
    <row r="161" s="2" customFormat="1" ht="21.75" customHeight="1">
      <c r="A161" s="37"/>
      <c r="B161" s="38"/>
      <c r="C161" s="216" t="s">
        <v>7</v>
      </c>
      <c r="D161" s="216" t="s">
        <v>143</v>
      </c>
      <c r="E161" s="217" t="s">
        <v>618</v>
      </c>
      <c r="F161" s="218" t="s">
        <v>619</v>
      </c>
      <c r="G161" s="219" t="s">
        <v>158</v>
      </c>
      <c r="H161" s="220">
        <v>6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236</v>
      </c>
      <c r="AT161" s="228" t="s">
        <v>143</v>
      </c>
      <c r="AU161" s="228" t="s">
        <v>85</v>
      </c>
      <c r="AY161" s="16" t="s">
        <v>142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236</v>
      </c>
      <c r="BM161" s="228" t="s">
        <v>620</v>
      </c>
    </row>
    <row r="162" s="2" customFormat="1">
      <c r="A162" s="37"/>
      <c r="B162" s="38"/>
      <c r="C162" s="39"/>
      <c r="D162" s="232" t="s">
        <v>171</v>
      </c>
      <c r="E162" s="39"/>
      <c r="F162" s="253" t="s">
        <v>621</v>
      </c>
      <c r="G162" s="39"/>
      <c r="H162" s="39"/>
      <c r="I162" s="254"/>
      <c r="J162" s="39"/>
      <c r="K162" s="39"/>
      <c r="L162" s="43"/>
      <c r="M162" s="255"/>
      <c r="N162" s="25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171</v>
      </c>
      <c r="AU162" s="16" t="s">
        <v>85</v>
      </c>
    </row>
    <row r="163" s="2" customFormat="1" ht="24.15" customHeight="1">
      <c r="A163" s="37"/>
      <c r="B163" s="38"/>
      <c r="C163" s="216" t="s">
        <v>275</v>
      </c>
      <c r="D163" s="216" t="s">
        <v>143</v>
      </c>
      <c r="E163" s="217" t="s">
        <v>622</v>
      </c>
      <c r="F163" s="218" t="s">
        <v>623</v>
      </c>
      <c r="G163" s="219" t="s">
        <v>169</v>
      </c>
      <c r="H163" s="220">
        <v>16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0.00072999999999999996</v>
      </c>
      <c r="R163" s="226">
        <f>Q163*H163</f>
        <v>0.011679999999999999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236</v>
      </c>
      <c r="AT163" s="228" t="s">
        <v>143</v>
      </c>
      <c r="AU163" s="228" t="s">
        <v>85</v>
      </c>
      <c r="AY163" s="16" t="s">
        <v>142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236</v>
      </c>
      <c r="BM163" s="228" t="s">
        <v>624</v>
      </c>
    </row>
    <row r="164" s="2" customFormat="1" ht="37.8" customHeight="1">
      <c r="A164" s="37"/>
      <c r="B164" s="38"/>
      <c r="C164" s="216" t="s">
        <v>281</v>
      </c>
      <c r="D164" s="216" t="s">
        <v>143</v>
      </c>
      <c r="E164" s="217" t="s">
        <v>625</v>
      </c>
      <c r="F164" s="218" t="s">
        <v>626</v>
      </c>
      <c r="G164" s="219" t="s">
        <v>169</v>
      </c>
      <c r="H164" s="220">
        <v>16</v>
      </c>
      <c r="I164" s="221"/>
      <c r="J164" s="222">
        <f>ROUND(I164*H164,2)</f>
        <v>0</v>
      </c>
      <c r="K164" s="223"/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0.00012</v>
      </c>
      <c r="R164" s="226">
        <f>Q164*H164</f>
        <v>0.0019200000000000001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236</v>
      </c>
      <c r="AT164" s="228" t="s">
        <v>143</v>
      </c>
      <c r="AU164" s="228" t="s">
        <v>85</v>
      </c>
      <c r="AY164" s="16" t="s">
        <v>142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236</v>
      </c>
      <c r="BM164" s="228" t="s">
        <v>627</v>
      </c>
    </row>
    <row r="165" s="2" customFormat="1" ht="24.15" customHeight="1">
      <c r="A165" s="37"/>
      <c r="B165" s="38"/>
      <c r="C165" s="216" t="s">
        <v>287</v>
      </c>
      <c r="D165" s="216" t="s">
        <v>143</v>
      </c>
      <c r="E165" s="217" t="s">
        <v>628</v>
      </c>
      <c r="F165" s="218" t="s">
        <v>629</v>
      </c>
      <c r="G165" s="219" t="s">
        <v>158</v>
      </c>
      <c r="H165" s="220">
        <v>1</v>
      </c>
      <c r="I165" s="221"/>
      <c r="J165" s="222">
        <f>ROUND(I165*H165,2)</f>
        <v>0</v>
      </c>
      <c r="K165" s="223"/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236</v>
      </c>
      <c r="AT165" s="228" t="s">
        <v>143</v>
      </c>
      <c r="AU165" s="228" t="s">
        <v>85</v>
      </c>
      <c r="AY165" s="16" t="s">
        <v>142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236</v>
      </c>
      <c r="BM165" s="228" t="s">
        <v>630</v>
      </c>
    </row>
    <row r="166" s="2" customFormat="1" ht="24.15" customHeight="1">
      <c r="A166" s="37"/>
      <c r="B166" s="38"/>
      <c r="C166" s="216" t="s">
        <v>291</v>
      </c>
      <c r="D166" s="216" t="s">
        <v>143</v>
      </c>
      <c r="E166" s="217" t="s">
        <v>631</v>
      </c>
      <c r="F166" s="218" t="s">
        <v>632</v>
      </c>
      <c r="G166" s="219" t="s">
        <v>342</v>
      </c>
      <c r="H166" s="220">
        <v>0.014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236</v>
      </c>
      <c r="AT166" s="228" t="s">
        <v>143</v>
      </c>
      <c r="AU166" s="228" t="s">
        <v>85</v>
      </c>
      <c r="AY166" s="16" t="s">
        <v>142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236</v>
      </c>
      <c r="BM166" s="228" t="s">
        <v>633</v>
      </c>
    </row>
    <row r="167" s="12" customFormat="1" ht="22.8" customHeight="1">
      <c r="A167" s="12"/>
      <c r="B167" s="202"/>
      <c r="C167" s="203"/>
      <c r="D167" s="204" t="s">
        <v>74</v>
      </c>
      <c r="E167" s="268" t="s">
        <v>634</v>
      </c>
      <c r="F167" s="268" t="s">
        <v>635</v>
      </c>
      <c r="G167" s="203"/>
      <c r="H167" s="203"/>
      <c r="I167" s="206"/>
      <c r="J167" s="269">
        <f>BK167</f>
        <v>0</v>
      </c>
      <c r="K167" s="203"/>
      <c r="L167" s="208"/>
      <c r="M167" s="209"/>
      <c r="N167" s="210"/>
      <c r="O167" s="210"/>
      <c r="P167" s="211">
        <f>SUM(P168:P173)</f>
        <v>0</v>
      </c>
      <c r="Q167" s="210"/>
      <c r="R167" s="211">
        <f>SUM(R168:R173)</f>
        <v>0.0030100000000000001</v>
      </c>
      <c r="S167" s="210"/>
      <c r="T167" s="212">
        <f>SUM(T168:T173)</f>
        <v>0.065610000000000002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74</v>
      </c>
      <c r="AU167" s="214" t="s">
        <v>83</v>
      </c>
      <c r="AY167" s="213" t="s">
        <v>142</v>
      </c>
      <c r="BK167" s="215">
        <f>SUM(BK168:BK173)</f>
        <v>0</v>
      </c>
    </row>
    <row r="168" s="2" customFormat="1" ht="24.15" customHeight="1">
      <c r="A168" s="37"/>
      <c r="B168" s="38"/>
      <c r="C168" s="216" t="s">
        <v>297</v>
      </c>
      <c r="D168" s="216" t="s">
        <v>143</v>
      </c>
      <c r="E168" s="217" t="s">
        <v>636</v>
      </c>
      <c r="F168" s="218" t="s">
        <v>637</v>
      </c>
      <c r="G168" s="219" t="s">
        <v>328</v>
      </c>
      <c r="H168" s="220">
        <v>8</v>
      </c>
      <c r="I168" s="221"/>
      <c r="J168" s="222">
        <f>ROUND(I168*H168,2)</f>
        <v>0</v>
      </c>
      <c r="K168" s="223"/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0.00024000000000000001</v>
      </c>
      <c r="R168" s="226">
        <f>Q168*H168</f>
        <v>0.0019200000000000001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236</v>
      </c>
      <c r="AT168" s="228" t="s">
        <v>143</v>
      </c>
      <c r="AU168" s="228" t="s">
        <v>85</v>
      </c>
      <c r="AY168" s="16" t="s">
        <v>142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236</v>
      </c>
      <c r="BM168" s="228" t="s">
        <v>638</v>
      </c>
    </row>
    <row r="169" s="2" customFormat="1" ht="16.5" customHeight="1">
      <c r="A169" s="37"/>
      <c r="B169" s="38"/>
      <c r="C169" s="216" t="s">
        <v>304</v>
      </c>
      <c r="D169" s="216" t="s">
        <v>143</v>
      </c>
      <c r="E169" s="217" t="s">
        <v>639</v>
      </c>
      <c r="F169" s="218" t="s">
        <v>640</v>
      </c>
      <c r="G169" s="219" t="s">
        <v>158</v>
      </c>
      <c r="H169" s="220">
        <v>1</v>
      </c>
      <c r="I169" s="221"/>
      <c r="J169" s="222">
        <f>ROUND(I169*H169,2)</f>
        <v>0</v>
      </c>
      <c r="K169" s="223"/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0.00109</v>
      </c>
      <c r="R169" s="226">
        <f>Q169*H169</f>
        <v>0.00109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236</v>
      </c>
      <c r="AT169" s="228" t="s">
        <v>143</v>
      </c>
      <c r="AU169" s="228" t="s">
        <v>85</v>
      </c>
      <c r="AY169" s="16" t="s">
        <v>142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236</v>
      </c>
      <c r="BM169" s="228" t="s">
        <v>641</v>
      </c>
    </row>
    <row r="170" s="2" customFormat="1" ht="16.5" customHeight="1">
      <c r="A170" s="37"/>
      <c r="B170" s="38"/>
      <c r="C170" s="216" t="s">
        <v>309</v>
      </c>
      <c r="D170" s="216" t="s">
        <v>143</v>
      </c>
      <c r="E170" s="217" t="s">
        <v>642</v>
      </c>
      <c r="F170" s="218" t="s">
        <v>643</v>
      </c>
      <c r="G170" s="219" t="s">
        <v>328</v>
      </c>
      <c r="H170" s="220">
        <v>3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0.019460000000000002</v>
      </c>
      <c r="T170" s="227">
        <f>S170*H170</f>
        <v>0.058380000000000001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236</v>
      </c>
      <c r="AT170" s="228" t="s">
        <v>143</v>
      </c>
      <c r="AU170" s="228" t="s">
        <v>85</v>
      </c>
      <c r="AY170" s="16" t="s">
        <v>142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236</v>
      </c>
      <c r="BM170" s="228" t="s">
        <v>644</v>
      </c>
    </row>
    <row r="171" s="2" customFormat="1" ht="16.5" customHeight="1">
      <c r="A171" s="37"/>
      <c r="B171" s="38"/>
      <c r="C171" s="216" t="s">
        <v>313</v>
      </c>
      <c r="D171" s="216" t="s">
        <v>143</v>
      </c>
      <c r="E171" s="217" t="s">
        <v>645</v>
      </c>
      <c r="F171" s="218" t="s">
        <v>646</v>
      </c>
      <c r="G171" s="219" t="s">
        <v>328</v>
      </c>
      <c r="H171" s="220">
        <v>3</v>
      </c>
      <c r="I171" s="221"/>
      <c r="J171" s="222">
        <f>ROUND(I171*H171,2)</f>
        <v>0</v>
      </c>
      <c r="K171" s="223"/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0.00156</v>
      </c>
      <c r="T171" s="227">
        <f>S171*H171</f>
        <v>0.0046800000000000001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236</v>
      </c>
      <c r="AT171" s="228" t="s">
        <v>143</v>
      </c>
      <c r="AU171" s="228" t="s">
        <v>85</v>
      </c>
      <c r="AY171" s="16" t="s">
        <v>142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236</v>
      </c>
      <c r="BM171" s="228" t="s">
        <v>647</v>
      </c>
    </row>
    <row r="172" s="2" customFormat="1" ht="16.5" customHeight="1">
      <c r="A172" s="37"/>
      <c r="B172" s="38"/>
      <c r="C172" s="216" t="s">
        <v>317</v>
      </c>
      <c r="D172" s="216" t="s">
        <v>143</v>
      </c>
      <c r="E172" s="217" t="s">
        <v>648</v>
      </c>
      <c r="F172" s="218" t="s">
        <v>649</v>
      </c>
      <c r="G172" s="219" t="s">
        <v>158</v>
      </c>
      <c r="H172" s="220">
        <v>3</v>
      </c>
      <c r="I172" s="221"/>
      <c r="J172" s="222">
        <f>ROUND(I172*H172,2)</f>
        <v>0</v>
      </c>
      <c r="K172" s="223"/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0.00084999999999999995</v>
      </c>
      <c r="T172" s="227">
        <f>S172*H172</f>
        <v>0.0025499999999999997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236</v>
      </c>
      <c r="AT172" s="228" t="s">
        <v>143</v>
      </c>
      <c r="AU172" s="228" t="s">
        <v>85</v>
      </c>
      <c r="AY172" s="16" t="s">
        <v>142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236</v>
      </c>
      <c r="BM172" s="228" t="s">
        <v>650</v>
      </c>
    </row>
    <row r="173" s="2" customFormat="1" ht="24.15" customHeight="1">
      <c r="A173" s="37"/>
      <c r="B173" s="38"/>
      <c r="C173" s="216" t="s">
        <v>140</v>
      </c>
      <c r="D173" s="216" t="s">
        <v>143</v>
      </c>
      <c r="E173" s="217" t="s">
        <v>651</v>
      </c>
      <c r="F173" s="218" t="s">
        <v>652</v>
      </c>
      <c r="G173" s="219" t="s">
        <v>342</v>
      </c>
      <c r="H173" s="220">
        <v>0.0030000000000000001</v>
      </c>
      <c r="I173" s="221"/>
      <c r="J173" s="222">
        <f>ROUND(I173*H173,2)</f>
        <v>0</v>
      </c>
      <c r="K173" s="223"/>
      <c r="L173" s="43"/>
      <c r="M173" s="270" t="s">
        <v>1</v>
      </c>
      <c r="N173" s="271" t="s">
        <v>40</v>
      </c>
      <c r="O173" s="272"/>
      <c r="P173" s="273">
        <f>O173*H173</f>
        <v>0</v>
      </c>
      <c r="Q173" s="273">
        <v>0</v>
      </c>
      <c r="R173" s="273">
        <f>Q173*H173</f>
        <v>0</v>
      </c>
      <c r="S173" s="273">
        <v>0</v>
      </c>
      <c r="T173" s="27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236</v>
      </c>
      <c r="AT173" s="228" t="s">
        <v>143</v>
      </c>
      <c r="AU173" s="228" t="s">
        <v>85</v>
      </c>
      <c r="AY173" s="16" t="s">
        <v>142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236</v>
      </c>
      <c r="BM173" s="228" t="s">
        <v>653</v>
      </c>
    </row>
    <row r="174" s="2" customFormat="1" ht="6.96" customHeight="1">
      <c r="A174" s="37"/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43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sheet="1" autoFilter="0" formatColumns="0" formatRows="0" objects="1" scenarios="1" spinCount="100000" saltValue="Nft4X+Y7R5238vzgjd8u10YuD/Ehwxrv+BnRuzs64aRfWANvbjmKQmZ7DxbIDY0x4QMZ+1ALL9CaizpB5Jb9Sg==" hashValue="wU+0K5nXz5AUlj2KiCf+1nJwjrekjLoc+w146ByWuMSBNpT4sOchgw6En9enfZCwZW0u9xkw5bBhtwAIbIbI4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ROUND((SUM(BE122:BE179)),  2)</f>
        <v>0</v>
      </c>
      <c r="G33" s="37"/>
      <c r="H33" s="37"/>
      <c r="I33" s="154">
        <v>0.20999999999999999</v>
      </c>
      <c r="J33" s="153">
        <f>ROUND(((SUM(BE122:BE179))*I33),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ROUND((SUM(BF122:BF179)),  2)</f>
        <v>0</v>
      </c>
      <c r="G34" s="37"/>
      <c r="H34" s="37"/>
      <c r="I34" s="154">
        <v>0.12</v>
      </c>
      <c r="J34" s="153">
        <f>ROUND(((SUM(BF122:BF179))*I34),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ROUND((SUM(BG122:BG179)),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ROUND((SUM(BH122:BH179)),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ROUND((SUM(BI122:BI179)),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ústřední vytápění, vzduchotechnika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546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655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656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657</v>
      </c>
      <c r="E100" s="187"/>
      <c r="F100" s="187"/>
      <c r="G100" s="187"/>
      <c r="H100" s="187"/>
      <c r="I100" s="187"/>
      <c r="J100" s="188">
        <f>J142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658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659</v>
      </c>
      <c r="E102" s="187"/>
      <c r="F102" s="187"/>
      <c r="G102" s="187"/>
      <c r="H102" s="187"/>
      <c r="I102" s="187"/>
      <c r="J102" s="188">
        <f>J161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Poliklinika Žďár nad Sázavou -změna užívání prostor v 3.NP na ordinace kardiologie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D.1.4.2 - ústřední vytápění, vzduchotechnika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Studentská 1699/4</v>
      </c>
      <c r="G116" s="39"/>
      <c r="H116" s="39"/>
      <c r="I116" s="31" t="s">
        <v>22</v>
      </c>
      <c r="J116" s="78" t="str">
        <f>IF(J12="","",J12)</f>
        <v>22. 3. 2024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24</v>
      </c>
      <c r="D118" s="39"/>
      <c r="E118" s="39"/>
      <c r="F118" s="26" t="str">
        <f>E15</f>
        <v>Město Žďár nad Zázavou</v>
      </c>
      <c r="G118" s="39"/>
      <c r="H118" s="39"/>
      <c r="I118" s="31" t="s">
        <v>30</v>
      </c>
      <c r="J118" s="35" t="str">
        <f>E21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Filip Marek, Brněnská 326/34, Žďár nad Sázavou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128</v>
      </c>
      <c r="D121" s="193" t="s">
        <v>60</v>
      </c>
      <c r="E121" s="193" t="s">
        <v>56</v>
      </c>
      <c r="F121" s="193" t="s">
        <v>57</v>
      </c>
      <c r="G121" s="193" t="s">
        <v>129</v>
      </c>
      <c r="H121" s="193" t="s">
        <v>130</v>
      </c>
      <c r="I121" s="193" t="s">
        <v>131</v>
      </c>
      <c r="J121" s="194" t="s">
        <v>106</v>
      </c>
      <c r="K121" s="195" t="s">
        <v>132</v>
      </c>
      <c r="L121" s="196"/>
      <c r="M121" s="99" t="s">
        <v>1</v>
      </c>
      <c r="N121" s="100" t="s">
        <v>39</v>
      </c>
      <c r="O121" s="100" t="s">
        <v>133</v>
      </c>
      <c r="P121" s="100" t="s">
        <v>134</v>
      </c>
      <c r="Q121" s="100" t="s">
        <v>135</v>
      </c>
      <c r="R121" s="100" t="s">
        <v>136</v>
      </c>
      <c r="S121" s="100" t="s">
        <v>137</v>
      </c>
      <c r="T121" s="101" t="s">
        <v>138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139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0.12174239999999999</v>
      </c>
      <c r="S122" s="103"/>
      <c r="T122" s="200">
        <f>T123</f>
        <v>0.33473599999999998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74</v>
      </c>
      <c r="AU122" s="16" t="s">
        <v>108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74</v>
      </c>
      <c r="E123" s="205" t="s">
        <v>575</v>
      </c>
      <c r="F123" s="205" t="s">
        <v>576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P124+P136+P142+P156+P161</f>
        <v>0</v>
      </c>
      <c r="Q123" s="210"/>
      <c r="R123" s="211">
        <f>R124+R136+R142+R156+R161</f>
        <v>0.12174239999999999</v>
      </c>
      <c r="S123" s="210"/>
      <c r="T123" s="212">
        <f>T124+T136+T142+T156+T161</f>
        <v>0.33473599999999998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74</v>
      </c>
      <c r="AU123" s="214" t="s">
        <v>75</v>
      </c>
      <c r="AY123" s="213" t="s">
        <v>142</v>
      </c>
      <c r="BK123" s="215">
        <f>BK124+BK136+BK142+BK156+BK161</f>
        <v>0</v>
      </c>
    </row>
    <row r="124" s="12" customFormat="1" ht="22.8" customHeight="1">
      <c r="A124" s="12"/>
      <c r="B124" s="202"/>
      <c r="C124" s="203"/>
      <c r="D124" s="204" t="s">
        <v>74</v>
      </c>
      <c r="E124" s="268" t="s">
        <v>660</v>
      </c>
      <c r="F124" s="268" t="s">
        <v>661</v>
      </c>
      <c r="G124" s="203"/>
      <c r="H124" s="203"/>
      <c r="I124" s="206"/>
      <c r="J124" s="269">
        <f>BK124</f>
        <v>0</v>
      </c>
      <c r="K124" s="203"/>
      <c r="L124" s="208"/>
      <c r="M124" s="209"/>
      <c r="N124" s="210"/>
      <c r="O124" s="210"/>
      <c r="P124" s="211">
        <f>SUM(P125:P135)</f>
        <v>0</v>
      </c>
      <c r="Q124" s="210"/>
      <c r="R124" s="211">
        <f>SUM(R125:R135)</f>
        <v>0.040070000000000001</v>
      </c>
      <c r="S124" s="210"/>
      <c r="T124" s="212">
        <f>SUM(T125:T135)</f>
        <v>0.1958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74</v>
      </c>
      <c r="AU124" s="214" t="s">
        <v>83</v>
      </c>
      <c r="AY124" s="213" t="s">
        <v>142</v>
      </c>
      <c r="BK124" s="215">
        <f>SUM(BK125:BK135)</f>
        <v>0</v>
      </c>
    </row>
    <row r="125" s="2" customFormat="1" ht="21.75" customHeight="1">
      <c r="A125" s="37"/>
      <c r="B125" s="38"/>
      <c r="C125" s="216" t="s">
        <v>83</v>
      </c>
      <c r="D125" s="216" t="s">
        <v>143</v>
      </c>
      <c r="E125" s="217" t="s">
        <v>662</v>
      </c>
      <c r="F125" s="218" t="s">
        <v>663</v>
      </c>
      <c r="G125" s="219" t="s">
        <v>169</v>
      </c>
      <c r="H125" s="220">
        <v>23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2.0000000000000002E-05</v>
      </c>
      <c r="R125" s="226">
        <f>Q125*H125</f>
        <v>0.00046000000000000001</v>
      </c>
      <c r="S125" s="226">
        <v>0.001</v>
      </c>
      <c r="T125" s="227">
        <f>S125*H125</f>
        <v>0.023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236</v>
      </c>
      <c r="AT125" s="228" t="s">
        <v>143</v>
      </c>
      <c r="AU125" s="228" t="s">
        <v>85</v>
      </c>
      <c r="AY125" s="16" t="s">
        <v>142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236</v>
      </c>
      <c r="BM125" s="228" t="s">
        <v>664</v>
      </c>
    </row>
    <row r="126" s="2" customFormat="1" ht="24.15" customHeight="1">
      <c r="A126" s="37"/>
      <c r="B126" s="38"/>
      <c r="C126" s="216" t="s">
        <v>85</v>
      </c>
      <c r="D126" s="216" t="s">
        <v>143</v>
      </c>
      <c r="E126" s="217" t="s">
        <v>665</v>
      </c>
      <c r="F126" s="218" t="s">
        <v>666</v>
      </c>
      <c r="G126" s="219" t="s">
        <v>169</v>
      </c>
      <c r="H126" s="220">
        <v>54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2.0000000000000002E-05</v>
      </c>
      <c r="R126" s="226">
        <f>Q126*H126</f>
        <v>0.00108</v>
      </c>
      <c r="S126" s="226">
        <v>0.0032000000000000002</v>
      </c>
      <c r="T126" s="227">
        <f>S126*H126</f>
        <v>0.17280000000000001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236</v>
      </c>
      <c r="AT126" s="228" t="s">
        <v>143</v>
      </c>
      <c r="AU126" s="228" t="s">
        <v>85</v>
      </c>
      <c r="AY126" s="16" t="s">
        <v>142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236</v>
      </c>
      <c r="BM126" s="228" t="s">
        <v>667</v>
      </c>
    </row>
    <row r="127" s="2" customFormat="1" ht="24.15" customHeight="1">
      <c r="A127" s="37"/>
      <c r="B127" s="38"/>
      <c r="C127" s="216" t="s">
        <v>155</v>
      </c>
      <c r="D127" s="216" t="s">
        <v>143</v>
      </c>
      <c r="E127" s="217" t="s">
        <v>668</v>
      </c>
      <c r="F127" s="218" t="s">
        <v>669</v>
      </c>
      <c r="G127" s="219" t="s">
        <v>169</v>
      </c>
      <c r="H127" s="220">
        <v>5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0.00042999999999999999</v>
      </c>
      <c r="R127" s="226">
        <f>Q127*H127</f>
        <v>0.00215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236</v>
      </c>
      <c r="AT127" s="228" t="s">
        <v>143</v>
      </c>
      <c r="AU127" s="228" t="s">
        <v>85</v>
      </c>
      <c r="AY127" s="16" t="s">
        <v>142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236</v>
      </c>
      <c r="BM127" s="228" t="s">
        <v>670</v>
      </c>
    </row>
    <row r="128" s="2" customFormat="1" ht="24.15" customHeight="1">
      <c r="A128" s="37"/>
      <c r="B128" s="38"/>
      <c r="C128" s="216" t="s">
        <v>147</v>
      </c>
      <c r="D128" s="216" t="s">
        <v>143</v>
      </c>
      <c r="E128" s="217" t="s">
        <v>671</v>
      </c>
      <c r="F128" s="218" t="s">
        <v>672</v>
      </c>
      <c r="G128" s="219" t="s">
        <v>169</v>
      </c>
      <c r="H128" s="220">
        <v>14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0.00076000000000000004</v>
      </c>
      <c r="R128" s="226">
        <f>Q128*H128</f>
        <v>0.01064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236</v>
      </c>
      <c r="AT128" s="228" t="s">
        <v>143</v>
      </c>
      <c r="AU128" s="228" t="s">
        <v>85</v>
      </c>
      <c r="AY128" s="16" t="s">
        <v>142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236</v>
      </c>
      <c r="BM128" s="228" t="s">
        <v>673</v>
      </c>
    </row>
    <row r="129" s="2" customFormat="1" ht="24.15" customHeight="1">
      <c r="A129" s="37"/>
      <c r="B129" s="38"/>
      <c r="C129" s="216" t="s">
        <v>166</v>
      </c>
      <c r="D129" s="216" t="s">
        <v>143</v>
      </c>
      <c r="E129" s="217" t="s">
        <v>674</v>
      </c>
      <c r="F129" s="218" t="s">
        <v>675</v>
      </c>
      <c r="G129" s="219" t="s">
        <v>169</v>
      </c>
      <c r="H129" s="220">
        <v>15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0.00096000000000000002</v>
      </c>
      <c r="R129" s="226">
        <f>Q129*H129</f>
        <v>0.0144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236</v>
      </c>
      <c r="AT129" s="228" t="s">
        <v>143</v>
      </c>
      <c r="AU129" s="228" t="s">
        <v>85</v>
      </c>
      <c r="AY129" s="16" t="s">
        <v>142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236</v>
      </c>
      <c r="BM129" s="228" t="s">
        <v>676</v>
      </c>
    </row>
    <row r="130" s="2" customFormat="1" ht="16.5" customHeight="1">
      <c r="A130" s="37"/>
      <c r="B130" s="38"/>
      <c r="C130" s="216" t="s">
        <v>173</v>
      </c>
      <c r="D130" s="216" t="s">
        <v>143</v>
      </c>
      <c r="E130" s="217" t="s">
        <v>677</v>
      </c>
      <c r="F130" s="218" t="s">
        <v>678</v>
      </c>
      <c r="G130" s="219" t="s">
        <v>158</v>
      </c>
      <c r="H130" s="220">
        <v>11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0.00096000000000000002</v>
      </c>
      <c r="R130" s="226">
        <f>Q130*H130</f>
        <v>0.01056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236</v>
      </c>
      <c r="AT130" s="228" t="s">
        <v>143</v>
      </c>
      <c r="AU130" s="228" t="s">
        <v>85</v>
      </c>
      <c r="AY130" s="16" t="s">
        <v>142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236</v>
      </c>
      <c r="BM130" s="228" t="s">
        <v>679</v>
      </c>
    </row>
    <row r="131" s="13" customFormat="1">
      <c r="A131" s="13"/>
      <c r="B131" s="230"/>
      <c r="C131" s="231"/>
      <c r="D131" s="232" t="s">
        <v>149</v>
      </c>
      <c r="E131" s="233" t="s">
        <v>1</v>
      </c>
      <c r="F131" s="234" t="s">
        <v>680</v>
      </c>
      <c r="G131" s="231"/>
      <c r="H131" s="235">
        <v>5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149</v>
      </c>
      <c r="AU131" s="241" t="s">
        <v>85</v>
      </c>
      <c r="AV131" s="13" t="s">
        <v>85</v>
      </c>
      <c r="AW131" s="13" t="s">
        <v>32</v>
      </c>
      <c r="AX131" s="13" t="s">
        <v>75</v>
      </c>
      <c r="AY131" s="241" t="s">
        <v>142</v>
      </c>
    </row>
    <row r="132" s="13" customFormat="1">
      <c r="A132" s="13"/>
      <c r="B132" s="230"/>
      <c r="C132" s="231"/>
      <c r="D132" s="232" t="s">
        <v>149</v>
      </c>
      <c r="E132" s="233" t="s">
        <v>1</v>
      </c>
      <c r="F132" s="234" t="s">
        <v>681</v>
      </c>
      <c r="G132" s="231"/>
      <c r="H132" s="235">
        <v>6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149</v>
      </c>
      <c r="AU132" s="241" t="s">
        <v>85</v>
      </c>
      <c r="AV132" s="13" t="s">
        <v>85</v>
      </c>
      <c r="AW132" s="13" t="s">
        <v>32</v>
      </c>
      <c r="AX132" s="13" t="s">
        <v>75</v>
      </c>
      <c r="AY132" s="241" t="s">
        <v>142</v>
      </c>
    </row>
    <row r="133" s="14" customFormat="1">
      <c r="A133" s="14"/>
      <c r="B133" s="242"/>
      <c r="C133" s="243"/>
      <c r="D133" s="232" t="s">
        <v>149</v>
      </c>
      <c r="E133" s="244" t="s">
        <v>1</v>
      </c>
      <c r="F133" s="245" t="s">
        <v>165</v>
      </c>
      <c r="G133" s="243"/>
      <c r="H133" s="246">
        <v>11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149</v>
      </c>
      <c r="AU133" s="252" t="s">
        <v>85</v>
      </c>
      <c r="AV133" s="14" t="s">
        <v>147</v>
      </c>
      <c r="AW133" s="14" t="s">
        <v>32</v>
      </c>
      <c r="AX133" s="14" t="s">
        <v>83</v>
      </c>
      <c r="AY133" s="252" t="s">
        <v>142</v>
      </c>
    </row>
    <row r="134" s="2" customFormat="1" ht="24.15" customHeight="1">
      <c r="A134" s="37"/>
      <c r="B134" s="38"/>
      <c r="C134" s="216" t="s">
        <v>177</v>
      </c>
      <c r="D134" s="216" t="s">
        <v>143</v>
      </c>
      <c r="E134" s="217" t="s">
        <v>682</v>
      </c>
      <c r="F134" s="218" t="s">
        <v>683</v>
      </c>
      <c r="G134" s="219" t="s">
        <v>158</v>
      </c>
      <c r="H134" s="220">
        <v>2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0.00038999999999999999</v>
      </c>
      <c r="R134" s="226">
        <f>Q134*H134</f>
        <v>0.00077999999999999999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236</v>
      </c>
      <c r="AT134" s="228" t="s">
        <v>143</v>
      </c>
      <c r="AU134" s="228" t="s">
        <v>85</v>
      </c>
      <c r="AY134" s="16" t="s">
        <v>142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236</v>
      </c>
      <c r="BM134" s="228" t="s">
        <v>684</v>
      </c>
    </row>
    <row r="135" s="13" customFormat="1">
      <c r="A135" s="13"/>
      <c r="B135" s="230"/>
      <c r="C135" s="231"/>
      <c r="D135" s="232" t="s">
        <v>149</v>
      </c>
      <c r="E135" s="233" t="s">
        <v>1</v>
      </c>
      <c r="F135" s="234" t="s">
        <v>685</v>
      </c>
      <c r="G135" s="231"/>
      <c r="H135" s="235">
        <v>2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149</v>
      </c>
      <c r="AU135" s="241" t="s">
        <v>85</v>
      </c>
      <c r="AV135" s="13" t="s">
        <v>85</v>
      </c>
      <c r="AW135" s="13" t="s">
        <v>32</v>
      </c>
      <c r="AX135" s="13" t="s">
        <v>83</v>
      </c>
      <c r="AY135" s="241" t="s">
        <v>142</v>
      </c>
    </row>
    <row r="136" s="12" customFormat="1" ht="22.8" customHeight="1">
      <c r="A136" s="12"/>
      <c r="B136" s="202"/>
      <c r="C136" s="203"/>
      <c r="D136" s="204" t="s">
        <v>74</v>
      </c>
      <c r="E136" s="268" t="s">
        <v>686</v>
      </c>
      <c r="F136" s="268" t="s">
        <v>687</v>
      </c>
      <c r="G136" s="203"/>
      <c r="H136" s="203"/>
      <c r="I136" s="206"/>
      <c r="J136" s="269">
        <f>BK136</f>
        <v>0</v>
      </c>
      <c r="K136" s="203"/>
      <c r="L136" s="208"/>
      <c r="M136" s="209"/>
      <c r="N136" s="210"/>
      <c r="O136" s="210"/>
      <c r="P136" s="211">
        <f>SUM(P137:P141)</f>
        <v>0</v>
      </c>
      <c r="Q136" s="210"/>
      <c r="R136" s="211">
        <f>SUM(R137:R141)</f>
        <v>0.00022000000000000001</v>
      </c>
      <c r="S136" s="210"/>
      <c r="T136" s="21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74</v>
      </c>
      <c r="AU136" s="214" t="s">
        <v>83</v>
      </c>
      <c r="AY136" s="213" t="s">
        <v>142</v>
      </c>
      <c r="BK136" s="215">
        <f>SUM(BK137:BK141)</f>
        <v>0</v>
      </c>
    </row>
    <row r="137" s="2" customFormat="1" ht="21.75" customHeight="1">
      <c r="A137" s="37"/>
      <c r="B137" s="38"/>
      <c r="C137" s="216" t="s">
        <v>185</v>
      </c>
      <c r="D137" s="216" t="s">
        <v>143</v>
      </c>
      <c r="E137" s="217" t="s">
        <v>688</v>
      </c>
      <c r="F137" s="218" t="s">
        <v>689</v>
      </c>
      <c r="G137" s="219" t="s">
        <v>158</v>
      </c>
      <c r="H137" s="220">
        <v>2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3.0000000000000001E-05</v>
      </c>
      <c r="R137" s="226">
        <f>Q137*H137</f>
        <v>6.0000000000000002E-05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236</v>
      </c>
      <c r="AT137" s="228" t="s">
        <v>143</v>
      </c>
      <c r="AU137" s="228" t="s">
        <v>85</v>
      </c>
      <c r="AY137" s="16" t="s">
        <v>142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236</v>
      </c>
      <c r="BM137" s="228" t="s">
        <v>690</v>
      </c>
    </row>
    <row r="138" s="2" customFormat="1" ht="16.5" customHeight="1">
      <c r="A138" s="37"/>
      <c r="B138" s="38"/>
      <c r="C138" s="257" t="s">
        <v>194</v>
      </c>
      <c r="D138" s="257" t="s">
        <v>239</v>
      </c>
      <c r="E138" s="258" t="s">
        <v>691</v>
      </c>
      <c r="F138" s="259" t="s">
        <v>692</v>
      </c>
      <c r="G138" s="260" t="s">
        <v>1</v>
      </c>
      <c r="H138" s="261">
        <v>2</v>
      </c>
      <c r="I138" s="262"/>
      <c r="J138" s="263">
        <f>ROUND(I138*H138,2)</f>
        <v>0</v>
      </c>
      <c r="K138" s="264"/>
      <c r="L138" s="265"/>
      <c r="M138" s="266" t="s">
        <v>1</v>
      </c>
      <c r="N138" s="267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242</v>
      </c>
      <c r="AT138" s="228" t="s">
        <v>239</v>
      </c>
      <c r="AU138" s="228" t="s">
        <v>85</v>
      </c>
      <c r="AY138" s="16" t="s">
        <v>142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236</v>
      </c>
      <c r="BM138" s="228" t="s">
        <v>693</v>
      </c>
    </row>
    <row r="139" s="2" customFormat="1" ht="16.5" customHeight="1">
      <c r="A139" s="37"/>
      <c r="B139" s="38"/>
      <c r="C139" s="216" t="s">
        <v>199</v>
      </c>
      <c r="D139" s="216" t="s">
        <v>143</v>
      </c>
      <c r="E139" s="217" t="s">
        <v>694</v>
      </c>
      <c r="F139" s="218" t="s">
        <v>695</v>
      </c>
      <c r="G139" s="219" t="s">
        <v>158</v>
      </c>
      <c r="H139" s="220">
        <v>2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8.0000000000000007E-05</v>
      </c>
      <c r="R139" s="226">
        <f>Q139*H139</f>
        <v>0.00016000000000000001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236</v>
      </c>
      <c r="AT139" s="228" t="s">
        <v>143</v>
      </c>
      <c r="AU139" s="228" t="s">
        <v>85</v>
      </c>
      <c r="AY139" s="16" t="s">
        <v>142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236</v>
      </c>
      <c r="BM139" s="228" t="s">
        <v>696</v>
      </c>
    </row>
    <row r="140" s="2" customFormat="1" ht="16.5" customHeight="1">
      <c r="A140" s="37"/>
      <c r="B140" s="38"/>
      <c r="C140" s="257" t="s">
        <v>209</v>
      </c>
      <c r="D140" s="257" t="s">
        <v>239</v>
      </c>
      <c r="E140" s="258" t="s">
        <v>697</v>
      </c>
      <c r="F140" s="259" t="s">
        <v>698</v>
      </c>
      <c r="G140" s="260" t="s">
        <v>158</v>
      </c>
      <c r="H140" s="261">
        <v>2</v>
      </c>
      <c r="I140" s="262"/>
      <c r="J140" s="263">
        <f>ROUND(I140*H140,2)</f>
        <v>0</v>
      </c>
      <c r="K140" s="264"/>
      <c r="L140" s="265"/>
      <c r="M140" s="266" t="s">
        <v>1</v>
      </c>
      <c r="N140" s="267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242</v>
      </c>
      <c r="AT140" s="228" t="s">
        <v>239</v>
      </c>
      <c r="AU140" s="228" t="s">
        <v>85</v>
      </c>
      <c r="AY140" s="16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236</v>
      </c>
      <c r="BM140" s="228" t="s">
        <v>699</v>
      </c>
    </row>
    <row r="141" s="2" customFormat="1" ht="16.5" customHeight="1">
      <c r="A141" s="37"/>
      <c r="B141" s="38"/>
      <c r="C141" s="257" t="s">
        <v>8</v>
      </c>
      <c r="D141" s="257" t="s">
        <v>239</v>
      </c>
      <c r="E141" s="258" t="s">
        <v>700</v>
      </c>
      <c r="F141" s="259" t="s">
        <v>701</v>
      </c>
      <c r="G141" s="260" t="s">
        <v>158</v>
      </c>
      <c r="H141" s="261">
        <v>2</v>
      </c>
      <c r="I141" s="262"/>
      <c r="J141" s="263">
        <f>ROUND(I141*H141,2)</f>
        <v>0</v>
      </c>
      <c r="K141" s="264"/>
      <c r="L141" s="265"/>
      <c r="M141" s="266" t="s">
        <v>1</v>
      </c>
      <c r="N141" s="267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242</v>
      </c>
      <c r="AT141" s="228" t="s">
        <v>239</v>
      </c>
      <c r="AU141" s="228" t="s">
        <v>85</v>
      </c>
      <c r="AY141" s="16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236</v>
      </c>
      <c r="BM141" s="228" t="s">
        <v>702</v>
      </c>
    </row>
    <row r="142" s="12" customFormat="1" ht="22.8" customHeight="1">
      <c r="A142" s="12"/>
      <c r="B142" s="202"/>
      <c r="C142" s="203"/>
      <c r="D142" s="204" t="s">
        <v>74</v>
      </c>
      <c r="E142" s="268" t="s">
        <v>703</v>
      </c>
      <c r="F142" s="268" t="s">
        <v>704</v>
      </c>
      <c r="G142" s="203"/>
      <c r="H142" s="203"/>
      <c r="I142" s="206"/>
      <c r="J142" s="269">
        <f>BK142</f>
        <v>0</v>
      </c>
      <c r="K142" s="203"/>
      <c r="L142" s="208"/>
      <c r="M142" s="209"/>
      <c r="N142" s="210"/>
      <c r="O142" s="210"/>
      <c r="P142" s="211">
        <f>SUM(P143:P155)</f>
        <v>0</v>
      </c>
      <c r="Q142" s="210"/>
      <c r="R142" s="211">
        <f>SUM(R143:R155)</f>
        <v>0.069629999999999997</v>
      </c>
      <c r="S142" s="210"/>
      <c r="T142" s="212">
        <f>SUM(T143:T155)</f>
        <v>0.087216000000000002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74</v>
      </c>
      <c r="AU142" s="214" t="s">
        <v>83</v>
      </c>
      <c r="AY142" s="213" t="s">
        <v>142</v>
      </c>
      <c r="BK142" s="215">
        <f>SUM(BK143:BK155)</f>
        <v>0</v>
      </c>
    </row>
    <row r="143" s="2" customFormat="1" ht="16.5" customHeight="1">
      <c r="A143" s="37"/>
      <c r="B143" s="38"/>
      <c r="C143" s="216" t="s">
        <v>221</v>
      </c>
      <c r="D143" s="216" t="s">
        <v>143</v>
      </c>
      <c r="E143" s="217" t="s">
        <v>705</v>
      </c>
      <c r="F143" s="218" t="s">
        <v>706</v>
      </c>
      <c r="G143" s="219" t="s">
        <v>146</v>
      </c>
      <c r="H143" s="220">
        <v>3.5699999999999998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0.023800000000000002</v>
      </c>
      <c r="T143" s="227">
        <f>S143*H143</f>
        <v>0.084966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236</v>
      </c>
      <c r="AT143" s="228" t="s">
        <v>143</v>
      </c>
      <c r="AU143" s="228" t="s">
        <v>85</v>
      </c>
      <c r="AY143" s="16" t="s">
        <v>142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236</v>
      </c>
      <c r="BM143" s="228" t="s">
        <v>707</v>
      </c>
    </row>
    <row r="144" s="13" customFormat="1">
      <c r="A144" s="13"/>
      <c r="B144" s="230"/>
      <c r="C144" s="231"/>
      <c r="D144" s="232" t="s">
        <v>149</v>
      </c>
      <c r="E144" s="233" t="s">
        <v>1</v>
      </c>
      <c r="F144" s="234" t="s">
        <v>708</v>
      </c>
      <c r="G144" s="231"/>
      <c r="H144" s="235">
        <v>3.5699999999999998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149</v>
      </c>
      <c r="AU144" s="241" t="s">
        <v>85</v>
      </c>
      <c r="AV144" s="13" t="s">
        <v>85</v>
      </c>
      <c r="AW144" s="13" t="s">
        <v>32</v>
      </c>
      <c r="AX144" s="13" t="s">
        <v>75</v>
      </c>
      <c r="AY144" s="241" t="s">
        <v>142</v>
      </c>
    </row>
    <row r="145" s="14" customFormat="1">
      <c r="A145" s="14"/>
      <c r="B145" s="242"/>
      <c r="C145" s="243"/>
      <c r="D145" s="232" t="s">
        <v>149</v>
      </c>
      <c r="E145" s="244" t="s">
        <v>1</v>
      </c>
      <c r="F145" s="245" t="s">
        <v>165</v>
      </c>
      <c r="G145" s="243"/>
      <c r="H145" s="246">
        <v>3.5699999999999998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149</v>
      </c>
      <c r="AU145" s="252" t="s">
        <v>85</v>
      </c>
      <c r="AV145" s="14" t="s">
        <v>147</v>
      </c>
      <c r="AW145" s="14" t="s">
        <v>32</v>
      </c>
      <c r="AX145" s="14" t="s">
        <v>83</v>
      </c>
      <c r="AY145" s="252" t="s">
        <v>142</v>
      </c>
    </row>
    <row r="146" s="2" customFormat="1" ht="24.15" customHeight="1">
      <c r="A146" s="37"/>
      <c r="B146" s="38"/>
      <c r="C146" s="216" t="s">
        <v>228</v>
      </c>
      <c r="D146" s="216" t="s">
        <v>143</v>
      </c>
      <c r="E146" s="217" t="s">
        <v>709</v>
      </c>
      <c r="F146" s="218" t="s">
        <v>710</v>
      </c>
      <c r="G146" s="219" t="s">
        <v>146</v>
      </c>
      <c r="H146" s="220">
        <v>15.84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236</v>
      </c>
      <c r="AT146" s="228" t="s">
        <v>143</v>
      </c>
      <c r="AU146" s="228" t="s">
        <v>85</v>
      </c>
      <c r="AY146" s="16" t="s">
        <v>142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236</v>
      </c>
      <c r="BM146" s="228" t="s">
        <v>711</v>
      </c>
    </row>
    <row r="147" s="13" customFormat="1">
      <c r="A147" s="13"/>
      <c r="B147" s="230"/>
      <c r="C147" s="231"/>
      <c r="D147" s="232" t="s">
        <v>149</v>
      </c>
      <c r="E147" s="233" t="s">
        <v>1</v>
      </c>
      <c r="F147" s="234" t="s">
        <v>712</v>
      </c>
      <c r="G147" s="231"/>
      <c r="H147" s="235">
        <v>5.3550000000000004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149</v>
      </c>
      <c r="AU147" s="241" t="s">
        <v>85</v>
      </c>
      <c r="AV147" s="13" t="s">
        <v>85</v>
      </c>
      <c r="AW147" s="13" t="s">
        <v>32</v>
      </c>
      <c r="AX147" s="13" t="s">
        <v>75</v>
      </c>
      <c r="AY147" s="241" t="s">
        <v>142</v>
      </c>
    </row>
    <row r="148" s="13" customFormat="1">
      <c r="A148" s="13"/>
      <c r="B148" s="230"/>
      <c r="C148" s="231"/>
      <c r="D148" s="232" t="s">
        <v>149</v>
      </c>
      <c r="E148" s="233" t="s">
        <v>1</v>
      </c>
      <c r="F148" s="234" t="s">
        <v>713</v>
      </c>
      <c r="G148" s="231"/>
      <c r="H148" s="235">
        <v>6.8849999999999998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149</v>
      </c>
      <c r="AU148" s="241" t="s">
        <v>85</v>
      </c>
      <c r="AV148" s="13" t="s">
        <v>85</v>
      </c>
      <c r="AW148" s="13" t="s">
        <v>32</v>
      </c>
      <c r="AX148" s="13" t="s">
        <v>75</v>
      </c>
      <c r="AY148" s="241" t="s">
        <v>142</v>
      </c>
    </row>
    <row r="149" s="13" customFormat="1">
      <c r="A149" s="13"/>
      <c r="B149" s="230"/>
      <c r="C149" s="231"/>
      <c r="D149" s="232" t="s">
        <v>149</v>
      </c>
      <c r="E149" s="233" t="s">
        <v>1</v>
      </c>
      <c r="F149" s="234" t="s">
        <v>714</v>
      </c>
      <c r="G149" s="231"/>
      <c r="H149" s="235">
        <v>3.6000000000000001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149</v>
      </c>
      <c r="AU149" s="241" t="s">
        <v>85</v>
      </c>
      <c r="AV149" s="13" t="s">
        <v>85</v>
      </c>
      <c r="AW149" s="13" t="s">
        <v>32</v>
      </c>
      <c r="AX149" s="13" t="s">
        <v>75</v>
      </c>
      <c r="AY149" s="241" t="s">
        <v>142</v>
      </c>
    </row>
    <row r="150" s="14" customFormat="1">
      <c r="A150" s="14"/>
      <c r="B150" s="242"/>
      <c r="C150" s="243"/>
      <c r="D150" s="232" t="s">
        <v>149</v>
      </c>
      <c r="E150" s="244" t="s">
        <v>1</v>
      </c>
      <c r="F150" s="245" t="s">
        <v>165</v>
      </c>
      <c r="G150" s="243"/>
      <c r="H150" s="246">
        <v>15.84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149</v>
      </c>
      <c r="AU150" s="252" t="s">
        <v>85</v>
      </c>
      <c r="AV150" s="14" t="s">
        <v>147</v>
      </c>
      <c r="AW150" s="14" t="s">
        <v>32</v>
      </c>
      <c r="AX150" s="14" t="s">
        <v>83</v>
      </c>
      <c r="AY150" s="252" t="s">
        <v>142</v>
      </c>
    </row>
    <row r="151" s="2" customFormat="1" ht="37.8" customHeight="1">
      <c r="A151" s="37"/>
      <c r="B151" s="38"/>
      <c r="C151" s="216" t="s">
        <v>233</v>
      </c>
      <c r="D151" s="216" t="s">
        <v>143</v>
      </c>
      <c r="E151" s="217" t="s">
        <v>715</v>
      </c>
      <c r="F151" s="218" t="s">
        <v>716</v>
      </c>
      <c r="G151" s="219" t="s">
        <v>158</v>
      </c>
      <c r="H151" s="220">
        <v>2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0.034799999999999998</v>
      </c>
      <c r="R151" s="226">
        <f>Q151*H151</f>
        <v>0.069599999999999995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236</v>
      </c>
      <c r="AT151" s="228" t="s">
        <v>143</v>
      </c>
      <c r="AU151" s="228" t="s">
        <v>85</v>
      </c>
      <c r="AY151" s="16" t="s">
        <v>142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236</v>
      </c>
      <c r="BM151" s="228" t="s">
        <v>717</v>
      </c>
    </row>
    <row r="152" s="2" customFormat="1" ht="24.15" customHeight="1">
      <c r="A152" s="37"/>
      <c r="B152" s="38"/>
      <c r="C152" s="216" t="s">
        <v>236</v>
      </c>
      <c r="D152" s="216" t="s">
        <v>143</v>
      </c>
      <c r="E152" s="217" t="s">
        <v>718</v>
      </c>
      <c r="F152" s="218" t="s">
        <v>719</v>
      </c>
      <c r="G152" s="219" t="s">
        <v>158</v>
      </c>
      <c r="H152" s="220">
        <v>3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1.0000000000000001E-05</v>
      </c>
      <c r="R152" s="226">
        <f>Q152*H152</f>
        <v>3.0000000000000004E-05</v>
      </c>
      <c r="S152" s="226">
        <v>0.00075000000000000002</v>
      </c>
      <c r="T152" s="227">
        <f>S152*H152</f>
        <v>0.0022500000000000003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236</v>
      </c>
      <c r="AT152" s="228" t="s">
        <v>143</v>
      </c>
      <c r="AU152" s="228" t="s">
        <v>85</v>
      </c>
      <c r="AY152" s="16" t="s">
        <v>142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236</v>
      </c>
      <c r="BM152" s="228" t="s">
        <v>720</v>
      </c>
    </row>
    <row r="153" s="13" customFormat="1">
      <c r="A153" s="13"/>
      <c r="B153" s="230"/>
      <c r="C153" s="231"/>
      <c r="D153" s="232" t="s">
        <v>149</v>
      </c>
      <c r="E153" s="233" t="s">
        <v>1</v>
      </c>
      <c r="F153" s="234" t="s">
        <v>721</v>
      </c>
      <c r="G153" s="231"/>
      <c r="H153" s="235">
        <v>2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149</v>
      </c>
      <c r="AU153" s="241" t="s">
        <v>85</v>
      </c>
      <c r="AV153" s="13" t="s">
        <v>85</v>
      </c>
      <c r="AW153" s="13" t="s">
        <v>32</v>
      </c>
      <c r="AX153" s="13" t="s">
        <v>75</v>
      </c>
      <c r="AY153" s="241" t="s">
        <v>142</v>
      </c>
    </row>
    <row r="154" s="13" customFormat="1">
      <c r="A154" s="13"/>
      <c r="B154" s="230"/>
      <c r="C154" s="231"/>
      <c r="D154" s="232" t="s">
        <v>149</v>
      </c>
      <c r="E154" s="233" t="s">
        <v>1</v>
      </c>
      <c r="F154" s="234" t="s">
        <v>722</v>
      </c>
      <c r="G154" s="231"/>
      <c r="H154" s="235">
        <v>1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149</v>
      </c>
      <c r="AU154" s="241" t="s">
        <v>85</v>
      </c>
      <c r="AV154" s="13" t="s">
        <v>85</v>
      </c>
      <c r="AW154" s="13" t="s">
        <v>32</v>
      </c>
      <c r="AX154" s="13" t="s">
        <v>75</v>
      </c>
      <c r="AY154" s="241" t="s">
        <v>142</v>
      </c>
    </row>
    <row r="155" s="14" customFormat="1">
      <c r="A155" s="14"/>
      <c r="B155" s="242"/>
      <c r="C155" s="243"/>
      <c r="D155" s="232" t="s">
        <v>149</v>
      </c>
      <c r="E155" s="244" t="s">
        <v>1</v>
      </c>
      <c r="F155" s="245" t="s">
        <v>165</v>
      </c>
      <c r="G155" s="243"/>
      <c r="H155" s="246">
        <v>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149</v>
      </c>
      <c r="AU155" s="252" t="s">
        <v>85</v>
      </c>
      <c r="AV155" s="14" t="s">
        <v>147</v>
      </c>
      <c r="AW155" s="14" t="s">
        <v>32</v>
      </c>
      <c r="AX155" s="14" t="s">
        <v>83</v>
      </c>
      <c r="AY155" s="252" t="s">
        <v>142</v>
      </c>
    </row>
    <row r="156" s="12" customFormat="1" ht="22.8" customHeight="1">
      <c r="A156" s="12"/>
      <c r="B156" s="202"/>
      <c r="C156" s="203"/>
      <c r="D156" s="204" t="s">
        <v>74</v>
      </c>
      <c r="E156" s="268" t="s">
        <v>723</v>
      </c>
      <c r="F156" s="268" t="s">
        <v>724</v>
      </c>
      <c r="G156" s="203"/>
      <c r="H156" s="203"/>
      <c r="I156" s="206"/>
      <c r="J156" s="269">
        <f>BK156</f>
        <v>0</v>
      </c>
      <c r="K156" s="203"/>
      <c r="L156" s="208"/>
      <c r="M156" s="209"/>
      <c r="N156" s="210"/>
      <c r="O156" s="210"/>
      <c r="P156" s="211">
        <f>SUM(P157:P160)</f>
        <v>0</v>
      </c>
      <c r="Q156" s="210"/>
      <c r="R156" s="211">
        <f>SUM(R157:R160)</f>
        <v>0</v>
      </c>
      <c r="S156" s="210"/>
      <c r="T156" s="212">
        <f>SUM(T157:T160)</f>
        <v>0.051720000000000002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85</v>
      </c>
      <c r="AT156" s="214" t="s">
        <v>74</v>
      </c>
      <c r="AU156" s="214" t="s">
        <v>83</v>
      </c>
      <c r="AY156" s="213" t="s">
        <v>142</v>
      </c>
      <c r="BK156" s="215">
        <f>SUM(BK157:BK160)</f>
        <v>0</v>
      </c>
    </row>
    <row r="157" s="2" customFormat="1" ht="16.5" customHeight="1">
      <c r="A157" s="37"/>
      <c r="B157" s="38"/>
      <c r="C157" s="216" t="s">
        <v>245</v>
      </c>
      <c r="D157" s="216" t="s">
        <v>143</v>
      </c>
      <c r="E157" s="217" t="s">
        <v>725</v>
      </c>
      <c r="F157" s="218" t="s">
        <v>726</v>
      </c>
      <c r="G157" s="219" t="s">
        <v>158</v>
      </c>
      <c r="H157" s="220">
        <v>6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0.00050000000000000001</v>
      </c>
      <c r="T157" s="227">
        <f>S157*H157</f>
        <v>0.0030000000000000001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236</v>
      </c>
      <c r="AT157" s="228" t="s">
        <v>143</v>
      </c>
      <c r="AU157" s="228" t="s">
        <v>85</v>
      </c>
      <c r="AY157" s="16" t="s">
        <v>142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236</v>
      </c>
      <c r="BM157" s="228" t="s">
        <v>727</v>
      </c>
    </row>
    <row r="158" s="13" customFormat="1">
      <c r="A158" s="13"/>
      <c r="B158" s="230"/>
      <c r="C158" s="231"/>
      <c r="D158" s="232" t="s">
        <v>149</v>
      </c>
      <c r="E158" s="233" t="s">
        <v>1</v>
      </c>
      <c r="F158" s="234" t="s">
        <v>728</v>
      </c>
      <c r="G158" s="231"/>
      <c r="H158" s="235">
        <v>6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149</v>
      </c>
      <c r="AU158" s="241" t="s">
        <v>85</v>
      </c>
      <c r="AV158" s="13" t="s">
        <v>85</v>
      </c>
      <c r="AW158" s="13" t="s">
        <v>32</v>
      </c>
      <c r="AX158" s="13" t="s">
        <v>83</v>
      </c>
      <c r="AY158" s="241" t="s">
        <v>142</v>
      </c>
    </row>
    <row r="159" s="2" customFormat="1" ht="37.8" customHeight="1">
      <c r="A159" s="37"/>
      <c r="B159" s="38"/>
      <c r="C159" s="216" t="s">
        <v>253</v>
      </c>
      <c r="D159" s="216" t="s">
        <v>143</v>
      </c>
      <c r="E159" s="217" t="s">
        <v>729</v>
      </c>
      <c r="F159" s="218" t="s">
        <v>730</v>
      </c>
      <c r="G159" s="219" t="s">
        <v>169</v>
      </c>
      <c r="H159" s="220">
        <v>8.5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0.00464</v>
      </c>
      <c r="T159" s="227">
        <f>S159*H159</f>
        <v>0.039440000000000003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236</v>
      </c>
      <c r="AT159" s="228" t="s">
        <v>143</v>
      </c>
      <c r="AU159" s="228" t="s">
        <v>85</v>
      </c>
      <c r="AY159" s="16" t="s">
        <v>142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236</v>
      </c>
      <c r="BM159" s="228" t="s">
        <v>731</v>
      </c>
    </row>
    <row r="160" s="2" customFormat="1" ht="21.75" customHeight="1">
      <c r="A160" s="37"/>
      <c r="B160" s="38"/>
      <c r="C160" s="216" t="s">
        <v>261</v>
      </c>
      <c r="D160" s="216" t="s">
        <v>143</v>
      </c>
      <c r="E160" s="217" t="s">
        <v>732</v>
      </c>
      <c r="F160" s="218" t="s">
        <v>733</v>
      </c>
      <c r="G160" s="219" t="s">
        <v>158</v>
      </c>
      <c r="H160" s="220">
        <v>2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0.00464</v>
      </c>
      <c r="T160" s="227">
        <f>S160*H160</f>
        <v>0.0092800000000000001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236</v>
      </c>
      <c r="AT160" s="228" t="s">
        <v>143</v>
      </c>
      <c r="AU160" s="228" t="s">
        <v>85</v>
      </c>
      <c r="AY160" s="16" t="s">
        <v>142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236</v>
      </c>
      <c r="BM160" s="228" t="s">
        <v>734</v>
      </c>
    </row>
    <row r="161" s="12" customFormat="1" ht="22.8" customHeight="1">
      <c r="A161" s="12"/>
      <c r="B161" s="202"/>
      <c r="C161" s="203"/>
      <c r="D161" s="204" t="s">
        <v>74</v>
      </c>
      <c r="E161" s="268" t="s">
        <v>504</v>
      </c>
      <c r="F161" s="268" t="s">
        <v>735</v>
      </c>
      <c r="G161" s="203"/>
      <c r="H161" s="203"/>
      <c r="I161" s="206"/>
      <c r="J161" s="269">
        <f>BK161</f>
        <v>0</v>
      </c>
      <c r="K161" s="203"/>
      <c r="L161" s="208"/>
      <c r="M161" s="209"/>
      <c r="N161" s="210"/>
      <c r="O161" s="210"/>
      <c r="P161" s="211">
        <f>SUM(P162:P179)</f>
        <v>0</v>
      </c>
      <c r="Q161" s="210"/>
      <c r="R161" s="211">
        <f>SUM(R162:R179)</f>
        <v>0.0118224</v>
      </c>
      <c r="S161" s="210"/>
      <c r="T161" s="212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85</v>
      </c>
      <c r="AT161" s="214" t="s">
        <v>74</v>
      </c>
      <c r="AU161" s="214" t="s">
        <v>83</v>
      </c>
      <c r="AY161" s="213" t="s">
        <v>142</v>
      </c>
      <c r="BK161" s="215">
        <f>SUM(BK162:BK179)</f>
        <v>0</v>
      </c>
    </row>
    <row r="162" s="2" customFormat="1" ht="24.15" customHeight="1">
      <c r="A162" s="37"/>
      <c r="B162" s="38"/>
      <c r="C162" s="216" t="s">
        <v>265</v>
      </c>
      <c r="D162" s="216" t="s">
        <v>143</v>
      </c>
      <c r="E162" s="217" t="s">
        <v>736</v>
      </c>
      <c r="F162" s="218" t="s">
        <v>737</v>
      </c>
      <c r="G162" s="219" t="s">
        <v>146</v>
      </c>
      <c r="H162" s="220">
        <v>15.84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9.0000000000000006E-05</v>
      </c>
      <c r="R162" s="226">
        <f>Q162*H162</f>
        <v>0.0014256000000000002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236</v>
      </c>
      <c r="AT162" s="228" t="s">
        <v>143</v>
      </c>
      <c r="AU162" s="228" t="s">
        <v>85</v>
      </c>
      <c r="AY162" s="16" t="s">
        <v>142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236</v>
      </c>
      <c r="BM162" s="228" t="s">
        <v>738</v>
      </c>
    </row>
    <row r="163" s="13" customFormat="1">
      <c r="A163" s="13"/>
      <c r="B163" s="230"/>
      <c r="C163" s="231"/>
      <c r="D163" s="232" t="s">
        <v>149</v>
      </c>
      <c r="E163" s="233" t="s">
        <v>1</v>
      </c>
      <c r="F163" s="234" t="s">
        <v>712</v>
      </c>
      <c r="G163" s="231"/>
      <c r="H163" s="235">
        <v>5.3550000000000004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149</v>
      </c>
      <c r="AU163" s="241" t="s">
        <v>85</v>
      </c>
      <c r="AV163" s="13" t="s">
        <v>85</v>
      </c>
      <c r="AW163" s="13" t="s">
        <v>32</v>
      </c>
      <c r="AX163" s="13" t="s">
        <v>75</v>
      </c>
      <c r="AY163" s="241" t="s">
        <v>142</v>
      </c>
    </row>
    <row r="164" s="13" customFormat="1">
      <c r="A164" s="13"/>
      <c r="B164" s="230"/>
      <c r="C164" s="231"/>
      <c r="D164" s="232" t="s">
        <v>149</v>
      </c>
      <c r="E164" s="233" t="s">
        <v>1</v>
      </c>
      <c r="F164" s="234" t="s">
        <v>713</v>
      </c>
      <c r="G164" s="231"/>
      <c r="H164" s="235">
        <v>6.8849999999999998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149</v>
      </c>
      <c r="AU164" s="241" t="s">
        <v>85</v>
      </c>
      <c r="AV164" s="13" t="s">
        <v>85</v>
      </c>
      <c r="AW164" s="13" t="s">
        <v>32</v>
      </c>
      <c r="AX164" s="13" t="s">
        <v>75</v>
      </c>
      <c r="AY164" s="241" t="s">
        <v>142</v>
      </c>
    </row>
    <row r="165" s="13" customFormat="1">
      <c r="A165" s="13"/>
      <c r="B165" s="230"/>
      <c r="C165" s="231"/>
      <c r="D165" s="232" t="s">
        <v>149</v>
      </c>
      <c r="E165" s="233" t="s">
        <v>1</v>
      </c>
      <c r="F165" s="234" t="s">
        <v>714</v>
      </c>
      <c r="G165" s="231"/>
      <c r="H165" s="235">
        <v>3.6000000000000001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149</v>
      </c>
      <c r="AU165" s="241" t="s">
        <v>85</v>
      </c>
      <c r="AV165" s="13" t="s">
        <v>85</v>
      </c>
      <c r="AW165" s="13" t="s">
        <v>32</v>
      </c>
      <c r="AX165" s="13" t="s">
        <v>75</v>
      </c>
      <c r="AY165" s="241" t="s">
        <v>142</v>
      </c>
    </row>
    <row r="166" s="14" customFormat="1">
      <c r="A166" s="14"/>
      <c r="B166" s="242"/>
      <c r="C166" s="243"/>
      <c r="D166" s="232" t="s">
        <v>149</v>
      </c>
      <c r="E166" s="244" t="s">
        <v>1</v>
      </c>
      <c r="F166" s="245" t="s">
        <v>165</v>
      </c>
      <c r="G166" s="243"/>
      <c r="H166" s="246">
        <v>15.84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149</v>
      </c>
      <c r="AU166" s="252" t="s">
        <v>85</v>
      </c>
      <c r="AV166" s="14" t="s">
        <v>147</v>
      </c>
      <c r="AW166" s="14" t="s">
        <v>32</v>
      </c>
      <c r="AX166" s="14" t="s">
        <v>83</v>
      </c>
      <c r="AY166" s="252" t="s">
        <v>142</v>
      </c>
    </row>
    <row r="167" s="2" customFormat="1" ht="33" customHeight="1">
      <c r="A167" s="37"/>
      <c r="B167" s="38"/>
      <c r="C167" s="216" t="s">
        <v>7</v>
      </c>
      <c r="D167" s="216" t="s">
        <v>143</v>
      </c>
      <c r="E167" s="217" t="s">
        <v>739</v>
      </c>
      <c r="F167" s="218" t="s">
        <v>740</v>
      </c>
      <c r="G167" s="219" t="s">
        <v>146</v>
      </c>
      <c r="H167" s="220">
        <v>15.84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9.0000000000000006E-05</v>
      </c>
      <c r="R167" s="226">
        <f>Q167*H167</f>
        <v>0.0014256000000000002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236</v>
      </c>
      <c r="AT167" s="228" t="s">
        <v>143</v>
      </c>
      <c r="AU167" s="228" t="s">
        <v>85</v>
      </c>
      <c r="AY167" s="16" t="s">
        <v>142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236</v>
      </c>
      <c r="BM167" s="228" t="s">
        <v>741</v>
      </c>
    </row>
    <row r="168" s="13" customFormat="1">
      <c r="A168" s="13"/>
      <c r="B168" s="230"/>
      <c r="C168" s="231"/>
      <c r="D168" s="232" t="s">
        <v>149</v>
      </c>
      <c r="E168" s="233" t="s">
        <v>1</v>
      </c>
      <c r="F168" s="234" t="s">
        <v>712</v>
      </c>
      <c r="G168" s="231"/>
      <c r="H168" s="235">
        <v>5.3550000000000004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149</v>
      </c>
      <c r="AU168" s="241" t="s">
        <v>85</v>
      </c>
      <c r="AV168" s="13" t="s">
        <v>85</v>
      </c>
      <c r="AW168" s="13" t="s">
        <v>32</v>
      </c>
      <c r="AX168" s="13" t="s">
        <v>75</v>
      </c>
      <c r="AY168" s="241" t="s">
        <v>142</v>
      </c>
    </row>
    <row r="169" s="13" customFormat="1">
      <c r="A169" s="13"/>
      <c r="B169" s="230"/>
      <c r="C169" s="231"/>
      <c r="D169" s="232" t="s">
        <v>149</v>
      </c>
      <c r="E169" s="233" t="s">
        <v>1</v>
      </c>
      <c r="F169" s="234" t="s">
        <v>713</v>
      </c>
      <c r="G169" s="231"/>
      <c r="H169" s="235">
        <v>6.8849999999999998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149</v>
      </c>
      <c r="AU169" s="241" t="s">
        <v>85</v>
      </c>
      <c r="AV169" s="13" t="s">
        <v>85</v>
      </c>
      <c r="AW169" s="13" t="s">
        <v>32</v>
      </c>
      <c r="AX169" s="13" t="s">
        <v>75</v>
      </c>
      <c r="AY169" s="241" t="s">
        <v>142</v>
      </c>
    </row>
    <row r="170" s="13" customFormat="1">
      <c r="A170" s="13"/>
      <c r="B170" s="230"/>
      <c r="C170" s="231"/>
      <c r="D170" s="232" t="s">
        <v>149</v>
      </c>
      <c r="E170" s="233" t="s">
        <v>1</v>
      </c>
      <c r="F170" s="234" t="s">
        <v>714</v>
      </c>
      <c r="G170" s="231"/>
      <c r="H170" s="235">
        <v>3.6000000000000001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149</v>
      </c>
      <c r="AU170" s="241" t="s">
        <v>85</v>
      </c>
      <c r="AV170" s="13" t="s">
        <v>85</v>
      </c>
      <c r="AW170" s="13" t="s">
        <v>32</v>
      </c>
      <c r="AX170" s="13" t="s">
        <v>75</v>
      </c>
      <c r="AY170" s="241" t="s">
        <v>142</v>
      </c>
    </row>
    <row r="171" s="14" customFormat="1">
      <c r="A171" s="14"/>
      <c r="B171" s="242"/>
      <c r="C171" s="243"/>
      <c r="D171" s="232" t="s">
        <v>149</v>
      </c>
      <c r="E171" s="244" t="s">
        <v>1</v>
      </c>
      <c r="F171" s="245" t="s">
        <v>165</v>
      </c>
      <c r="G171" s="243"/>
      <c r="H171" s="246">
        <v>15.84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149</v>
      </c>
      <c r="AU171" s="252" t="s">
        <v>85</v>
      </c>
      <c r="AV171" s="14" t="s">
        <v>147</v>
      </c>
      <c r="AW171" s="14" t="s">
        <v>32</v>
      </c>
      <c r="AX171" s="14" t="s">
        <v>83</v>
      </c>
      <c r="AY171" s="252" t="s">
        <v>142</v>
      </c>
    </row>
    <row r="172" s="2" customFormat="1" ht="24.15" customHeight="1">
      <c r="A172" s="37"/>
      <c r="B172" s="38"/>
      <c r="C172" s="216" t="s">
        <v>275</v>
      </c>
      <c r="D172" s="216" t="s">
        <v>143</v>
      </c>
      <c r="E172" s="217" t="s">
        <v>742</v>
      </c>
      <c r="F172" s="218" t="s">
        <v>743</v>
      </c>
      <c r="G172" s="219" t="s">
        <v>146</v>
      </c>
      <c r="H172" s="220">
        <v>15.84</v>
      </c>
      <c r="I172" s="221"/>
      <c r="J172" s="222">
        <f>ROUND(I172*H172,2)</f>
        <v>0</v>
      </c>
      <c r="K172" s="223"/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0.00042999999999999999</v>
      </c>
      <c r="R172" s="226">
        <f>Q172*H172</f>
        <v>0.0068111999999999999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236</v>
      </c>
      <c r="AT172" s="228" t="s">
        <v>143</v>
      </c>
      <c r="AU172" s="228" t="s">
        <v>85</v>
      </c>
      <c r="AY172" s="16" t="s">
        <v>142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236</v>
      </c>
      <c r="BM172" s="228" t="s">
        <v>744</v>
      </c>
    </row>
    <row r="173" s="13" customFormat="1">
      <c r="A173" s="13"/>
      <c r="B173" s="230"/>
      <c r="C173" s="231"/>
      <c r="D173" s="232" t="s">
        <v>149</v>
      </c>
      <c r="E173" s="233" t="s">
        <v>1</v>
      </c>
      <c r="F173" s="234" t="s">
        <v>712</v>
      </c>
      <c r="G173" s="231"/>
      <c r="H173" s="235">
        <v>5.3550000000000004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149</v>
      </c>
      <c r="AU173" s="241" t="s">
        <v>85</v>
      </c>
      <c r="AV173" s="13" t="s">
        <v>85</v>
      </c>
      <c r="AW173" s="13" t="s">
        <v>32</v>
      </c>
      <c r="AX173" s="13" t="s">
        <v>75</v>
      </c>
      <c r="AY173" s="241" t="s">
        <v>142</v>
      </c>
    </row>
    <row r="174" s="13" customFormat="1">
      <c r="A174" s="13"/>
      <c r="B174" s="230"/>
      <c r="C174" s="231"/>
      <c r="D174" s="232" t="s">
        <v>149</v>
      </c>
      <c r="E174" s="233" t="s">
        <v>1</v>
      </c>
      <c r="F174" s="234" t="s">
        <v>713</v>
      </c>
      <c r="G174" s="231"/>
      <c r="H174" s="235">
        <v>6.8849999999999998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149</v>
      </c>
      <c r="AU174" s="241" t="s">
        <v>85</v>
      </c>
      <c r="AV174" s="13" t="s">
        <v>85</v>
      </c>
      <c r="AW174" s="13" t="s">
        <v>32</v>
      </c>
      <c r="AX174" s="13" t="s">
        <v>75</v>
      </c>
      <c r="AY174" s="241" t="s">
        <v>142</v>
      </c>
    </row>
    <row r="175" s="13" customFormat="1">
      <c r="A175" s="13"/>
      <c r="B175" s="230"/>
      <c r="C175" s="231"/>
      <c r="D175" s="232" t="s">
        <v>149</v>
      </c>
      <c r="E175" s="233" t="s">
        <v>1</v>
      </c>
      <c r="F175" s="234" t="s">
        <v>714</v>
      </c>
      <c r="G175" s="231"/>
      <c r="H175" s="235">
        <v>3.6000000000000001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149</v>
      </c>
      <c r="AU175" s="241" t="s">
        <v>85</v>
      </c>
      <c r="AV175" s="13" t="s">
        <v>85</v>
      </c>
      <c r="AW175" s="13" t="s">
        <v>32</v>
      </c>
      <c r="AX175" s="13" t="s">
        <v>75</v>
      </c>
      <c r="AY175" s="241" t="s">
        <v>142</v>
      </c>
    </row>
    <row r="176" s="14" customFormat="1">
      <c r="A176" s="14"/>
      <c r="B176" s="242"/>
      <c r="C176" s="243"/>
      <c r="D176" s="232" t="s">
        <v>149</v>
      </c>
      <c r="E176" s="244" t="s">
        <v>1</v>
      </c>
      <c r="F176" s="245" t="s">
        <v>165</v>
      </c>
      <c r="G176" s="243"/>
      <c r="H176" s="246">
        <v>15.84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149</v>
      </c>
      <c r="AU176" s="252" t="s">
        <v>85</v>
      </c>
      <c r="AV176" s="14" t="s">
        <v>147</v>
      </c>
      <c r="AW176" s="14" t="s">
        <v>32</v>
      </c>
      <c r="AX176" s="14" t="s">
        <v>83</v>
      </c>
      <c r="AY176" s="252" t="s">
        <v>142</v>
      </c>
    </row>
    <row r="177" s="2" customFormat="1" ht="24.15" customHeight="1">
      <c r="A177" s="37"/>
      <c r="B177" s="38"/>
      <c r="C177" s="216" t="s">
        <v>281</v>
      </c>
      <c r="D177" s="216" t="s">
        <v>143</v>
      </c>
      <c r="E177" s="217" t="s">
        <v>745</v>
      </c>
      <c r="F177" s="218" t="s">
        <v>746</v>
      </c>
      <c r="G177" s="219" t="s">
        <v>169</v>
      </c>
      <c r="H177" s="220">
        <v>36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1.0000000000000001E-05</v>
      </c>
      <c r="R177" s="226">
        <f>Q177*H177</f>
        <v>0.00036000000000000002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236</v>
      </c>
      <c r="AT177" s="228" t="s">
        <v>143</v>
      </c>
      <c r="AU177" s="228" t="s">
        <v>85</v>
      </c>
      <c r="AY177" s="16" t="s">
        <v>142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236</v>
      </c>
      <c r="BM177" s="228" t="s">
        <v>747</v>
      </c>
    </row>
    <row r="178" s="2" customFormat="1" ht="24.15" customHeight="1">
      <c r="A178" s="37"/>
      <c r="B178" s="38"/>
      <c r="C178" s="216" t="s">
        <v>287</v>
      </c>
      <c r="D178" s="216" t="s">
        <v>143</v>
      </c>
      <c r="E178" s="217" t="s">
        <v>748</v>
      </c>
      <c r="F178" s="218" t="s">
        <v>749</v>
      </c>
      <c r="G178" s="219" t="s">
        <v>169</v>
      </c>
      <c r="H178" s="220">
        <v>36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2.0000000000000002E-05</v>
      </c>
      <c r="R178" s="226">
        <f>Q178*H178</f>
        <v>0.00072000000000000005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236</v>
      </c>
      <c r="AT178" s="228" t="s">
        <v>143</v>
      </c>
      <c r="AU178" s="228" t="s">
        <v>85</v>
      </c>
      <c r="AY178" s="16" t="s">
        <v>142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236</v>
      </c>
      <c r="BM178" s="228" t="s">
        <v>750</v>
      </c>
    </row>
    <row r="179" s="2" customFormat="1" ht="24.15" customHeight="1">
      <c r="A179" s="37"/>
      <c r="B179" s="38"/>
      <c r="C179" s="216" t="s">
        <v>291</v>
      </c>
      <c r="D179" s="216" t="s">
        <v>143</v>
      </c>
      <c r="E179" s="217" t="s">
        <v>751</v>
      </c>
      <c r="F179" s="218" t="s">
        <v>752</v>
      </c>
      <c r="G179" s="219" t="s">
        <v>169</v>
      </c>
      <c r="H179" s="220">
        <v>36</v>
      </c>
      <c r="I179" s="221"/>
      <c r="J179" s="222">
        <f>ROUND(I179*H179,2)</f>
        <v>0</v>
      </c>
      <c r="K179" s="223"/>
      <c r="L179" s="43"/>
      <c r="M179" s="270" t="s">
        <v>1</v>
      </c>
      <c r="N179" s="271" t="s">
        <v>40</v>
      </c>
      <c r="O179" s="272"/>
      <c r="P179" s="273">
        <f>O179*H179</f>
        <v>0</v>
      </c>
      <c r="Q179" s="273">
        <v>3.0000000000000001E-05</v>
      </c>
      <c r="R179" s="273">
        <f>Q179*H179</f>
        <v>0.00108</v>
      </c>
      <c r="S179" s="273">
        <v>0</v>
      </c>
      <c r="T179" s="27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236</v>
      </c>
      <c r="AT179" s="228" t="s">
        <v>143</v>
      </c>
      <c r="AU179" s="228" t="s">
        <v>85</v>
      </c>
      <c r="AY179" s="16" t="s">
        <v>142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236</v>
      </c>
      <c r="BM179" s="228" t="s">
        <v>753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ZwwhqAHNMpfPssaKFe6l7CPR3+Ajb4oJoEKROomsLTRBo9xZ7mThQAG1Pk45GNqNdhhSyXoayyQDuD3X89HmCw==" hashValue="8zT0DmI8AA4Ch2sez/48GX8t+m0FVRwQPqT8r88nynj6Z3ozPOwuF36/KwW+R+DrJyDwtD35eGoPbMnQTk6VOw==" algorithmName="SHA-512" password="CC35"/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ROUND((SUM(BE126:BE194)),  2)</f>
        <v>0</v>
      </c>
      <c r="G33" s="37"/>
      <c r="H33" s="37"/>
      <c r="I33" s="154">
        <v>0.20999999999999999</v>
      </c>
      <c r="J33" s="153">
        <f>ROUND(((SUM(BE126:BE194))*I33),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ROUND((SUM(BF126:BF194)),  2)</f>
        <v>0</v>
      </c>
      <c r="G34" s="37"/>
      <c r="H34" s="37"/>
      <c r="I34" s="154">
        <v>0.12</v>
      </c>
      <c r="J34" s="153">
        <f>ROUND(((SUM(BF126:BF194))*I34),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ROUND((SUM(BG126:BG194)),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ROUND((SUM(BH126:BH194)),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ROUND((SUM(BI126:BI194)),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D.1.4.3 - elektrické rozvody silnoproudé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755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756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757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758</v>
      </c>
      <c r="E100" s="181"/>
      <c r="F100" s="181"/>
      <c r="G100" s="181"/>
      <c r="H100" s="181"/>
      <c r="I100" s="181"/>
      <c r="J100" s="182">
        <f>J154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759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116</v>
      </c>
      <c r="E102" s="181"/>
      <c r="F102" s="181"/>
      <c r="G102" s="181"/>
      <c r="H102" s="181"/>
      <c r="I102" s="181"/>
      <c r="J102" s="182">
        <f>J170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545</v>
      </c>
      <c r="E103" s="187"/>
      <c r="F103" s="187"/>
      <c r="G103" s="187"/>
      <c r="H103" s="187"/>
      <c r="I103" s="187"/>
      <c r="J103" s="188">
        <f>J171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117</v>
      </c>
      <c r="E104" s="187"/>
      <c r="F104" s="187"/>
      <c r="G104" s="187"/>
      <c r="H104" s="187"/>
      <c r="I104" s="187"/>
      <c r="J104" s="188">
        <f>J174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760</v>
      </c>
      <c r="E105" s="187"/>
      <c r="F105" s="187"/>
      <c r="G105" s="187"/>
      <c r="H105" s="187"/>
      <c r="I105" s="187"/>
      <c r="J105" s="188">
        <f>J180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761</v>
      </c>
      <c r="E106" s="181"/>
      <c r="F106" s="181"/>
      <c r="G106" s="181"/>
      <c r="H106" s="181"/>
      <c r="I106" s="181"/>
      <c r="J106" s="182">
        <f>J185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Poliklinika Žďár nad Sázavou -změna užívání prostor v 3.NP na ordinace kardiologie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D.1.4.3 - elektrické rozvody silnoproudé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Studentská 1699/4</v>
      </c>
      <c r="G120" s="39"/>
      <c r="H120" s="39"/>
      <c r="I120" s="31" t="s">
        <v>22</v>
      </c>
      <c r="J120" s="78" t="str">
        <f>IF(J12="","",J12)</f>
        <v>22. 3. 2024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Město Žďár nad Zázavou</v>
      </c>
      <c r="G122" s="39"/>
      <c r="H122" s="39"/>
      <c r="I122" s="31" t="s">
        <v>30</v>
      </c>
      <c r="J122" s="35" t="str">
        <f>E21</f>
        <v>Filip Marek, Brněnská 326/34, Žďár nad Sázavou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Filip Marek, Brněnská 326/34, Žďár nad Sázavou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128</v>
      </c>
      <c r="D125" s="193" t="s">
        <v>60</v>
      </c>
      <c r="E125" s="193" t="s">
        <v>56</v>
      </c>
      <c r="F125" s="193" t="s">
        <v>57</v>
      </c>
      <c r="G125" s="193" t="s">
        <v>129</v>
      </c>
      <c r="H125" s="193" t="s">
        <v>130</v>
      </c>
      <c r="I125" s="193" t="s">
        <v>131</v>
      </c>
      <c r="J125" s="194" t="s">
        <v>106</v>
      </c>
      <c r="K125" s="195" t="s">
        <v>132</v>
      </c>
      <c r="L125" s="196"/>
      <c r="M125" s="99" t="s">
        <v>1</v>
      </c>
      <c r="N125" s="100" t="s">
        <v>39</v>
      </c>
      <c r="O125" s="100" t="s">
        <v>133</v>
      </c>
      <c r="P125" s="100" t="s">
        <v>134</v>
      </c>
      <c r="Q125" s="100" t="s">
        <v>135</v>
      </c>
      <c r="R125" s="100" t="s">
        <v>136</v>
      </c>
      <c r="S125" s="100" t="s">
        <v>137</v>
      </c>
      <c r="T125" s="101" t="s">
        <v>138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139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P127+P130+P142+P154+P165+P170+P185</f>
        <v>0</v>
      </c>
      <c r="Q126" s="103"/>
      <c r="R126" s="199">
        <f>R127+R130+R142+R154+R165+R170+R185</f>
        <v>0.57425999999999999</v>
      </c>
      <c r="S126" s="103"/>
      <c r="T126" s="200">
        <f>T127+T130+T142+T154+T165+T170+T185</f>
        <v>0.080000000000000002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74</v>
      </c>
      <c r="AU126" s="16" t="s">
        <v>108</v>
      </c>
      <c r="BK126" s="201">
        <f>BK127+BK130+BK142+BK154+BK165+BK170+BK185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762</v>
      </c>
      <c r="F127" s="205" t="s">
        <v>763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SUM(P128:P129)</f>
        <v>0</v>
      </c>
      <c r="Q127" s="210"/>
      <c r="R127" s="211">
        <f>SUM(R128:R129)</f>
        <v>0</v>
      </c>
      <c r="S127" s="210"/>
      <c r="T127" s="212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74</v>
      </c>
      <c r="AU127" s="214" t="s">
        <v>75</v>
      </c>
      <c r="AY127" s="213" t="s">
        <v>142</v>
      </c>
      <c r="BK127" s="215">
        <f>SUM(BK128:BK129)</f>
        <v>0</v>
      </c>
    </row>
    <row r="128" s="2" customFormat="1" ht="24.15" customHeight="1">
      <c r="A128" s="37"/>
      <c r="B128" s="38"/>
      <c r="C128" s="216" t="s">
        <v>83</v>
      </c>
      <c r="D128" s="216" t="s">
        <v>143</v>
      </c>
      <c r="E128" s="217" t="s">
        <v>764</v>
      </c>
      <c r="F128" s="218" t="s">
        <v>765</v>
      </c>
      <c r="G128" s="219" t="s">
        <v>158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147</v>
      </c>
      <c r="AT128" s="228" t="s">
        <v>143</v>
      </c>
      <c r="AU128" s="228" t="s">
        <v>83</v>
      </c>
      <c r="AY128" s="16" t="s">
        <v>142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147</v>
      </c>
      <c r="BM128" s="228" t="s">
        <v>766</v>
      </c>
    </row>
    <row r="129" s="2" customFormat="1">
      <c r="A129" s="37"/>
      <c r="B129" s="38"/>
      <c r="C129" s="39"/>
      <c r="D129" s="232" t="s">
        <v>171</v>
      </c>
      <c r="E129" s="39"/>
      <c r="F129" s="253" t="s">
        <v>767</v>
      </c>
      <c r="G129" s="39"/>
      <c r="H129" s="39"/>
      <c r="I129" s="254"/>
      <c r="J129" s="39"/>
      <c r="K129" s="39"/>
      <c r="L129" s="43"/>
      <c r="M129" s="255"/>
      <c r="N129" s="25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171</v>
      </c>
      <c r="AU129" s="16" t="s">
        <v>83</v>
      </c>
    </row>
    <row r="130" s="12" customFormat="1" ht="25.92" customHeight="1">
      <c r="A130" s="12"/>
      <c r="B130" s="202"/>
      <c r="C130" s="203"/>
      <c r="D130" s="204" t="s">
        <v>74</v>
      </c>
      <c r="E130" s="205" t="s">
        <v>768</v>
      </c>
      <c r="F130" s="205" t="s">
        <v>769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SUM(P131:P141)</f>
        <v>0</v>
      </c>
      <c r="Q130" s="210"/>
      <c r="R130" s="211">
        <f>SUM(R131:R141)</f>
        <v>0</v>
      </c>
      <c r="S130" s="210"/>
      <c r="T130" s="212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75</v>
      </c>
      <c r="AY130" s="213" t="s">
        <v>142</v>
      </c>
      <c r="BK130" s="215">
        <f>SUM(BK131:BK141)</f>
        <v>0</v>
      </c>
    </row>
    <row r="131" s="2" customFormat="1" ht="49.05" customHeight="1">
      <c r="A131" s="37"/>
      <c r="B131" s="38"/>
      <c r="C131" s="216" t="s">
        <v>85</v>
      </c>
      <c r="D131" s="216" t="s">
        <v>143</v>
      </c>
      <c r="E131" s="217" t="s">
        <v>770</v>
      </c>
      <c r="F131" s="218" t="s">
        <v>771</v>
      </c>
      <c r="G131" s="219" t="s">
        <v>158</v>
      </c>
      <c r="H131" s="220">
        <v>3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147</v>
      </c>
      <c r="AT131" s="228" t="s">
        <v>143</v>
      </c>
      <c r="AU131" s="228" t="s">
        <v>83</v>
      </c>
      <c r="AY131" s="16" t="s">
        <v>142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147</v>
      </c>
      <c r="BM131" s="228" t="s">
        <v>772</v>
      </c>
    </row>
    <row r="132" s="2" customFormat="1" ht="21.75" customHeight="1">
      <c r="A132" s="37"/>
      <c r="B132" s="38"/>
      <c r="C132" s="257" t="s">
        <v>155</v>
      </c>
      <c r="D132" s="257" t="s">
        <v>239</v>
      </c>
      <c r="E132" s="258" t="s">
        <v>773</v>
      </c>
      <c r="F132" s="259" t="s">
        <v>774</v>
      </c>
      <c r="G132" s="260" t="s">
        <v>158</v>
      </c>
      <c r="H132" s="261">
        <v>3</v>
      </c>
      <c r="I132" s="262"/>
      <c r="J132" s="263">
        <f>ROUND(I132*H132,2)</f>
        <v>0</v>
      </c>
      <c r="K132" s="264"/>
      <c r="L132" s="265"/>
      <c r="M132" s="266" t="s">
        <v>1</v>
      </c>
      <c r="N132" s="267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185</v>
      </c>
      <c r="AT132" s="228" t="s">
        <v>239</v>
      </c>
      <c r="AU132" s="228" t="s">
        <v>83</v>
      </c>
      <c r="AY132" s="16" t="s">
        <v>142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147</v>
      </c>
      <c r="BM132" s="228" t="s">
        <v>775</v>
      </c>
    </row>
    <row r="133" s="2" customFormat="1" ht="49.05" customHeight="1">
      <c r="A133" s="37"/>
      <c r="B133" s="38"/>
      <c r="C133" s="216" t="s">
        <v>147</v>
      </c>
      <c r="D133" s="216" t="s">
        <v>143</v>
      </c>
      <c r="E133" s="217" t="s">
        <v>776</v>
      </c>
      <c r="F133" s="218" t="s">
        <v>777</v>
      </c>
      <c r="G133" s="219" t="s">
        <v>158</v>
      </c>
      <c r="H133" s="220">
        <v>6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147</v>
      </c>
      <c r="AT133" s="228" t="s">
        <v>143</v>
      </c>
      <c r="AU133" s="228" t="s">
        <v>83</v>
      </c>
      <c r="AY133" s="16" t="s">
        <v>142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147</v>
      </c>
      <c r="BM133" s="228" t="s">
        <v>778</v>
      </c>
    </row>
    <row r="134" s="2" customFormat="1" ht="16.5" customHeight="1">
      <c r="A134" s="37"/>
      <c r="B134" s="38"/>
      <c r="C134" s="257" t="s">
        <v>166</v>
      </c>
      <c r="D134" s="257" t="s">
        <v>239</v>
      </c>
      <c r="E134" s="258" t="s">
        <v>779</v>
      </c>
      <c r="F134" s="259" t="s">
        <v>780</v>
      </c>
      <c r="G134" s="260" t="s">
        <v>158</v>
      </c>
      <c r="H134" s="261">
        <v>6</v>
      </c>
      <c r="I134" s="262"/>
      <c r="J134" s="263">
        <f>ROUND(I134*H134,2)</f>
        <v>0</v>
      </c>
      <c r="K134" s="264"/>
      <c r="L134" s="265"/>
      <c r="M134" s="266" t="s">
        <v>1</v>
      </c>
      <c r="N134" s="267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185</v>
      </c>
      <c r="AT134" s="228" t="s">
        <v>239</v>
      </c>
      <c r="AU134" s="228" t="s">
        <v>83</v>
      </c>
      <c r="AY134" s="16" t="s">
        <v>142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147</v>
      </c>
      <c r="BM134" s="228" t="s">
        <v>781</v>
      </c>
    </row>
    <row r="135" s="2" customFormat="1" ht="49.05" customHeight="1">
      <c r="A135" s="37"/>
      <c r="B135" s="38"/>
      <c r="C135" s="216" t="s">
        <v>173</v>
      </c>
      <c r="D135" s="216" t="s">
        <v>143</v>
      </c>
      <c r="E135" s="217" t="s">
        <v>782</v>
      </c>
      <c r="F135" s="218" t="s">
        <v>783</v>
      </c>
      <c r="G135" s="219" t="s">
        <v>158</v>
      </c>
      <c r="H135" s="220">
        <v>3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147</v>
      </c>
      <c r="AT135" s="228" t="s">
        <v>143</v>
      </c>
      <c r="AU135" s="228" t="s">
        <v>83</v>
      </c>
      <c r="AY135" s="16" t="s">
        <v>142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147</v>
      </c>
      <c r="BM135" s="228" t="s">
        <v>784</v>
      </c>
    </row>
    <row r="136" s="2" customFormat="1" ht="16.5" customHeight="1">
      <c r="A136" s="37"/>
      <c r="B136" s="38"/>
      <c r="C136" s="257" t="s">
        <v>177</v>
      </c>
      <c r="D136" s="257" t="s">
        <v>239</v>
      </c>
      <c r="E136" s="258" t="s">
        <v>785</v>
      </c>
      <c r="F136" s="259" t="s">
        <v>786</v>
      </c>
      <c r="G136" s="260" t="s">
        <v>158</v>
      </c>
      <c r="H136" s="261">
        <v>3</v>
      </c>
      <c r="I136" s="262"/>
      <c r="J136" s="263">
        <f>ROUND(I136*H136,2)</f>
        <v>0</v>
      </c>
      <c r="K136" s="264"/>
      <c r="L136" s="265"/>
      <c r="M136" s="266" t="s">
        <v>1</v>
      </c>
      <c r="N136" s="267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185</v>
      </c>
      <c r="AT136" s="228" t="s">
        <v>239</v>
      </c>
      <c r="AU136" s="228" t="s">
        <v>83</v>
      </c>
      <c r="AY136" s="16" t="s">
        <v>142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147</v>
      </c>
      <c r="BM136" s="228" t="s">
        <v>787</v>
      </c>
    </row>
    <row r="137" s="2" customFormat="1" ht="49.05" customHeight="1">
      <c r="A137" s="37"/>
      <c r="B137" s="38"/>
      <c r="C137" s="216" t="s">
        <v>185</v>
      </c>
      <c r="D137" s="216" t="s">
        <v>143</v>
      </c>
      <c r="E137" s="217" t="s">
        <v>788</v>
      </c>
      <c r="F137" s="218" t="s">
        <v>789</v>
      </c>
      <c r="G137" s="219" t="s">
        <v>158</v>
      </c>
      <c r="H137" s="220">
        <v>2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147</v>
      </c>
      <c r="AT137" s="228" t="s">
        <v>143</v>
      </c>
      <c r="AU137" s="228" t="s">
        <v>83</v>
      </c>
      <c r="AY137" s="16" t="s">
        <v>142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147</v>
      </c>
      <c r="BM137" s="228" t="s">
        <v>790</v>
      </c>
    </row>
    <row r="138" s="2" customFormat="1" ht="16.5" customHeight="1">
      <c r="A138" s="37"/>
      <c r="B138" s="38"/>
      <c r="C138" s="257" t="s">
        <v>194</v>
      </c>
      <c r="D138" s="257" t="s">
        <v>239</v>
      </c>
      <c r="E138" s="258" t="s">
        <v>791</v>
      </c>
      <c r="F138" s="259" t="s">
        <v>792</v>
      </c>
      <c r="G138" s="260" t="s">
        <v>158</v>
      </c>
      <c r="H138" s="261">
        <v>2</v>
      </c>
      <c r="I138" s="262"/>
      <c r="J138" s="263">
        <f>ROUND(I138*H138,2)</f>
        <v>0</v>
      </c>
      <c r="K138" s="264"/>
      <c r="L138" s="265"/>
      <c r="M138" s="266" t="s">
        <v>1</v>
      </c>
      <c r="N138" s="267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185</v>
      </c>
      <c r="AT138" s="228" t="s">
        <v>239</v>
      </c>
      <c r="AU138" s="228" t="s">
        <v>83</v>
      </c>
      <c r="AY138" s="16" t="s">
        <v>142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147</v>
      </c>
      <c r="BM138" s="228" t="s">
        <v>793</v>
      </c>
    </row>
    <row r="139" s="2" customFormat="1" ht="37.8" customHeight="1">
      <c r="A139" s="37"/>
      <c r="B139" s="38"/>
      <c r="C139" s="216" t="s">
        <v>199</v>
      </c>
      <c r="D139" s="216" t="s">
        <v>143</v>
      </c>
      <c r="E139" s="217" t="s">
        <v>794</v>
      </c>
      <c r="F139" s="218" t="s">
        <v>795</v>
      </c>
      <c r="G139" s="219" t="s">
        <v>158</v>
      </c>
      <c r="H139" s="220">
        <v>68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147</v>
      </c>
      <c r="AT139" s="228" t="s">
        <v>143</v>
      </c>
      <c r="AU139" s="228" t="s">
        <v>83</v>
      </c>
      <c r="AY139" s="16" t="s">
        <v>142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147</v>
      </c>
      <c r="BM139" s="228" t="s">
        <v>796</v>
      </c>
    </row>
    <row r="140" s="2" customFormat="1" ht="21.75" customHeight="1">
      <c r="A140" s="37"/>
      <c r="B140" s="38"/>
      <c r="C140" s="257" t="s">
        <v>209</v>
      </c>
      <c r="D140" s="257" t="s">
        <v>239</v>
      </c>
      <c r="E140" s="258" t="s">
        <v>797</v>
      </c>
      <c r="F140" s="259" t="s">
        <v>798</v>
      </c>
      <c r="G140" s="260" t="s">
        <v>158</v>
      </c>
      <c r="H140" s="261">
        <v>45</v>
      </c>
      <c r="I140" s="262"/>
      <c r="J140" s="263">
        <f>ROUND(I140*H140,2)</f>
        <v>0</v>
      </c>
      <c r="K140" s="264"/>
      <c r="L140" s="265"/>
      <c r="M140" s="266" t="s">
        <v>1</v>
      </c>
      <c r="N140" s="267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185</v>
      </c>
      <c r="AT140" s="228" t="s">
        <v>239</v>
      </c>
      <c r="AU140" s="228" t="s">
        <v>83</v>
      </c>
      <c r="AY140" s="16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147</v>
      </c>
      <c r="BM140" s="228" t="s">
        <v>799</v>
      </c>
    </row>
    <row r="141" s="2" customFormat="1" ht="21.75" customHeight="1">
      <c r="A141" s="37"/>
      <c r="B141" s="38"/>
      <c r="C141" s="257" t="s">
        <v>8</v>
      </c>
      <c r="D141" s="257" t="s">
        <v>239</v>
      </c>
      <c r="E141" s="258" t="s">
        <v>800</v>
      </c>
      <c r="F141" s="259" t="s">
        <v>801</v>
      </c>
      <c r="G141" s="260" t="s">
        <v>158</v>
      </c>
      <c r="H141" s="261">
        <v>23</v>
      </c>
      <c r="I141" s="262"/>
      <c r="J141" s="263">
        <f>ROUND(I141*H141,2)</f>
        <v>0</v>
      </c>
      <c r="K141" s="264"/>
      <c r="L141" s="265"/>
      <c r="M141" s="266" t="s">
        <v>1</v>
      </c>
      <c r="N141" s="267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185</v>
      </c>
      <c r="AT141" s="228" t="s">
        <v>239</v>
      </c>
      <c r="AU141" s="228" t="s">
        <v>83</v>
      </c>
      <c r="AY141" s="16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147</v>
      </c>
      <c r="BM141" s="228" t="s">
        <v>802</v>
      </c>
    </row>
    <row r="142" s="12" customFormat="1" ht="25.92" customHeight="1">
      <c r="A142" s="12"/>
      <c r="B142" s="202"/>
      <c r="C142" s="203"/>
      <c r="D142" s="204" t="s">
        <v>74</v>
      </c>
      <c r="E142" s="205" t="s">
        <v>803</v>
      </c>
      <c r="F142" s="205" t="s">
        <v>804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SUM(P143:P153)</f>
        <v>0</v>
      </c>
      <c r="Q142" s="210"/>
      <c r="R142" s="211">
        <f>SUM(R143:R153)</f>
        <v>0.050710000000000005</v>
      </c>
      <c r="S142" s="210"/>
      <c r="T142" s="212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83</v>
      </c>
      <c r="AT142" s="214" t="s">
        <v>74</v>
      </c>
      <c r="AU142" s="214" t="s">
        <v>75</v>
      </c>
      <c r="AY142" s="213" t="s">
        <v>142</v>
      </c>
      <c r="BK142" s="215">
        <f>SUM(BK143:BK153)</f>
        <v>0</v>
      </c>
    </row>
    <row r="143" s="2" customFormat="1" ht="16.5" customHeight="1">
      <c r="A143" s="37"/>
      <c r="B143" s="38"/>
      <c r="C143" s="216" t="s">
        <v>221</v>
      </c>
      <c r="D143" s="216" t="s">
        <v>143</v>
      </c>
      <c r="E143" s="217" t="s">
        <v>805</v>
      </c>
      <c r="F143" s="218" t="s">
        <v>806</v>
      </c>
      <c r="G143" s="219" t="s">
        <v>158</v>
      </c>
      <c r="H143" s="220">
        <v>1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6.0000000000000002E-05</v>
      </c>
      <c r="R143" s="226">
        <f>Q143*H143</f>
        <v>6.0000000000000002E-05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147</v>
      </c>
      <c r="AT143" s="228" t="s">
        <v>143</v>
      </c>
      <c r="AU143" s="228" t="s">
        <v>83</v>
      </c>
      <c r="AY143" s="16" t="s">
        <v>142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147</v>
      </c>
      <c r="BM143" s="228" t="s">
        <v>807</v>
      </c>
    </row>
    <row r="144" s="2" customFormat="1">
      <c r="A144" s="37"/>
      <c r="B144" s="38"/>
      <c r="C144" s="39"/>
      <c r="D144" s="232" t="s">
        <v>171</v>
      </c>
      <c r="E144" s="39"/>
      <c r="F144" s="253" t="s">
        <v>767</v>
      </c>
      <c r="G144" s="39"/>
      <c r="H144" s="39"/>
      <c r="I144" s="254"/>
      <c r="J144" s="39"/>
      <c r="K144" s="39"/>
      <c r="L144" s="43"/>
      <c r="M144" s="255"/>
      <c r="N144" s="25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171</v>
      </c>
      <c r="AU144" s="16" t="s">
        <v>83</v>
      </c>
    </row>
    <row r="145" s="2" customFormat="1" ht="16.5" customHeight="1">
      <c r="A145" s="37"/>
      <c r="B145" s="38"/>
      <c r="C145" s="216" t="s">
        <v>228</v>
      </c>
      <c r="D145" s="216" t="s">
        <v>143</v>
      </c>
      <c r="E145" s="217" t="s">
        <v>808</v>
      </c>
      <c r="F145" s="218" t="s">
        <v>809</v>
      </c>
      <c r="G145" s="219" t="s">
        <v>158</v>
      </c>
      <c r="H145" s="220">
        <v>1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0.0010499999999999999</v>
      </c>
      <c r="R145" s="226">
        <f>Q145*H145</f>
        <v>0.0010499999999999999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147</v>
      </c>
      <c r="AT145" s="228" t="s">
        <v>143</v>
      </c>
      <c r="AU145" s="228" t="s">
        <v>83</v>
      </c>
      <c r="AY145" s="16" t="s">
        <v>142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147</v>
      </c>
      <c r="BM145" s="228" t="s">
        <v>810</v>
      </c>
    </row>
    <row r="146" s="2" customFormat="1">
      <c r="A146" s="37"/>
      <c r="B146" s="38"/>
      <c r="C146" s="39"/>
      <c r="D146" s="232" t="s">
        <v>171</v>
      </c>
      <c r="E146" s="39"/>
      <c r="F146" s="253" t="s">
        <v>767</v>
      </c>
      <c r="G146" s="39"/>
      <c r="H146" s="39"/>
      <c r="I146" s="254"/>
      <c r="J146" s="39"/>
      <c r="K146" s="39"/>
      <c r="L146" s="43"/>
      <c r="M146" s="255"/>
      <c r="N146" s="25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171</v>
      </c>
      <c r="AU146" s="16" t="s">
        <v>83</v>
      </c>
    </row>
    <row r="147" s="2" customFormat="1" ht="16.5" customHeight="1">
      <c r="A147" s="37"/>
      <c r="B147" s="38"/>
      <c r="C147" s="216" t="s">
        <v>233</v>
      </c>
      <c r="D147" s="216" t="s">
        <v>143</v>
      </c>
      <c r="E147" s="217" t="s">
        <v>811</v>
      </c>
      <c r="F147" s="218" t="s">
        <v>812</v>
      </c>
      <c r="G147" s="219" t="s">
        <v>158</v>
      </c>
      <c r="H147" s="220">
        <v>1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0.0010499999999999999</v>
      </c>
      <c r="R147" s="226">
        <f>Q147*H147</f>
        <v>0.0010499999999999999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147</v>
      </c>
      <c r="AT147" s="228" t="s">
        <v>143</v>
      </c>
      <c r="AU147" s="228" t="s">
        <v>83</v>
      </c>
      <c r="AY147" s="16" t="s">
        <v>142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147</v>
      </c>
      <c r="BM147" s="228" t="s">
        <v>813</v>
      </c>
    </row>
    <row r="148" s="2" customFormat="1">
      <c r="A148" s="37"/>
      <c r="B148" s="38"/>
      <c r="C148" s="39"/>
      <c r="D148" s="232" t="s">
        <v>171</v>
      </c>
      <c r="E148" s="39"/>
      <c r="F148" s="253" t="s">
        <v>767</v>
      </c>
      <c r="G148" s="39"/>
      <c r="H148" s="39"/>
      <c r="I148" s="254"/>
      <c r="J148" s="39"/>
      <c r="K148" s="39"/>
      <c r="L148" s="43"/>
      <c r="M148" s="255"/>
      <c r="N148" s="25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171</v>
      </c>
      <c r="AU148" s="16" t="s">
        <v>83</v>
      </c>
    </row>
    <row r="149" s="2" customFormat="1" ht="37.8" customHeight="1">
      <c r="A149" s="37"/>
      <c r="B149" s="38"/>
      <c r="C149" s="216" t="s">
        <v>236</v>
      </c>
      <c r="D149" s="216" t="s">
        <v>143</v>
      </c>
      <c r="E149" s="217" t="s">
        <v>814</v>
      </c>
      <c r="F149" s="218" t="s">
        <v>815</v>
      </c>
      <c r="G149" s="219" t="s">
        <v>239</v>
      </c>
      <c r="H149" s="220">
        <v>20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147</v>
      </c>
      <c r="AT149" s="228" t="s">
        <v>143</v>
      </c>
      <c r="AU149" s="228" t="s">
        <v>83</v>
      </c>
      <c r="AY149" s="16" t="s">
        <v>142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147</v>
      </c>
      <c r="BM149" s="228" t="s">
        <v>816</v>
      </c>
    </row>
    <row r="150" s="2" customFormat="1" ht="21.75" customHeight="1">
      <c r="A150" s="37"/>
      <c r="B150" s="38"/>
      <c r="C150" s="257" t="s">
        <v>245</v>
      </c>
      <c r="D150" s="257" t="s">
        <v>239</v>
      </c>
      <c r="E150" s="258" t="s">
        <v>817</v>
      </c>
      <c r="F150" s="259" t="s">
        <v>818</v>
      </c>
      <c r="G150" s="260" t="s">
        <v>169</v>
      </c>
      <c r="H150" s="261">
        <v>20</v>
      </c>
      <c r="I150" s="262"/>
      <c r="J150" s="263">
        <f>ROUND(I150*H150,2)</f>
        <v>0</v>
      </c>
      <c r="K150" s="264"/>
      <c r="L150" s="265"/>
      <c r="M150" s="266" t="s">
        <v>1</v>
      </c>
      <c r="N150" s="267" t="s">
        <v>40</v>
      </c>
      <c r="O150" s="90"/>
      <c r="P150" s="226">
        <f>O150*H150</f>
        <v>0</v>
      </c>
      <c r="Q150" s="226">
        <v>6.9999999999999994E-05</v>
      </c>
      <c r="R150" s="226">
        <f>Q150*H150</f>
        <v>0.0013999999999999998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185</v>
      </c>
      <c r="AT150" s="228" t="s">
        <v>239</v>
      </c>
      <c r="AU150" s="228" t="s">
        <v>83</v>
      </c>
      <c r="AY150" s="16" t="s">
        <v>142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147</v>
      </c>
      <c r="BM150" s="228" t="s">
        <v>819</v>
      </c>
    </row>
    <row r="151" s="2" customFormat="1" ht="49.05" customHeight="1">
      <c r="A151" s="37"/>
      <c r="B151" s="38"/>
      <c r="C151" s="216" t="s">
        <v>253</v>
      </c>
      <c r="D151" s="216" t="s">
        <v>143</v>
      </c>
      <c r="E151" s="217" t="s">
        <v>820</v>
      </c>
      <c r="F151" s="218" t="s">
        <v>821</v>
      </c>
      <c r="G151" s="219" t="s">
        <v>158</v>
      </c>
      <c r="H151" s="220">
        <v>205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147</v>
      </c>
      <c r="AT151" s="228" t="s">
        <v>143</v>
      </c>
      <c r="AU151" s="228" t="s">
        <v>83</v>
      </c>
      <c r="AY151" s="16" t="s">
        <v>142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147</v>
      </c>
      <c r="BM151" s="228" t="s">
        <v>822</v>
      </c>
    </row>
    <row r="152" s="2" customFormat="1" ht="16.5" customHeight="1">
      <c r="A152" s="37"/>
      <c r="B152" s="38"/>
      <c r="C152" s="257" t="s">
        <v>261</v>
      </c>
      <c r="D152" s="257" t="s">
        <v>239</v>
      </c>
      <c r="E152" s="258" t="s">
        <v>823</v>
      </c>
      <c r="F152" s="259" t="s">
        <v>824</v>
      </c>
      <c r="G152" s="260" t="s">
        <v>158</v>
      </c>
      <c r="H152" s="261">
        <v>85</v>
      </c>
      <c r="I152" s="262"/>
      <c r="J152" s="263">
        <f>ROUND(I152*H152,2)</f>
        <v>0</v>
      </c>
      <c r="K152" s="264"/>
      <c r="L152" s="265"/>
      <c r="M152" s="266" t="s">
        <v>1</v>
      </c>
      <c r="N152" s="267" t="s">
        <v>40</v>
      </c>
      <c r="O152" s="90"/>
      <c r="P152" s="226">
        <f>O152*H152</f>
        <v>0</v>
      </c>
      <c r="Q152" s="226">
        <v>0.00023000000000000001</v>
      </c>
      <c r="R152" s="226">
        <f>Q152*H152</f>
        <v>0.019550000000000001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185</v>
      </c>
      <c r="AT152" s="228" t="s">
        <v>239</v>
      </c>
      <c r="AU152" s="228" t="s">
        <v>83</v>
      </c>
      <c r="AY152" s="16" t="s">
        <v>142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147</v>
      </c>
      <c r="BM152" s="228" t="s">
        <v>825</v>
      </c>
    </row>
    <row r="153" s="2" customFormat="1" ht="16.5" customHeight="1">
      <c r="A153" s="37"/>
      <c r="B153" s="38"/>
      <c r="C153" s="257" t="s">
        <v>265</v>
      </c>
      <c r="D153" s="257" t="s">
        <v>239</v>
      </c>
      <c r="E153" s="258" t="s">
        <v>826</v>
      </c>
      <c r="F153" s="259" t="s">
        <v>827</v>
      </c>
      <c r="G153" s="260" t="s">
        <v>158</v>
      </c>
      <c r="H153" s="261">
        <v>120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40</v>
      </c>
      <c r="O153" s="90"/>
      <c r="P153" s="226">
        <f>O153*H153</f>
        <v>0</v>
      </c>
      <c r="Q153" s="226">
        <v>0.00023000000000000001</v>
      </c>
      <c r="R153" s="226">
        <f>Q153*H153</f>
        <v>0.0276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185</v>
      </c>
      <c r="AT153" s="228" t="s">
        <v>239</v>
      </c>
      <c r="AU153" s="228" t="s">
        <v>83</v>
      </c>
      <c r="AY153" s="16" t="s">
        <v>142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147</v>
      </c>
      <c r="BM153" s="228" t="s">
        <v>828</v>
      </c>
    </row>
    <row r="154" s="12" customFormat="1" ht="25.92" customHeight="1">
      <c r="A154" s="12"/>
      <c r="B154" s="202"/>
      <c r="C154" s="203"/>
      <c r="D154" s="204" t="s">
        <v>74</v>
      </c>
      <c r="E154" s="205" t="s">
        <v>829</v>
      </c>
      <c r="F154" s="205" t="s">
        <v>830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SUM(P155:P164)</f>
        <v>0</v>
      </c>
      <c r="Q154" s="210"/>
      <c r="R154" s="211">
        <f>SUM(R155:R164)</f>
        <v>0.50105</v>
      </c>
      <c r="S154" s="210"/>
      <c r="T154" s="212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83</v>
      </c>
      <c r="AT154" s="214" t="s">
        <v>74</v>
      </c>
      <c r="AU154" s="214" t="s">
        <v>75</v>
      </c>
      <c r="AY154" s="213" t="s">
        <v>142</v>
      </c>
      <c r="BK154" s="215">
        <f>SUM(BK155:BK164)</f>
        <v>0</v>
      </c>
    </row>
    <row r="155" s="2" customFormat="1" ht="37.8" customHeight="1">
      <c r="A155" s="37"/>
      <c r="B155" s="38"/>
      <c r="C155" s="216" t="s">
        <v>7</v>
      </c>
      <c r="D155" s="216" t="s">
        <v>143</v>
      </c>
      <c r="E155" s="217" t="s">
        <v>831</v>
      </c>
      <c r="F155" s="218" t="s">
        <v>832</v>
      </c>
      <c r="G155" s="219" t="s">
        <v>169</v>
      </c>
      <c r="H155" s="220">
        <v>660</v>
      </c>
      <c r="I155" s="221"/>
      <c r="J155" s="222">
        <f>ROUND(I155*H155,2)</f>
        <v>0</v>
      </c>
      <c r="K155" s="223"/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147</v>
      </c>
      <c r="AT155" s="228" t="s">
        <v>143</v>
      </c>
      <c r="AU155" s="228" t="s">
        <v>83</v>
      </c>
      <c r="AY155" s="16" t="s">
        <v>142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147</v>
      </c>
      <c r="BM155" s="228" t="s">
        <v>833</v>
      </c>
    </row>
    <row r="156" s="2" customFormat="1" ht="16.5" customHeight="1">
      <c r="A156" s="37"/>
      <c r="B156" s="38"/>
      <c r="C156" s="257" t="s">
        <v>275</v>
      </c>
      <c r="D156" s="257" t="s">
        <v>239</v>
      </c>
      <c r="E156" s="258" t="s">
        <v>834</v>
      </c>
      <c r="F156" s="259" t="s">
        <v>835</v>
      </c>
      <c r="G156" s="260" t="s">
        <v>169</v>
      </c>
      <c r="H156" s="261">
        <v>120</v>
      </c>
      <c r="I156" s="262"/>
      <c r="J156" s="263">
        <f>ROUND(I156*H156,2)</f>
        <v>0</v>
      </c>
      <c r="K156" s="264"/>
      <c r="L156" s="265"/>
      <c r="M156" s="266" t="s">
        <v>1</v>
      </c>
      <c r="N156" s="267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185</v>
      </c>
      <c r="AT156" s="228" t="s">
        <v>239</v>
      </c>
      <c r="AU156" s="228" t="s">
        <v>83</v>
      </c>
      <c r="AY156" s="16" t="s">
        <v>142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147</v>
      </c>
      <c r="BM156" s="228" t="s">
        <v>836</v>
      </c>
    </row>
    <row r="157" s="2" customFormat="1" ht="16.5" customHeight="1">
      <c r="A157" s="37"/>
      <c r="B157" s="38"/>
      <c r="C157" s="257" t="s">
        <v>281</v>
      </c>
      <c r="D157" s="257" t="s">
        <v>239</v>
      </c>
      <c r="E157" s="258" t="s">
        <v>837</v>
      </c>
      <c r="F157" s="259" t="s">
        <v>838</v>
      </c>
      <c r="G157" s="260" t="s">
        <v>169</v>
      </c>
      <c r="H157" s="261">
        <v>465</v>
      </c>
      <c r="I157" s="262"/>
      <c r="J157" s="263">
        <f>ROUND(I157*H157,2)</f>
        <v>0</v>
      </c>
      <c r="K157" s="264"/>
      <c r="L157" s="265"/>
      <c r="M157" s="266" t="s">
        <v>1</v>
      </c>
      <c r="N157" s="267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185</v>
      </c>
      <c r="AT157" s="228" t="s">
        <v>239</v>
      </c>
      <c r="AU157" s="228" t="s">
        <v>83</v>
      </c>
      <c r="AY157" s="16" t="s">
        <v>142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147</v>
      </c>
      <c r="BM157" s="228" t="s">
        <v>839</v>
      </c>
    </row>
    <row r="158" s="2" customFormat="1" ht="24.15" customHeight="1">
      <c r="A158" s="37"/>
      <c r="B158" s="38"/>
      <c r="C158" s="257" t="s">
        <v>287</v>
      </c>
      <c r="D158" s="257" t="s">
        <v>239</v>
      </c>
      <c r="E158" s="258" t="s">
        <v>840</v>
      </c>
      <c r="F158" s="259" t="s">
        <v>841</v>
      </c>
      <c r="G158" s="260" t="s">
        <v>169</v>
      </c>
      <c r="H158" s="261">
        <v>90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185</v>
      </c>
      <c r="AT158" s="228" t="s">
        <v>239</v>
      </c>
      <c r="AU158" s="228" t="s">
        <v>83</v>
      </c>
      <c r="AY158" s="16" t="s">
        <v>142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147</v>
      </c>
      <c r="BM158" s="228" t="s">
        <v>842</v>
      </c>
    </row>
    <row r="159" s="2" customFormat="1" ht="37.8" customHeight="1">
      <c r="A159" s="37"/>
      <c r="B159" s="38"/>
      <c r="C159" s="216" t="s">
        <v>291</v>
      </c>
      <c r="D159" s="216" t="s">
        <v>143</v>
      </c>
      <c r="E159" s="217" t="s">
        <v>843</v>
      </c>
      <c r="F159" s="218" t="s">
        <v>844</v>
      </c>
      <c r="G159" s="219" t="s">
        <v>169</v>
      </c>
      <c r="H159" s="220">
        <v>5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147</v>
      </c>
      <c r="AT159" s="228" t="s">
        <v>143</v>
      </c>
      <c r="AU159" s="228" t="s">
        <v>83</v>
      </c>
      <c r="AY159" s="16" t="s">
        <v>142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147</v>
      </c>
      <c r="BM159" s="228" t="s">
        <v>845</v>
      </c>
    </row>
    <row r="160" s="2" customFormat="1" ht="16.5" customHeight="1">
      <c r="A160" s="37"/>
      <c r="B160" s="38"/>
      <c r="C160" s="257" t="s">
        <v>297</v>
      </c>
      <c r="D160" s="257" t="s">
        <v>239</v>
      </c>
      <c r="E160" s="258" t="s">
        <v>846</v>
      </c>
      <c r="F160" s="259" t="s">
        <v>847</v>
      </c>
      <c r="G160" s="260" t="s">
        <v>169</v>
      </c>
      <c r="H160" s="261">
        <v>5</v>
      </c>
      <c r="I160" s="262"/>
      <c r="J160" s="263">
        <f>ROUND(I160*H160,2)</f>
        <v>0</v>
      </c>
      <c r="K160" s="264"/>
      <c r="L160" s="265"/>
      <c r="M160" s="266" t="s">
        <v>1</v>
      </c>
      <c r="N160" s="267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185</v>
      </c>
      <c r="AT160" s="228" t="s">
        <v>239</v>
      </c>
      <c r="AU160" s="228" t="s">
        <v>83</v>
      </c>
      <c r="AY160" s="16" t="s">
        <v>142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147</v>
      </c>
      <c r="BM160" s="228" t="s">
        <v>848</v>
      </c>
    </row>
    <row r="161" s="2" customFormat="1" ht="24.15" customHeight="1">
      <c r="A161" s="37"/>
      <c r="B161" s="38"/>
      <c r="C161" s="216" t="s">
        <v>304</v>
      </c>
      <c r="D161" s="216" t="s">
        <v>143</v>
      </c>
      <c r="E161" s="217" t="s">
        <v>849</v>
      </c>
      <c r="F161" s="218" t="s">
        <v>850</v>
      </c>
      <c r="G161" s="219" t="s">
        <v>169</v>
      </c>
      <c r="H161" s="220">
        <v>10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0.050000000000000003</v>
      </c>
      <c r="R161" s="226">
        <f>Q161*H161</f>
        <v>0.5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147</v>
      </c>
      <c r="AT161" s="228" t="s">
        <v>143</v>
      </c>
      <c r="AU161" s="228" t="s">
        <v>83</v>
      </c>
      <c r="AY161" s="16" t="s">
        <v>142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147</v>
      </c>
      <c r="BM161" s="228" t="s">
        <v>851</v>
      </c>
    </row>
    <row r="162" s="2" customFormat="1">
      <c r="A162" s="37"/>
      <c r="B162" s="38"/>
      <c r="C162" s="39"/>
      <c r="D162" s="232" t="s">
        <v>171</v>
      </c>
      <c r="E162" s="39"/>
      <c r="F162" s="253" t="s">
        <v>767</v>
      </c>
      <c r="G162" s="39"/>
      <c r="H162" s="39"/>
      <c r="I162" s="254"/>
      <c r="J162" s="39"/>
      <c r="K162" s="39"/>
      <c r="L162" s="43"/>
      <c r="M162" s="255"/>
      <c r="N162" s="25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171</v>
      </c>
      <c r="AU162" s="16" t="s">
        <v>83</v>
      </c>
    </row>
    <row r="163" s="2" customFormat="1" ht="24.15" customHeight="1">
      <c r="A163" s="37"/>
      <c r="B163" s="38"/>
      <c r="C163" s="216" t="s">
        <v>309</v>
      </c>
      <c r="D163" s="216" t="s">
        <v>143</v>
      </c>
      <c r="E163" s="217" t="s">
        <v>852</v>
      </c>
      <c r="F163" s="218" t="s">
        <v>853</v>
      </c>
      <c r="G163" s="219" t="s">
        <v>169</v>
      </c>
      <c r="H163" s="220">
        <v>15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6.9999999999999994E-05</v>
      </c>
      <c r="R163" s="226">
        <f>Q163*H163</f>
        <v>0.0010499999999999999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147</v>
      </c>
      <c r="AT163" s="228" t="s">
        <v>143</v>
      </c>
      <c r="AU163" s="228" t="s">
        <v>83</v>
      </c>
      <c r="AY163" s="16" t="s">
        <v>142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147</v>
      </c>
      <c r="BM163" s="228" t="s">
        <v>854</v>
      </c>
    </row>
    <row r="164" s="2" customFormat="1">
      <c r="A164" s="37"/>
      <c r="B164" s="38"/>
      <c r="C164" s="39"/>
      <c r="D164" s="232" t="s">
        <v>171</v>
      </c>
      <c r="E164" s="39"/>
      <c r="F164" s="253" t="s">
        <v>767</v>
      </c>
      <c r="G164" s="39"/>
      <c r="H164" s="39"/>
      <c r="I164" s="254"/>
      <c r="J164" s="39"/>
      <c r="K164" s="39"/>
      <c r="L164" s="43"/>
      <c r="M164" s="255"/>
      <c r="N164" s="25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171</v>
      </c>
      <c r="AU164" s="16" t="s">
        <v>83</v>
      </c>
    </row>
    <row r="165" s="12" customFormat="1" ht="25.92" customHeight="1">
      <c r="A165" s="12"/>
      <c r="B165" s="202"/>
      <c r="C165" s="203"/>
      <c r="D165" s="204" t="s">
        <v>74</v>
      </c>
      <c r="E165" s="205" t="s">
        <v>855</v>
      </c>
      <c r="F165" s="205" t="s">
        <v>856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SUM(P166:P169)</f>
        <v>0</v>
      </c>
      <c r="Q165" s="210"/>
      <c r="R165" s="211">
        <f>SUM(R166:R169)</f>
        <v>0</v>
      </c>
      <c r="S165" s="210"/>
      <c r="T165" s="21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75</v>
      </c>
      <c r="AY165" s="213" t="s">
        <v>142</v>
      </c>
      <c r="BK165" s="215">
        <f>SUM(BK166:BK169)</f>
        <v>0</v>
      </c>
    </row>
    <row r="166" s="2" customFormat="1" ht="37.8" customHeight="1">
      <c r="A166" s="37"/>
      <c r="B166" s="38"/>
      <c r="C166" s="216" t="s">
        <v>313</v>
      </c>
      <c r="D166" s="216" t="s">
        <v>143</v>
      </c>
      <c r="E166" s="217" t="s">
        <v>857</v>
      </c>
      <c r="F166" s="218" t="s">
        <v>858</v>
      </c>
      <c r="G166" s="219" t="s">
        <v>158</v>
      </c>
      <c r="H166" s="220">
        <v>20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147</v>
      </c>
      <c r="AT166" s="228" t="s">
        <v>143</v>
      </c>
      <c r="AU166" s="228" t="s">
        <v>83</v>
      </c>
      <c r="AY166" s="16" t="s">
        <v>142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147</v>
      </c>
      <c r="BM166" s="228" t="s">
        <v>859</v>
      </c>
    </row>
    <row r="167" s="2" customFormat="1" ht="16.5" customHeight="1">
      <c r="A167" s="37"/>
      <c r="B167" s="38"/>
      <c r="C167" s="257" t="s">
        <v>317</v>
      </c>
      <c r="D167" s="257" t="s">
        <v>239</v>
      </c>
      <c r="E167" s="258" t="s">
        <v>860</v>
      </c>
      <c r="F167" s="259" t="s">
        <v>861</v>
      </c>
      <c r="G167" s="260" t="s">
        <v>158</v>
      </c>
      <c r="H167" s="261">
        <v>12</v>
      </c>
      <c r="I167" s="262"/>
      <c r="J167" s="263">
        <f>ROUND(I167*H167,2)</f>
        <v>0</v>
      </c>
      <c r="K167" s="264"/>
      <c r="L167" s="265"/>
      <c r="M167" s="266" t="s">
        <v>1</v>
      </c>
      <c r="N167" s="267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185</v>
      </c>
      <c r="AT167" s="228" t="s">
        <v>239</v>
      </c>
      <c r="AU167" s="228" t="s">
        <v>83</v>
      </c>
      <c r="AY167" s="16" t="s">
        <v>142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147</v>
      </c>
      <c r="BM167" s="228" t="s">
        <v>862</v>
      </c>
    </row>
    <row r="168" s="2" customFormat="1" ht="16.5" customHeight="1">
      <c r="A168" s="37"/>
      <c r="B168" s="38"/>
      <c r="C168" s="257" t="s">
        <v>140</v>
      </c>
      <c r="D168" s="257" t="s">
        <v>239</v>
      </c>
      <c r="E168" s="258" t="s">
        <v>863</v>
      </c>
      <c r="F168" s="259" t="s">
        <v>864</v>
      </c>
      <c r="G168" s="260" t="s">
        <v>158</v>
      </c>
      <c r="H168" s="261">
        <v>5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185</v>
      </c>
      <c r="AT168" s="228" t="s">
        <v>239</v>
      </c>
      <c r="AU168" s="228" t="s">
        <v>83</v>
      </c>
      <c r="AY168" s="16" t="s">
        <v>142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147</v>
      </c>
      <c r="BM168" s="228" t="s">
        <v>865</v>
      </c>
    </row>
    <row r="169" s="2" customFormat="1" ht="16.5" customHeight="1">
      <c r="A169" s="37"/>
      <c r="B169" s="38"/>
      <c r="C169" s="257" t="s">
        <v>242</v>
      </c>
      <c r="D169" s="257" t="s">
        <v>239</v>
      </c>
      <c r="E169" s="258" t="s">
        <v>866</v>
      </c>
      <c r="F169" s="259" t="s">
        <v>867</v>
      </c>
      <c r="G169" s="260" t="s">
        <v>158</v>
      </c>
      <c r="H169" s="261">
        <v>3</v>
      </c>
      <c r="I169" s="262"/>
      <c r="J169" s="263">
        <f>ROUND(I169*H169,2)</f>
        <v>0</v>
      </c>
      <c r="K169" s="264"/>
      <c r="L169" s="265"/>
      <c r="M169" s="266" t="s">
        <v>1</v>
      </c>
      <c r="N169" s="267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185</v>
      </c>
      <c r="AT169" s="228" t="s">
        <v>239</v>
      </c>
      <c r="AU169" s="228" t="s">
        <v>83</v>
      </c>
      <c r="AY169" s="16" t="s">
        <v>142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147</v>
      </c>
      <c r="BM169" s="228" t="s">
        <v>868</v>
      </c>
    </row>
    <row r="170" s="12" customFormat="1" ht="25.92" customHeight="1">
      <c r="A170" s="12"/>
      <c r="B170" s="202"/>
      <c r="C170" s="203"/>
      <c r="D170" s="204" t="s">
        <v>74</v>
      </c>
      <c r="E170" s="205" t="s">
        <v>335</v>
      </c>
      <c r="F170" s="205" t="s">
        <v>336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P171+P174</f>
        <v>0</v>
      </c>
      <c r="Q170" s="210"/>
      <c r="R170" s="211">
        <f>R171+R174</f>
        <v>0.022499999999999999</v>
      </c>
      <c r="S170" s="210"/>
      <c r="T170" s="212">
        <f>T171+T174</f>
        <v>0.080000000000000002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83</v>
      </c>
      <c r="AT170" s="214" t="s">
        <v>74</v>
      </c>
      <c r="AU170" s="214" t="s">
        <v>75</v>
      </c>
      <c r="AY170" s="213" t="s">
        <v>142</v>
      </c>
      <c r="BK170" s="215">
        <f>BK171+BK174</f>
        <v>0</v>
      </c>
    </row>
    <row r="171" s="12" customFormat="1" ht="22.8" customHeight="1">
      <c r="A171" s="12"/>
      <c r="B171" s="202"/>
      <c r="C171" s="203"/>
      <c r="D171" s="204" t="s">
        <v>74</v>
      </c>
      <c r="E171" s="268" t="s">
        <v>194</v>
      </c>
      <c r="F171" s="268" t="s">
        <v>550</v>
      </c>
      <c r="G171" s="203"/>
      <c r="H171" s="203"/>
      <c r="I171" s="206"/>
      <c r="J171" s="269">
        <f>BK171</f>
        <v>0</v>
      </c>
      <c r="K171" s="203"/>
      <c r="L171" s="208"/>
      <c r="M171" s="209"/>
      <c r="N171" s="210"/>
      <c r="O171" s="210"/>
      <c r="P171" s="211">
        <f>SUM(P172:P173)</f>
        <v>0</v>
      </c>
      <c r="Q171" s="210"/>
      <c r="R171" s="211">
        <f>SUM(R172:R173)</f>
        <v>0</v>
      </c>
      <c r="S171" s="210"/>
      <c r="T171" s="212">
        <f>SUM(T172:T173)</f>
        <v>0.080000000000000002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83</v>
      </c>
      <c r="AT171" s="214" t="s">
        <v>74</v>
      </c>
      <c r="AU171" s="214" t="s">
        <v>83</v>
      </c>
      <c r="AY171" s="213" t="s">
        <v>142</v>
      </c>
      <c r="BK171" s="215">
        <f>SUM(BK172:BK173)</f>
        <v>0</v>
      </c>
    </row>
    <row r="172" s="2" customFormat="1" ht="24.15" customHeight="1">
      <c r="A172" s="37"/>
      <c r="B172" s="38"/>
      <c r="C172" s="216" t="s">
        <v>330</v>
      </c>
      <c r="D172" s="216" t="s">
        <v>143</v>
      </c>
      <c r="E172" s="217" t="s">
        <v>869</v>
      </c>
      <c r="F172" s="218" t="s">
        <v>870</v>
      </c>
      <c r="G172" s="219" t="s">
        <v>169</v>
      </c>
      <c r="H172" s="220">
        <v>40</v>
      </c>
      <c r="I172" s="221"/>
      <c r="J172" s="222">
        <f>ROUND(I172*H172,2)</f>
        <v>0</v>
      </c>
      <c r="K172" s="223"/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0.002</v>
      </c>
      <c r="T172" s="227">
        <f>S172*H172</f>
        <v>0.080000000000000002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147</v>
      </c>
      <c r="AT172" s="228" t="s">
        <v>143</v>
      </c>
      <c r="AU172" s="228" t="s">
        <v>85</v>
      </c>
      <c r="AY172" s="16" t="s">
        <v>142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147</v>
      </c>
      <c r="BM172" s="228" t="s">
        <v>871</v>
      </c>
    </row>
    <row r="173" s="2" customFormat="1">
      <c r="A173" s="37"/>
      <c r="B173" s="38"/>
      <c r="C173" s="39"/>
      <c r="D173" s="232" t="s">
        <v>171</v>
      </c>
      <c r="E173" s="39"/>
      <c r="F173" s="253" t="s">
        <v>872</v>
      </c>
      <c r="G173" s="39"/>
      <c r="H173" s="39"/>
      <c r="I173" s="254"/>
      <c r="J173" s="39"/>
      <c r="K173" s="39"/>
      <c r="L173" s="43"/>
      <c r="M173" s="255"/>
      <c r="N173" s="25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171</v>
      </c>
      <c r="AU173" s="16" t="s">
        <v>85</v>
      </c>
    </row>
    <row r="174" s="12" customFormat="1" ht="22.8" customHeight="1">
      <c r="A174" s="12"/>
      <c r="B174" s="202"/>
      <c r="C174" s="203"/>
      <c r="D174" s="204" t="s">
        <v>74</v>
      </c>
      <c r="E174" s="268" t="s">
        <v>337</v>
      </c>
      <c r="F174" s="268" t="s">
        <v>338</v>
      </c>
      <c r="G174" s="203"/>
      <c r="H174" s="203"/>
      <c r="I174" s="206"/>
      <c r="J174" s="269">
        <f>BK174</f>
        <v>0</v>
      </c>
      <c r="K174" s="203"/>
      <c r="L174" s="208"/>
      <c r="M174" s="209"/>
      <c r="N174" s="210"/>
      <c r="O174" s="210"/>
      <c r="P174" s="211">
        <f>P175+SUM(P176:P180)</f>
        <v>0</v>
      </c>
      <c r="Q174" s="210"/>
      <c r="R174" s="211">
        <f>R175+SUM(R176:R180)</f>
        <v>0.022499999999999999</v>
      </c>
      <c r="S174" s="210"/>
      <c r="T174" s="212">
        <f>T175+SUM(T176:T180)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83</v>
      </c>
      <c r="AT174" s="214" t="s">
        <v>74</v>
      </c>
      <c r="AU174" s="214" t="s">
        <v>83</v>
      </c>
      <c r="AY174" s="213" t="s">
        <v>142</v>
      </c>
      <c r="BK174" s="215">
        <f>BK175+SUM(BK176:BK180)</f>
        <v>0</v>
      </c>
    </row>
    <row r="175" s="2" customFormat="1" ht="33" customHeight="1">
      <c r="A175" s="37"/>
      <c r="B175" s="38"/>
      <c r="C175" s="216" t="s">
        <v>339</v>
      </c>
      <c r="D175" s="216" t="s">
        <v>143</v>
      </c>
      <c r="E175" s="217" t="s">
        <v>873</v>
      </c>
      <c r="F175" s="218" t="s">
        <v>874</v>
      </c>
      <c r="G175" s="219" t="s">
        <v>342</v>
      </c>
      <c r="H175" s="220">
        <v>0.059999999999999998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147</v>
      </c>
      <c r="AT175" s="228" t="s">
        <v>143</v>
      </c>
      <c r="AU175" s="228" t="s">
        <v>85</v>
      </c>
      <c r="AY175" s="16" t="s">
        <v>142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147</v>
      </c>
      <c r="BM175" s="228" t="s">
        <v>875</v>
      </c>
    </row>
    <row r="176" s="2" customFormat="1" ht="24.15" customHeight="1">
      <c r="A176" s="37"/>
      <c r="B176" s="38"/>
      <c r="C176" s="216" t="s">
        <v>344</v>
      </c>
      <c r="D176" s="216" t="s">
        <v>143</v>
      </c>
      <c r="E176" s="217" t="s">
        <v>345</v>
      </c>
      <c r="F176" s="218" t="s">
        <v>346</v>
      </c>
      <c r="G176" s="219" t="s">
        <v>342</v>
      </c>
      <c r="H176" s="220">
        <v>0.059999999999999998</v>
      </c>
      <c r="I176" s="221"/>
      <c r="J176" s="222">
        <f>ROUND(I176*H176,2)</f>
        <v>0</v>
      </c>
      <c r="K176" s="223"/>
      <c r="L176" s="43"/>
      <c r="M176" s="224" t="s">
        <v>1</v>
      </c>
      <c r="N176" s="225" t="s">
        <v>40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147</v>
      </c>
      <c r="AT176" s="228" t="s">
        <v>143</v>
      </c>
      <c r="AU176" s="228" t="s">
        <v>85</v>
      </c>
      <c r="AY176" s="16" t="s">
        <v>142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83</v>
      </c>
      <c r="BK176" s="229">
        <f>ROUND(I176*H176,2)</f>
        <v>0</v>
      </c>
      <c r="BL176" s="16" t="s">
        <v>147</v>
      </c>
      <c r="BM176" s="228" t="s">
        <v>876</v>
      </c>
    </row>
    <row r="177" s="2" customFormat="1" ht="24.15" customHeight="1">
      <c r="A177" s="37"/>
      <c r="B177" s="38"/>
      <c r="C177" s="216" t="s">
        <v>348</v>
      </c>
      <c r="D177" s="216" t="s">
        <v>143</v>
      </c>
      <c r="E177" s="217" t="s">
        <v>349</v>
      </c>
      <c r="F177" s="218" t="s">
        <v>350</v>
      </c>
      <c r="G177" s="219" t="s">
        <v>342</v>
      </c>
      <c r="H177" s="220">
        <v>0.90000000000000002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147</v>
      </c>
      <c r="AT177" s="228" t="s">
        <v>143</v>
      </c>
      <c r="AU177" s="228" t="s">
        <v>85</v>
      </c>
      <c r="AY177" s="16" t="s">
        <v>142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147</v>
      </c>
      <c r="BM177" s="228" t="s">
        <v>877</v>
      </c>
    </row>
    <row r="178" s="13" customFormat="1">
      <c r="A178" s="13"/>
      <c r="B178" s="230"/>
      <c r="C178" s="231"/>
      <c r="D178" s="232" t="s">
        <v>149</v>
      </c>
      <c r="E178" s="231"/>
      <c r="F178" s="234" t="s">
        <v>878</v>
      </c>
      <c r="G178" s="231"/>
      <c r="H178" s="235">
        <v>0.90000000000000002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149</v>
      </c>
      <c r="AU178" s="241" t="s">
        <v>85</v>
      </c>
      <c r="AV178" s="13" t="s">
        <v>85</v>
      </c>
      <c r="AW178" s="13" t="s">
        <v>4</v>
      </c>
      <c r="AX178" s="13" t="s">
        <v>83</v>
      </c>
      <c r="AY178" s="241" t="s">
        <v>142</v>
      </c>
    </row>
    <row r="179" s="2" customFormat="1" ht="33" customHeight="1">
      <c r="A179" s="37"/>
      <c r="B179" s="38"/>
      <c r="C179" s="216" t="s">
        <v>353</v>
      </c>
      <c r="D179" s="216" t="s">
        <v>143</v>
      </c>
      <c r="E179" s="217" t="s">
        <v>879</v>
      </c>
      <c r="F179" s="218" t="s">
        <v>880</v>
      </c>
      <c r="G179" s="219" t="s">
        <v>342</v>
      </c>
      <c r="H179" s="220">
        <v>0.059999999999999998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147</v>
      </c>
      <c r="AT179" s="228" t="s">
        <v>143</v>
      </c>
      <c r="AU179" s="228" t="s">
        <v>85</v>
      </c>
      <c r="AY179" s="16" t="s">
        <v>142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147</v>
      </c>
      <c r="BM179" s="228" t="s">
        <v>881</v>
      </c>
    </row>
    <row r="180" s="12" customFormat="1" ht="20.88" customHeight="1">
      <c r="A180" s="12"/>
      <c r="B180" s="202"/>
      <c r="C180" s="203"/>
      <c r="D180" s="204" t="s">
        <v>74</v>
      </c>
      <c r="E180" s="268" t="s">
        <v>882</v>
      </c>
      <c r="F180" s="268" t="s">
        <v>883</v>
      </c>
      <c r="G180" s="203"/>
      <c r="H180" s="203"/>
      <c r="I180" s="206"/>
      <c r="J180" s="269">
        <f>BK180</f>
        <v>0</v>
      </c>
      <c r="K180" s="203"/>
      <c r="L180" s="208"/>
      <c r="M180" s="209"/>
      <c r="N180" s="210"/>
      <c r="O180" s="210"/>
      <c r="P180" s="211">
        <f>SUM(P181:P184)</f>
        <v>0</v>
      </c>
      <c r="Q180" s="210"/>
      <c r="R180" s="211">
        <f>SUM(R181:R184)</f>
        <v>0.022499999999999999</v>
      </c>
      <c r="S180" s="210"/>
      <c r="T180" s="212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74</v>
      </c>
      <c r="AU180" s="214" t="s">
        <v>85</v>
      </c>
      <c r="AY180" s="213" t="s">
        <v>142</v>
      </c>
      <c r="BK180" s="215">
        <f>SUM(BK181:BK184)</f>
        <v>0</v>
      </c>
    </row>
    <row r="181" s="2" customFormat="1" ht="33" customHeight="1">
      <c r="A181" s="37"/>
      <c r="B181" s="38"/>
      <c r="C181" s="216" t="s">
        <v>359</v>
      </c>
      <c r="D181" s="216" t="s">
        <v>143</v>
      </c>
      <c r="E181" s="217" t="s">
        <v>884</v>
      </c>
      <c r="F181" s="218" t="s">
        <v>885</v>
      </c>
      <c r="G181" s="219" t="s">
        <v>169</v>
      </c>
      <c r="H181" s="220">
        <v>5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236</v>
      </c>
      <c r="AT181" s="228" t="s">
        <v>143</v>
      </c>
      <c r="AU181" s="228" t="s">
        <v>155</v>
      </c>
      <c r="AY181" s="16" t="s">
        <v>142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236</v>
      </c>
      <c r="BM181" s="228" t="s">
        <v>886</v>
      </c>
    </row>
    <row r="182" s="2" customFormat="1" ht="21.75" customHeight="1">
      <c r="A182" s="37"/>
      <c r="B182" s="38"/>
      <c r="C182" s="257" t="s">
        <v>365</v>
      </c>
      <c r="D182" s="257" t="s">
        <v>239</v>
      </c>
      <c r="E182" s="258" t="s">
        <v>887</v>
      </c>
      <c r="F182" s="259" t="s">
        <v>888</v>
      </c>
      <c r="G182" s="260" t="s">
        <v>169</v>
      </c>
      <c r="H182" s="261">
        <v>5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40</v>
      </c>
      <c r="O182" s="90"/>
      <c r="P182" s="226">
        <f>O182*H182</f>
        <v>0</v>
      </c>
      <c r="Q182" s="226">
        <v>0.0015</v>
      </c>
      <c r="R182" s="226">
        <f>Q182*H182</f>
        <v>0.0074999999999999997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242</v>
      </c>
      <c r="AT182" s="228" t="s">
        <v>239</v>
      </c>
      <c r="AU182" s="228" t="s">
        <v>155</v>
      </c>
      <c r="AY182" s="16" t="s">
        <v>142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236</v>
      </c>
      <c r="BM182" s="228" t="s">
        <v>889</v>
      </c>
    </row>
    <row r="183" s="2" customFormat="1" ht="33" customHeight="1">
      <c r="A183" s="37"/>
      <c r="B183" s="38"/>
      <c r="C183" s="216" t="s">
        <v>369</v>
      </c>
      <c r="D183" s="216" t="s">
        <v>143</v>
      </c>
      <c r="E183" s="217" t="s">
        <v>890</v>
      </c>
      <c r="F183" s="218" t="s">
        <v>891</v>
      </c>
      <c r="G183" s="219" t="s">
        <v>169</v>
      </c>
      <c r="H183" s="220">
        <v>10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236</v>
      </c>
      <c r="AT183" s="228" t="s">
        <v>143</v>
      </c>
      <c r="AU183" s="228" t="s">
        <v>155</v>
      </c>
      <c r="AY183" s="16" t="s">
        <v>142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236</v>
      </c>
      <c r="BM183" s="228" t="s">
        <v>892</v>
      </c>
    </row>
    <row r="184" s="2" customFormat="1" ht="21.75" customHeight="1">
      <c r="A184" s="37"/>
      <c r="B184" s="38"/>
      <c r="C184" s="257" t="s">
        <v>373</v>
      </c>
      <c r="D184" s="257" t="s">
        <v>239</v>
      </c>
      <c r="E184" s="258" t="s">
        <v>893</v>
      </c>
      <c r="F184" s="259" t="s">
        <v>894</v>
      </c>
      <c r="G184" s="260" t="s">
        <v>169</v>
      </c>
      <c r="H184" s="261">
        <v>10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40</v>
      </c>
      <c r="O184" s="90"/>
      <c r="P184" s="226">
        <f>O184*H184</f>
        <v>0</v>
      </c>
      <c r="Q184" s="226">
        <v>0.0015</v>
      </c>
      <c r="R184" s="226">
        <f>Q184*H184</f>
        <v>0.014999999999999999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242</v>
      </c>
      <c r="AT184" s="228" t="s">
        <v>239</v>
      </c>
      <c r="AU184" s="228" t="s">
        <v>155</v>
      </c>
      <c r="AY184" s="16" t="s">
        <v>142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236</v>
      </c>
      <c r="BM184" s="228" t="s">
        <v>895</v>
      </c>
    </row>
    <row r="185" s="12" customFormat="1" ht="25.92" customHeight="1">
      <c r="A185" s="12"/>
      <c r="B185" s="202"/>
      <c r="C185" s="203"/>
      <c r="D185" s="204" t="s">
        <v>74</v>
      </c>
      <c r="E185" s="205" t="s">
        <v>896</v>
      </c>
      <c r="F185" s="205" t="s">
        <v>897</v>
      </c>
      <c r="G185" s="203"/>
      <c r="H185" s="203"/>
      <c r="I185" s="206"/>
      <c r="J185" s="207">
        <f>BK185</f>
        <v>0</v>
      </c>
      <c r="K185" s="203"/>
      <c r="L185" s="208"/>
      <c r="M185" s="209"/>
      <c r="N185" s="210"/>
      <c r="O185" s="210"/>
      <c r="P185" s="211">
        <f>SUM(P186:P194)</f>
        <v>0</v>
      </c>
      <c r="Q185" s="210"/>
      <c r="R185" s="211">
        <f>SUM(R186:R194)</f>
        <v>0</v>
      </c>
      <c r="S185" s="210"/>
      <c r="T185" s="212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147</v>
      </c>
      <c r="AT185" s="214" t="s">
        <v>74</v>
      </c>
      <c r="AU185" s="214" t="s">
        <v>75</v>
      </c>
      <c r="AY185" s="213" t="s">
        <v>142</v>
      </c>
      <c r="BK185" s="215">
        <f>SUM(BK186:BK194)</f>
        <v>0</v>
      </c>
    </row>
    <row r="186" s="2" customFormat="1" ht="21.75" customHeight="1">
      <c r="A186" s="37"/>
      <c r="B186" s="38"/>
      <c r="C186" s="216" t="s">
        <v>379</v>
      </c>
      <c r="D186" s="216" t="s">
        <v>143</v>
      </c>
      <c r="E186" s="217" t="s">
        <v>898</v>
      </c>
      <c r="F186" s="218" t="s">
        <v>899</v>
      </c>
      <c r="G186" s="219" t="s">
        <v>900</v>
      </c>
      <c r="H186" s="220">
        <v>6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901</v>
      </c>
      <c r="AT186" s="228" t="s">
        <v>143</v>
      </c>
      <c r="AU186" s="228" t="s">
        <v>83</v>
      </c>
      <c r="AY186" s="16" t="s">
        <v>142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901</v>
      </c>
      <c r="BM186" s="228" t="s">
        <v>902</v>
      </c>
    </row>
    <row r="187" s="2" customFormat="1" ht="24.15" customHeight="1">
      <c r="A187" s="37"/>
      <c r="B187" s="38"/>
      <c r="C187" s="216" t="s">
        <v>384</v>
      </c>
      <c r="D187" s="216" t="s">
        <v>143</v>
      </c>
      <c r="E187" s="217" t="s">
        <v>903</v>
      </c>
      <c r="F187" s="218" t="s">
        <v>904</v>
      </c>
      <c r="G187" s="219" t="s">
        <v>900</v>
      </c>
      <c r="H187" s="220">
        <v>5</v>
      </c>
      <c r="I187" s="221"/>
      <c r="J187" s="222">
        <f>ROUND(I187*H187,2)</f>
        <v>0</v>
      </c>
      <c r="K187" s="223"/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901</v>
      </c>
      <c r="AT187" s="228" t="s">
        <v>143</v>
      </c>
      <c r="AU187" s="228" t="s">
        <v>83</v>
      </c>
      <c r="AY187" s="16" t="s">
        <v>142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901</v>
      </c>
      <c r="BM187" s="228" t="s">
        <v>905</v>
      </c>
    </row>
    <row r="188" s="2" customFormat="1" ht="16.5" customHeight="1">
      <c r="A188" s="37"/>
      <c r="B188" s="38"/>
      <c r="C188" s="216" t="s">
        <v>388</v>
      </c>
      <c r="D188" s="216" t="s">
        <v>143</v>
      </c>
      <c r="E188" s="217" t="s">
        <v>906</v>
      </c>
      <c r="F188" s="218" t="s">
        <v>907</v>
      </c>
      <c r="G188" s="219" t="s">
        <v>900</v>
      </c>
      <c r="H188" s="220">
        <v>10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901</v>
      </c>
      <c r="AT188" s="228" t="s">
        <v>143</v>
      </c>
      <c r="AU188" s="228" t="s">
        <v>83</v>
      </c>
      <c r="AY188" s="16" t="s">
        <v>142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901</v>
      </c>
      <c r="BM188" s="228" t="s">
        <v>908</v>
      </c>
    </row>
    <row r="189" s="2" customFormat="1" ht="24.15" customHeight="1">
      <c r="A189" s="37"/>
      <c r="B189" s="38"/>
      <c r="C189" s="216" t="s">
        <v>393</v>
      </c>
      <c r="D189" s="216" t="s">
        <v>143</v>
      </c>
      <c r="E189" s="217" t="s">
        <v>909</v>
      </c>
      <c r="F189" s="218" t="s">
        <v>910</v>
      </c>
      <c r="G189" s="219" t="s">
        <v>900</v>
      </c>
      <c r="H189" s="220">
        <v>12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901</v>
      </c>
      <c r="AT189" s="228" t="s">
        <v>143</v>
      </c>
      <c r="AU189" s="228" t="s">
        <v>83</v>
      </c>
      <c r="AY189" s="16" t="s">
        <v>142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901</v>
      </c>
      <c r="BM189" s="228" t="s">
        <v>911</v>
      </c>
    </row>
    <row r="190" s="2" customFormat="1" ht="16.5" customHeight="1">
      <c r="A190" s="37"/>
      <c r="B190" s="38"/>
      <c r="C190" s="216" t="s">
        <v>398</v>
      </c>
      <c r="D190" s="216" t="s">
        <v>143</v>
      </c>
      <c r="E190" s="217" t="s">
        <v>912</v>
      </c>
      <c r="F190" s="218" t="s">
        <v>913</v>
      </c>
      <c r="G190" s="219" t="s">
        <v>900</v>
      </c>
      <c r="H190" s="220">
        <v>4</v>
      </c>
      <c r="I190" s="221"/>
      <c r="J190" s="222">
        <f>ROUND(I190*H190,2)</f>
        <v>0</v>
      </c>
      <c r="K190" s="223"/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901</v>
      </c>
      <c r="AT190" s="228" t="s">
        <v>143</v>
      </c>
      <c r="AU190" s="228" t="s">
        <v>83</v>
      </c>
      <c r="AY190" s="16" t="s">
        <v>142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901</v>
      </c>
      <c r="BM190" s="228" t="s">
        <v>914</v>
      </c>
    </row>
    <row r="191" s="2" customFormat="1" ht="16.5" customHeight="1">
      <c r="A191" s="37"/>
      <c r="B191" s="38"/>
      <c r="C191" s="216" t="s">
        <v>402</v>
      </c>
      <c r="D191" s="216" t="s">
        <v>143</v>
      </c>
      <c r="E191" s="217" t="s">
        <v>915</v>
      </c>
      <c r="F191" s="218" t="s">
        <v>916</v>
      </c>
      <c r="G191" s="219" t="s">
        <v>328</v>
      </c>
      <c r="H191" s="220">
        <v>1</v>
      </c>
      <c r="I191" s="221"/>
      <c r="J191" s="222">
        <f>ROUND(I191*H191,2)</f>
        <v>0</v>
      </c>
      <c r="K191" s="223"/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901</v>
      </c>
      <c r="AT191" s="228" t="s">
        <v>143</v>
      </c>
      <c r="AU191" s="228" t="s">
        <v>83</v>
      </c>
      <c r="AY191" s="16" t="s">
        <v>142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901</v>
      </c>
      <c r="BM191" s="228" t="s">
        <v>917</v>
      </c>
    </row>
    <row r="192" s="2" customFormat="1" ht="21.75" customHeight="1">
      <c r="A192" s="37"/>
      <c r="B192" s="38"/>
      <c r="C192" s="216" t="s">
        <v>408</v>
      </c>
      <c r="D192" s="216" t="s">
        <v>143</v>
      </c>
      <c r="E192" s="217" t="s">
        <v>918</v>
      </c>
      <c r="F192" s="218" t="s">
        <v>919</v>
      </c>
      <c r="G192" s="219" t="s">
        <v>900</v>
      </c>
      <c r="H192" s="220">
        <v>8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901</v>
      </c>
      <c r="AT192" s="228" t="s">
        <v>143</v>
      </c>
      <c r="AU192" s="228" t="s">
        <v>83</v>
      </c>
      <c r="AY192" s="16" t="s">
        <v>142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901</v>
      </c>
      <c r="BM192" s="228" t="s">
        <v>920</v>
      </c>
    </row>
    <row r="193" s="2" customFormat="1" ht="16.5" customHeight="1">
      <c r="A193" s="37"/>
      <c r="B193" s="38"/>
      <c r="C193" s="216" t="s">
        <v>412</v>
      </c>
      <c r="D193" s="216" t="s">
        <v>143</v>
      </c>
      <c r="E193" s="217" t="s">
        <v>921</v>
      </c>
      <c r="F193" s="218" t="s">
        <v>922</v>
      </c>
      <c r="G193" s="219" t="s">
        <v>900</v>
      </c>
      <c r="H193" s="220">
        <v>3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901</v>
      </c>
      <c r="AT193" s="228" t="s">
        <v>143</v>
      </c>
      <c r="AU193" s="228" t="s">
        <v>83</v>
      </c>
      <c r="AY193" s="16" t="s">
        <v>142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901</v>
      </c>
      <c r="BM193" s="228" t="s">
        <v>923</v>
      </c>
    </row>
    <row r="194" s="2" customFormat="1" ht="16.5" customHeight="1">
      <c r="A194" s="37"/>
      <c r="B194" s="38"/>
      <c r="C194" s="216" t="s">
        <v>421</v>
      </c>
      <c r="D194" s="216" t="s">
        <v>143</v>
      </c>
      <c r="E194" s="217" t="s">
        <v>924</v>
      </c>
      <c r="F194" s="218" t="s">
        <v>925</v>
      </c>
      <c r="G194" s="219" t="s">
        <v>900</v>
      </c>
      <c r="H194" s="220">
        <v>8</v>
      </c>
      <c r="I194" s="221"/>
      <c r="J194" s="222">
        <f>ROUND(I194*H194,2)</f>
        <v>0</v>
      </c>
      <c r="K194" s="223"/>
      <c r="L194" s="43"/>
      <c r="M194" s="270" t="s">
        <v>1</v>
      </c>
      <c r="N194" s="271" t="s">
        <v>40</v>
      </c>
      <c r="O194" s="272"/>
      <c r="P194" s="273">
        <f>O194*H194</f>
        <v>0</v>
      </c>
      <c r="Q194" s="273">
        <v>0</v>
      </c>
      <c r="R194" s="273">
        <f>Q194*H194</f>
        <v>0</v>
      </c>
      <c r="S194" s="273">
        <v>0</v>
      </c>
      <c r="T194" s="27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901</v>
      </c>
      <c r="AT194" s="228" t="s">
        <v>143</v>
      </c>
      <c r="AU194" s="228" t="s">
        <v>83</v>
      </c>
      <c r="AY194" s="16" t="s">
        <v>142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901</v>
      </c>
      <c r="BM194" s="228" t="s">
        <v>926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24WeGsVirKiHy65RKySC8Z3Zyc1YXn7NfqcEtHWlUD17r9DItgnOh+FoRV7w+eGN/kFOs4J8gymjTLg67hYoJg==" hashValue="HwVNEUepgqp196/cFlX98IBgoZ71YclQ8bp6qworuKyDaN5OJgoibhVJvkv7NsCbGrons++YiWQuIkACddXLUg==" algorithmName="SHA-512" password="CC35"/>
  <autoFilter ref="C125:K19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ROUND((SUM(BE120:BE138)),  2)</f>
        <v>0</v>
      </c>
      <c r="G33" s="37"/>
      <c r="H33" s="37"/>
      <c r="I33" s="154">
        <v>0.20999999999999999</v>
      </c>
      <c r="J33" s="153">
        <f>ROUND(((SUM(BE120:BE138))*I33),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ROUND((SUM(BF120:BF138)),  2)</f>
        <v>0</v>
      </c>
      <c r="G34" s="37"/>
      <c r="H34" s="37"/>
      <c r="I34" s="154">
        <v>0.12</v>
      </c>
      <c r="J34" s="153">
        <f>ROUND(((SUM(BF120:BF138))*I34),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ROUND((SUM(BG120:BG138)),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ROUND((SUM(BH120:BH138)),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ROUND((SUM(BI120:BI138)),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D.1.4.4 - elektrické rozvody slaboproudé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928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757</v>
      </c>
      <c r="E98" s="181"/>
      <c r="F98" s="181"/>
      <c r="G98" s="181"/>
      <c r="H98" s="181"/>
      <c r="I98" s="181"/>
      <c r="J98" s="182">
        <f>J123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929</v>
      </c>
      <c r="E99" s="181"/>
      <c r="F99" s="181"/>
      <c r="G99" s="181"/>
      <c r="H99" s="181"/>
      <c r="I99" s="181"/>
      <c r="J99" s="182">
        <f>J131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930</v>
      </c>
      <c r="E100" s="181"/>
      <c r="F100" s="181"/>
      <c r="G100" s="181"/>
      <c r="H100" s="181"/>
      <c r="I100" s="181"/>
      <c r="J100" s="182">
        <f>J136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Poliklinika Žďár nad Sázavou -změna užívání prostor v 3.NP na ordinace kardiologie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D.1.4.4 - elektrické rozvody slaboproudé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Studentská 1699/4</v>
      </c>
      <c r="G114" s="39"/>
      <c r="H114" s="39"/>
      <c r="I114" s="31" t="s">
        <v>22</v>
      </c>
      <c r="J114" s="78" t="str">
        <f>IF(J12="","",J12)</f>
        <v>22. 3. 2024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Město Žďár nad Zázavou</v>
      </c>
      <c r="G116" s="39"/>
      <c r="H116" s="39"/>
      <c r="I116" s="31" t="s">
        <v>30</v>
      </c>
      <c r="J116" s="35" t="str">
        <f>E21</f>
        <v>Filip Marek, Brněnská 326/34, Žďár nad Sázavou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128</v>
      </c>
      <c r="D119" s="193" t="s">
        <v>60</v>
      </c>
      <c r="E119" s="193" t="s">
        <v>56</v>
      </c>
      <c r="F119" s="193" t="s">
        <v>57</v>
      </c>
      <c r="G119" s="193" t="s">
        <v>129</v>
      </c>
      <c r="H119" s="193" t="s">
        <v>130</v>
      </c>
      <c r="I119" s="193" t="s">
        <v>131</v>
      </c>
      <c r="J119" s="194" t="s">
        <v>106</v>
      </c>
      <c r="K119" s="195" t="s">
        <v>132</v>
      </c>
      <c r="L119" s="196"/>
      <c r="M119" s="99" t="s">
        <v>1</v>
      </c>
      <c r="N119" s="100" t="s">
        <v>39</v>
      </c>
      <c r="O119" s="100" t="s">
        <v>133</v>
      </c>
      <c r="P119" s="100" t="s">
        <v>134</v>
      </c>
      <c r="Q119" s="100" t="s">
        <v>135</v>
      </c>
      <c r="R119" s="100" t="s">
        <v>136</v>
      </c>
      <c r="S119" s="100" t="s">
        <v>137</v>
      </c>
      <c r="T119" s="101" t="s">
        <v>138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139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P121+P123+P131+P136</f>
        <v>0</v>
      </c>
      <c r="Q120" s="103"/>
      <c r="R120" s="199">
        <f>R121+R123+R131+R136</f>
        <v>0.011260000000000001</v>
      </c>
      <c r="S120" s="103"/>
      <c r="T120" s="200">
        <f>T121+T123+T131+T136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108</v>
      </c>
      <c r="BK120" s="201">
        <f>BK121+BK123+BK131+BK136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762</v>
      </c>
      <c r="F121" s="205" t="s">
        <v>931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142</v>
      </c>
      <c r="BK121" s="215">
        <f>BK122</f>
        <v>0</v>
      </c>
    </row>
    <row r="122" s="2" customFormat="1" ht="24.15" customHeight="1">
      <c r="A122" s="37"/>
      <c r="B122" s="38"/>
      <c r="C122" s="216" t="s">
        <v>83</v>
      </c>
      <c r="D122" s="216" t="s">
        <v>143</v>
      </c>
      <c r="E122" s="217" t="s">
        <v>764</v>
      </c>
      <c r="F122" s="218" t="s">
        <v>932</v>
      </c>
      <c r="G122" s="219" t="s">
        <v>158</v>
      </c>
      <c r="H122" s="220">
        <v>1</v>
      </c>
      <c r="I122" s="221"/>
      <c r="J122" s="222">
        <f>ROUND(I122*H122,2)</f>
        <v>0</v>
      </c>
      <c r="K122" s="223"/>
      <c r="L122" s="43"/>
      <c r="M122" s="224" t="s">
        <v>1</v>
      </c>
      <c r="N122" s="225" t="s">
        <v>40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147</v>
      </c>
      <c r="AT122" s="228" t="s">
        <v>143</v>
      </c>
      <c r="AU122" s="228" t="s">
        <v>83</v>
      </c>
      <c r="AY122" s="16" t="s">
        <v>142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83</v>
      </c>
      <c r="BK122" s="229">
        <f>ROUND(I122*H122,2)</f>
        <v>0</v>
      </c>
      <c r="BL122" s="16" t="s">
        <v>147</v>
      </c>
      <c r="BM122" s="228" t="s">
        <v>933</v>
      </c>
    </row>
    <row r="123" s="12" customFormat="1" ht="25.92" customHeight="1">
      <c r="A123" s="12"/>
      <c r="B123" s="202"/>
      <c r="C123" s="203"/>
      <c r="D123" s="204" t="s">
        <v>74</v>
      </c>
      <c r="E123" s="205" t="s">
        <v>803</v>
      </c>
      <c r="F123" s="205" t="s">
        <v>804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SUM(P124:P130)</f>
        <v>0</v>
      </c>
      <c r="Q123" s="210"/>
      <c r="R123" s="211">
        <f>SUM(R124:R130)</f>
        <v>0.011260000000000001</v>
      </c>
      <c r="S123" s="210"/>
      <c r="T123" s="212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83</v>
      </c>
      <c r="AT123" s="214" t="s">
        <v>74</v>
      </c>
      <c r="AU123" s="214" t="s">
        <v>75</v>
      </c>
      <c r="AY123" s="213" t="s">
        <v>142</v>
      </c>
      <c r="BK123" s="215">
        <f>SUM(BK124:BK130)</f>
        <v>0</v>
      </c>
    </row>
    <row r="124" s="2" customFormat="1" ht="37.8" customHeight="1">
      <c r="A124" s="37"/>
      <c r="B124" s="38"/>
      <c r="C124" s="216" t="s">
        <v>85</v>
      </c>
      <c r="D124" s="216" t="s">
        <v>143</v>
      </c>
      <c r="E124" s="217" t="s">
        <v>814</v>
      </c>
      <c r="F124" s="218" t="s">
        <v>815</v>
      </c>
      <c r="G124" s="219" t="s">
        <v>239</v>
      </c>
      <c r="H124" s="220">
        <v>30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147</v>
      </c>
      <c r="AT124" s="228" t="s">
        <v>143</v>
      </c>
      <c r="AU124" s="228" t="s">
        <v>83</v>
      </c>
      <c r="AY124" s="16" t="s">
        <v>142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147</v>
      </c>
      <c r="BM124" s="228" t="s">
        <v>934</v>
      </c>
    </row>
    <row r="125" s="2" customFormat="1" ht="21.75" customHeight="1">
      <c r="A125" s="37"/>
      <c r="B125" s="38"/>
      <c r="C125" s="257" t="s">
        <v>155</v>
      </c>
      <c r="D125" s="257" t="s">
        <v>239</v>
      </c>
      <c r="E125" s="258" t="s">
        <v>817</v>
      </c>
      <c r="F125" s="259" t="s">
        <v>818</v>
      </c>
      <c r="G125" s="260" t="s">
        <v>169</v>
      </c>
      <c r="H125" s="261">
        <v>30</v>
      </c>
      <c r="I125" s="262"/>
      <c r="J125" s="263">
        <f>ROUND(I125*H125,2)</f>
        <v>0</v>
      </c>
      <c r="K125" s="264"/>
      <c r="L125" s="265"/>
      <c r="M125" s="266" t="s">
        <v>1</v>
      </c>
      <c r="N125" s="267" t="s">
        <v>40</v>
      </c>
      <c r="O125" s="90"/>
      <c r="P125" s="226">
        <f>O125*H125</f>
        <v>0</v>
      </c>
      <c r="Q125" s="226">
        <v>6.9999999999999994E-05</v>
      </c>
      <c r="R125" s="226">
        <f>Q125*H125</f>
        <v>0.0020999999999999999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185</v>
      </c>
      <c r="AT125" s="228" t="s">
        <v>239</v>
      </c>
      <c r="AU125" s="228" t="s">
        <v>83</v>
      </c>
      <c r="AY125" s="16" t="s">
        <v>142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147</v>
      </c>
      <c r="BM125" s="228" t="s">
        <v>935</v>
      </c>
    </row>
    <row r="126" s="2" customFormat="1" ht="16.5" customHeight="1">
      <c r="A126" s="37"/>
      <c r="B126" s="38"/>
      <c r="C126" s="216" t="s">
        <v>147</v>
      </c>
      <c r="D126" s="216" t="s">
        <v>143</v>
      </c>
      <c r="E126" s="217" t="s">
        <v>936</v>
      </c>
      <c r="F126" s="218" t="s">
        <v>937</v>
      </c>
      <c r="G126" s="219" t="s">
        <v>169</v>
      </c>
      <c r="H126" s="220">
        <v>12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147</v>
      </c>
      <c r="AT126" s="228" t="s">
        <v>143</v>
      </c>
      <c r="AU126" s="228" t="s">
        <v>83</v>
      </c>
      <c r="AY126" s="16" t="s">
        <v>142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147</v>
      </c>
      <c r="BM126" s="228" t="s">
        <v>938</v>
      </c>
    </row>
    <row r="127" s="2" customFormat="1" ht="16.5" customHeight="1">
      <c r="A127" s="37"/>
      <c r="B127" s="38"/>
      <c r="C127" s="257" t="s">
        <v>166</v>
      </c>
      <c r="D127" s="257" t="s">
        <v>239</v>
      </c>
      <c r="E127" s="258" t="s">
        <v>939</v>
      </c>
      <c r="F127" s="259" t="s">
        <v>940</v>
      </c>
      <c r="G127" s="260" t="s">
        <v>169</v>
      </c>
      <c r="H127" s="261">
        <v>12</v>
      </c>
      <c r="I127" s="262"/>
      <c r="J127" s="263">
        <f>ROUND(I127*H127,2)</f>
        <v>0</v>
      </c>
      <c r="K127" s="264"/>
      <c r="L127" s="265"/>
      <c r="M127" s="266" t="s">
        <v>1</v>
      </c>
      <c r="N127" s="267" t="s">
        <v>40</v>
      </c>
      <c r="O127" s="90"/>
      <c r="P127" s="226">
        <f>O127*H127</f>
        <v>0</v>
      </c>
      <c r="Q127" s="226">
        <v>0.00014999999999999999</v>
      </c>
      <c r="R127" s="226">
        <f>Q127*H127</f>
        <v>0.0018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185</v>
      </c>
      <c r="AT127" s="228" t="s">
        <v>239</v>
      </c>
      <c r="AU127" s="228" t="s">
        <v>83</v>
      </c>
      <c r="AY127" s="16" t="s">
        <v>142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147</v>
      </c>
      <c r="BM127" s="228" t="s">
        <v>941</v>
      </c>
    </row>
    <row r="128" s="2" customFormat="1" ht="49.05" customHeight="1">
      <c r="A128" s="37"/>
      <c r="B128" s="38"/>
      <c r="C128" s="216" t="s">
        <v>173</v>
      </c>
      <c r="D128" s="216" t="s">
        <v>143</v>
      </c>
      <c r="E128" s="217" t="s">
        <v>820</v>
      </c>
      <c r="F128" s="218" t="s">
        <v>821</v>
      </c>
      <c r="G128" s="219" t="s">
        <v>158</v>
      </c>
      <c r="H128" s="220">
        <v>32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147</v>
      </c>
      <c r="AT128" s="228" t="s">
        <v>143</v>
      </c>
      <c r="AU128" s="228" t="s">
        <v>83</v>
      </c>
      <c r="AY128" s="16" t="s">
        <v>142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147</v>
      </c>
      <c r="BM128" s="228" t="s">
        <v>942</v>
      </c>
    </row>
    <row r="129" s="2" customFormat="1" ht="16.5" customHeight="1">
      <c r="A129" s="37"/>
      <c r="B129" s="38"/>
      <c r="C129" s="257" t="s">
        <v>177</v>
      </c>
      <c r="D129" s="257" t="s">
        <v>239</v>
      </c>
      <c r="E129" s="258" t="s">
        <v>823</v>
      </c>
      <c r="F129" s="259" t="s">
        <v>824</v>
      </c>
      <c r="G129" s="260" t="s">
        <v>158</v>
      </c>
      <c r="H129" s="261">
        <v>8</v>
      </c>
      <c r="I129" s="262"/>
      <c r="J129" s="263">
        <f>ROUND(I129*H129,2)</f>
        <v>0</v>
      </c>
      <c r="K129" s="264"/>
      <c r="L129" s="265"/>
      <c r="M129" s="266" t="s">
        <v>1</v>
      </c>
      <c r="N129" s="267" t="s">
        <v>40</v>
      </c>
      <c r="O129" s="90"/>
      <c r="P129" s="226">
        <f>O129*H129</f>
        <v>0</v>
      </c>
      <c r="Q129" s="226">
        <v>0.00023000000000000001</v>
      </c>
      <c r="R129" s="226">
        <f>Q129*H129</f>
        <v>0.0018400000000000001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185</v>
      </c>
      <c r="AT129" s="228" t="s">
        <v>239</v>
      </c>
      <c r="AU129" s="228" t="s">
        <v>83</v>
      </c>
      <c r="AY129" s="16" t="s">
        <v>142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147</v>
      </c>
      <c r="BM129" s="228" t="s">
        <v>943</v>
      </c>
    </row>
    <row r="130" s="2" customFormat="1" ht="16.5" customHeight="1">
      <c r="A130" s="37"/>
      <c r="B130" s="38"/>
      <c r="C130" s="257" t="s">
        <v>185</v>
      </c>
      <c r="D130" s="257" t="s">
        <v>239</v>
      </c>
      <c r="E130" s="258" t="s">
        <v>944</v>
      </c>
      <c r="F130" s="259" t="s">
        <v>945</v>
      </c>
      <c r="G130" s="260" t="s">
        <v>158</v>
      </c>
      <c r="H130" s="261">
        <v>24</v>
      </c>
      <c r="I130" s="262"/>
      <c r="J130" s="263">
        <f>ROUND(I130*H130,2)</f>
        <v>0</v>
      </c>
      <c r="K130" s="264"/>
      <c r="L130" s="265"/>
      <c r="M130" s="266" t="s">
        <v>1</v>
      </c>
      <c r="N130" s="267" t="s">
        <v>40</v>
      </c>
      <c r="O130" s="90"/>
      <c r="P130" s="226">
        <f>O130*H130</f>
        <v>0</v>
      </c>
      <c r="Q130" s="226">
        <v>0.00023000000000000001</v>
      </c>
      <c r="R130" s="226">
        <f>Q130*H130</f>
        <v>0.0055200000000000006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185</v>
      </c>
      <c r="AT130" s="228" t="s">
        <v>239</v>
      </c>
      <c r="AU130" s="228" t="s">
        <v>83</v>
      </c>
      <c r="AY130" s="16" t="s">
        <v>142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147</v>
      </c>
      <c r="BM130" s="228" t="s">
        <v>946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947</v>
      </c>
      <c r="F131" s="205" t="s">
        <v>948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SUM(P132:P135)</f>
        <v>0</v>
      </c>
      <c r="Q131" s="210"/>
      <c r="R131" s="211">
        <f>SUM(R132:R135)</f>
        <v>0</v>
      </c>
      <c r="S131" s="210"/>
      <c r="T131" s="212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142</v>
      </c>
      <c r="BK131" s="215">
        <f>SUM(BK132:BK135)</f>
        <v>0</v>
      </c>
    </row>
    <row r="132" s="2" customFormat="1" ht="16.5" customHeight="1">
      <c r="A132" s="37"/>
      <c r="B132" s="38"/>
      <c r="C132" s="216" t="s">
        <v>194</v>
      </c>
      <c r="D132" s="216" t="s">
        <v>143</v>
      </c>
      <c r="E132" s="217" t="s">
        <v>949</v>
      </c>
      <c r="F132" s="218" t="s">
        <v>950</v>
      </c>
      <c r="G132" s="219" t="s">
        <v>158</v>
      </c>
      <c r="H132" s="220">
        <v>7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147</v>
      </c>
      <c r="AT132" s="228" t="s">
        <v>143</v>
      </c>
      <c r="AU132" s="228" t="s">
        <v>83</v>
      </c>
      <c r="AY132" s="16" t="s">
        <v>142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147</v>
      </c>
      <c r="BM132" s="228" t="s">
        <v>951</v>
      </c>
    </row>
    <row r="133" s="2" customFormat="1">
      <c r="A133" s="37"/>
      <c r="B133" s="38"/>
      <c r="C133" s="39"/>
      <c r="D133" s="232" t="s">
        <v>171</v>
      </c>
      <c r="E133" s="39"/>
      <c r="F133" s="253" t="s">
        <v>952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171</v>
      </c>
      <c r="AU133" s="16" t="s">
        <v>83</v>
      </c>
    </row>
    <row r="134" s="2" customFormat="1" ht="16.5" customHeight="1">
      <c r="A134" s="37"/>
      <c r="B134" s="38"/>
      <c r="C134" s="216" t="s">
        <v>199</v>
      </c>
      <c r="D134" s="216" t="s">
        <v>143</v>
      </c>
      <c r="E134" s="217" t="s">
        <v>953</v>
      </c>
      <c r="F134" s="218" t="s">
        <v>954</v>
      </c>
      <c r="G134" s="219" t="s">
        <v>158</v>
      </c>
      <c r="H134" s="220">
        <v>1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147</v>
      </c>
      <c r="AT134" s="228" t="s">
        <v>143</v>
      </c>
      <c r="AU134" s="228" t="s">
        <v>83</v>
      </c>
      <c r="AY134" s="16" t="s">
        <v>142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147</v>
      </c>
      <c r="BM134" s="228" t="s">
        <v>955</v>
      </c>
    </row>
    <row r="135" s="2" customFormat="1">
      <c r="A135" s="37"/>
      <c r="B135" s="38"/>
      <c r="C135" s="39"/>
      <c r="D135" s="232" t="s">
        <v>171</v>
      </c>
      <c r="E135" s="39"/>
      <c r="F135" s="253" t="s">
        <v>952</v>
      </c>
      <c r="G135" s="39"/>
      <c r="H135" s="39"/>
      <c r="I135" s="254"/>
      <c r="J135" s="39"/>
      <c r="K135" s="39"/>
      <c r="L135" s="43"/>
      <c r="M135" s="255"/>
      <c r="N135" s="25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171</v>
      </c>
      <c r="AU135" s="16" t="s">
        <v>83</v>
      </c>
    </row>
    <row r="136" s="12" customFormat="1" ht="25.92" customHeight="1">
      <c r="A136" s="12"/>
      <c r="B136" s="202"/>
      <c r="C136" s="203"/>
      <c r="D136" s="204" t="s">
        <v>74</v>
      </c>
      <c r="E136" s="205" t="s">
        <v>956</v>
      </c>
      <c r="F136" s="205" t="s">
        <v>957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SUM(P137:P138)</f>
        <v>0</v>
      </c>
      <c r="Q136" s="210"/>
      <c r="R136" s="211">
        <f>SUM(R137:R138)</f>
        <v>0</v>
      </c>
      <c r="S136" s="210"/>
      <c r="T136" s="21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83</v>
      </c>
      <c r="AT136" s="214" t="s">
        <v>74</v>
      </c>
      <c r="AU136" s="214" t="s">
        <v>75</v>
      </c>
      <c r="AY136" s="213" t="s">
        <v>142</v>
      </c>
      <c r="BK136" s="215">
        <f>SUM(BK137:BK138)</f>
        <v>0</v>
      </c>
    </row>
    <row r="137" s="2" customFormat="1" ht="37.8" customHeight="1">
      <c r="A137" s="37"/>
      <c r="B137" s="38"/>
      <c r="C137" s="216" t="s">
        <v>209</v>
      </c>
      <c r="D137" s="216" t="s">
        <v>143</v>
      </c>
      <c r="E137" s="217" t="s">
        <v>958</v>
      </c>
      <c r="F137" s="218" t="s">
        <v>959</v>
      </c>
      <c r="G137" s="219" t="s">
        <v>169</v>
      </c>
      <c r="H137" s="220">
        <v>120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147</v>
      </c>
      <c r="AT137" s="228" t="s">
        <v>143</v>
      </c>
      <c r="AU137" s="228" t="s">
        <v>83</v>
      </c>
      <c r="AY137" s="16" t="s">
        <v>142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147</v>
      </c>
      <c r="BM137" s="228" t="s">
        <v>960</v>
      </c>
    </row>
    <row r="138" s="2" customFormat="1">
      <c r="A138" s="37"/>
      <c r="B138" s="38"/>
      <c r="C138" s="39"/>
      <c r="D138" s="232" t="s">
        <v>171</v>
      </c>
      <c r="E138" s="39"/>
      <c r="F138" s="253" t="s">
        <v>767</v>
      </c>
      <c r="G138" s="39"/>
      <c r="H138" s="39"/>
      <c r="I138" s="254"/>
      <c r="J138" s="39"/>
      <c r="K138" s="39"/>
      <c r="L138" s="43"/>
      <c r="M138" s="275"/>
      <c r="N138" s="276"/>
      <c r="O138" s="272"/>
      <c r="P138" s="272"/>
      <c r="Q138" s="272"/>
      <c r="R138" s="272"/>
      <c r="S138" s="272"/>
      <c r="T138" s="2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171</v>
      </c>
      <c r="AU138" s="16" t="s">
        <v>83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GEdAgcpZJsXzea0zx1Rd2MpFVCUtsbbbJq1DIU9tvUutZ2VCikuqmF4jhbhrU0bVjD8kYN9c3rrk4gVfmvcivg==" hashValue="DIlYO4dh8p1AGFQD/84WwEetU8etxrjIw8ikm0cwijWG23u0OLCzhU9TTz4vXCWRRplhWeGBdAFXEk1QSJ82pA==" algorithmName="SHA-512" password="CC35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-změna užívání prostor v 3.NP na ordinace kardiologie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961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22. 3. 2024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ROUND((SUM(BE121:BE143)),  2)</f>
        <v>0</v>
      </c>
      <c r="G33" s="37"/>
      <c r="H33" s="37"/>
      <c r="I33" s="154">
        <v>0.20999999999999999</v>
      </c>
      <c r="J33" s="153">
        <f>ROUND(((SUM(BE121:BE143))*I33),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ROUND((SUM(BF121:BF143)),  2)</f>
        <v>0</v>
      </c>
      <c r="G34" s="37"/>
      <c r="H34" s="37"/>
      <c r="I34" s="154">
        <v>0.12</v>
      </c>
      <c r="J34" s="153">
        <f>ROUND(((SUM(BF121:BF143))*I34),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-změna užívání prostor v 3.NP na ordinace kardiologie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22. 3. 2024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962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963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964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965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966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-změna užívání prostor v 3.NP na ordinace kardiologie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 - ostatní a vedlejší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22. 3. 2024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128</v>
      </c>
      <c r="D120" s="193" t="s">
        <v>60</v>
      </c>
      <c r="E120" s="193" t="s">
        <v>56</v>
      </c>
      <c r="F120" s="193" t="s">
        <v>57</v>
      </c>
      <c r="G120" s="193" t="s">
        <v>129</v>
      </c>
      <c r="H120" s="193" t="s">
        <v>130</v>
      </c>
      <c r="I120" s="193" t="s">
        <v>131</v>
      </c>
      <c r="J120" s="194" t="s">
        <v>106</v>
      </c>
      <c r="K120" s="195" t="s">
        <v>132</v>
      </c>
      <c r="L120" s="196"/>
      <c r="M120" s="99" t="s">
        <v>1</v>
      </c>
      <c r="N120" s="100" t="s">
        <v>39</v>
      </c>
      <c r="O120" s="100" t="s">
        <v>133</v>
      </c>
      <c r="P120" s="100" t="s">
        <v>134</v>
      </c>
      <c r="Q120" s="100" t="s">
        <v>135</v>
      </c>
      <c r="R120" s="100" t="s">
        <v>136</v>
      </c>
      <c r="S120" s="100" t="s">
        <v>137</v>
      </c>
      <c r="T120" s="101" t="s">
        <v>138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139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967</v>
      </c>
      <c r="F122" s="205" t="s">
        <v>968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</f>
        <v>0</v>
      </c>
      <c r="Q122" s="210"/>
      <c r="R122" s="211">
        <f>R123+R126+R129</f>
        <v>0</v>
      </c>
      <c r="S122" s="210"/>
      <c r="T122" s="212">
        <f>T123+T126+T129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166</v>
      </c>
      <c r="AT122" s="214" t="s">
        <v>74</v>
      </c>
      <c r="AU122" s="214" t="s">
        <v>75</v>
      </c>
      <c r="AY122" s="213" t="s">
        <v>142</v>
      </c>
      <c r="BK122" s="215">
        <f>BK123+BK126+BK129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68" t="s">
        <v>969</v>
      </c>
      <c r="F123" s="268" t="s">
        <v>970</v>
      </c>
      <c r="G123" s="203"/>
      <c r="H123" s="203"/>
      <c r="I123" s="206"/>
      <c r="J123" s="269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166</v>
      </c>
      <c r="AT123" s="214" t="s">
        <v>74</v>
      </c>
      <c r="AU123" s="214" t="s">
        <v>83</v>
      </c>
      <c r="AY123" s="213" t="s">
        <v>142</v>
      </c>
      <c r="BK123" s="215">
        <f>SUM(BK124:BK125)</f>
        <v>0</v>
      </c>
    </row>
    <row r="124" s="2" customFormat="1" ht="16.5" customHeight="1">
      <c r="A124" s="37"/>
      <c r="B124" s="38"/>
      <c r="C124" s="216" t="s">
        <v>83</v>
      </c>
      <c r="D124" s="216" t="s">
        <v>143</v>
      </c>
      <c r="E124" s="217" t="s">
        <v>971</v>
      </c>
      <c r="F124" s="218" t="s">
        <v>972</v>
      </c>
      <c r="G124" s="219" t="s">
        <v>900</v>
      </c>
      <c r="H124" s="220">
        <v>10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973</v>
      </c>
      <c r="AT124" s="228" t="s">
        <v>143</v>
      </c>
      <c r="AU124" s="228" t="s">
        <v>85</v>
      </c>
      <c r="AY124" s="16" t="s">
        <v>142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973</v>
      </c>
      <c r="BM124" s="228" t="s">
        <v>974</v>
      </c>
    </row>
    <row r="125" s="2" customFormat="1">
      <c r="A125" s="37"/>
      <c r="B125" s="38"/>
      <c r="C125" s="39"/>
      <c r="D125" s="232" t="s">
        <v>171</v>
      </c>
      <c r="E125" s="39"/>
      <c r="F125" s="253" t="s">
        <v>975</v>
      </c>
      <c r="G125" s="39"/>
      <c r="H125" s="39"/>
      <c r="I125" s="254"/>
      <c r="J125" s="39"/>
      <c r="K125" s="39"/>
      <c r="L125" s="43"/>
      <c r="M125" s="255"/>
      <c r="N125" s="25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171</v>
      </c>
      <c r="AU125" s="16" t="s">
        <v>85</v>
      </c>
    </row>
    <row r="126" s="12" customFormat="1" ht="22.8" customHeight="1">
      <c r="A126" s="12"/>
      <c r="B126" s="202"/>
      <c r="C126" s="203"/>
      <c r="D126" s="204" t="s">
        <v>74</v>
      </c>
      <c r="E126" s="268" t="s">
        <v>976</v>
      </c>
      <c r="F126" s="268" t="s">
        <v>977</v>
      </c>
      <c r="G126" s="203"/>
      <c r="H126" s="203"/>
      <c r="I126" s="206"/>
      <c r="J126" s="269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166</v>
      </c>
      <c r="AT126" s="214" t="s">
        <v>74</v>
      </c>
      <c r="AU126" s="214" t="s">
        <v>83</v>
      </c>
      <c r="AY126" s="213" t="s">
        <v>142</v>
      </c>
      <c r="BK126" s="215">
        <f>SUM(BK127:BK128)</f>
        <v>0</v>
      </c>
    </row>
    <row r="127" s="2" customFormat="1" ht="16.5" customHeight="1">
      <c r="A127" s="37"/>
      <c r="B127" s="38"/>
      <c r="C127" s="216" t="s">
        <v>85</v>
      </c>
      <c r="D127" s="216" t="s">
        <v>143</v>
      </c>
      <c r="E127" s="217" t="s">
        <v>978</v>
      </c>
      <c r="F127" s="218" t="s">
        <v>977</v>
      </c>
      <c r="G127" s="219" t="s">
        <v>328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973</v>
      </c>
      <c r="AT127" s="228" t="s">
        <v>143</v>
      </c>
      <c r="AU127" s="228" t="s">
        <v>85</v>
      </c>
      <c r="AY127" s="16" t="s">
        <v>142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973</v>
      </c>
      <c r="BM127" s="228" t="s">
        <v>979</v>
      </c>
    </row>
    <row r="128" s="2" customFormat="1">
      <c r="A128" s="37"/>
      <c r="B128" s="38"/>
      <c r="C128" s="39"/>
      <c r="D128" s="232" t="s">
        <v>171</v>
      </c>
      <c r="E128" s="39"/>
      <c r="F128" s="253" t="s">
        <v>980</v>
      </c>
      <c r="G128" s="39"/>
      <c r="H128" s="39"/>
      <c r="I128" s="254"/>
      <c r="J128" s="39"/>
      <c r="K128" s="39"/>
      <c r="L128" s="43"/>
      <c r="M128" s="255"/>
      <c r="N128" s="25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171</v>
      </c>
      <c r="AU128" s="16" t="s">
        <v>85</v>
      </c>
    </row>
    <row r="129" s="12" customFormat="1" ht="22.8" customHeight="1">
      <c r="A129" s="12"/>
      <c r="B129" s="202"/>
      <c r="C129" s="203"/>
      <c r="D129" s="204" t="s">
        <v>74</v>
      </c>
      <c r="E129" s="268" t="s">
        <v>981</v>
      </c>
      <c r="F129" s="268" t="s">
        <v>982</v>
      </c>
      <c r="G129" s="203"/>
      <c r="H129" s="203"/>
      <c r="I129" s="206"/>
      <c r="J129" s="269">
        <f>BK129</f>
        <v>0</v>
      </c>
      <c r="K129" s="203"/>
      <c r="L129" s="208"/>
      <c r="M129" s="209"/>
      <c r="N129" s="210"/>
      <c r="O129" s="210"/>
      <c r="P129" s="211">
        <f>P130+SUM(P131:P134)</f>
        <v>0</v>
      </c>
      <c r="Q129" s="210"/>
      <c r="R129" s="211">
        <f>R130+SUM(R131:R134)</f>
        <v>0</v>
      </c>
      <c r="S129" s="210"/>
      <c r="T129" s="212">
        <f>T130+SUM(T131:T134)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166</v>
      </c>
      <c r="AT129" s="214" t="s">
        <v>74</v>
      </c>
      <c r="AU129" s="214" t="s">
        <v>83</v>
      </c>
      <c r="AY129" s="213" t="s">
        <v>142</v>
      </c>
      <c r="BK129" s="215">
        <f>BK130+SUM(BK131:BK134)</f>
        <v>0</v>
      </c>
    </row>
    <row r="130" s="2" customFormat="1" ht="16.5" customHeight="1">
      <c r="A130" s="37"/>
      <c r="B130" s="38"/>
      <c r="C130" s="216" t="s">
        <v>155</v>
      </c>
      <c r="D130" s="216" t="s">
        <v>143</v>
      </c>
      <c r="E130" s="217" t="s">
        <v>983</v>
      </c>
      <c r="F130" s="218" t="s">
        <v>984</v>
      </c>
      <c r="G130" s="219" t="s">
        <v>328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973</v>
      </c>
      <c r="AT130" s="228" t="s">
        <v>143</v>
      </c>
      <c r="AU130" s="228" t="s">
        <v>85</v>
      </c>
      <c r="AY130" s="16" t="s">
        <v>142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973</v>
      </c>
      <c r="BM130" s="228" t="s">
        <v>985</v>
      </c>
    </row>
    <row r="131" s="2" customFormat="1">
      <c r="A131" s="37"/>
      <c r="B131" s="38"/>
      <c r="C131" s="39"/>
      <c r="D131" s="232" t="s">
        <v>171</v>
      </c>
      <c r="E131" s="39"/>
      <c r="F131" s="253" t="s">
        <v>986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171</v>
      </c>
      <c r="AU131" s="16" t="s">
        <v>85</v>
      </c>
    </row>
    <row r="132" s="2" customFormat="1" ht="16.5" customHeight="1">
      <c r="A132" s="37"/>
      <c r="B132" s="38"/>
      <c r="C132" s="216" t="s">
        <v>147</v>
      </c>
      <c r="D132" s="216" t="s">
        <v>143</v>
      </c>
      <c r="E132" s="217" t="s">
        <v>987</v>
      </c>
      <c r="F132" s="218" t="s">
        <v>988</v>
      </c>
      <c r="G132" s="219" t="s">
        <v>328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973</v>
      </c>
      <c r="AT132" s="228" t="s">
        <v>143</v>
      </c>
      <c r="AU132" s="228" t="s">
        <v>85</v>
      </c>
      <c r="AY132" s="16" t="s">
        <v>142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973</v>
      </c>
      <c r="BM132" s="228" t="s">
        <v>989</v>
      </c>
    </row>
    <row r="133" s="2" customFormat="1">
      <c r="A133" s="37"/>
      <c r="B133" s="38"/>
      <c r="C133" s="39"/>
      <c r="D133" s="232" t="s">
        <v>171</v>
      </c>
      <c r="E133" s="39"/>
      <c r="F133" s="253" t="s">
        <v>990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171</v>
      </c>
      <c r="AU133" s="16" t="s">
        <v>85</v>
      </c>
    </row>
    <row r="134" s="12" customFormat="1" ht="20.88" customHeight="1">
      <c r="A134" s="12"/>
      <c r="B134" s="202"/>
      <c r="C134" s="203"/>
      <c r="D134" s="204" t="s">
        <v>74</v>
      </c>
      <c r="E134" s="268" t="s">
        <v>991</v>
      </c>
      <c r="F134" s="268" t="s">
        <v>992</v>
      </c>
      <c r="G134" s="203"/>
      <c r="H134" s="203"/>
      <c r="I134" s="206"/>
      <c r="J134" s="269">
        <f>BK134</f>
        <v>0</v>
      </c>
      <c r="K134" s="203"/>
      <c r="L134" s="208"/>
      <c r="M134" s="209"/>
      <c r="N134" s="210"/>
      <c r="O134" s="210"/>
      <c r="P134" s="211">
        <f>SUM(P135:P143)</f>
        <v>0</v>
      </c>
      <c r="Q134" s="210"/>
      <c r="R134" s="211">
        <f>SUM(R135:R143)</f>
        <v>0</v>
      </c>
      <c r="S134" s="210"/>
      <c r="T134" s="21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85</v>
      </c>
      <c r="AY134" s="213" t="s">
        <v>142</v>
      </c>
      <c r="BK134" s="215">
        <f>SUM(BK135:BK143)</f>
        <v>0</v>
      </c>
    </row>
    <row r="135" s="2" customFormat="1" ht="21.75" customHeight="1">
      <c r="A135" s="37"/>
      <c r="B135" s="38"/>
      <c r="C135" s="216" t="s">
        <v>166</v>
      </c>
      <c r="D135" s="216" t="s">
        <v>143</v>
      </c>
      <c r="E135" s="217" t="s">
        <v>993</v>
      </c>
      <c r="F135" s="218" t="s">
        <v>994</v>
      </c>
      <c r="G135" s="219" t="s">
        <v>995</v>
      </c>
      <c r="H135" s="220">
        <v>5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147</v>
      </c>
      <c r="AT135" s="228" t="s">
        <v>143</v>
      </c>
      <c r="AU135" s="228" t="s">
        <v>155</v>
      </c>
      <c r="AY135" s="16" t="s">
        <v>142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147</v>
      </c>
      <c r="BM135" s="228" t="s">
        <v>996</v>
      </c>
    </row>
    <row r="136" s="2" customFormat="1" ht="24.15" customHeight="1">
      <c r="A136" s="37"/>
      <c r="B136" s="38"/>
      <c r="C136" s="216" t="s">
        <v>173</v>
      </c>
      <c r="D136" s="216" t="s">
        <v>143</v>
      </c>
      <c r="E136" s="217" t="s">
        <v>997</v>
      </c>
      <c r="F136" s="218" t="s">
        <v>998</v>
      </c>
      <c r="G136" s="219" t="s">
        <v>999</v>
      </c>
      <c r="H136" s="220">
        <v>1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147</v>
      </c>
      <c r="AT136" s="228" t="s">
        <v>143</v>
      </c>
      <c r="AU136" s="228" t="s">
        <v>155</v>
      </c>
      <c r="AY136" s="16" t="s">
        <v>142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147</v>
      </c>
      <c r="BM136" s="228" t="s">
        <v>1000</v>
      </c>
    </row>
    <row r="137" s="2" customFormat="1" ht="24.15" customHeight="1">
      <c r="A137" s="37"/>
      <c r="B137" s="38"/>
      <c r="C137" s="216" t="s">
        <v>177</v>
      </c>
      <c r="D137" s="216" t="s">
        <v>143</v>
      </c>
      <c r="E137" s="217" t="s">
        <v>1001</v>
      </c>
      <c r="F137" s="218" t="s">
        <v>1002</v>
      </c>
      <c r="G137" s="219" t="s">
        <v>995</v>
      </c>
      <c r="H137" s="220">
        <v>20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147</v>
      </c>
      <c r="AT137" s="228" t="s">
        <v>143</v>
      </c>
      <c r="AU137" s="228" t="s">
        <v>155</v>
      </c>
      <c r="AY137" s="16" t="s">
        <v>142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147</v>
      </c>
      <c r="BM137" s="228" t="s">
        <v>1003</v>
      </c>
    </row>
    <row r="138" s="2" customFormat="1" ht="24.15" customHeight="1">
      <c r="A138" s="37"/>
      <c r="B138" s="38"/>
      <c r="C138" s="216" t="s">
        <v>185</v>
      </c>
      <c r="D138" s="216" t="s">
        <v>143</v>
      </c>
      <c r="E138" s="217" t="s">
        <v>1004</v>
      </c>
      <c r="F138" s="218" t="s">
        <v>1005</v>
      </c>
      <c r="G138" s="219" t="s">
        <v>999</v>
      </c>
      <c r="H138" s="220">
        <v>1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147</v>
      </c>
      <c r="AT138" s="228" t="s">
        <v>143</v>
      </c>
      <c r="AU138" s="228" t="s">
        <v>155</v>
      </c>
      <c r="AY138" s="16" t="s">
        <v>142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147</v>
      </c>
      <c r="BM138" s="228" t="s">
        <v>1006</v>
      </c>
    </row>
    <row r="139" s="2" customFormat="1">
      <c r="A139" s="37"/>
      <c r="B139" s="38"/>
      <c r="C139" s="39"/>
      <c r="D139" s="232" t="s">
        <v>171</v>
      </c>
      <c r="E139" s="39"/>
      <c r="F139" s="253" t="s">
        <v>1007</v>
      </c>
      <c r="G139" s="39"/>
      <c r="H139" s="39"/>
      <c r="I139" s="254"/>
      <c r="J139" s="39"/>
      <c r="K139" s="39"/>
      <c r="L139" s="43"/>
      <c r="M139" s="255"/>
      <c r="N139" s="25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171</v>
      </c>
      <c r="AU139" s="16" t="s">
        <v>155</v>
      </c>
    </row>
    <row r="140" s="2" customFormat="1" ht="24.15" customHeight="1">
      <c r="A140" s="37"/>
      <c r="B140" s="38"/>
      <c r="C140" s="216" t="s">
        <v>194</v>
      </c>
      <c r="D140" s="216" t="s">
        <v>143</v>
      </c>
      <c r="E140" s="217" t="s">
        <v>1008</v>
      </c>
      <c r="F140" s="218" t="s">
        <v>1009</v>
      </c>
      <c r="G140" s="219" t="s">
        <v>999</v>
      </c>
      <c r="H140" s="220">
        <v>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147</v>
      </c>
      <c r="AT140" s="228" t="s">
        <v>143</v>
      </c>
      <c r="AU140" s="228" t="s">
        <v>155</v>
      </c>
      <c r="AY140" s="16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147</v>
      </c>
      <c r="BM140" s="228" t="s">
        <v>1010</v>
      </c>
    </row>
    <row r="141" s="2" customFormat="1" ht="16.5" customHeight="1">
      <c r="A141" s="37"/>
      <c r="B141" s="38"/>
      <c r="C141" s="216" t="s">
        <v>199</v>
      </c>
      <c r="D141" s="216" t="s">
        <v>143</v>
      </c>
      <c r="E141" s="217" t="s">
        <v>1011</v>
      </c>
      <c r="F141" s="218" t="s">
        <v>1012</v>
      </c>
      <c r="G141" s="219" t="s">
        <v>900</v>
      </c>
      <c r="H141" s="220">
        <v>6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1013</v>
      </c>
      <c r="AT141" s="228" t="s">
        <v>143</v>
      </c>
      <c r="AU141" s="228" t="s">
        <v>155</v>
      </c>
      <c r="AY141" s="16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1013</v>
      </c>
      <c r="BM141" s="228" t="s">
        <v>1014</v>
      </c>
    </row>
    <row r="142" s="2" customFormat="1">
      <c r="A142" s="37"/>
      <c r="B142" s="38"/>
      <c r="C142" s="39"/>
      <c r="D142" s="232" t="s">
        <v>171</v>
      </c>
      <c r="E142" s="39"/>
      <c r="F142" s="253" t="s">
        <v>1015</v>
      </c>
      <c r="G142" s="39"/>
      <c r="H142" s="39"/>
      <c r="I142" s="254"/>
      <c r="J142" s="39"/>
      <c r="K142" s="39"/>
      <c r="L142" s="43"/>
      <c r="M142" s="255"/>
      <c r="N142" s="25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171</v>
      </c>
      <c r="AU142" s="16" t="s">
        <v>155</v>
      </c>
    </row>
    <row r="143" s="2" customFormat="1" ht="24.15" customHeight="1">
      <c r="A143" s="37"/>
      <c r="B143" s="38"/>
      <c r="C143" s="216" t="s">
        <v>209</v>
      </c>
      <c r="D143" s="216" t="s">
        <v>143</v>
      </c>
      <c r="E143" s="217" t="s">
        <v>1016</v>
      </c>
      <c r="F143" s="218" t="s">
        <v>1017</v>
      </c>
      <c r="G143" s="219" t="s">
        <v>900</v>
      </c>
      <c r="H143" s="220">
        <v>15</v>
      </c>
      <c r="I143" s="221"/>
      <c r="J143" s="222">
        <f>ROUND(I143*H143,2)</f>
        <v>0</v>
      </c>
      <c r="K143" s="223"/>
      <c r="L143" s="43"/>
      <c r="M143" s="270" t="s">
        <v>1</v>
      </c>
      <c r="N143" s="271" t="s">
        <v>40</v>
      </c>
      <c r="O143" s="272"/>
      <c r="P143" s="273">
        <f>O143*H143</f>
        <v>0</v>
      </c>
      <c r="Q143" s="273">
        <v>0</v>
      </c>
      <c r="R143" s="273">
        <f>Q143*H143</f>
        <v>0</v>
      </c>
      <c r="S143" s="273">
        <v>0</v>
      </c>
      <c r="T143" s="27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1013</v>
      </c>
      <c r="AT143" s="228" t="s">
        <v>143</v>
      </c>
      <c r="AU143" s="228" t="s">
        <v>155</v>
      </c>
      <c r="AY143" s="16" t="s">
        <v>142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1013</v>
      </c>
      <c r="BM143" s="228" t="s">
        <v>1018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SEnVQiFpP2+X08fboiApGuqHBtvrZTN8eZ0rz3I7MgPZoSWFyk3/Zr7rg9K2MKsg5TnRkWh8PBXIP4kfkfwbqQ==" hashValue="hPSIF9ACvYFaIGowUhuBMRcfU1cqW8hJ6aUllt5oFkjvKJRwC13QBOzZ0sjGUNYyQBxrLqTbdsaxOaUsiKdXdQ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FILA\Filip</dc:creator>
  <cp:lastModifiedBy>FILA\Filip</cp:lastModifiedBy>
  <dcterms:created xsi:type="dcterms:W3CDTF">2024-04-02T08:48:07Z</dcterms:created>
  <dcterms:modified xsi:type="dcterms:W3CDTF">2024-04-02T08:48:16Z</dcterms:modified>
</cp:coreProperties>
</file>