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22-12 - Zahradní al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'2023-22-12 - Zahradní alt...'!$C$123:$K$324</definedName>
    <definedName name="_xlnm.Print_Area" localSheetId="1">'2023-22-12 - Zahradní alt...'!$C$4:$J$76,'2023-22-12 - Zahradní alt...'!$C$82:$J$107,'2023-22-12 - Zahradní alt...'!$C$113:$J$324</definedName>
    <definedName name="_xlnm.Print_Titles" localSheetId="1">'2023-22-12 - Zahradní alt...'!$123:$123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07"/>
  <c r="BH207"/>
  <c r="BG207"/>
  <c r="BF207"/>
  <c r="T207"/>
  <c r="R207"/>
  <c r="P207"/>
  <c r="BI195"/>
  <c r="BH195"/>
  <c r="BG195"/>
  <c r="BF195"/>
  <c r="T195"/>
  <c r="R195"/>
  <c r="P195"/>
  <c r="BI192"/>
  <c r="BH192"/>
  <c r="BG192"/>
  <c r="BF192"/>
  <c r="T192"/>
  <c r="R192"/>
  <c r="P192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J120"/>
  <c r="F120"/>
  <c r="F118"/>
  <c r="E116"/>
  <c r="J89"/>
  <c r="F89"/>
  <c r="F87"/>
  <c r="E85"/>
  <c r="J22"/>
  <c r="E22"/>
  <c r="J121"/>
  <c r="J21"/>
  <c r="J16"/>
  <c r="E16"/>
  <c r="F121"/>
  <c r="J15"/>
  <c r="J10"/>
  <c r="J118"/>
  <c i="1" r="L90"/>
  <c r="AM90"/>
  <c r="AM89"/>
  <c r="L89"/>
  <c r="AM87"/>
  <c r="L87"/>
  <c r="L85"/>
  <c r="L84"/>
  <c i="2" r="BK271"/>
  <c r="J245"/>
  <c r="BK171"/>
  <c r="BK287"/>
  <c r="BK232"/>
  <c r="BK303"/>
  <c r="BK276"/>
  <c r="J256"/>
  <c r="J219"/>
  <c r="J151"/>
  <c r="J314"/>
  <c r="BK283"/>
  <c r="J192"/>
  <c r="J138"/>
  <c r="J249"/>
  <c r="J182"/>
  <c i="1" r="AS94"/>
  <c i="2" r="J309"/>
  <c r="J261"/>
  <c r="BK168"/>
  <c r="J279"/>
  <c r="J171"/>
  <c r="BK300"/>
  <c r="BK269"/>
  <c r="J246"/>
  <c r="J168"/>
  <c r="F33"/>
  <c r="BK306"/>
  <c r="BK246"/>
  <c r="J149"/>
  <c r="BK241"/>
  <c r="BK149"/>
  <c r="J265"/>
  <c r="BK245"/>
  <c r="BK170"/>
  <c r="F34"/>
  <c r="BK151"/>
  <c r="J207"/>
  <c r="BK311"/>
  <c r="BK238"/>
  <c r="J176"/>
  <c r="F35"/>
  <c r="BK294"/>
  <c r="BK221"/>
  <c r="J139"/>
  <c r="BK265"/>
  <c r="J195"/>
  <c r="J311"/>
  <c r="BK275"/>
  <c r="BK247"/>
  <c r="BK228"/>
  <c r="BK155"/>
  <c r="J318"/>
  <c r="J291"/>
  <c r="J221"/>
  <c r="BK163"/>
  <c r="J133"/>
  <c r="BK277"/>
  <c r="J228"/>
  <c r="BK169"/>
  <c r="BK226"/>
  <c r="BK138"/>
  <c r="F32"/>
  <c r="BK181"/>
  <c r="BK318"/>
  <c r="J269"/>
  <c r="J226"/>
  <c r="J162"/>
  <c r="BK253"/>
  <c r="J181"/>
  <c r="BK309"/>
  <c r="J294"/>
  <c r="BK261"/>
  <c r="J232"/>
  <c r="J163"/>
  <c r="BK316"/>
  <c r="J303"/>
  <c r="J271"/>
  <c r="BK176"/>
  <c r="BK140"/>
  <c r="BK256"/>
  <c r="J234"/>
  <c r="J170"/>
  <c r="J275"/>
  <c r="BK182"/>
  <c r="BK127"/>
  <c r="J238"/>
  <c r="J140"/>
  <c r="J287"/>
  <c r="J242"/>
  <c r="BK162"/>
  <c r="BK314"/>
  <c r="BK234"/>
  <c r="BK180"/>
  <c r="BK312"/>
  <c r="J247"/>
  <c r="BK195"/>
  <c r="BK139"/>
  <c r="J300"/>
  <c r="J222"/>
  <c r="J159"/>
  <c r="J276"/>
  <c r="BK159"/>
  <c r="BK297"/>
  <c r="J267"/>
  <c r="J241"/>
  <c r="BK133"/>
  <c r="J306"/>
  <c r="BK279"/>
  <c r="BK219"/>
  <c r="BK153"/>
  <c r="J127"/>
  <c r="BK267"/>
  <c r="BK207"/>
  <c r="J155"/>
  <c r="J277"/>
  <c r="BK249"/>
  <c r="J180"/>
  <c r="J283"/>
  <c r="BK173"/>
  <c r="BK291"/>
  <c r="J253"/>
  <c r="BK192"/>
  <c r="J153"/>
  <c r="J316"/>
  <c r="J297"/>
  <c r="BK222"/>
  <c r="J169"/>
  <c r="J312"/>
  <c r="BK242"/>
  <c r="J173"/>
  <c r="J32"/>
  <c l="1" r="BK148"/>
  <c r="J148"/>
  <c r="J97"/>
  <c r="T126"/>
  <c r="BK172"/>
  <c r="J172"/>
  <c r="J99"/>
  <c r="P148"/>
  <c r="P167"/>
  <c r="R172"/>
  <c r="R148"/>
  <c r="R167"/>
  <c r="BK255"/>
  <c r="J255"/>
  <c r="J103"/>
  <c r="R126"/>
  <c r="R125"/>
  <c r="BK167"/>
  <c r="J167"/>
  <c r="J98"/>
  <c r="P172"/>
  <c r="R255"/>
  <c r="R179"/>
  <c r="R178"/>
  <c r="P278"/>
  <c r="BK126"/>
  <c r="J126"/>
  <c r="J96"/>
  <c r="T179"/>
  <c r="R248"/>
  <c r="T255"/>
  <c r="P305"/>
  <c r="T148"/>
  <c r="T167"/>
  <c r="T172"/>
  <c r="BK248"/>
  <c r="J248"/>
  <c r="J102"/>
  <c r="BK278"/>
  <c r="J278"/>
  <c r="J104"/>
  <c r="R305"/>
  <c r="P126"/>
  <c r="P125"/>
  <c r="P179"/>
  <c r="P178"/>
  <c r="T248"/>
  <c r="T278"/>
  <c r="BK179"/>
  <c r="J179"/>
  <c r="J101"/>
  <c r="P248"/>
  <c r="P255"/>
  <c r="R278"/>
  <c r="BK305"/>
  <c r="J305"/>
  <c r="J105"/>
  <c r="T305"/>
  <c r="BK317"/>
  <c r="J317"/>
  <c r="J106"/>
  <c i="1" r="BC95"/>
  <c i="2" r="BE155"/>
  <c r="BE159"/>
  <c r="BE162"/>
  <c r="BE168"/>
  <c r="BE171"/>
  <c r="BE173"/>
  <c r="BE232"/>
  <c r="BE241"/>
  <c r="BE245"/>
  <c r="BE249"/>
  <c r="BE253"/>
  <c r="BE265"/>
  <c r="BE275"/>
  <c r="BE283"/>
  <c r="BE311"/>
  <c r="BE312"/>
  <c i="1" r="AW95"/>
  <c i="2" r="J90"/>
  <c r="BE127"/>
  <c r="BE133"/>
  <c r="BE169"/>
  <c r="BE182"/>
  <c r="BE242"/>
  <c r="BE246"/>
  <c r="BE256"/>
  <c r="BE269"/>
  <c r="BE271"/>
  <c r="BE300"/>
  <c r="BE314"/>
  <c r="BE316"/>
  <c i="1" r="BD95"/>
  <c i="2" r="BE139"/>
  <c r="BE149"/>
  <c r="BE151"/>
  <c r="BE153"/>
  <c r="BE207"/>
  <c r="BE221"/>
  <c r="BE222"/>
  <c r="BE226"/>
  <c r="BE238"/>
  <c r="BE277"/>
  <c r="BE279"/>
  <c r="BE294"/>
  <c r="BE297"/>
  <c r="BE303"/>
  <c r="BE306"/>
  <c r="BE309"/>
  <c r="F90"/>
  <c r="BE180"/>
  <c r="BE192"/>
  <c r="BE228"/>
  <c r="BE234"/>
  <c r="BE261"/>
  <c r="BE291"/>
  <c i="1" r="BA95"/>
  <c i="2" r="J87"/>
  <c r="BE138"/>
  <c r="BE140"/>
  <c r="BE163"/>
  <c r="BE170"/>
  <c r="BE176"/>
  <c r="BE181"/>
  <c r="BE195"/>
  <c r="BE219"/>
  <c r="BE247"/>
  <c r="BE267"/>
  <c r="BE276"/>
  <c r="BE287"/>
  <c r="BE318"/>
  <c i="1" r="BB95"/>
  <c r="BA94"/>
  <c r="AW94"/>
  <c r="AK30"/>
  <c r="BD94"/>
  <c r="W33"/>
  <c r="BC94"/>
  <c r="W32"/>
  <c r="BB94"/>
  <c r="W31"/>
  <c i="2" l="1" r="R124"/>
  <c r="T178"/>
  <c r="P124"/>
  <c i="1" r="AU95"/>
  <c i="2" r="T125"/>
  <c r="T124"/>
  <c r="BK178"/>
  <c r="J178"/>
  <c r="J100"/>
  <c r="BK125"/>
  <c r="BK124"/>
  <c r="J124"/>
  <c r="J94"/>
  <c i="1" r="W30"/>
  <c i="2" r="J31"/>
  <c i="1" r="AV95"/>
  <c r="AT95"/>
  <c r="AU94"/>
  <c r="AY94"/>
  <c r="AX94"/>
  <c i="2" r="F31"/>
  <c i="1" r="AZ95"/>
  <c r="AZ94"/>
  <c r="W29"/>
  <c i="2" l="1" r="J125"/>
  <c r="J95"/>
  <c r="J28"/>
  <c i="1" r="AG95"/>
  <c r="AG94"/>
  <c r="AK26"/>
  <c r="AV94"/>
  <c r="AK29"/>
  <c r="AK35"/>
  <c i="2" l="1" r="J37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<sst xmlns="http://schemas.openxmlformats.org/spreadsheetml/2006/main">
  <si>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</si>
  <si>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</si>
  <si>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</si>
  <si>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</si>
  <si>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</si>
  <si>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{908e205c-b6ab-40f4-a77d-48f2fd0ed17b}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</si>
  <si>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</si>
  <si>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</si>
  <si>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</si>
  <si>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</si>
  <si>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</si>
  <si>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</si>
  <si>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</si>
  <si>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</si>
  <si>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2023/22/12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</si>
  <si>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</si>
  <si>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</si>
  <si>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Zahradní altán, Mateřská škola, Vančurova 1131, Žďár nad Sázavou</t>
  </si>
  <si>
    <t>KSO:</t>
  </si>
  <si>
    <t>CC-CZ:</t>
  </si>
  <si>
    <t>Místo:</t>
  </si>
  <si>
    <t>Město Žďár [795232]</t>
  </si>
  <si>
    <t>Datum:</t>
  </si>
  <si>
    <t>22. 11. 2023</t>
  </si>
  <si>
    <t>Zadavatel:</t>
  </si>
  <si>
    <t>IČ:</t>
  </si>
  <si>
    <t>00295841</t>
  </si>
  <si>
    <t>Městský úrad Žďár nad Sázavou</t>
  </si>
  <si>
    <t>DIČ:</t>
  </si>
  <si>
    <t>Uchazeč:</t>
  </si>
  <si>
    <t>Vyplň údaj</t>
  </si>
  <si>
    <t>Projektant:</t>
  </si>
  <si>
    <t>096 88 897</t>
  </si>
  <si>
    <t>Grimm Architekti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</si>
  <si>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</si>
  <si>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</si>
  <si>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</si>
  <si>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</si>
  <si>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</si>
  <si>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</si>
  <si>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</si>
  <si>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</si>
  <si>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</si>
  <si>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</si>
  <si>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</si>
  <si>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</si>
  <si>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</si>
  <si>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</si>
  <si>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</si>
  <si>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</si>
  <si>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</si>
  <si>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</si>
  <si>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</si>
  <si>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</si>
  <si>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</si>
  <si>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</si>
  <si>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</si>
  <si>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</si>
  <si>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</si>
  <si>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</si>
  <si>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</si>
  <si>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</si>
  <si>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</si>
  <si>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</si>
  <si>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</si>
  <si>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</si>
  <si>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</si>
  <si>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</si>
  <si>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</si>
  <si>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</si>
  <si>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</si>
  <si>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</si>
  <si>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</si>
  <si>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</si>
  <si>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</si>
  <si>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</si>
  <si>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</si>
  <si>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</si>
  <si>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</si>
  <si>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</si>
  <si>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</si>
  <si>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</si>
  <si>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</si>
  <si>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</si>
  <si>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</si>
  <si>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</si>
  <si>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</si>
  <si>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</si>
  <si>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</si>
  <si>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</si>
  <si>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</si>
  <si>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</si>
  <si>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</si>
  <si>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</si>
  <si>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</si>
  <si>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</si>
  <si>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</si>
  <si>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</si>
  <si>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</si>
  <si>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</si>
  <si>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</si>
  <si>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</si>
  <si>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786 - Dokončovací práce - čalounické úpravy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</si>
  <si>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</si>
  <si>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</si>
  <si>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</si>
  <si>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</si>
  <si>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</si>
  <si>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</si>
  <si>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</si>
  <si>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</si>
  <si>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</si>
  <si>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</si>
  <si>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</si>
  <si>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</si>
  <si>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</si>
  <si>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</si>
  <si>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</si>
  <si>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</si>
  <si>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</si>
  <si>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</si>
  <si>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</si>
  <si>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</si>
  <si>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 skupiny 3 objem do 50 m3 strojně</t>
  </si>
  <si>
    <t>m3</t>
  </si>
  <si>
    <t>4</t>
  </si>
  <si>
    <t>-1082410125</t>
  </si>
  <si>
    <t>VV</t>
  </si>
  <si>
    <t>Odkop zeminy v tl. 400 mm:</t>
  </si>
  <si>
    <t>66*0,4</t>
  </si>
  <si>
    <t>Hloubení základové rýhy pro základovou zeď:</t>
  </si>
  <si>
    <t>0,4*2*(7,4+6,8)</t>
  </si>
  <si>
    <t>Součet</t>
  </si>
  <si>
    <t>162551108</t>
  </si>
  <si>
    <t>Vodorovné přemístění přes 2 500 do 3000 m výkopku/sypaniny z horniny třídy těžitelnosti I skupiny 1 až 3</t>
  </si>
  <si>
    <t>927555711</t>
  </si>
  <si>
    <t>Odvoz přebytečné zeminy na skládku:</t>
  </si>
  <si>
    <t>6,2+1,364</t>
  </si>
  <si>
    <t>3</t>
  </si>
  <si>
    <t>167151101</t>
  </si>
  <si>
    <t>Nakládání výkopku z hornin třídy těžitelnosti I skupiny 1 až 3 do 100 m3</t>
  </si>
  <si>
    <t>261750719</t>
  </si>
  <si>
    <t>171201231</t>
  </si>
  <si>
    <t>Poplatek za uložení zeminy a kamení na recyklační skládce (skládkovné) kód odpadu 17 05 04</t>
  </si>
  <si>
    <t>t</t>
  </si>
  <si>
    <t>-1661287646</t>
  </si>
  <si>
    <t>5</t>
  </si>
  <si>
    <t>174151102</t>
  </si>
  <si>
    <t>Zásyp v prostoru s omezeným pohybem stroje sypaninou se zhutněním</t>
  </si>
  <si>
    <t>-83705450</t>
  </si>
  <si>
    <t>Zásyp kolem základové zdi:</t>
  </si>
  <si>
    <t>Odpočet základové zdi:</t>
  </si>
  <si>
    <t>-24,8*1*0,25</t>
  </si>
  <si>
    <t>Odpočet podkladního betonu:</t>
  </si>
  <si>
    <t>-24,8*0,55*0,1</t>
  </si>
  <si>
    <t>Zakládání</t>
  </si>
  <si>
    <t>6</t>
  </si>
  <si>
    <t>271532212</t>
  </si>
  <si>
    <t>Podsyp pod základové konstrukce se zhutněním z hrubého kameniva frakce 16 až 32 mm</t>
  </si>
  <si>
    <t>-1827658690</t>
  </si>
  <si>
    <t>66*0,15</t>
  </si>
  <si>
    <t>7</t>
  </si>
  <si>
    <t>271542211</t>
  </si>
  <si>
    <t>Podsyp pod základové konstrukce se zhutněním z netříděné štěrkodrtě</t>
  </si>
  <si>
    <t>90862184</t>
  </si>
  <si>
    <t>30*0,15</t>
  </si>
  <si>
    <t>8</t>
  </si>
  <si>
    <t>271532213</t>
  </si>
  <si>
    <t>Podsyp pod základové konstrukce se zhutněním z hrubého kameniva frakce 4 až 8 mm</t>
  </si>
  <si>
    <t>-2134472169</t>
  </si>
  <si>
    <t>66*0,05</t>
  </si>
  <si>
    <t>9</t>
  </si>
  <si>
    <t>272313611</t>
  </si>
  <si>
    <t>Základové klenby z betonu tř. C 16/20</t>
  </si>
  <si>
    <t>-363362707</t>
  </si>
  <si>
    <t>Podkladní beton pod základovou zeď:</t>
  </si>
  <si>
    <t>24,8*0,55*0,1</t>
  </si>
  <si>
    <t>10</t>
  </si>
  <si>
    <t>274121111</t>
  </si>
  <si>
    <t>Osazení prefabrikovaných schodů</t>
  </si>
  <si>
    <t>kus</t>
  </si>
  <si>
    <t>160616259</t>
  </si>
  <si>
    <t>Osazení prefabrikovaných schodů:</t>
  </si>
  <si>
    <t>15</t>
  </si>
  <si>
    <t>11</t>
  </si>
  <si>
    <t>M</t>
  </si>
  <si>
    <t>59373756</t>
  </si>
  <si>
    <t>stupeň schodišťový nosný ŽB 100x35x15 cm</t>
  </si>
  <si>
    <t>1050344204</t>
  </si>
  <si>
    <t>279113133</t>
  </si>
  <si>
    <t>Základová zeď tl přes 200 do 250 mm z tvárnic ztraceného bednění včetně výplně z betonu tř. C 16/20</t>
  </si>
  <si>
    <t>m2</t>
  </si>
  <si>
    <t>-118332061</t>
  </si>
  <si>
    <t>Základové pasy:</t>
  </si>
  <si>
    <t>24,8*1</t>
  </si>
  <si>
    <t>Svislé a kompletní konstrukce</t>
  </si>
  <si>
    <t>13</t>
  </si>
  <si>
    <t>339921111</t>
  </si>
  <si>
    <t>Osazování betonových palisád do betonového základu jednotlivě výšky prvku do 0,5 m</t>
  </si>
  <si>
    <t>-500525333</t>
  </si>
  <si>
    <t>14</t>
  </si>
  <si>
    <t>59228418</t>
  </si>
  <si>
    <t>palisáda betonová tyčová hranatá barevná 110x110x400mm</t>
  </si>
  <si>
    <t>866866822</t>
  </si>
  <si>
    <t>339921112</t>
  </si>
  <si>
    <t>Osazování betonových palisád do betonového základu jednotlivě výšky prvku přes 0,5 do 1 m</t>
  </si>
  <si>
    <t>660337999</t>
  </si>
  <si>
    <t>16</t>
  </si>
  <si>
    <t>59228408</t>
  </si>
  <si>
    <t>palisáda betonová tyčová hranatá přírodní 110x110x600mm</t>
  </si>
  <si>
    <t>1400383336</t>
  </si>
  <si>
    <t>Ostatní konstrukce a práce, bourání</t>
  </si>
  <si>
    <t>17</t>
  </si>
  <si>
    <t>916131111</t>
  </si>
  <si>
    <t>Osazení silničního obrubníku betonového ležatého bez boční opěry do lože z kameniva těženého</t>
  </si>
  <si>
    <t>m</t>
  </si>
  <si>
    <t>2099493485</t>
  </si>
  <si>
    <t>Osazení obrubníků pod podlahu:</t>
  </si>
  <si>
    <t>75</t>
  </si>
  <si>
    <t>18</t>
  </si>
  <si>
    <t>59217029</t>
  </si>
  <si>
    <t>obrubník betonový silniční nájezdový 1000x150x150mm</t>
  </si>
  <si>
    <t>-2136174097</t>
  </si>
  <si>
    <t>75*1,02 'Přepočtené koeficientem množství</t>
  </si>
  <si>
    <t>PSV</t>
  </si>
  <si>
    <t>Práce a dodávky PSV</t>
  </si>
  <si>
    <t>762</t>
  </si>
  <si>
    <t>Konstrukce tesařské</t>
  </si>
  <si>
    <t>19</t>
  </si>
  <si>
    <t>762085103</t>
  </si>
  <si>
    <t>Montáž kotevních želez, příložek, patek nebo táhel</t>
  </si>
  <si>
    <t>279682818</t>
  </si>
  <si>
    <t>20</t>
  </si>
  <si>
    <t>54825004</t>
  </si>
  <si>
    <t>kotevní patka tvaru U široká 140x120x4,0 20x400mm</t>
  </si>
  <si>
    <t>32</t>
  </si>
  <si>
    <t>-645204695</t>
  </si>
  <si>
    <t>762124110</t>
  </si>
  <si>
    <t>Montáž tesařských stěn vázaných z hoblovaného řeziva průřezové pl do 100 cm2</t>
  </si>
  <si>
    <t>1055856148</t>
  </si>
  <si>
    <t>Montáž stojek altánu:</t>
  </si>
  <si>
    <t>108</t>
  </si>
  <si>
    <t>Obvodová konstrukce:</t>
  </si>
  <si>
    <t>35</t>
  </si>
  <si>
    <t>Konstrukce posuvných vrat:</t>
  </si>
  <si>
    <t>150</t>
  </si>
  <si>
    <t>Opláštění:</t>
  </si>
  <si>
    <t>242</t>
  </si>
  <si>
    <t>22</t>
  </si>
  <si>
    <t>762332532</t>
  </si>
  <si>
    <t>Montáž vázaných kcí krovů pravidelných z řeziva hoblovaného průřezové pl přes 120 do 224 cm2</t>
  </si>
  <si>
    <t>1468718818</t>
  </si>
  <si>
    <t>Montáž krovu:</t>
  </si>
  <si>
    <t>90</t>
  </si>
  <si>
    <t>23</t>
  </si>
  <si>
    <t>60512125</t>
  </si>
  <si>
    <t>hranol stavební řezivo - modřín</t>
  </si>
  <si>
    <t>382854971</t>
  </si>
  <si>
    <t>Stojky:</t>
  </si>
  <si>
    <t>108*0,06*0,16*1,1</t>
  </si>
  <si>
    <t>35*0,05*0,16*1,1</t>
  </si>
  <si>
    <t>Konstrukce krovu:</t>
  </si>
  <si>
    <t>90*0,05*0,25*1,1</t>
  </si>
  <si>
    <t>150*0,03*0,16*1,1</t>
  </si>
  <si>
    <t>242*0,06*0,05*1,1</t>
  </si>
  <si>
    <t>24</t>
  </si>
  <si>
    <t>762195000</t>
  </si>
  <si>
    <t>Spojovací prostředky pro montáž stěn, příček, bednění stěn</t>
  </si>
  <si>
    <t>1661223324</t>
  </si>
  <si>
    <t>25</t>
  </si>
  <si>
    <t>7623355111</t>
  </si>
  <si>
    <t>Dodávka a montáž dřeveného okapu</t>
  </si>
  <si>
    <t>1412538897</t>
  </si>
  <si>
    <t>7,5</t>
  </si>
  <si>
    <t>26</t>
  </si>
  <si>
    <t>7623355121</t>
  </si>
  <si>
    <t>Dodávka a montáž řetězu okapního svodu</t>
  </si>
  <si>
    <t>-1014892592</t>
  </si>
  <si>
    <t>27</t>
  </si>
  <si>
    <t>762431220</t>
  </si>
  <si>
    <t>Montáž obložení stěn deskami dřevotřískovými na sraz</t>
  </si>
  <si>
    <t>1423648805</t>
  </si>
  <si>
    <t>Výplň z OSB desek:</t>
  </si>
  <si>
    <t>1,15*2,3*7</t>
  </si>
  <si>
    <t>28</t>
  </si>
  <si>
    <t>60711508</t>
  </si>
  <si>
    <t>deska OSB broušená – 2500 × 1250 × 30 mm</t>
  </si>
  <si>
    <t>7904418</t>
  </si>
  <si>
    <t>18,515*1,1</t>
  </si>
  <si>
    <t>29</t>
  </si>
  <si>
    <t>762523104</t>
  </si>
  <si>
    <t>Položení podlahy z hoblovaných prken na sraz</t>
  </si>
  <si>
    <t>1711920133</t>
  </si>
  <si>
    <t>Podlahová konstrukce:</t>
  </si>
  <si>
    <t>73</t>
  </si>
  <si>
    <t>30</t>
  </si>
  <si>
    <t>61198015</t>
  </si>
  <si>
    <t>palubky podlahové modřín tl 28mm A/B</t>
  </si>
  <si>
    <t>1303990063</t>
  </si>
  <si>
    <t>73*1,1</t>
  </si>
  <si>
    <t>31</t>
  </si>
  <si>
    <t>762526510</t>
  </si>
  <si>
    <t>Montáž podlahového hranolku hoblovaného</t>
  </si>
  <si>
    <t>496557037</t>
  </si>
  <si>
    <t>Podlahový hranol:</t>
  </si>
  <si>
    <t>141</t>
  </si>
  <si>
    <t>-987888320</t>
  </si>
  <si>
    <t>141*0,07*0,05*1,1</t>
  </si>
  <si>
    <t>33</t>
  </si>
  <si>
    <t>762595001</t>
  </si>
  <si>
    <t>Spojovací prostředky pro položení dřevěných podlah</t>
  </si>
  <si>
    <t>-636942731</t>
  </si>
  <si>
    <t>34</t>
  </si>
  <si>
    <t>762633120</t>
  </si>
  <si>
    <t>Kování vrat tesařských posuvných</t>
  </si>
  <si>
    <t>kpl</t>
  </si>
  <si>
    <t>1470822759</t>
  </si>
  <si>
    <t>P</t>
  </si>
  <si>
    <t>Poznámka k položce:_x000d_
Systémové kování pro posuvná vrata - kompletní sada včetně kotevních prvků, kolejnic, kladek a dalších dopňků pro troj a čtyřkřídlá posuvná vrata - šířka křídla vrat 1200 a 1150 mm, celková šířka vrat 12 850 mm, celková délka kolejnice 61 200 mm</t>
  </si>
  <si>
    <t>1*3 'Přepočtené koeficientem množství</t>
  </si>
  <si>
    <t>RMAT0001</t>
  </si>
  <si>
    <t>vrata posuvná</t>
  </si>
  <si>
    <t>pl</t>
  </si>
  <si>
    <t>-1688051010</t>
  </si>
  <si>
    <t>36</t>
  </si>
  <si>
    <t>762813110</t>
  </si>
  <si>
    <t>Dodávka a montáž křídové tabule</t>
  </si>
  <si>
    <t>738855754</t>
  </si>
  <si>
    <t>37</t>
  </si>
  <si>
    <t>762822130</t>
  </si>
  <si>
    <t>Dodávka a montáž dřevěné lavice M1</t>
  </si>
  <si>
    <t>-1799642183</t>
  </si>
  <si>
    <t>765</t>
  </si>
  <si>
    <t>Krytina skládaná</t>
  </si>
  <si>
    <t>38</t>
  </si>
  <si>
    <t>765144027</t>
  </si>
  <si>
    <t>Krytina z polykarbonátových komůrkových desek rovných tl. 25 mm na dřevěnou konstrukci</t>
  </si>
  <si>
    <t>-225300743</t>
  </si>
  <si>
    <t>Poznámka k položce:_x000d_
Systémové řešení zastřešení z polykarbonátových desek včetně veškerých systémových prvků (hliníkové upevňovací profily, těsnění, hliníkové ukončovací profily, spojovací materiál apod.) - polykarbonátové desky tl. 25 mm (opál) s UV ochranou</t>
  </si>
  <si>
    <t>Zastřešení:</t>
  </si>
  <si>
    <t>36*1,1</t>
  </si>
  <si>
    <t>39</t>
  </si>
  <si>
    <t>7651440721</t>
  </si>
  <si>
    <t>Spojovací prostředky pro zastřešení polykarbonátem</t>
  </si>
  <si>
    <t>-1082741238</t>
  </si>
  <si>
    <t>Poznámka k položce:_x000d_
hliníkové upevňovací profily, těsnění, hliníkové ukončovací profily, spojovací materiál...</t>
  </si>
  <si>
    <t>767</t>
  </si>
  <si>
    <t>Konstrukce zámečnické</t>
  </si>
  <si>
    <t>40</t>
  </si>
  <si>
    <t>767135702</t>
  </si>
  <si>
    <t>Montáž AL rámu pro zasklení polykarbonátem</t>
  </si>
  <si>
    <t>-1505786718</t>
  </si>
  <si>
    <t xml:space="preserve">Rám pro čelní část střechy: </t>
  </si>
  <si>
    <t>6,4*2</t>
  </si>
  <si>
    <t>0,4*8</t>
  </si>
  <si>
    <t>41</t>
  </si>
  <si>
    <t>194137121</t>
  </si>
  <si>
    <t>vrchní a boční AL profil</t>
  </si>
  <si>
    <t>-319871624</t>
  </si>
  <si>
    <t>6,4</t>
  </si>
  <si>
    <t>0,4*2</t>
  </si>
  <si>
    <t>42</t>
  </si>
  <si>
    <t>19413714</t>
  </si>
  <si>
    <t>spodní AL profil</t>
  </si>
  <si>
    <t>kg</t>
  </si>
  <si>
    <t>1557089534</t>
  </si>
  <si>
    <t>43</t>
  </si>
  <si>
    <t>19413716</t>
  </si>
  <si>
    <t>profil spojovací</t>
  </si>
  <si>
    <t>799548267</t>
  </si>
  <si>
    <t>0,4*6</t>
  </si>
  <si>
    <t>44</t>
  </si>
  <si>
    <t>7671375321</t>
  </si>
  <si>
    <t>Zavětrování ocelovým lankem</t>
  </si>
  <si>
    <t>-1035331357</t>
  </si>
  <si>
    <t>Poznámka k položce:_x000d_
Ocelové lano včetně kotevních prvů a napínáků</t>
  </si>
  <si>
    <t>45</t>
  </si>
  <si>
    <t>767161229</t>
  </si>
  <si>
    <t>Montáž konstrukce pro zavěšení závěsu</t>
  </si>
  <si>
    <t>-1989033577</t>
  </si>
  <si>
    <t>Konstrukce pro zavěšení závěsu:</t>
  </si>
  <si>
    <t>16,4+10,4</t>
  </si>
  <si>
    <t>46</t>
  </si>
  <si>
    <t>14011028</t>
  </si>
  <si>
    <t>trubka ocelová bezešvá hladká jakost 11 353 51x5,0mm</t>
  </si>
  <si>
    <t>-365537036</t>
  </si>
  <si>
    <t>47</t>
  </si>
  <si>
    <t>55283803</t>
  </si>
  <si>
    <t>spony</t>
  </si>
  <si>
    <t>-1765774659</t>
  </si>
  <si>
    <t>48</t>
  </si>
  <si>
    <t>767165114</t>
  </si>
  <si>
    <t>Dodávka a montáž vodící konstrukce pro ochrannou síť</t>
  </si>
  <si>
    <t>1124355374</t>
  </si>
  <si>
    <t>783</t>
  </si>
  <si>
    <t>Dokončovací práce - nátěry</t>
  </si>
  <si>
    <t>49</t>
  </si>
  <si>
    <t>783122131</t>
  </si>
  <si>
    <t>Plošné (plné) tmelení truhlářských konstrukcí včetně přebroušení disperzním tmelem</t>
  </si>
  <si>
    <t>-765975717</t>
  </si>
  <si>
    <t>1,15*2,3*7*2</t>
  </si>
  <si>
    <t>50</t>
  </si>
  <si>
    <t>783164101</t>
  </si>
  <si>
    <t>Základní jednonásobný olejový nátěr truhlářských konstrukcí</t>
  </si>
  <si>
    <t>-1181200292</t>
  </si>
  <si>
    <t>51</t>
  </si>
  <si>
    <t>783167101</t>
  </si>
  <si>
    <t>Krycí jednonásobný olejový nátěr truhlářských konstrukcí</t>
  </si>
  <si>
    <t>-2067933995</t>
  </si>
  <si>
    <t>Výplň z OSB desek - dvojnásobný nátěr:</t>
  </si>
  <si>
    <t>(1,15*2,3*7)*2*2</t>
  </si>
  <si>
    <t>52</t>
  </si>
  <si>
    <t>783301303</t>
  </si>
  <si>
    <t>Bezoplachové odrezivění zámečnických konstrukcí</t>
  </si>
  <si>
    <t>-676244469</t>
  </si>
  <si>
    <t>Trubky pro závěsnou konstrukci pro závěs:</t>
  </si>
  <si>
    <t>3,14*0,05*(10,4+16,4)</t>
  </si>
  <si>
    <t>53</t>
  </si>
  <si>
    <t>783301313</t>
  </si>
  <si>
    <t>Odmaštění zámečnických konstrukcí ředidlovým odmašťovačem</t>
  </si>
  <si>
    <t>-1430692289</t>
  </si>
  <si>
    <t>54</t>
  </si>
  <si>
    <t>783301401</t>
  </si>
  <si>
    <t>Ometení zámečnických konstrukcí</t>
  </si>
  <si>
    <t>1321681931</t>
  </si>
  <si>
    <t>55</t>
  </si>
  <si>
    <t>783314101</t>
  </si>
  <si>
    <t>Základní jednonásobný syntetický nátěr zámečnických konstrukcí</t>
  </si>
  <si>
    <t>230862627</t>
  </si>
  <si>
    <t>56</t>
  </si>
  <si>
    <t>783314201</t>
  </si>
  <si>
    <t>Základní antikorozní jednonásobný syntetický standardní nátěr zámečnických konstrukcí</t>
  </si>
  <si>
    <t>-7510499</t>
  </si>
  <si>
    <t>4,208*2</t>
  </si>
  <si>
    <t>786</t>
  </si>
  <si>
    <t>Dokončovací práce - čalounické úpravy</t>
  </si>
  <si>
    <t>57</t>
  </si>
  <si>
    <t>786681001</t>
  </si>
  <si>
    <t>Montáž exteriérových závěsů včetně příslušenství</t>
  </si>
  <si>
    <t>-641876985</t>
  </si>
  <si>
    <t>Exteriérový závěs:</t>
  </si>
  <si>
    <t>58</t>
  </si>
  <si>
    <t>63128003</t>
  </si>
  <si>
    <t>závěs látkový exteriérový</t>
  </si>
  <si>
    <t>-1622456937</t>
  </si>
  <si>
    <t>27*1,1 'Přepočtené koeficientem množství</t>
  </si>
  <si>
    <t>59</t>
  </si>
  <si>
    <t>786681002</t>
  </si>
  <si>
    <t>Montáž vnitřního stínění včetně příslušenství</t>
  </si>
  <si>
    <t>817962679</t>
  </si>
  <si>
    <t>60</t>
  </si>
  <si>
    <t>63128006</t>
  </si>
  <si>
    <t>vnitřní stínící látková roleta</t>
  </si>
  <si>
    <t>-1955626655</t>
  </si>
  <si>
    <t>37*1,1 'Přepočtené koeficientem množství</t>
  </si>
  <si>
    <t>61</t>
  </si>
  <si>
    <t>786681003</t>
  </si>
  <si>
    <t>Montáž ochranných sítí</t>
  </si>
  <si>
    <t>1802992826</t>
  </si>
  <si>
    <t>13,5</t>
  </si>
  <si>
    <t>62</t>
  </si>
  <si>
    <t>70921002</t>
  </si>
  <si>
    <t>ochranná síť tl. 4 mm s oky 50x50mm</t>
  </si>
  <si>
    <t>-505576283</t>
  </si>
  <si>
    <t>787</t>
  </si>
  <si>
    <t>Dokončovací práce - zasklívání</t>
  </si>
  <si>
    <t>63</t>
  </si>
  <si>
    <t>787127227</t>
  </si>
  <si>
    <t>Zasklívání stěn a příček PC profilem komůrkovým do Al profilu s krycí a přítlačnou lištou tl 25 mm</t>
  </si>
  <si>
    <t>2028114832</t>
  </si>
  <si>
    <t>Zasklení posuvných částí vrat:</t>
  </si>
  <si>
    <t>2,3*1,2*11</t>
  </si>
  <si>
    <t>Zasklení čelní části střechy:</t>
  </si>
  <si>
    <t>1,15*0,4*5</t>
  </si>
  <si>
    <t>0,2*0,4*2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</si>
</sst>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2023/22/12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Zahradní altán, Mateřská škola, Vančurova 1131, Žďár nad Sázavou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Město Žďár [795232]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22. 11. 2023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Městský úrad Žďár nad Sázavou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Grimm Architekti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118" t="s">
        <v>81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'2023-22-12 - Zahradní alt...'!J28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'2023-22-12 - Zahradní alt...'!P124</f>
        <v>0</v>
      </c>
      <c r="AV95" s="127">
        <f>'2023-22-12 - Zahradní alt...'!J31</f>
        <v>0</v>
      </c>
      <c r="AW95" s="127">
        <f>'2023-22-12 - Zahradní alt...'!J32</f>
        <v>0</v>
      </c>
      <c r="AX95" s="127">
        <f>'2023-22-12 - Zahradní alt...'!J33</f>
        <v>0</v>
      </c>
      <c r="AY95" s="127">
        <f>'2023-22-12 - Zahradní alt...'!J34</f>
        <v>0</v>
      </c>
      <c r="AZ95" s="127">
        <f>'2023-22-12 - Zahradní alt...'!F31</f>
        <v>0</v>
      </c>
      <c r="BA95" s="127">
        <f>'2023-22-12 - Zahradní alt...'!F32</f>
        <v>0</v>
      </c>
      <c r="BB95" s="127">
        <f>'2023-22-12 - Zahradní alt...'!F33</f>
        <v>0</v>
      </c>
      <c r="BC95" s="127">
        <f>'2023-22-12 - Zahradní alt...'!F34</f>
        <v>0</v>
      </c>
      <c r="BD95" s="129">
        <f>'2023-22-12 - Zahradní alt...'!F35</f>
        <v>0</v>
      </c>
      <c r="BE95" s="7"/>
      <c r="BT95" s="130" t="s">
        <v>83</v>
      </c>
      <c r="BU95" s="130" t="s">
        <v>84</v>
      </c>
      <c r="BV95" s="130" t="s">
        <v>79</v>
      </c>
      <c r="BW95" s="130" t="s">
        <v>5</v>
      </c>
      <c r="BX95" s="130" t="s">
        <v>80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Y7gvi8gNeBJG/1NvaxNUyjP3ZeZHEHOrBmRIHpcokPTnPVnxoTgdMzXh1cA++CuXF84qlLdi3+J71vPiqxd79w==" hashValue="QY4pQXjwoHRVWE2/YyhNAg0exmSRxNYCW/gCMhWEfpXNt3QMgFWkuxOJ1ntTkRcjvZtnGecDEpQmaDhDSFiPO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-22-12 - Zahradní al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85</v>
      </c>
    </row>
    <row r="4" s="1" customFormat="1" ht="24.96" customHeight="1">
      <c r="B4" s="20"/>
      <c r="D4" s="133" t="s">
        <v>86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22. 11. 2023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26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27</v>
      </c>
      <c r="F13" s="38"/>
      <c r="G13" s="38"/>
      <c r="H13" s="38"/>
      <c r="I13" s="135" t="s">
        <v>28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29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28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31</v>
      </c>
      <c r="E18" s="38"/>
      <c r="F18" s="38"/>
      <c r="G18" s="38"/>
      <c r="H18" s="38"/>
      <c r="I18" s="135" t="s">
        <v>25</v>
      </c>
      <c r="J18" s="137" t="s">
        <v>32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33</v>
      </c>
      <c r="F19" s="38"/>
      <c r="G19" s="38"/>
      <c r="H19" s="38"/>
      <c r="I19" s="135" t="s">
        <v>28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35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28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37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38</v>
      </c>
      <c r="E28" s="38"/>
      <c r="F28" s="38"/>
      <c r="G28" s="38"/>
      <c r="H28" s="38"/>
      <c r="I28" s="38"/>
      <c r="J28" s="145">
        <f>ROUND(J124,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40</v>
      </c>
      <c r="G30" s="38"/>
      <c r="H30" s="38"/>
      <c r="I30" s="146" t="s">
        <v>39</v>
      </c>
      <c r="J30" s="146" t="s">
        <v>41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42</v>
      </c>
      <c r="E31" s="135" t="s">
        <v>43</v>
      </c>
      <c r="F31" s="148">
        <f>ROUND((SUM(BE124:BE324)),  2)</f>
        <v>0</v>
      </c>
      <c r="G31" s="38"/>
      <c r="H31" s="38"/>
      <c r="I31" s="149">
        <v>0.20999999999999999</v>
      </c>
      <c r="J31" s="148">
        <f>ROUND(((SUM(BE124:BE324))*I31),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44</v>
      </c>
      <c r="F32" s="148">
        <f>ROUND((SUM(BF124:BF324)),  2)</f>
        <v>0</v>
      </c>
      <c r="G32" s="38"/>
      <c r="H32" s="38"/>
      <c r="I32" s="149">
        <v>0.12</v>
      </c>
      <c r="J32" s="148">
        <f>ROUND(((SUM(BF124:BF324))*I32),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45</v>
      </c>
      <c r="F33" s="148">
        <f>ROUND((SUM(BG124:BG324)),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48">
        <f>ROUND((SUM(BH124:BH324)),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47</v>
      </c>
      <c r="F35" s="148">
        <f>ROUND((SUM(BI124:BI324)),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48</v>
      </c>
      <c r="E37" s="152"/>
      <c r="F37" s="152"/>
      <c r="G37" s="153" t="s">
        <v>49</v>
      </c>
      <c r="H37" s="154" t="s">
        <v>50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51</v>
      </c>
      <c r="E50" s="158"/>
      <c r="F50" s="158"/>
      <c r="G50" s="157" t="s">
        <v>52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53</v>
      </c>
      <c r="E61" s="160"/>
      <c r="F61" s="161" t="s">
        <v>54</v>
      </c>
      <c r="G61" s="159" t="s">
        <v>53</v>
      </c>
      <c r="H61" s="160"/>
      <c r="I61" s="160"/>
      <c r="J61" s="162" t="s">
        <v>54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55</v>
      </c>
      <c r="E65" s="163"/>
      <c r="F65" s="163"/>
      <c r="G65" s="157" t="s">
        <v>56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53</v>
      </c>
      <c r="E76" s="160"/>
      <c r="F76" s="161" t="s">
        <v>54</v>
      </c>
      <c r="G76" s="159" t="s">
        <v>53</v>
      </c>
      <c r="H76" s="160"/>
      <c r="I76" s="160"/>
      <c r="J76" s="162" t="s">
        <v>54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Zahradní altán, Mateřská škola, Vančurova 1131, Žďár nad Sázavou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Město Žďár [795232]</v>
      </c>
      <c r="G87" s="40"/>
      <c r="H87" s="40"/>
      <c r="I87" s="32" t="s">
        <v>22</v>
      </c>
      <c r="J87" s="79" t="str">
        <f>IF(J10="","",J10)</f>
        <v>22. 11. 2023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Městský úrad Žďár nad Sázavou</v>
      </c>
      <c r="G89" s="40"/>
      <c r="H89" s="40"/>
      <c r="I89" s="32" t="s">
        <v>31</v>
      </c>
      <c r="J89" s="36" t="str">
        <f>E19</f>
        <v>Grimm Architekti s.r.o.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40"/>
      <c r="E90" s="40"/>
      <c r="F90" s="27" t="str">
        <f>IF(E16="","",E16)</f>
        <v>Vyplň údaj</v>
      </c>
      <c r="G90" s="40"/>
      <c r="H90" s="40"/>
      <c r="I90" s="32" t="s">
        <v>35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88</v>
      </c>
      <c r="D92" s="169"/>
      <c r="E92" s="169"/>
      <c r="F92" s="169"/>
      <c r="G92" s="169"/>
      <c r="H92" s="169"/>
      <c r="I92" s="169"/>
      <c r="J92" s="170" t="s">
        <v>89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90</v>
      </c>
      <c r="D94" s="40"/>
      <c r="E94" s="40"/>
      <c r="F94" s="40"/>
      <c r="G94" s="40"/>
      <c r="H94" s="40"/>
      <c r="I94" s="40"/>
      <c r="J94" s="110">
        <f>J124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91</v>
      </c>
    </row>
    <row r="95" s="9" customFormat="1" ht="24.96" customHeight="1">
      <c r="A95" s="9"/>
      <c r="B95" s="172"/>
      <c r="C95" s="173"/>
      <c r="D95" s="174" t="s">
        <v>92</v>
      </c>
      <c r="E95" s="175"/>
      <c r="F95" s="175"/>
      <c r="G95" s="175"/>
      <c r="H95" s="175"/>
      <c r="I95" s="175"/>
      <c r="J95" s="176">
        <f>J125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93</v>
      </c>
      <c r="E96" s="181"/>
      <c r="F96" s="181"/>
      <c r="G96" s="181"/>
      <c r="H96" s="181"/>
      <c r="I96" s="181"/>
      <c r="J96" s="182">
        <f>J126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94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J167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J172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2"/>
      <c r="C100" s="173"/>
      <c r="D100" s="174" t="s">
        <v>97</v>
      </c>
      <c r="E100" s="175"/>
      <c r="F100" s="175"/>
      <c r="G100" s="175"/>
      <c r="H100" s="175"/>
      <c r="I100" s="175"/>
      <c r="J100" s="176">
        <f>J178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8"/>
      <c r="C101" s="179"/>
      <c r="D101" s="180" t="s">
        <v>98</v>
      </c>
      <c r="E101" s="181"/>
      <c r="F101" s="181"/>
      <c r="G101" s="181"/>
      <c r="H101" s="181"/>
      <c r="I101" s="181"/>
      <c r="J101" s="182">
        <f>J179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99</v>
      </c>
      <c r="E102" s="181"/>
      <c r="F102" s="181"/>
      <c r="G102" s="181"/>
      <c r="H102" s="181"/>
      <c r="I102" s="181"/>
      <c r="J102" s="182">
        <f>J248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100</v>
      </c>
      <c r="E103" s="181"/>
      <c r="F103" s="181"/>
      <c r="G103" s="181"/>
      <c r="H103" s="181"/>
      <c r="I103" s="181"/>
      <c r="J103" s="182">
        <f>J255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101</v>
      </c>
      <c r="E104" s="181"/>
      <c r="F104" s="181"/>
      <c r="G104" s="181"/>
      <c r="H104" s="181"/>
      <c r="I104" s="181"/>
      <c r="J104" s="182">
        <f>J278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102</v>
      </c>
      <c r="E105" s="181"/>
      <c r="F105" s="181"/>
      <c r="G105" s="181"/>
      <c r="H105" s="181"/>
      <c r="I105" s="181"/>
      <c r="J105" s="182">
        <f>J305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103</v>
      </c>
      <c r="E106" s="181"/>
      <c r="F106" s="181"/>
      <c r="G106" s="181"/>
      <c r="H106" s="181"/>
      <c r="I106" s="181"/>
      <c r="J106" s="182">
        <f>J317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30" customHeight="1">
      <c r="A116" s="38"/>
      <c r="B116" s="39"/>
      <c r="C116" s="40"/>
      <c r="D116" s="40"/>
      <c r="E116" s="76" t="str">
        <f>E7</f>
        <v>Zahradní altán, Mateřská škola, Vančurova 1131, Žďár nad Sázavou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F10</f>
        <v>Město Žďár [795232]</v>
      </c>
      <c r="G118" s="40"/>
      <c r="H118" s="40"/>
      <c r="I118" s="32" t="s">
        <v>22</v>
      </c>
      <c r="J118" s="79" t="str">
        <f>IF(J10="","",J10)</f>
        <v>22. 11. 2023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E13</f>
        <v>Městský úrad Žďár nad Sázavou</v>
      </c>
      <c r="G120" s="40"/>
      <c r="H120" s="40"/>
      <c r="I120" s="32" t="s">
        <v>31</v>
      </c>
      <c r="J120" s="36" t="str">
        <f>E19</f>
        <v>Grimm Architekti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29</v>
      </c>
      <c r="D121" s="40"/>
      <c r="E121" s="40"/>
      <c r="F121" s="27" t="str">
        <f>IF(E16="","",E16)</f>
        <v>Vyplň údaj</v>
      </c>
      <c r="G121" s="40"/>
      <c r="H121" s="40"/>
      <c r="I121" s="32" t="s">
        <v>35</v>
      </c>
      <c r="J121" s="36" t="str">
        <f>E22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84"/>
      <c r="B123" s="185"/>
      <c r="C123" s="186" t="s">
        <v>105</v>
      </c>
      <c r="D123" s="187" t="s">
        <v>63</v>
      </c>
      <c r="E123" s="187" t="s">
        <v>59</v>
      </c>
      <c r="F123" s="187" t="s">
        <v>60</v>
      </c>
      <c r="G123" s="187" t="s">
        <v>106</v>
      </c>
      <c r="H123" s="187" t="s">
        <v>107</v>
      </c>
      <c r="I123" s="187" t="s">
        <v>108</v>
      </c>
      <c r="J123" s="188" t="s">
        <v>89</v>
      </c>
      <c r="K123" s="189" t="s">
        <v>109</v>
      </c>
      <c r="L123" s="190"/>
      <c r="M123" s="100" t="s">
        <v>1</v>
      </c>
      <c r="N123" s="101" t="s">
        <v>42</v>
      </c>
      <c r="O123" s="101" t="s">
        <v>110</v>
      </c>
      <c r="P123" s="101" t="s">
        <v>111</v>
      </c>
      <c r="Q123" s="101" t="s">
        <v>112</v>
      </c>
      <c r="R123" s="101" t="s">
        <v>113</v>
      </c>
      <c r="S123" s="101" t="s">
        <v>114</v>
      </c>
      <c r="T123" s="102" t="s">
        <v>115</v>
      </c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</row>
    <row r="124" s="2" customFormat="1" ht="22.8" customHeight="1">
      <c r="A124" s="38"/>
      <c r="B124" s="39"/>
      <c r="C124" s="107" t="s">
        <v>116</v>
      </c>
      <c r="D124" s="40"/>
      <c r="E124" s="40"/>
      <c r="F124" s="40"/>
      <c r="G124" s="40"/>
      <c r="H124" s="40"/>
      <c r="I124" s="40"/>
      <c r="J124" s="191">
        <f>BK124</f>
        <v>0</v>
      </c>
      <c r="K124" s="40"/>
      <c r="L124" s="44"/>
      <c r="M124" s="103"/>
      <c r="N124" s="192"/>
      <c r="O124" s="104"/>
      <c r="P124" s="193">
        <f>P125+P178</f>
        <v>0</v>
      </c>
      <c r="Q124" s="104"/>
      <c r="R124" s="193">
        <f>R125+R178</f>
        <v>88.201719019999999</v>
      </c>
      <c r="S124" s="104"/>
      <c r="T124" s="194">
        <f>T125+T178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77</v>
      </c>
      <c r="AU124" s="17" t="s">
        <v>91</v>
      </c>
      <c r="BK124" s="195">
        <f>BK125+BK178</f>
        <v>0</v>
      </c>
    </row>
    <row r="125" s="12" customFormat="1" ht="25.92" customHeight="1">
      <c r="A125" s="12"/>
      <c r="B125" s="196"/>
      <c r="C125" s="197"/>
      <c r="D125" s="198" t="s">
        <v>77</v>
      </c>
      <c r="E125" s="199" t="s">
        <v>117</v>
      </c>
      <c r="F125" s="199" t="s">
        <v>118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P126+P148+P167+P172</f>
        <v>0</v>
      </c>
      <c r="Q125" s="204"/>
      <c r="R125" s="205">
        <f>R126+R148+R167+R172</f>
        <v>82.88507328</v>
      </c>
      <c r="S125" s="204"/>
      <c r="T125" s="206">
        <f>T126+T148+T167+T172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83</v>
      </c>
      <c r="AT125" s="208" t="s">
        <v>77</v>
      </c>
      <c r="AU125" s="208" t="s">
        <v>78</v>
      </c>
      <c r="AY125" s="207" t="s">
        <v>119</v>
      </c>
      <c r="BK125" s="209">
        <f>BK126+BK148+BK167+BK172</f>
        <v>0</v>
      </c>
    </row>
    <row r="126" s="12" customFormat="1" ht="22.8" customHeight="1">
      <c r="A126" s="12"/>
      <c r="B126" s="196"/>
      <c r="C126" s="197"/>
      <c r="D126" s="198" t="s">
        <v>77</v>
      </c>
      <c r="E126" s="210" t="s">
        <v>83</v>
      </c>
      <c r="F126" s="210" t="s">
        <v>120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SUM(P127:P147)</f>
        <v>0</v>
      </c>
      <c r="Q126" s="204"/>
      <c r="R126" s="205">
        <f>SUM(R127:R147)</f>
        <v>0</v>
      </c>
      <c r="S126" s="204"/>
      <c r="T126" s="206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83</v>
      </c>
      <c r="AT126" s="208" t="s">
        <v>77</v>
      </c>
      <c r="AU126" s="208" t="s">
        <v>83</v>
      </c>
      <c r="AY126" s="207" t="s">
        <v>119</v>
      </c>
      <c r="BK126" s="209">
        <f>SUM(BK127:BK147)</f>
        <v>0</v>
      </c>
    </row>
    <row r="127" s="2" customFormat="1" ht="33" customHeight="1">
      <c r="A127" s="38"/>
      <c r="B127" s="39"/>
      <c r="C127" s="212" t="s">
        <v>83</v>
      </c>
      <c r="D127" s="212" t="s">
        <v>121</v>
      </c>
      <c r="E127" s="213" t="s">
        <v>122</v>
      </c>
      <c r="F127" s="214" t="s">
        <v>123</v>
      </c>
      <c r="G127" s="215" t="s">
        <v>124</v>
      </c>
      <c r="H127" s="216">
        <v>37.759999999999998</v>
      </c>
      <c r="I127" s="217"/>
      <c r="J127" s="218">
        <f>ROUND(I127*H127,2)</f>
        <v>0</v>
      </c>
      <c r="K127" s="219"/>
      <c r="L127" s="44"/>
      <c r="M127" s="220" t="s">
        <v>1</v>
      </c>
      <c r="N127" s="221" t="s">
        <v>43</v>
      </c>
      <c r="O127" s="91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125</v>
      </c>
      <c r="AT127" s="224" t="s">
        <v>121</v>
      </c>
      <c r="AU127" s="224" t="s">
        <v>85</v>
      </c>
      <c r="AY127" s="17" t="s">
        <v>119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83</v>
      </c>
      <c r="BK127" s="225">
        <f>ROUND(I127*H127,2)</f>
        <v>0</v>
      </c>
      <c r="BL127" s="17" t="s">
        <v>125</v>
      </c>
      <c r="BM127" s="224" t="s">
        <v>126</v>
      </c>
    </row>
    <row r="128" s="13" customFormat="1">
      <c r="A128" s="13"/>
      <c r="B128" s="226"/>
      <c r="C128" s="227"/>
      <c r="D128" s="228" t="s">
        <v>127</v>
      </c>
      <c r="E128" s="229" t="s">
        <v>1</v>
      </c>
      <c r="F128" s="230" t="s">
        <v>128</v>
      </c>
      <c r="G128" s="227"/>
      <c r="H128" s="229" t="s">
        <v>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127</v>
      </c>
      <c r="AU128" s="236" t="s">
        <v>85</v>
      </c>
      <c r="AV128" s="13" t="s">
        <v>83</v>
      </c>
      <c r="AW128" s="13" t="s">
        <v>34</v>
      </c>
      <c r="AX128" s="13" t="s">
        <v>78</v>
      </c>
      <c r="AY128" s="236" t="s">
        <v>119</v>
      </c>
    </row>
    <row r="129" s="14" customFormat="1">
      <c r="A129" s="14"/>
      <c r="B129" s="237"/>
      <c r="C129" s="238"/>
      <c r="D129" s="228" t="s">
        <v>127</v>
      </c>
      <c r="E129" s="239" t="s">
        <v>1</v>
      </c>
      <c r="F129" s="240" t="s">
        <v>129</v>
      </c>
      <c r="G129" s="238"/>
      <c r="H129" s="241">
        <v>26.399999999999999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127</v>
      </c>
      <c r="AU129" s="247" t="s">
        <v>85</v>
      </c>
      <c r="AV129" s="14" t="s">
        <v>85</v>
      </c>
      <c r="AW129" s="14" t="s">
        <v>34</v>
      </c>
      <c r="AX129" s="14" t="s">
        <v>78</v>
      </c>
      <c r="AY129" s="247" t="s">
        <v>119</v>
      </c>
    </row>
    <row r="130" s="13" customFormat="1">
      <c r="A130" s="13"/>
      <c r="B130" s="226"/>
      <c r="C130" s="227"/>
      <c r="D130" s="228" t="s">
        <v>127</v>
      </c>
      <c r="E130" s="229" t="s">
        <v>1</v>
      </c>
      <c r="F130" s="230" t="s">
        <v>130</v>
      </c>
      <c r="G130" s="227"/>
      <c r="H130" s="229" t="s">
        <v>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127</v>
      </c>
      <c r="AU130" s="236" t="s">
        <v>85</v>
      </c>
      <c r="AV130" s="13" t="s">
        <v>83</v>
      </c>
      <c r="AW130" s="13" t="s">
        <v>34</v>
      </c>
      <c r="AX130" s="13" t="s">
        <v>78</v>
      </c>
      <c r="AY130" s="236" t="s">
        <v>119</v>
      </c>
    </row>
    <row r="131" s="14" customFormat="1">
      <c r="A131" s="14"/>
      <c r="B131" s="237"/>
      <c r="C131" s="238"/>
      <c r="D131" s="228" t="s">
        <v>127</v>
      </c>
      <c r="E131" s="239" t="s">
        <v>1</v>
      </c>
      <c r="F131" s="240" t="s">
        <v>131</v>
      </c>
      <c r="G131" s="238"/>
      <c r="H131" s="241">
        <v>11.359999999999999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127</v>
      </c>
      <c r="AU131" s="247" t="s">
        <v>85</v>
      </c>
      <c r="AV131" s="14" t="s">
        <v>85</v>
      </c>
      <c r="AW131" s="14" t="s">
        <v>34</v>
      </c>
      <c r="AX131" s="14" t="s">
        <v>78</v>
      </c>
      <c r="AY131" s="247" t="s">
        <v>119</v>
      </c>
    </row>
    <row r="132" s="15" customFormat="1">
      <c r="A132" s="15"/>
      <c r="B132" s="248"/>
      <c r="C132" s="249"/>
      <c r="D132" s="228" t="s">
        <v>127</v>
      </c>
      <c r="E132" s="250" t="s">
        <v>1</v>
      </c>
      <c r="F132" s="251" t="s">
        <v>132</v>
      </c>
      <c r="G132" s="249"/>
      <c r="H132" s="252">
        <v>37.759999999999998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127</v>
      </c>
      <c r="AU132" s="258" t="s">
        <v>85</v>
      </c>
      <c r="AV132" s="15" t="s">
        <v>125</v>
      </c>
      <c r="AW132" s="15" t="s">
        <v>34</v>
      </c>
      <c r="AX132" s="15" t="s">
        <v>83</v>
      </c>
      <c r="AY132" s="258" t="s">
        <v>119</v>
      </c>
    </row>
    <row r="133" s="2" customFormat="1" ht="37.8" customHeight="1">
      <c r="A133" s="38"/>
      <c r="B133" s="39"/>
      <c r="C133" s="212" t="s">
        <v>85</v>
      </c>
      <c r="D133" s="212" t="s">
        <v>121</v>
      </c>
      <c r="E133" s="213" t="s">
        <v>133</v>
      </c>
      <c r="F133" s="214" t="s">
        <v>134</v>
      </c>
      <c r="G133" s="215" t="s">
        <v>124</v>
      </c>
      <c r="H133" s="216">
        <v>33.963999999999999</v>
      </c>
      <c r="I133" s="217"/>
      <c r="J133" s="218">
        <f>ROUND(I133*H133,2)</f>
        <v>0</v>
      </c>
      <c r="K133" s="219"/>
      <c r="L133" s="44"/>
      <c r="M133" s="220" t="s">
        <v>1</v>
      </c>
      <c r="N133" s="221" t="s">
        <v>43</v>
      </c>
      <c r="O133" s="91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4" t="s">
        <v>125</v>
      </c>
      <c r="AT133" s="224" t="s">
        <v>121</v>
      </c>
      <c r="AU133" s="224" t="s">
        <v>85</v>
      </c>
      <c r="AY133" s="17" t="s">
        <v>119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7" t="s">
        <v>83</v>
      </c>
      <c r="BK133" s="225">
        <f>ROUND(I133*H133,2)</f>
        <v>0</v>
      </c>
      <c r="BL133" s="17" t="s">
        <v>125</v>
      </c>
      <c r="BM133" s="224" t="s">
        <v>135</v>
      </c>
    </row>
    <row r="134" s="13" customFormat="1">
      <c r="A134" s="13"/>
      <c r="B134" s="226"/>
      <c r="C134" s="227"/>
      <c r="D134" s="228" t="s">
        <v>127</v>
      </c>
      <c r="E134" s="229" t="s">
        <v>1</v>
      </c>
      <c r="F134" s="230" t="s">
        <v>136</v>
      </c>
      <c r="G134" s="227"/>
      <c r="H134" s="229" t="s">
        <v>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127</v>
      </c>
      <c r="AU134" s="236" t="s">
        <v>85</v>
      </c>
      <c r="AV134" s="13" t="s">
        <v>83</v>
      </c>
      <c r="AW134" s="13" t="s">
        <v>34</v>
      </c>
      <c r="AX134" s="13" t="s">
        <v>78</v>
      </c>
      <c r="AY134" s="236" t="s">
        <v>119</v>
      </c>
    </row>
    <row r="135" s="14" customFormat="1">
      <c r="A135" s="14"/>
      <c r="B135" s="237"/>
      <c r="C135" s="238"/>
      <c r="D135" s="228" t="s">
        <v>127</v>
      </c>
      <c r="E135" s="239" t="s">
        <v>1</v>
      </c>
      <c r="F135" s="240" t="s">
        <v>129</v>
      </c>
      <c r="G135" s="238"/>
      <c r="H135" s="241">
        <v>26.399999999999999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127</v>
      </c>
      <c r="AU135" s="247" t="s">
        <v>85</v>
      </c>
      <c r="AV135" s="14" t="s">
        <v>85</v>
      </c>
      <c r="AW135" s="14" t="s">
        <v>34</v>
      </c>
      <c r="AX135" s="14" t="s">
        <v>78</v>
      </c>
      <c r="AY135" s="247" t="s">
        <v>119</v>
      </c>
    </row>
    <row r="136" s="14" customFormat="1">
      <c r="A136" s="14"/>
      <c r="B136" s="237"/>
      <c r="C136" s="238"/>
      <c r="D136" s="228" t="s">
        <v>127</v>
      </c>
      <c r="E136" s="239" t="s">
        <v>1</v>
      </c>
      <c r="F136" s="240" t="s">
        <v>137</v>
      </c>
      <c r="G136" s="238"/>
      <c r="H136" s="241">
        <v>7.5640000000000001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127</v>
      </c>
      <c r="AU136" s="247" t="s">
        <v>85</v>
      </c>
      <c r="AV136" s="14" t="s">
        <v>85</v>
      </c>
      <c r="AW136" s="14" t="s">
        <v>34</v>
      </c>
      <c r="AX136" s="14" t="s">
        <v>78</v>
      </c>
      <c r="AY136" s="247" t="s">
        <v>119</v>
      </c>
    </row>
    <row r="137" s="15" customFormat="1">
      <c r="A137" s="15"/>
      <c r="B137" s="248"/>
      <c r="C137" s="249"/>
      <c r="D137" s="228" t="s">
        <v>127</v>
      </c>
      <c r="E137" s="250" t="s">
        <v>1</v>
      </c>
      <c r="F137" s="251" t="s">
        <v>132</v>
      </c>
      <c r="G137" s="249"/>
      <c r="H137" s="252">
        <v>33.963999999999999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127</v>
      </c>
      <c r="AU137" s="258" t="s">
        <v>85</v>
      </c>
      <c r="AV137" s="15" t="s">
        <v>125</v>
      </c>
      <c r="AW137" s="15" t="s">
        <v>34</v>
      </c>
      <c r="AX137" s="15" t="s">
        <v>83</v>
      </c>
      <c r="AY137" s="258" t="s">
        <v>119</v>
      </c>
    </row>
    <row r="138" s="2" customFormat="1" ht="24.15" customHeight="1">
      <c r="A138" s="38"/>
      <c r="B138" s="39"/>
      <c r="C138" s="212" t="s">
        <v>138</v>
      </c>
      <c r="D138" s="212" t="s">
        <v>121</v>
      </c>
      <c r="E138" s="213" t="s">
        <v>139</v>
      </c>
      <c r="F138" s="214" t="s">
        <v>140</v>
      </c>
      <c r="G138" s="215" t="s">
        <v>124</v>
      </c>
      <c r="H138" s="216">
        <v>33.963999999999999</v>
      </c>
      <c r="I138" s="217"/>
      <c r="J138" s="218">
        <f>ROUND(I138*H138,2)</f>
        <v>0</v>
      </c>
      <c r="K138" s="219"/>
      <c r="L138" s="44"/>
      <c r="M138" s="220" t="s">
        <v>1</v>
      </c>
      <c r="N138" s="221" t="s">
        <v>43</v>
      </c>
      <c r="O138" s="91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4" t="s">
        <v>125</v>
      </c>
      <c r="AT138" s="224" t="s">
        <v>121</v>
      </c>
      <c r="AU138" s="224" t="s">
        <v>85</v>
      </c>
      <c r="AY138" s="17" t="s">
        <v>119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7" t="s">
        <v>83</v>
      </c>
      <c r="BK138" s="225">
        <f>ROUND(I138*H138,2)</f>
        <v>0</v>
      </c>
      <c r="BL138" s="17" t="s">
        <v>125</v>
      </c>
      <c r="BM138" s="224" t="s">
        <v>141</v>
      </c>
    </row>
    <row r="139" s="2" customFormat="1" ht="33" customHeight="1">
      <c r="A139" s="38"/>
      <c r="B139" s="39"/>
      <c r="C139" s="212" t="s">
        <v>125</v>
      </c>
      <c r="D139" s="212" t="s">
        <v>121</v>
      </c>
      <c r="E139" s="213" t="s">
        <v>142</v>
      </c>
      <c r="F139" s="214" t="s">
        <v>143</v>
      </c>
      <c r="G139" s="215" t="s">
        <v>144</v>
      </c>
      <c r="H139" s="216">
        <v>61.134999999999998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43</v>
      </c>
      <c r="O139" s="91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125</v>
      </c>
      <c r="AT139" s="224" t="s">
        <v>121</v>
      </c>
      <c r="AU139" s="224" t="s">
        <v>85</v>
      </c>
      <c r="AY139" s="17" t="s">
        <v>119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83</v>
      </c>
      <c r="BK139" s="225">
        <f>ROUND(I139*H139,2)</f>
        <v>0</v>
      </c>
      <c r="BL139" s="17" t="s">
        <v>125</v>
      </c>
      <c r="BM139" s="224" t="s">
        <v>145</v>
      </c>
    </row>
    <row r="140" s="2" customFormat="1" ht="24.15" customHeight="1">
      <c r="A140" s="38"/>
      <c r="B140" s="39"/>
      <c r="C140" s="212" t="s">
        <v>146</v>
      </c>
      <c r="D140" s="212" t="s">
        <v>121</v>
      </c>
      <c r="E140" s="213" t="s">
        <v>147</v>
      </c>
      <c r="F140" s="214" t="s">
        <v>148</v>
      </c>
      <c r="G140" s="215" t="s">
        <v>124</v>
      </c>
      <c r="H140" s="216">
        <v>3.7959999999999998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43</v>
      </c>
      <c r="O140" s="91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125</v>
      </c>
      <c r="AT140" s="224" t="s">
        <v>121</v>
      </c>
      <c r="AU140" s="224" t="s">
        <v>85</v>
      </c>
      <c r="AY140" s="17" t="s">
        <v>119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83</v>
      </c>
      <c r="BK140" s="225">
        <f>ROUND(I140*H140,2)</f>
        <v>0</v>
      </c>
      <c r="BL140" s="17" t="s">
        <v>125</v>
      </c>
      <c r="BM140" s="224" t="s">
        <v>149</v>
      </c>
    </row>
    <row r="141" s="13" customFormat="1">
      <c r="A141" s="13"/>
      <c r="B141" s="226"/>
      <c r="C141" s="227"/>
      <c r="D141" s="228" t="s">
        <v>127</v>
      </c>
      <c r="E141" s="229" t="s">
        <v>1</v>
      </c>
      <c r="F141" s="230" t="s">
        <v>150</v>
      </c>
      <c r="G141" s="227"/>
      <c r="H141" s="229" t="s">
        <v>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127</v>
      </c>
      <c r="AU141" s="236" t="s">
        <v>85</v>
      </c>
      <c r="AV141" s="13" t="s">
        <v>83</v>
      </c>
      <c r="AW141" s="13" t="s">
        <v>34</v>
      </c>
      <c r="AX141" s="13" t="s">
        <v>78</v>
      </c>
      <c r="AY141" s="236" t="s">
        <v>119</v>
      </c>
    </row>
    <row r="142" s="14" customFormat="1">
      <c r="A142" s="14"/>
      <c r="B142" s="237"/>
      <c r="C142" s="238"/>
      <c r="D142" s="228" t="s">
        <v>127</v>
      </c>
      <c r="E142" s="239" t="s">
        <v>1</v>
      </c>
      <c r="F142" s="240" t="s">
        <v>131</v>
      </c>
      <c r="G142" s="238"/>
      <c r="H142" s="241">
        <v>11.359999999999999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127</v>
      </c>
      <c r="AU142" s="247" t="s">
        <v>85</v>
      </c>
      <c r="AV142" s="14" t="s">
        <v>85</v>
      </c>
      <c r="AW142" s="14" t="s">
        <v>34</v>
      </c>
      <c r="AX142" s="14" t="s">
        <v>78</v>
      </c>
      <c r="AY142" s="247" t="s">
        <v>119</v>
      </c>
    </row>
    <row r="143" s="13" customFormat="1">
      <c r="A143" s="13"/>
      <c r="B143" s="226"/>
      <c r="C143" s="227"/>
      <c r="D143" s="228" t="s">
        <v>127</v>
      </c>
      <c r="E143" s="229" t="s">
        <v>1</v>
      </c>
      <c r="F143" s="230" t="s">
        <v>151</v>
      </c>
      <c r="G143" s="227"/>
      <c r="H143" s="229" t="s">
        <v>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127</v>
      </c>
      <c r="AU143" s="236" t="s">
        <v>85</v>
      </c>
      <c r="AV143" s="13" t="s">
        <v>83</v>
      </c>
      <c r="AW143" s="13" t="s">
        <v>34</v>
      </c>
      <c r="AX143" s="13" t="s">
        <v>78</v>
      </c>
      <c r="AY143" s="236" t="s">
        <v>119</v>
      </c>
    </row>
    <row r="144" s="14" customFormat="1">
      <c r="A144" s="14"/>
      <c r="B144" s="237"/>
      <c r="C144" s="238"/>
      <c r="D144" s="228" t="s">
        <v>127</v>
      </c>
      <c r="E144" s="239" t="s">
        <v>1</v>
      </c>
      <c r="F144" s="240" t="s">
        <v>152</v>
      </c>
      <c r="G144" s="238"/>
      <c r="H144" s="241">
        <v>-6.2000000000000002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127</v>
      </c>
      <c r="AU144" s="247" t="s">
        <v>85</v>
      </c>
      <c r="AV144" s="14" t="s">
        <v>85</v>
      </c>
      <c r="AW144" s="14" t="s">
        <v>34</v>
      </c>
      <c r="AX144" s="14" t="s">
        <v>78</v>
      </c>
      <c r="AY144" s="247" t="s">
        <v>119</v>
      </c>
    </row>
    <row r="145" s="13" customFormat="1">
      <c r="A145" s="13"/>
      <c r="B145" s="226"/>
      <c r="C145" s="227"/>
      <c r="D145" s="228" t="s">
        <v>127</v>
      </c>
      <c r="E145" s="229" t="s">
        <v>1</v>
      </c>
      <c r="F145" s="230" t="s">
        <v>153</v>
      </c>
      <c r="G145" s="227"/>
      <c r="H145" s="229" t="s">
        <v>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127</v>
      </c>
      <c r="AU145" s="236" t="s">
        <v>85</v>
      </c>
      <c r="AV145" s="13" t="s">
        <v>83</v>
      </c>
      <c r="AW145" s="13" t="s">
        <v>34</v>
      </c>
      <c r="AX145" s="13" t="s">
        <v>78</v>
      </c>
      <c r="AY145" s="236" t="s">
        <v>119</v>
      </c>
    </row>
    <row r="146" s="14" customFormat="1">
      <c r="A146" s="14"/>
      <c r="B146" s="237"/>
      <c r="C146" s="238"/>
      <c r="D146" s="228" t="s">
        <v>127</v>
      </c>
      <c r="E146" s="239" t="s">
        <v>1</v>
      </c>
      <c r="F146" s="240" t="s">
        <v>154</v>
      </c>
      <c r="G146" s="238"/>
      <c r="H146" s="241">
        <v>-1.3640000000000001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127</v>
      </c>
      <c r="AU146" s="247" t="s">
        <v>85</v>
      </c>
      <c r="AV146" s="14" t="s">
        <v>85</v>
      </c>
      <c r="AW146" s="14" t="s">
        <v>34</v>
      </c>
      <c r="AX146" s="14" t="s">
        <v>78</v>
      </c>
      <c r="AY146" s="247" t="s">
        <v>119</v>
      </c>
    </row>
    <row r="147" s="15" customFormat="1">
      <c r="A147" s="15"/>
      <c r="B147" s="248"/>
      <c r="C147" s="249"/>
      <c r="D147" s="228" t="s">
        <v>127</v>
      </c>
      <c r="E147" s="250" t="s">
        <v>1</v>
      </c>
      <c r="F147" s="251" t="s">
        <v>132</v>
      </c>
      <c r="G147" s="249"/>
      <c r="H147" s="252">
        <v>3.7959999999999994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127</v>
      </c>
      <c r="AU147" s="258" t="s">
        <v>85</v>
      </c>
      <c r="AV147" s="15" t="s">
        <v>125</v>
      </c>
      <c r="AW147" s="15" t="s">
        <v>34</v>
      </c>
      <c r="AX147" s="15" t="s">
        <v>83</v>
      </c>
      <c r="AY147" s="258" t="s">
        <v>119</v>
      </c>
    </row>
    <row r="148" s="12" customFormat="1" ht="22.8" customHeight="1">
      <c r="A148" s="12"/>
      <c r="B148" s="196"/>
      <c r="C148" s="197"/>
      <c r="D148" s="198" t="s">
        <v>77</v>
      </c>
      <c r="E148" s="210" t="s">
        <v>85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SUM(P149:P166)</f>
        <v>0</v>
      </c>
      <c r="Q148" s="204"/>
      <c r="R148" s="205">
        <f>SUM(R149:R166)</f>
        <v>57.059623280000004</v>
      </c>
      <c r="S148" s="204"/>
      <c r="T148" s="206">
        <f>SUM(T149:T166)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83</v>
      </c>
      <c r="AT148" s="208" t="s">
        <v>77</v>
      </c>
      <c r="AU148" s="208" t="s">
        <v>83</v>
      </c>
      <c r="AY148" s="207" t="s">
        <v>119</v>
      </c>
      <c r="BK148" s="209">
        <f>SUM(BK149:BK166)</f>
        <v>0</v>
      </c>
    </row>
    <row r="149" s="2" customFormat="1" ht="24.15" customHeight="1">
      <c r="A149" s="38"/>
      <c r="B149" s="39"/>
      <c r="C149" s="212" t="s">
        <v>156</v>
      </c>
      <c r="D149" s="212" t="s">
        <v>121</v>
      </c>
      <c r="E149" s="213" t="s">
        <v>157</v>
      </c>
      <c r="F149" s="214" t="s">
        <v>158</v>
      </c>
      <c r="G149" s="215" t="s">
        <v>124</v>
      </c>
      <c r="H149" s="216">
        <v>9.9000000000000004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43</v>
      </c>
      <c r="O149" s="91"/>
      <c r="P149" s="222">
        <f>O149*H149</f>
        <v>0</v>
      </c>
      <c r="Q149" s="222">
        <v>2.1600000000000001</v>
      </c>
      <c r="R149" s="222">
        <f>Q149*H149</f>
        <v>21.384000000000004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125</v>
      </c>
      <c r="AT149" s="224" t="s">
        <v>121</v>
      </c>
      <c r="AU149" s="224" t="s">
        <v>85</v>
      </c>
      <c r="AY149" s="17" t="s">
        <v>119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83</v>
      </c>
      <c r="BK149" s="225">
        <f>ROUND(I149*H149,2)</f>
        <v>0</v>
      </c>
      <c r="BL149" s="17" t="s">
        <v>125</v>
      </c>
      <c r="BM149" s="224" t="s">
        <v>159</v>
      </c>
    </row>
    <row r="150" s="14" customFormat="1">
      <c r="A150" s="14"/>
      <c r="B150" s="237"/>
      <c r="C150" s="238"/>
      <c r="D150" s="228" t="s">
        <v>127</v>
      </c>
      <c r="E150" s="239" t="s">
        <v>1</v>
      </c>
      <c r="F150" s="240" t="s">
        <v>160</v>
      </c>
      <c r="G150" s="238"/>
      <c r="H150" s="241">
        <v>9.9000000000000004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127</v>
      </c>
      <c r="AU150" s="247" t="s">
        <v>85</v>
      </c>
      <c r="AV150" s="14" t="s">
        <v>85</v>
      </c>
      <c r="AW150" s="14" t="s">
        <v>34</v>
      </c>
      <c r="AX150" s="14" t="s">
        <v>83</v>
      </c>
      <c r="AY150" s="247" t="s">
        <v>119</v>
      </c>
    </row>
    <row r="151" s="2" customFormat="1" ht="24.15" customHeight="1">
      <c r="A151" s="38"/>
      <c r="B151" s="39"/>
      <c r="C151" s="212" t="s">
        <v>161</v>
      </c>
      <c r="D151" s="212" t="s">
        <v>121</v>
      </c>
      <c r="E151" s="213" t="s">
        <v>162</v>
      </c>
      <c r="F151" s="214" t="s">
        <v>163</v>
      </c>
      <c r="G151" s="215" t="s">
        <v>124</v>
      </c>
      <c r="H151" s="216">
        <v>4.5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43</v>
      </c>
      <c r="O151" s="91"/>
      <c r="P151" s="222">
        <f>O151*H151</f>
        <v>0</v>
      </c>
      <c r="Q151" s="222">
        <v>2.1600000000000001</v>
      </c>
      <c r="R151" s="222">
        <f>Q151*H151</f>
        <v>9.7200000000000006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125</v>
      </c>
      <c r="AT151" s="224" t="s">
        <v>121</v>
      </c>
      <c r="AU151" s="224" t="s">
        <v>85</v>
      </c>
      <c r="AY151" s="17" t="s">
        <v>119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83</v>
      </c>
      <c r="BK151" s="225">
        <f>ROUND(I151*H151,2)</f>
        <v>0</v>
      </c>
      <c r="BL151" s="17" t="s">
        <v>125</v>
      </c>
      <c r="BM151" s="224" t="s">
        <v>164</v>
      </c>
    </row>
    <row r="152" s="14" customFormat="1">
      <c r="A152" s="14"/>
      <c r="B152" s="237"/>
      <c r="C152" s="238"/>
      <c r="D152" s="228" t="s">
        <v>127</v>
      </c>
      <c r="E152" s="239" t="s">
        <v>1</v>
      </c>
      <c r="F152" s="240" t="s">
        <v>165</v>
      </c>
      <c r="G152" s="238"/>
      <c r="H152" s="241">
        <v>4.5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127</v>
      </c>
      <c r="AU152" s="247" t="s">
        <v>85</v>
      </c>
      <c r="AV152" s="14" t="s">
        <v>85</v>
      </c>
      <c r="AW152" s="14" t="s">
        <v>34</v>
      </c>
      <c r="AX152" s="14" t="s">
        <v>83</v>
      </c>
      <c r="AY152" s="247" t="s">
        <v>119</v>
      </c>
    </row>
    <row r="153" s="2" customFormat="1" ht="24.15" customHeight="1">
      <c r="A153" s="38"/>
      <c r="B153" s="39"/>
      <c r="C153" s="212" t="s">
        <v>166</v>
      </c>
      <c r="D153" s="212" t="s">
        <v>121</v>
      </c>
      <c r="E153" s="213" t="s">
        <v>167</v>
      </c>
      <c r="F153" s="214" t="s">
        <v>168</v>
      </c>
      <c r="G153" s="215" t="s">
        <v>124</v>
      </c>
      <c r="H153" s="216">
        <v>3.2999999999999998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43</v>
      </c>
      <c r="O153" s="91"/>
      <c r="P153" s="222">
        <f>O153*H153</f>
        <v>0</v>
      </c>
      <c r="Q153" s="222">
        <v>2.1600000000000001</v>
      </c>
      <c r="R153" s="222">
        <f>Q153*H153</f>
        <v>7.1280000000000001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125</v>
      </c>
      <c r="AT153" s="224" t="s">
        <v>121</v>
      </c>
      <c r="AU153" s="224" t="s">
        <v>85</v>
      </c>
      <c r="AY153" s="17" t="s">
        <v>119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83</v>
      </c>
      <c r="BK153" s="225">
        <f>ROUND(I153*H153,2)</f>
        <v>0</v>
      </c>
      <c r="BL153" s="17" t="s">
        <v>125</v>
      </c>
      <c r="BM153" s="224" t="s">
        <v>169</v>
      </c>
    </row>
    <row r="154" s="14" customFormat="1">
      <c r="A154" s="14"/>
      <c r="B154" s="237"/>
      <c r="C154" s="238"/>
      <c r="D154" s="228" t="s">
        <v>127</v>
      </c>
      <c r="E154" s="239" t="s">
        <v>1</v>
      </c>
      <c r="F154" s="240" t="s">
        <v>170</v>
      </c>
      <c r="G154" s="238"/>
      <c r="H154" s="241">
        <v>3.2999999999999998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127</v>
      </c>
      <c r="AU154" s="247" t="s">
        <v>85</v>
      </c>
      <c r="AV154" s="14" t="s">
        <v>85</v>
      </c>
      <c r="AW154" s="14" t="s">
        <v>34</v>
      </c>
      <c r="AX154" s="14" t="s">
        <v>83</v>
      </c>
      <c r="AY154" s="247" t="s">
        <v>119</v>
      </c>
    </row>
    <row r="155" s="2" customFormat="1" ht="16.5" customHeight="1">
      <c r="A155" s="38"/>
      <c r="B155" s="39"/>
      <c r="C155" s="212" t="s">
        <v>171</v>
      </c>
      <c r="D155" s="212" t="s">
        <v>121</v>
      </c>
      <c r="E155" s="213" t="s">
        <v>172</v>
      </c>
      <c r="F155" s="214" t="s">
        <v>173</v>
      </c>
      <c r="G155" s="215" t="s">
        <v>124</v>
      </c>
      <c r="H155" s="216">
        <v>1.3640000000000001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43</v>
      </c>
      <c r="O155" s="91"/>
      <c r="P155" s="222">
        <f>O155*H155</f>
        <v>0</v>
      </c>
      <c r="Q155" s="222">
        <v>2.3010199999999998</v>
      </c>
      <c r="R155" s="222">
        <f>Q155*H155</f>
        <v>3.13859128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125</v>
      </c>
      <c r="AT155" s="224" t="s">
        <v>121</v>
      </c>
      <c r="AU155" s="224" t="s">
        <v>85</v>
      </c>
      <c r="AY155" s="17" t="s">
        <v>119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83</v>
      </c>
      <c r="BK155" s="225">
        <f>ROUND(I155*H155,2)</f>
        <v>0</v>
      </c>
      <c r="BL155" s="17" t="s">
        <v>125</v>
      </c>
      <c r="BM155" s="224" t="s">
        <v>174</v>
      </c>
    </row>
    <row r="156" s="13" customFormat="1">
      <c r="A156" s="13"/>
      <c r="B156" s="226"/>
      <c r="C156" s="227"/>
      <c r="D156" s="228" t="s">
        <v>127</v>
      </c>
      <c r="E156" s="229" t="s">
        <v>1</v>
      </c>
      <c r="F156" s="230" t="s">
        <v>175</v>
      </c>
      <c r="G156" s="227"/>
      <c r="H156" s="229" t="s">
        <v>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127</v>
      </c>
      <c r="AU156" s="236" t="s">
        <v>85</v>
      </c>
      <c r="AV156" s="13" t="s">
        <v>83</v>
      </c>
      <c r="AW156" s="13" t="s">
        <v>34</v>
      </c>
      <c r="AX156" s="13" t="s">
        <v>78</v>
      </c>
      <c r="AY156" s="236" t="s">
        <v>119</v>
      </c>
    </row>
    <row r="157" s="14" customFormat="1">
      <c r="A157" s="14"/>
      <c r="B157" s="237"/>
      <c r="C157" s="238"/>
      <c r="D157" s="228" t="s">
        <v>127</v>
      </c>
      <c r="E157" s="239" t="s">
        <v>1</v>
      </c>
      <c r="F157" s="240" t="s">
        <v>176</v>
      </c>
      <c r="G157" s="238"/>
      <c r="H157" s="241">
        <v>1.3640000000000001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127</v>
      </c>
      <c r="AU157" s="247" t="s">
        <v>85</v>
      </c>
      <c r="AV157" s="14" t="s">
        <v>85</v>
      </c>
      <c r="AW157" s="14" t="s">
        <v>34</v>
      </c>
      <c r="AX157" s="14" t="s">
        <v>78</v>
      </c>
      <c r="AY157" s="247" t="s">
        <v>119</v>
      </c>
    </row>
    <row r="158" s="15" customFormat="1">
      <c r="A158" s="15"/>
      <c r="B158" s="248"/>
      <c r="C158" s="249"/>
      <c r="D158" s="228" t="s">
        <v>127</v>
      </c>
      <c r="E158" s="250" t="s">
        <v>1</v>
      </c>
      <c r="F158" s="251" t="s">
        <v>132</v>
      </c>
      <c r="G158" s="249"/>
      <c r="H158" s="252">
        <v>1.3640000000000001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127</v>
      </c>
      <c r="AU158" s="258" t="s">
        <v>85</v>
      </c>
      <c r="AV158" s="15" t="s">
        <v>125</v>
      </c>
      <c r="AW158" s="15" t="s">
        <v>34</v>
      </c>
      <c r="AX158" s="15" t="s">
        <v>83</v>
      </c>
      <c r="AY158" s="258" t="s">
        <v>119</v>
      </c>
    </row>
    <row r="159" s="2" customFormat="1" ht="16.5" customHeight="1">
      <c r="A159" s="38"/>
      <c r="B159" s="39"/>
      <c r="C159" s="212" t="s">
        <v>177</v>
      </c>
      <c r="D159" s="212" t="s">
        <v>121</v>
      </c>
      <c r="E159" s="213" t="s">
        <v>178</v>
      </c>
      <c r="F159" s="214" t="s">
        <v>179</v>
      </c>
      <c r="G159" s="215" t="s">
        <v>180</v>
      </c>
      <c r="H159" s="216">
        <v>15</v>
      </c>
      <c r="I159" s="217"/>
      <c r="J159" s="218">
        <f>ROUND(I159*H159,2)</f>
        <v>0</v>
      </c>
      <c r="K159" s="219"/>
      <c r="L159" s="44"/>
      <c r="M159" s="220" t="s">
        <v>1</v>
      </c>
      <c r="N159" s="221" t="s">
        <v>43</v>
      </c>
      <c r="O159" s="91"/>
      <c r="P159" s="222">
        <f>O159*H159</f>
        <v>0</v>
      </c>
      <c r="Q159" s="222">
        <v>0.089359999999999995</v>
      </c>
      <c r="R159" s="222">
        <f>Q159*H159</f>
        <v>1.3403999999999998</v>
      </c>
      <c r="S159" s="222">
        <v>0</v>
      </c>
      <c r="T159" s="22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4" t="s">
        <v>125</v>
      </c>
      <c r="AT159" s="224" t="s">
        <v>121</v>
      </c>
      <c r="AU159" s="224" t="s">
        <v>85</v>
      </c>
      <c r="AY159" s="17" t="s">
        <v>119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7" t="s">
        <v>83</v>
      </c>
      <c r="BK159" s="225">
        <f>ROUND(I159*H159,2)</f>
        <v>0</v>
      </c>
      <c r="BL159" s="17" t="s">
        <v>125</v>
      </c>
      <c r="BM159" s="224" t="s">
        <v>181</v>
      </c>
    </row>
    <row r="160" s="13" customFormat="1">
      <c r="A160" s="13"/>
      <c r="B160" s="226"/>
      <c r="C160" s="227"/>
      <c r="D160" s="228" t="s">
        <v>127</v>
      </c>
      <c r="E160" s="229" t="s">
        <v>1</v>
      </c>
      <c r="F160" s="230" t="s">
        <v>182</v>
      </c>
      <c r="G160" s="227"/>
      <c r="H160" s="229" t="s">
        <v>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127</v>
      </c>
      <c r="AU160" s="236" t="s">
        <v>85</v>
      </c>
      <c r="AV160" s="13" t="s">
        <v>83</v>
      </c>
      <c r="AW160" s="13" t="s">
        <v>34</v>
      </c>
      <c r="AX160" s="13" t="s">
        <v>78</v>
      </c>
      <c r="AY160" s="236" t="s">
        <v>119</v>
      </c>
    </row>
    <row r="161" s="14" customFormat="1">
      <c r="A161" s="14"/>
      <c r="B161" s="237"/>
      <c r="C161" s="238"/>
      <c r="D161" s="228" t="s">
        <v>127</v>
      </c>
      <c r="E161" s="239" t="s">
        <v>1</v>
      </c>
      <c r="F161" s="240" t="s">
        <v>183</v>
      </c>
      <c r="G161" s="238"/>
      <c r="H161" s="241">
        <v>15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127</v>
      </c>
      <c r="AU161" s="247" t="s">
        <v>85</v>
      </c>
      <c r="AV161" s="14" t="s">
        <v>85</v>
      </c>
      <c r="AW161" s="14" t="s">
        <v>34</v>
      </c>
      <c r="AX161" s="14" t="s">
        <v>83</v>
      </c>
      <c r="AY161" s="247" t="s">
        <v>119</v>
      </c>
    </row>
    <row r="162" s="2" customFormat="1" ht="16.5" customHeight="1">
      <c r="A162" s="38"/>
      <c r="B162" s="39"/>
      <c r="C162" s="259" t="s">
        <v>184</v>
      </c>
      <c r="D162" s="259" t="s">
        <v>185</v>
      </c>
      <c r="E162" s="260" t="s">
        <v>186</v>
      </c>
      <c r="F162" s="261" t="s">
        <v>187</v>
      </c>
      <c r="G162" s="262" t="s">
        <v>180</v>
      </c>
      <c r="H162" s="263">
        <v>15</v>
      </c>
      <c r="I162" s="264"/>
      <c r="J162" s="265">
        <f>ROUND(I162*H162,2)</f>
        <v>0</v>
      </c>
      <c r="K162" s="266"/>
      <c r="L162" s="267"/>
      <c r="M162" s="268" t="s">
        <v>1</v>
      </c>
      <c r="N162" s="269" t="s">
        <v>43</v>
      </c>
      <c r="O162" s="91"/>
      <c r="P162" s="222">
        <f>O162*H162</f>
        <v>0</v>
      </c>
      <c r="Q162" s="222">
        <v>0.10000000000000001</v>
      </c>
      <c r="R162" s="222">
        <f>Q162*H162</f>
        <v>1.5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166</v>
      </c>
      <c r="AT162" s="224" t="s">
        <v>185</v>
      </c>
      <c r="AU162" s="224" t="s">
        <v>85</v>
      </c>
      <c r="AY162" s="17" t="s">
        <v>119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83</v>
      </c>
      <c r="BK162" s="225">
        <f>ROUND(I162*H162,2)</f>
        <v>0</v>
      </c>
      <c r="BL162" s="17" t="s">
        <v>125</v>
      </c>
      <c r="BM162" s="224" t="s">
        <v>188</v>
      </c>
    </row>
    <row r="163" s="2" customFormat="1" ht="33" customHeight="1">
      <c r="A163" s="38"/>
      <c r="B163" s="39"/>
      <c r="C163" s="212" t="s">
        <v>8</v>
      </c>
      <c r="D163" s="212" t="s">
        <v>121</v>
      </c>
      <c r="E163" s="213" t="s">
        <v>189</v>
      </c>
      <c r="F163" s="214" t="s">
        <v>190</v>
      </c>
      <c r="G163" s="215" t="s">
        <v>191</v>
      </c>
      <c r="H163" s="216">
        <v>24.800000000000001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43</v>
      </c>
      <c r="O163" s="91"/>
      <c r="P163" s="222">
        <f>O163*H163</f>
        <v>0</v>
      </c>
      <c r="Q163" s="222">
        <v>0.51809000000000005</v>
      </c>
      <c r="R163" s="222">
        <f>Q163*H163</f>
        <v>12.848632000000002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125</v>
      </c>
      <c r="AT163" s="224" t="s">
        <v>121</v>
      </c>
      <c r="AU163" s="224" t="s">
        <v>85</v>
      </c>
      <c r="AY163" s="17" t="s">
        <v>119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83</v>
      </c>
      <c r="BK163" s="225">
        <f>ROUND(I163*H163,2)</f>
        <v>0</v>
      </c>
      <c r="BL163" s="17" t="s">
        <v>125</v>
      </c>
      <c r="BM163" s="224" t="s">
        <v>192</v>
      </c>
    </row>
    <row r="164" s="13" customFormat="1">
      <c r="A164" s="13"/>
      <c r="B164" s="226"/>
      <c r="C164" s="227"/>
      <c r="D164" s="228" t="s">
        <v>127</v>
      </c>
      <c r="E164" s="229" t="s">
        <v>1</v>
      </c>
      <c r="F164" s="230" t="s">
        <v>193</v>
      </c>
      <c r="G164" s="227"/>
      <c r="H164" s="229" t="s">
        <v>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127</v>
      </c>
      <c r="AU164" s="236" t="s">
        <v>85</v>
      </c>
      <c r="AV164" s="13" t="s">
        <v>83</v>
      </c>
      <c r="AW164" s="13" t="s">
        <v>34</v>
      </c>
      <c r="AX164" s="13" t="s">
        <v>78</v>
      </c>
      <c r="AY164" s="236" t="s">
        <v>119</v>
      </c>
    </row>
    <row r="165" s="14" customFormat="1">
      <c r="A165" s="14"/>
      <c r="B165" s="237"/>
      <c r="C165" s="238"/>
      <c r="D165" s="228" t="s">
        <v>127</v>
      </c>
      <c r="E165" s="239" t="s">
        <v>1</v>
      </c>
      <c r="F165" s="240" t="s">
        <v>194</v>
      </c>
      <c r="G165" s="238"/>
      <c r="H165" s="241">
        <v>24.800000000000001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127</v>
      </c>
      <c r="AU165" s="247" t="s">
        <v>85</v>
      </c>
      <c r="AV165" s="14" t="s">
        <v>85</v>
      </c>
      <c r="AW165" s="14" t="s">
        <v>34</v>
      </c>
      <c r="AX165" s="14" t="s">
        <v>78</v>
      </c>
      <c r="AY165" s="247" t="s">
        <v>119</v>
      </c>
    </row>
    <row r="166" s="15" customFormat="1">
      <c r="A166" s="15"/>
      <c r="B166" s="248"/>
      <c r="C166" s="249"/>
      <c r="D166" s="228" t="s">
        <v>127</v>
      </c>
      <c r="E166" s="250" t="s">
        <v>1</v>
      </c>
      <c r="F166" s="251" t="s">
        <v>132</v>
      </c>
      <c r="G166" s="249"/>
      <c r="H166" s="252">
        <v>24.800000000000001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127</v>
      </c>
      <c r="AU166" s="258" t="s">
        <v>85</v>
      </c>
      <c r="AV166" s="15" t="s">
        <v>125</v>
      </c>
      <c r="AW166" s="15" t="s">
        <v>34</v>
      </c>
      <c r="AX166" s="15" t="s">
        <v>83</v>
      </c>
      <c r="AY166" s="258" t="s">
        <v>119</v>
      </c>
    </row>
    <row r="167" s="12" customFormat="1" ht="22.8" customHeight="1">
      <c r="A167" s="12"/>
      <c r="B167" s="196"/>
      <c r="C167" s="197"/>
      <c r="D167" s="198" t="s">
        <v>77</v>
      </c>
      <c r="E167" s="210" t="s">
        <v>138</v>
      </c>
      <c r="F167" s="210" t="s">
        <v>195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SUM(P168:P171)</f>
        <v>0</v>
      </c>
      <c r="Q167" s="204"/>
      <c r="R167" s="205">
        <f>SUM(R168:R171)</f>
        <v>15.231249999999999</v>
      </c>
      <c r="S167" s="204"/>
      <c r="T167" s="206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83</v>
      </c>
      <c r="AT167" s="208" t="s">
        <v>77</v>
      </c>
      <c r="AU167" s="208" t="s">
        <v>83</v>
      </c>
      <c r="AY167" s="207" t="s">
        <v>119</v>
      </c>
      <c r="BK167" s="209">
        <f>SUM(BK168:BK171)</f>
        <v>0</v>
      </c>
    </row>
    <row r="168" s="2" customFormat="1" ht="24.15" customHeight="1">
      <c r="A168" s="38"/>
      <c r="B168" s="39"/>
      <c r="C168" s="212" t="s">
        <v>196</v>
      </c>
      <c r="D168" s="212" t="s">
        <v>121</v>
      </c>
      <c r="E168" s="213" t="s">
        <v>197</v>
      </c>
      <c r="F168" s="214" t="s">
        <v>198</v>
      </c>
      <c r="G168" s="215" t="s">
        <v>180</v>
      </c>
      <c r="H168" s="216">
        <v>83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43</v>
      </c>
      <c r="O168" s="91"/>
      <c r="P168" s="222">
        <f>O168*H168</f>
        <v>0</v>
      </c>
      <c r="Q168" s="222">
        <v>0.033509999999999998</v>
      </c>
      <c r="R168" s="222">
        <f>Q168*H168</f>
        <v>2.7813299999999996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125</v>
      </c>
      <c r="AT168" s="224" t="s">
        <v>121</v>
      </c>
      <c r="AU168" s="224" t="s">
        <v>85</v>
      </c>
      <c r="AY168" s="17" t="s">
        <v>119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83</v>
      </c>
      <c r="BK168" s="225">
        <f>ROUND(I168*H168,2)</f>
        <v>0</v>
      </c>
      <c r="BL168" s="17" t="s">
        <v>125</v>
      </c>
      <c r="BM168" s="224" t="s">
        <v>199</v>
      </c>
    </row>
    <row r="169" s="2" customFormat="1" ht="24.15" customHeight="1">
      <c r="A169" s="38"/>
      <c r="B169" s="39"/>
      <c r="C169" s="259" t="s">
        <v>200</v>
      </c>
      <c r="D169" s="259" t="s">
        <v>185</v>
      </c>
      <c r="E169" s="260" t="s">
        <v>201</v>
      </c>
      <c r="F169" s="261" t="s">
        <v>202</v>
      </c>
      <c r="G169" s="262" t="s">
        <v>180</v>
      </c>
      <c r="H169" s="263">
        <v>83</v>
      </c>
      <c r="I169" s="264"/>
      <c r="J169" s="265">
        <f>ROUND(I169*H169,2)</f>
        <v>0</v>
      </c>
      <c r="K169" s="266"/>
      <c r="L169" s="267"/>
      <c r="M169" s="268" t="s">
        <v>1</v>
      </c>
      <c r="N169" s="269" t="s">
        <v>43</v>
      </c>
      <c r="O169" s="91"/>
      <c r="P169" s="222">
        <f>O169*H169</f>
        <v>0</v>
      </c>
      <c r="Q169" s="222">
        <v>0.010999999999999999</v>
      </c>
      <c r="R169" s="222">
        <f>Q169*H169</f>
        <v>0.91299999999999992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166</v>
      </c>
      <c r="AT169" s="224" t="s">
        <v>185</v>
      </c>
      <c r="AU169" s="224" t="s">
        <v>85</v>
      </c>
      <c r="AY169" s="17" t="s">
        <v>119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83</v>
      </c>
      <c r="BK169" s="225">
        <f>ROUND(I169*H169,2)</f>
        <v>0</v>
      </c>
      <c r="BL169" s="17" t="s">
        <v>125</v>
      </c>
      <c r="BM169" s="224" t="s">
        <v>203</v>
      </c>
    </row>
    <row r="170" s="2" customFormat="1" ht="24.15" customHeight="1">
      <c r="A170" s="38"/>
      <c r="B170" s="39"/>
      <c r="C170" s="212" t="s">
        <v>183</v>
      </c>
      <c r="D170" s="212" t="s">
        <v>121</v>
      </c>
      <c r="E170" s="213" t="s">
        <v>204</v>
      </c>
      <c r="F170" s="214" t="s">
        <v>205</v>
      </c>
      <c r="G170" s="215" t="s">
        <v>180</v>
      </c>
      <c r="H170" s="216">
        <v>146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43</v>
      </c>
      <c r="O170" s="91"/>
      <c r="P170" s="222">
        <f>O170*H170</f>
        <v>0</v>
      </c>
      <c r="Q170" s="222">
        <v>0.067019999999999996</v>
      </c>
      <c r="R170" s="222">
        <f>Q170*H170</f>
        <v>9.7849199999999996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125</v>
      </c>
      <c r="AT170" s="224" t="s">
        <v>121</v>
      </c>
      <c r="AU170" s="224" t="s">
        <v>85</v>
      </c>
      <c r="AY170" s="17" t="s">
        <v>119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83</v>
      </c>
      <c r="BK170" s="225">
        <f>ROUND(I170*H170,2)</f>
        <v>0</v>
      </c>
      <c r="BL170" s="17" t="s">
        <v>125</v>
      </c>
      <c r="BM170" s="224" t="s">
        <v>206</v>
      </c>
    </row>
    <row r="171" s="2" customFormat="1" ht="24.15" customHeight="1">
      <c r="A171" s="38"/>
      <c r="B171" s="39"/>
      <c r="C171" s="259" t="s">
        <v>207</v>
      </c>
      <c r="D171" s="259" t="s">
        <v>185</v>
      </c>
      <c r="E171" s="260" t="s">
        <v>208</v>
      </c>
      <c r="F171" s="261" t="s">
        <v>209</v>
      </c>
      <c r="G171" s="262" t="s">
        <v>180</v>
      </c>
      <c r="H171" s="263">
        <v>146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43</v>
      </c>
      <c r="O171" s="91"/>
      <c r="P171" s="222">
        <f>O171*H171</f>
        <v>0</v>
      </c>
      <c r="Q171" s="222">
        <v>0.012</v>
      </c>
      <c r="R171" s="222">
        <f>Q171*H171</f>
        <v>1.752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166</v>
      </c>
      <c r="AT171" s="224" t="s">
        <v>185</v>
      </c>
      <c r="AU171" s="224" t="s">
        <v>85</v>
      </c>
      <c r="AY171" s="17" t="s">
        <v>119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83</v>
      </c>
      <c r="BK171" s="225">
        <f>ROUND(I171*H171,2)</f>
        <v>0</v>
      </c>
      <c r="BL171" s="17" t="s">
        <v>125</v>
      </c>
      <c r="BM171" s="224" t="s">
        <v>210</v>
      </c>
    </row>
    <row r="172" s="12" customFormat="1" ht="22.8" customHeight="1">
      <c r="A172" s="12"/>
      <c r="B172" s="196"/>
      <c r="C172" s="197"/>
      <c r="D172" s="198" t="s">
        <v>77</v>
      </c>
      <c r="E172" s="210" t="s">
        <v>171</v>
      </c>
      <c r="F172" s="210" t="s">
        <v>211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SUM(P173:P177)</f>
        <v>0</v>
      </c>
      <c r="Q172" s="204"/>
      <c r="R172" s="205">
        <f>SUM(R173:R177)</f>
        <v>10.594200000000001</v>
      </c>
      <c r="S172" s="204"/>
      <c r="T172" s="206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83</v>
      </c>
      <c r="AT172" s="208" t="s">
        <v>77</v>
      </c>
      <c r="AU172" s="208" t="s">
        <v>83</v>
      </c>
      <c r="AY172" s="207" t="s">
        <v>119</v>
      </c>
      <c r="BK172" s="209">
        <f>SUM(BK173:BK177)</f>
        <v>0</v>
      </c>
    </row>
    <row r="173" s="2" customFormat="1" ht="24.15" customHeight="1">
      <c r="A173" s="38"/>
      <c r="B173" s="39"/>
      <c r="C173" s="212" t="s">
        <v>212</v>
      </c>
      <c r="D173" s="212" t="s">
        <v>121</v>
      </c>
      <c r="E173" s="213" t="s">
        <v>213</v>
      </c>
      <c r="F173" s="214" t="s">
        <v>214</v>
      </c>
      <c r="G173" s="215" t="s">
        <v>215</v>
      </c>
      <c r="H173" s="216">
        <v>75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43</v>
      </c>
      <c r="O173" s="91"/>
      <c r="P173" s="222">
        <f>O173*H173</f>
        <v>0</v>
      </c>
      <c r="Q173" s="222">
        <v>0.091990000000000002</v>
      </c>
      <c r="R173" s="222">
        <f>Q173*H173</f>
        <v>6.8992500000000003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125</v>
      </c>
      <c r="AT173" s="224" t="s">
        <v>121</v>
      </c>
      <c r="AU173" s="224" t="s">
        <v>85</v>
      </c>
      <c r="AY173" s="17" t="s">
        <v>119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83</v>
      </c>
      <c r="BK173" s="225">
        <f>ROUND(I173*H173,2)</f>
        <v>0</v>
      </c>
      <c r="BL173" s="17" t="s">
        <v>125</v>
      </c>
      <c r="BM173" s="224" t="s">
        <v>216</v>
      </c>
    </row>
    <row r="174" s="13" customFormat="1">
      <c r="A174" s="13"/>
      <c r="B174" s="226"/>
      <c r="C174" s="227"/>
      <c r="D174" s="228" t="s">
        <v>127</v>
      </c>
      <c r="E174" s="229" t="s">
        <v>1</v>
      </c>
      <c r="F174" s="230" t="s">
        <v>217</v>
      </c>
      <c r="G174" s="227"/>
      <c r="H174" s="229" t="s">
        <v>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127</v>
      </c>
      <c r="AU174" s="236" t="s">
        <v>85</v>
      </c>
      <c r="AV174" s="13" t="s">
        <v>83</v>
      </c>
      <c r="AW174" s="13" t="s">
        <v>34</v>
      </c>
      <c r="AX174" s="13" t="s">
        <v>78</v>
      </c>
      <c r="AY174" s="236" t="s">
        <v>119</v>
      </c>
    </row>
    <row r="175" s="14" customFormat="1">
      <c r="A175" s="14"/>
      <c r="B175" s="237"/>
      <c r="C175" s="238"/>
      <c r="D175" s="228" t="s">
        <v>127</v>
      </c>
      <c r="E175" s="239" t="s">
        <v>1</v>
      </c>
      <c r="F175" s="240" t="s">
        <v>218</v>
      </c>
      <c r="G175" s="238"/>
      <c r="H175" s="241">
        <v>75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127</v>
      </c>
      <c r="AU175" s="247" t="s">
        <v>85</v>
      </c>
      <c r="AV175" s="14" t="s">
        <v>85</v>
      </c>
      <c r="AW175" s="14" t="s">
        <v>34</v>
      </c>
      <c r="AX175" s="14" t="s">
        <v>83</v>
      </c>
      <c r="AY175" s="247" t="s">
        <v>119</v>
      </c>
    </row>
    <row r="176" s="2" customFormat="1" ht="24.15" customHeight="1">
      <c r="A176" s="38"/>
      <c r="B176" s="39"/>
      <c r="C176" s="259" t="s">
        <v>219</v>
      </c>
      <c r="D176" s="259" t="s">
        <v>185</v>
      </c>
      <c r="E176" s="260" t="s">
        <v>220</v>
      </c>
      <c r="F176" s="261" t="s">
        <v>221</v>
      </c>
      <c r="G176" s="262" t="s">
        <v>215</v>
      </c>
      <c r="H176" s="263">
        <v>76.5</v>
      </c>
      <c r="I176" s="264"/>
      <c r="J176" s="265">
        <f>ROUND(I176*H176,2)</f>
        <v>0</v>
      </c>
      <c r="K176" s="266"/>
      <c r="L176" s="267"/>
      <c r="M176" s="268" t="s">
        <v>1</v>
      </c>
      <c r="N176" s="269" t="s">
        <v>43</v>
      </c>
      <c r="O176" s="91"/>
      <c r="P176" s="222">
        <f>O176*H176</f>
        <v>0</v>
      </c>
      <c r="Q176" s="222">
        <v>0.048300000000000003</v>
      </c>
      <c r="R176" s="222">
        <f>Q176*H176</f>
        <v>3.6949500000000004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166</v>
      </c>
      <c r="AT176" s="224" t="s">
        <v>185</v>
      </c>
      <c r="AU176" s="224" t="s">
        <v>85</v>
      </c>
      <c r="AY176" s="17" t="s">
        <v>119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83</v>
      </c>
      <c r="BK176" s="225">
        <f>ROUND(I176*H176,2)</f>
        <v>0</v>
      </c>
      <c r="BL176" s="17" t="s">
        <v>125</v>
      </c>
      <c r="BM176" s="224" t="s">
        <v>222</v>
      </c>
    </row>
    <row r="177" s="14" customFormat="1">
      <c r="A177" s="14"/>
      <c r="B177" s="237"/>
      <c r="C177" s="238"/>
      <c r="D177" s="228" t="s">
        <v>127</v>
      </c>
      <c r="E177" s="238"/>
      <c r="F177" s="240" t="s">
        <v>223</v>
      </c>
      <c r="G177" s="238"/>
      <c r="H177" s="241">
        <v>76.5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127</v>
      </c>
      <c r="AU177" s="247" t="s">
        <v>85</v>
      </c>
      <c r="AV177" s="14" t="s">
        <v>85</v>
      </c>
      <c r="AW177" s="14" t="s">
        <v>4</v>
      </c>
      <c r="AX177" s="14" t="s">
        <v>83</v>
      </c>
      <c r="AY177" s="247" t="s">
        <v>119</v>
      </c>
    </row>
    <row r="178" s="12" customFormat="1" ht="25.92" customHeight="1">
      <c r="A178" s="12"/>
      <c r="B178" s="196"/>
      <c r="C178" s="197"/>
      <c r="D178" s="198" t="s">
        <v>77</v>
      </c>
      <c r="E178" s="199" t="s">
        <v>224</v>
      </c>
      <c r="F178" s="199" t="s">
        <v>225</v>
      </c>
      <c r="G178" s="197"/>
      <c r="H178" s="197"/>
      <c r="I178" s="200"/>
      <c r="J178" s="201">
        <f>BK178</f>
        <v>0</v>
      </c>
      <c r="K178" s="197"/>
      <c r="L178" s="202"/>
      <c r="M178" s="203"/>
      <c r="N178" s="204"/>
      <c r="O178" s="204"/>
      <c r="P178" s="205">
        <f>P179+P248+P255+P278+P305+P317</f>
        <v>0</v>
      </c>
      <c r="Q178" s="204"/>
      <c r="R178" s="205">
        <f>R179+R248+R255+R278+R305+R317</f>
        <v>5.3166457400000002</v>
      </c>
      <c r="S178" s="204"/>
      <c r="T178" s="206">
        <f>T179+T248+T255+T278+T305+T317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85</v>
      </c>
      <c r="AT178" s="208" t="s">
        <v>77</v>
      </c>
      <c r="AU178" s="208" t="s">
        <v>78</v>
      </c>
      <c r="AY178" s="207" t="s">
        <v>119</v>
      </c>
      <c r="BK178" s="209">
        <f>BK179+BK248+BK255+BK278+BK305+BK317</f>
        <v>0</v>
      </c>
    </row>
    <row r="179" s="12" customFormat="1" ht="22.8" customHeight="1">
      <c r="A179" s="12"/>
      <c r="B179" s="196"/>
      <c r="C179" s="197"/>
      <c r="D179" s="198" t="s">
        <v>77</v>
      </c>
      <c r="E179" s="210" t="s">
        <v>226</v>
      </c>
      <c r="F179" s="210" t="s">
        <v>227</v>
      </c>
      <c r="G179" s="197"/>
      <c r="H179" s="197"/>
      <c r="I179" s="200"/>
      <c r="J179" s="211">
        <f>BK179</f>
        <v>0</v>
      </c>
      <c r="K179" s="197"/>
      <c r="L179" s="202"/>
      <c r="M179" s="203"/>
      <c r="N179" s="204"/>
      <c r="O179" s="204"/>
      <c r="P179" s="205">
        <f>SUM(P180:P247)</f>
        <v>0</v>
      </c>
      <c r="Q179" s="204"/>
      <c r="R179" s="205">
        <f>SUM(R180:R247)</f>
        <v>4.3395105799999998</v>
      </c>
      <c r="S179" s="204"/>
      <c r="T179" s="206">
        <f>SUM(T180:T247)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85</v>
      </c>
      <c r="AT179" s="208" t="s">
        <v>77</v>
      </c>
      <c r="AU179" s="208" t="s">
        <v>83</v>
      </c>
      <c r="AY179" s="207" t="s">
        <v>119</v>
      </c>
      <c r="BK179" s="209">
        <f>SUM(BK180:BK247)</f>
        <v>0</v>
      </c>
    </row>
    <row r="180" s="2" customFormat="1" ht="21.75" customHeight="1">
      <c r="A180" s="38"/>
      <c r="B180" s="39"/>
      <c r="C180" s="212" t="s">
        <v>228</v>
      </c>
      <c r="D180" s="212" t="s">
        <v>121</v>
      </c>
      <c r="E180" s="213" t="s">
        <v>229</v>
      </c>
      <c r="F180" s="214" t="s">
        <v>230</v>
      </c>
      <c r="G180" s="215" t="s">
        <v>180</v>
      </c>
      <c r="H180" s="216">
        <v>14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43</v>
      </c>
      <c r="O180" s="91"/>
      <c r="P180" s="222">
        <f>O180*H180</f>
        <v>0</v>
      </c>
      <c r="Q180" s="222">
        <v>0.0026700000000000001</v>
      </c>
      <c r="R180" s="222">
        <f>Q180*H180</f>
        <v>0.037380000000000004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207</v>
      </c>
      <c r="AT180" s="224" t="s">
        <v>121</v>
      </c>
      <c r="AU180" s="224" t="s">
        <v>85</v>
      </c>
      <c r="AY180" s="17" t="s">
        <v>119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83</v>
      </c>
      <c r="BK180" s="225">
        <f>ROUND(I180*H180,2)</f>
        <v>0</v>
      </c>
      <c r="BL180" s="17" t="s">
        <v>207</v>
      </c>
      <c r="BM180" s="224" t="s">
        <v>231</v>
      </c>
    </row>
    <row r="181" s="2" customFormat="1" ht="21.75" customHeight="1">
      <c r="A181" s="38"/>
      <c r="B181" s="39"/>
      <c r="C181" s="259" t="s">
        <v>232</v>
      </c>
      <c r="D181" s="259" t="s">
        <v>185</v>
      </c>
      <c r="E181" s="260" t="s">
        <v>233</v>
      </c>
      <c r="F181" s="261" t="s">
        <v>234</v>
      </c>
      <c r="G181" s="262" t="s">
        <v>180</v>
      </c>
      <c r="H181" s="263">
        <v>14</v>
      </c>
      <c r="I181" s="264"/>
      <c r="J181" s="265">
        <f>ROUND(I181*H181,2)</f>
        <v>0</v>
      </c>
      <c r="K181" s="266"/>
      <c r="L181" s="267"/>
      <c r="M181" s="268" t="s">
        <v>1</v>
      </c>
      <c r="N181" s="269" t="s">
        <v>43</v>
      </c>
      <c r="O181" s="91"/>
      <c r="P181" s="222">
        <f>O181*H181</f>
        <v>0</v>
      </c>
      <c r="Q181" s="222">
        <v>0.0023700000000000001</v>
      </c>
      <c r="R181" s="222">
        <f>Q181*H181</f>
        <v>0.033180000000000001</v>
      </c>
      <c r="S181" s="222">
        <v>0</v>
      </c>
      <c r="T181" s="223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235</v>
      </c>
      <c r="AT181" s="224" t="s">
        <v>185</v>
      </c>
      <c r="AU181" s="224" t="s">
        <v>85</v>
      </c>
      <c r="AY181" s="17" t="s">
        <v>119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83</v>
      </c>
      <c r="BK181" s="225">
        <f>ROUND(I181*H181,2)</f>
        <v>0</v>
      </c>
      <c r="BL181" s="17" t="s">
        <v>207</v>
      </c>
      <c r="BM181" s="224" t="s">
        <v>236</v>
      </c>
    </row>
    <row r="182" s="2" customFormat="1" ht="24.15" customHeight="1">
      <c r="A182" s="38"/>
      <c r="B182" s="39"/>
      <c r="C182" s="212" t="s">
        <v>7</v>
      </c>
      <c r="D182" s="212" t="s">
        <v>121</v>
      </c>
      <c r="E182" s="213" t="s">
        <v>237</v>
      </c>
      <c r="F182" s="214" t="s">
        <v>238</v>
      </c>
      <c r="G182" s="215" t="s">
        <v>215</v>
      </c>
      <c r="H182" s="216">
        <v>535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43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207</v>
      </c>
      <c r="AT182" s="224" t="s">
        <v>121</v>
      </c>
      <c r="AU182" s="224" t="s">
        <v>85</v>
      </c>
      <c r="AY182" s="17" t="s">
        <v>119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83</v>
      </c>
      <c r="BK182" s="225">
        <f>ROUND(I182*H182,2)</f>
        <v>0</v>
      </c>
      <c r="BL182" s="17" t="s">
        <v>207</v>
      </c>
      <c r="BM182" s="224" t="s">
        <v>239</v>
      </c>
    </row>
    <row r="183" s="13" customFormat="1">
      <c r="A183" s="13"/>
      <c r="B183" s="226"/>
      <c r="C183" s="227"/>
      <c r="D183" s="228" t="s">
        <v>127</v>
      </c>
      <c r="E183" s="229" t="s">
        <v>1</v>
      </c>
      <c r="F183" s="230" t="s">
        <v>240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127</v>
      </c>
      <c r="AU183" s="236" t="s">
        <v>85</v>
      </c>
      <c r="AV183" s="13" t="s">
        <v>83</v>
      </c>
      <c r="AW183" s="13" t="s">
        <v>34</v>
      </c>
      <c r="AX183" s="13" t="s">
        <v>78</v>
      </c>
      <c r="AY183" s="236" t="s">
        <v>119</v>
      </c>
    </row>
    <row r="184" s="14" customFormat="1">
      <c r="A184" s="14"/>
      <c r="B184" s="237"/>
      <c r="C184" s="238"/>
      <c r="D184" s="228" t="s">
        <v>127</v>
      </c>
      <c r="E184" s="239" t="s">
        <v>1</v>
      </c>
      <c r="F184" s="240" t="s">
        <v>241</v>
      </c>
      <c r="G184" s="238"/>
      <c r="H184" s="241">
        <v>108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127</v>
      </c>
      <c r="AU184" s="247" t="s">
        <v>85</v>
      </c>
      <c r="AV184" s="14" t="s">
        <v>85</v>
      </c>
      <c r="AW184" s="14" t="s">
        <v>34</v>
      </c>
      <c r="AX184" s="14" t="s">
        <v>78</v>
      </c>
      <c r="AY184" s="247" t="s">
        <v>119</v>
      </c>
    </row>
    <row r="185" s="13" customFormat="1">
      <c r="A185" s="13"/>
      <c r="B185" s="226"/>
      <c r="C185" s="227"/>
      <c r="D185" s="228" t="s">
        <v>127</v>
      </c>
      <c r="E185" s="229" t="s">
        <v>1</v>
      </c>
      <c r="F185" s="230" t="s">
        <v>242</v>
      </c>
      <c r="G185" s="227"/>
      <c r="H185" s="229" t="s">
        <v>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127</v>
      </c>
      <c r="AU185" s="236" t="s">
        <v>85</v>
      </c>
      <c r="AV185" s="13" t="s">
        <v>83</v>
      </c>
      <c r="AW185" s="13" t="s">
        <v>34</v>
      </c>
      <c r="AX185" s="13" t="s">
        <v>78</v>
      </c>
      <c r="AY185" s="236" t="s">
        <v>119</v>
      </c>
    </row>
    <row r="186" s="14" customFormat="1">
      <c r="A186" s="14"/>
      <c r="B186" s="237"/>
      <c r="C186" s="238"/>
      <c r="D186" s="228" t="s">
        <v>127</v>
      </c>
      <c r="E186" s="239" t="s">
        <v>1</v>
      </c>
      <c r="F186" s="240" t="s">
        <v>243</v>
      </c>
      <c r="G186" s="238"/>
      <c r="H186" s="241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127</v>
      </c>
      <c r="AU186" s="247" t="s">
        <v>85</v>
      </c>
      <c r="AV186" s="14" t="s">
        <v>85</v>
      </c>
      <c r="AW186" s="14" t="s">
        <v>34</v>
      </c>
      <c r="AX186" s="14" t="s">
        <v>78</v>
      </c>
      <c r="AY186" s="247" t="s">
        <v>119</v>
      </c>
    </row>
    <row r="187" s="13" customFormat="1">
      <c r="A187" s="13"/>
      <c r="B187" s="226"/>
      <c r="C187" s="227"/>
      <c r="D187" s="228" t="s">
        <v>127</v>
      </c>
      <c r="E187" s="229" t="s">
        <v>1</v>
      </c>
      <c r="F187" s="230" t="s">
        <v>244</v>
      </c>
      <c r="G187" s="227"/>
      <c r="H187" s="229" t="s">
        <v>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127</v>
      </c>
      <c r="AU187" s="236" t="s">
        <v>85</v>
      </c>
      <c r="AV187" s="13" t="s">
        <v>83</v>
      </c>
      <c r="AW187" s="13" t="s">
        <v>34</v>
      </c>
      <c r="AX187" s="13" t="s">
        <v>78</v>
      </c>
      <c r="AY187" s="236" t="s">
        <v>119</v>
      </c>
    </row>
    <row r="188" s="14" customFormat="1">
      <c r="A188" s="14"/>
      <c r="B188" s="237"/>
      <c r="C188" s="238"/>
      <c r="D188" s="228" t="s">
        <v>127</v>
      </c>
      <c r="E188" s="239" t="s">
        <v>1</v>
      </c>
      <c r="F188" s="240" t="s">
        <v>245</v>
      </c>
      <c r="G188" s="238"/>
      <c r="H188" s="241">
        <v>150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127</v>
      </c>
      <c r="AU188" s="247" t="s">
        <v>85</v>
      </c>
      <c r="AV188" s="14" t="s">
        <v>85</v>
      </c>
      <c r="AW188" s="14" t="s">
        <v>34</v>
      </c>
      <c r="AX188" s="14" t="s">
        <v>78</v>
      </c>
      <c r="AY188" s="247" t="s">
        <v>119</v>
      </c>
    </row>
    <row r="189" s="13" customFormat="1">
      <c r="A189" s="13"/>
      <c r="B189" s="226"/>
      <c r="C189" s="227"/>
      <c r="D189" s="228" t="s">
        <v>127</v>
      </c>
      <c r="E189" s="229" t="s">
        <v>1</v>
      </c>
      <c r="F189" s="230" t="s">
        <v>246</v>
      </c>
      <c r="G189" s="227"/>
      <c r="H189" s="229" t="s">
        <v>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127</v>
      </c>
      <c r="AU189" s="236" t="s">
        <v>85</v>
      </c>
      <c r="AV189" s="13" t="s">
        <v>83</v>
      </c>
      <c r="AW189" s="13" t="s">
        <v>34</v>
      </c>
      <c r="AX189" s="13" t="s">
        <v>78</v>
      </c>
      <c r="AY189" s="236" t="s">
        <v>119</v>
      </c>
    </row>
    <row r="190" s="14" customFormat="1">
      <c r="A190" s="14"/>
      <c r="B190" s="237"/>
      <c r="C190" s="238"/>
      <c r="D190" s="228" t="s">
        <v>127</v>
      </c>
      <c r="E190" s="239" t="s">
        <v>1</v>
      </c>
      <c r="F190" s="240" t="s">
        <v>247</v>
      </c>
      <c r="G190" s="238"/>
      <c r="H190" s="241">
        <v>242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127</v>
      </c>
      <c r="AU190" s="247" t="s">
        <v>85</v>
      </c>
      <c r="AV190" s="14" t="s">
        <v>85</v>
      </c>
      <c r="AW190" s="14" t="s">
        <v>34</v>
      </c>
      <c r="AX190" s="14" t="s">
        <v>78</v>
      </c>
      <c r="AY190" s="247" t="s">
        <v>119</v>
      </c>
    </row>
    <row r="191" s="15" customFormat="1">
      <c r="A191" s="15"/>
      <c r="B191" s="248"/>
      <c r="C191" s="249"/>
      <c r="D191" s="228" t="s">
        <v>127</v>
      </c>
      <c r="E191" s="250" t="s">
        <v>1</v>
      </c>
      <c r="F191" s="251" t="s">
        <v>132</v>
      </c>
      <c r="G191" s="249"/>
      <c r="H191" s="252">
        <v>535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127</v>
      </c>
      <c r="AU191" s="258" t="s">
        <v>85</v>
      </c>
      <c r="AV191" s="15" t="s">
        <v>125</v>
      </c>
      <c r="AW191" s="15" t="s">
        <v>34</v>
      </c>
      <c r="AX191" s="15" t="s">
        <v>83</v>
      </c>
      <c r="AY191" s="258" t="s">
        <v>119</v>
      </c>
    </row>
    <row r="192" s="2" customFormat="1" ht="33" customHeight="1">
      <c r="A192" s="38"/>
      <c r="B192" s="39"/>
      <c r="C192" s="212" t="s">
        <v>248</v>
      </c>
      <c r="D192" s="212" t="s">
        <v>121</v>
      </c>
      <c r="E192" s="213" t="s">
        <v>249</v>
      </c>
      <c r="F192" s="214" t="s">
        <v>250</v>
      </c>
      <c r="G192" s="215" t="s">
        <v>215</v>
      </c>
      <c r="H192" s="216">
        <v>90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43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207</v>
      </c>
      <c r="AT192" s="224" t="s">
        <v>121</v>
      </c>
      <c r="AU192" s="224" t="s">
        <v>85</v>
      </c>
      <c r="AY192" s="17" t="s">
        <v>119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83</v>
      </c>
      <c r="BK192" s="225">
        <f>ROUND(I192*H192,2)</f>
        <v>0</v>
      </c>
      <c r="BL192" s="17" t="s">
        <v>207</v>
      </c>
      <c r="BM192" s="224" t="s">
        <v>251</v>
      </c>
    </row>
    <row r="193" s="13" customFormat="1">
      <c r="A193" s="13"/>
      <c r="B193" s="226"/>
      <c r="C193" s="227"/>
      <c r="D193" s="228" t="s">
        <v>127</v>
      </c>
      <c r="E193" s="229" t="s">
        <v>1</v>
      </c>
      <c r="F193" s="230" t="s">
        <v>252</v>
      </c>
      <c r="G193" s="227"/>
      <c r="H193" s="229" t="s">
        <v>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127</v>
      </c>
      <c r="AU193" s="236" t="s">
        <v>85</v>
      </c>
      <c r="AV193" s="13" t="s">
        <v>83</v>
      </c>
      <c r="AW193" s="13" t="s">
        <v>34</v>
      </c>
      <c r="AX193" s="13" t="s">
        <v>78</v>
      </c>
      <c r="AY193" s="236" t="s">
        <v>119</v>
      </c>
    </row>
    <row r="194" s="14" customFormat="1">
      <c r="A194" s="14"/>
      <c r="B194" s="237"/>
      <c r="C194" s="238"/>
      <c r="D194" s="228" t="s">
        <v>127</v>
      </c>
      <c r="E194" s="239" t="s">
        <v>1</v>
      </c>
      <c r="F194" s="240" t="s">
        <v>253</v>
      </c>
      <c r="G194" s="238"/>
      <c r="H194" s="241">
        <v>90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127</v>
      </c>
      <c r="AU194" s="247" t="s">
        <v>85</v>
      </c>
      <c r="AV194" s="14" t="s">
        <v>85</v>
      </c>
      <c r="AW194" s="14" t="s">
        <v>34</v>
      </c>
      <c r="AX194" s="14" t="s">
        <v>83</v>
      </c>
      <c r="AY194" s="247" t="s">
        <v>119</v>
      </c>
    </row>
    <row r="195" s="2" customFormat="1" ht="16.5" customHeight="1">
      <c r="A195" s="38"/>
      <c r="B195" s="39"/>
      <c r="C195" s="259" t="s">
        <v>254</v>
      </c>
      <c r="D195" s="259" t="s">
        <v>185</v>
      </c>
      <c r="E195" s="260" t="s">
        <v>255</v>
      </c>
      <c r="F195" s="261" t="s">
        <v>256</v>
      </c>
      <c r="G195" s="262" t="s">
        <v>124</v>
      </c>
      <c r="H195" s="263">
        <v>4.2770000000000001</v>
      </c>
      <c r="I195" s="264"/>
      <c r="J195" s="265">
        <f>ROUND(I195*H195,2)</f>
        <v>0</v>
      </c>
      <c r="K195" s="266"/>
      <c r="L195" s="267"/>
      <c r="M195" s="268" t="s">
        <v>1</v>
      </c>
      <c r="N195" s="269" t="s">
        <v>43</v>
      </c>
      <c r="O195" s="91"/>
      <c r="P195" s="222">
        <f>O195*H195</f>
        <v>0</v>
      </c>
      <c r="Q195" s="222">
        <v>0.55000000000000004</v>
      </c>
      <c r="R195" s="222">
        <f>Q195*H195</f>
        <v>2.3523500000000004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235</v>
      </c>
      <c r="AT195" s="224" t="s">
        <v>185</v>
      </c>
      <c r="AU195" s="224" t="s">
        <v>85</v>
      </c>
      <c r="AY195" s="17" t="s">
        <v>119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83</v>
      </c>
      <c r="BK195" s="225">
        <f>ROUND(I195*H195,2)</f>
        <v>0</v>
      </c>
      <c r="BL195" s="17" t="s">
        <v>207</v>
      </c>
      <c r="BM195" s="224" t="s">
        <v>257</v>
      </c>
    </row>
    <row r="196" s="13" customFormat="1">
      <c r="A196" s="13"/>
      <c r="B196" s="226"/>
      <c r="C196" s="227"/>
      <c r="D196" s="228" t="s">
        <v>127</v>
      </c>
      <c r="E196" s="229" t="s">
        <v>1</v>
      </c>
      <c r="F196" s="230" t="s">
        <v>258</v>
      </c>
      <c r="G196" s="227"/>
      <c r="H196" s="229" t="s">
        <v>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127</v>
      </c>
      <c r="AU196" s="236" t="s">
        <v>85</v>
      </c>
      <c r="AV196" s="13" t="s">
        <v>83</v>
      </c>
      <c r="AW196" s="13" t="s">
        <v>34</v>
      </c>
      <c r="AX196" s="13" t="s">
        <v>78</v>
      </c>
      <c r="AY196" s="236" t="s">
        <v>119</v>
      </c>
    </row>
    <row r="197" s="14" customFormat="1">
      <c r="A197" s="14"/>
      <c r="B197" s="237"/>
      <c r="C197" s="238"/>
      <c r="D197" s="228" t="s">
        <v>127</v>
      </c>
      <c r="E197" s="239" t="s">
        <v>1</v>
      </c>
      <c r="F197" s="240" t="s">
        <v>259</v>
      </c>
      <c r="G197" s="238"/>
      <c r="H197" s="241">
        <v>1.1399999999999999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127</v>
      </c>
      <c r="AU197" s="247" t="s">
        <v>85</v>
      </c>
      <c r="AV197" s="14" t="s">
        <v>85</v>
      </c>
      <c r="AW197" s="14" t="s">
        <v>34</v>
      </c>
      <c r="AX197" s="14" t="s">
        <v>78</v>
      </c>
      <c r="AY197" s="247" t="s">
        <v>119</v>
      </c>
    </row>
    <row r="198" s="13" customFormat="1">
      <c r="A198" s="13"/>
      <c r="B198" s="226"/>
      <c r="C198" s="227"/>
      <c r="D198" s="228" t="s">
        <v>127</v>
      </c>
      <c r="E198" s="229" t="s">
        <v>1</v>
      </c>
      <c r="F198" s="230" t="s">
        <v>242</v>
      </c>
      <c r="G198" s="227"/>
      <c r="H198" s="229" t="s">
        <v>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127</v>
      </c>
      <c r="AU198" s="236" t="s">
        <v>85</v>
      </c>
      <c r="AV198" s="13" t="s">
        <v>83</v>
      </c>
      <c r="AW198" s="13" t="s">
        <v>34</v>
      </c>
      <c r="AX198" s="13" t="s">
        <v>78</v>
      </c>
      <c r="AY198" s="236" t="s">
        <v>119</v>
      </c>
    </row>
    <row r="199" s="14" customFormat="1">
      <c r="A199" s="14"/>
      <c r="B199" s="237"/>
      <c r="C199" s="238"/>
      <c r="D199" s="228" t="s">
        <v>127</v>
      </c>
      <c r="E199" s="239" t="s">
        <v>1</v>
      </c>
      <c r="F199" s="240" t="s">
        <v>260</v>
      </c>
      <c r="G199" s="238"/>
      <c r="H199" s="241">
        <v>0.308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127</v>
      </c>
      <c r="AU199" s="247" t="s">
        <v>85</v>
      </c>
      <c r="AV199" s="14" t="s">
        <v>85</v>
      </c>
      <c r="AW199" s="14" t="s">
        <v>34</v>
      </c>
      <c r="AX199" s="14" t="s">
        <v>78</v>
      </c>
      <c r="AY199" s="247" t="s">
        <v>119</v>
      </c>
    </row>
    <row r="200" s="13" customFormat="1">
      <c r="A200" s="13"/>
      <c r="B200" s="226"/>
      <c r="C200" s="227"/>
      <c r="D200" s="228" t="s">
        <v>127</v>
      </c>
      <c r="E200" s="229" t="s">
        <v>1</v>
      </c>
      <c r="F200" s="230" t="s">
        <v>261</v>
      </c>
      <c r="G200" s="227"/>
      <c r="H200" s="229" t="s">
        <v>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127</v>
      </c>
      <c r="AU200" s="236" t="s">
        <v>85</v>
      </c>
      <c r="AV200" s="13" t="s">
        <v>83</v>
      </c>
      <c r="AW200" s="13" t="s">
        <v>34</v>
      </c>
      <c r="AX200" s="13" t="s">
        <v>78</v>
      </c>
      <c r="AY200" s="236" t="s">
        <v>119</v>
      </c>
    </row>
    <row r="201" s="14" customFormat="1">
      <c r="A201" s="14"/>
      <c r="B201" s="237"/>
      <c r="C201" s="238"/>
      <c r="D201" s="228" t="s">
        <v>127</v>
      </c>
      <c r="E201" s="239" t="s">
        <v>1</v>
      </c>
      <c r="F201" s="240" t="s">
        <v>262</v>
      </c>
      <c r="G201" s="238"/>
      <c r="H201" s="241">
        <v>1.238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127</v>
      </c>
      <c r="AU201" s="247" t="s">
        <v>85</v>
      </c>
      <c r="AV201" s="14" t="s">
        <v>85</v>
      </c>
      <c r="AW201" s="14" t="s">
        <v>34</v>
      </c>
      <c r="AX201" s="14" t="s">
        <v>78</v>
      </c>
      <c r="AY201" s="247" t="s">
        <v>119</v>
      </c>
    </row>
    <row r="202" s="13" customFormat="1">
      <c r="A202" s="13"/>
      <c r="B202" s="226"/>
      <c r="C202" s="227"/>
      <c r="D202" s="228" t="s">
        <v>127</v>
      </c>
      <c r="E202" s="229" t="s">
        <v>1</v>
      </c>
      <c r="F202" s="230" t="s">
        <v>244</v>
      </c>
      <c r="G202" s="227"/>
      <c r="H202" s="229" t="s">
        <v>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127</v>
      </c>
      <c r="AU202" s="236" t="s">
        <v>85</v>
      </c>
      <c r="AV202" s="13" t="s">
        <v>83</v>
      </c>
      <c r="AW202" s="13" t="s">
        <v>34</v>
      </c>
      <c r="AX202" s="13" t="s">
        <v>78</v>
      </c>
      <c r="AY202" s="236" t="s">
        <v>119</v>
      </c>
    </row>
    <row r="203" s="14" customFormat="1">
      <c r="A203" s="14"/>
      <c r="B203" s="237"/>
      <c r="C203" s="238"/>
      <c r="D203" s="228" t="s">
        <v>127</v>
      </c>
      <c r="E203" s="239" t="s">
        <v>1</v>
      </c>
      <c r="F203" s="240" t="s">
        <v>263</v>
      </c>
      <c r="G203" s="238"/>
      <c r="H203" s="241">
        <v>0.79200000000000004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127</v>
      </c>
      <c r="AU203" s="247" t="s">
        <v>85</v>
      </c>
      <c r="AV203" s="14" t="s">
        <v>85</v>
      </c>
      <c r="AW203" s="14" t="s">
        <v>34</v>
      </c>
      <c r="AX203" s="14" t="s">
        <v>78</v>
      </c>
      <c r="AY203" s="247" t="s">
        <v>119</v>
      </c>
    </row>
    <row r="204" s="13" customFormat="1">
      <c r="A204" s="13"/>
      <c r="B204" s="226"/>
      <c r="C204" s="227"/>
      <c r="D204" s="228" t="s">
        <v>127</v>
      </c>
      <c r="E204" s="229" t="s">
        <v>1</v>
      </c>
      <c r="F204" s="230" t="s">
        <v>246</v>
      </c>
      <c r="G204" s="227"/>
      <c r="H204" s="229" t="s">
        <v>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127</v>
      </c>
      <c r="AU204" s="236" t="s">
        <v>85</v>
      </c>
      <c r="AV204" s="13" t="s">
        <v>83</v>
      </c>
      <c r="AW204" s="13" t="s">
        <v>34</v>
      </c>
      <c r="AX204" s="13" t="s">
        <v>78</v>
      </c>
      <c r="AY204" s="236" t="s">
        <v>119</v>
      </c>
    </row>
    <row r="205" s="14" customFormat="1">
      <c r="A205" s="14"/>
      <c r="B205" s="237"/>
      <c r="C205" s="238"/>
      <c r="D205" s="228" t="s">
        <v>127</v>
      </c>
      <c r="E205" s="239" t="s">
        <v>1</v>
      </c>
      <c r="F205" s="240" t="s">
        <v>264</v>
      </c>
      <c r="G205" s="238"/>
      <c r="H205" s="241">
        <v>0.79900000000000004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127</v>
      </c>
      <c r="AU205" s="247" t="s">
        <v>85</v>
      </c>
      <c r="AV205" s="14" t="s">
        <v>85</v>
      </c>
      <c r="AW205" s="14" t="s">
        <v>34</v>
      </c>
      <c r="AX205" s="14" t="s">
        <v>78</v>
      </c>
      <c r="AY205" s="247" t="s">
        <v>119</v>
      </c>
    </row>
    <row r="206" s="15" customFormat="1">
      <c r="A206" s="15"/>
      <c r="B206" s="248"/>
      <c r="C206" s="249"/>
      <c r="D206" s="228" t="s">
        <v>127</v>
      </c>
      <c r="E206" s="250" t="s">
        <v>1</v>
      </c>
      <c r="F206" s="251" t="s">
        <v>132</v>
      </c>
      <c r="G206" s="249"/>
      <c r="H206" s="252">
        <v>4.2770000000000001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127</v>
      </c>
      <c r="AU206" s="258" t="s">
        <v>85</v>
      </c>
      <c r="AV206" s="15" t="s">
        <v>125</v>
      </c>
      <c r="AW206" s="15" t="s">
        <v>34</v>
      </c>
      <c r="AX206" s="15" t="s">
        <v>83</v>
      </c>
      <c r="AY206" s="258" t="s">
        <v>119</v>
      </c>
    </row>
    <row r="207" s="2" customFormat="1" ht="24.15" customHeight="1">
      <c r="A207" s="38"/>
      <c r="B207" s="39"/>
      <c r="C207" s="212" t="s">
        <v>265</v>
      </c>
      <c r="D207" s="212" t="s">
        <v>121</v>
      </c>
      <c r="E207" s="213" t="s">
        <v>266</v>
      </c>
      <c r="F207" s="214" t="s">
        <v>267</v>
      </c>
      <c r="G207" s="215" t="s">
        <v>124</v>
      </c>
      <c r="H207" s="216">
        <v>4.2770000000000001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43</v>
      </c>
      <c r="O207" s="91"/>
      <c r="P207" s="222">
        <f>O207*H207</f>
        <v>0</v>
      </c>
      <c r="Q207" s="222">
        <v>0.012540000000000001</v>
      </c>
      <c r="R207" s="222">
        <f>Q207*H207</f>
        <v>0.053633580000000007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207</v>
      </c>
      <c r="AT207" s="224" t="s">
        <v>121</v>
      </c>
      <c r="AU207" s="224" t="s">
        <v>85</v>
      </c>
      <c r="AY207" s="17" t="s">
        <v>119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83</v>
      </c>
      <c r="BK207" s="225">
        <f>ROUND(I207*H207,2)</f>
        <v>0</v>
      </c>
      <c r="BL207" s="17" t="s">
        <v>207</v>
      </c>
      <c r="BM207" s="224" t="s">
        <v>268</v>
      </c>
    </row>
    <row r="208" s="13" customFormat="1">
      <c r="A208" s="13"/>
      <c r="B208" s="226"/>
      <c r="C208" s="227"/>
      <c r="D208" s="228" t="s">
        <v>127</v>
      </c>
      <c r="E208" s="229" t="s">
        <v>1</v>
      </c>
      <c r="F208" s="230" t="s">
        <v>258</v>
      </c>
      <c r="G208" s="227"/>
      <c r="H208" s="229" t="s">
        <v>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127</v>
      </c>
      <c r="AU208" s="236" t="s">
        <v>85</v>
      </c>
      <c r="AV208" s="13" t="s">
        <v>83</v>
      </c>
      <c r="AW208" s="13" t="s">
        <v>34</v>
      </c>
      <c r="AX208" s="13" t="s">
        <v>78</v>
      </c>
      <c r="AY208" s="236" t="s">
        <v>119</v>
      </c>
    </row>
    <row r="209" s="14" customFormat="1">
      <c r="A209" s="14"/>
      <c r="B209" s="237"/>
      <c r="C209" s="238"/>
      <c r="D209" s="228" t="s">
        <v>127</v>
      </c>
      <c r="E209" s="239" t="s">
        <v>1</v>
      </c>
      <c r="F209" s="240" t="s">
        <v>259</v>
      </c>
      <c r="G209" s="238"/>
      <c r="H209" s="241">
        <v>1.1399999999999999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127</v>
      </c>
      <c r="AU209" s="247" t="s">
        <v>85</v>
      </c>
      <c r="AV209" s="14" t="s">
        <v>85</v>
      </c>
      <c r="AW209" s="14" t="s">
        <v>34</v>
      </c>
      <c r="AX209" s="14" t="s">
        <v>78</v>
      </c>
      <c r="AY209" s="247" t="s">
        <v>119</v>
      </c>
    </row>
    <row r="210" s="13" customFormat="1">
      <c r="A210" s="13"/>
      <c r="B210" s="226"/>
      <c r="C210" s="227"/>
      <c r="D210" s="228" t="s">
        <v>127</v>
      </c>
      <c r="E210" s="229" t="s">
        <v>1</v>
      </c>
      <c r="F210" s="230" t="s">
        <v>242</v>
      </c>
      <c r="G210" s="227"/>
      <c r="H210" s="229" t="s">
        <v>1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127</v>
      </c>
      <c r="AU210" s="236" t="s">
        <v>85</v>
      </c>
      <c r="AV210" s="13" t="s">
        <v>83</v>
      </c>
      <c r="AW210" s="13" t="s">
        <v>34</v>
      </c>
      <c r="AX210" s="13" t="s">
        <v>78</v>
      </c>
      <c r="AY210" s="236" t="s">
        <v>119</v>
      </c>
    </row>
    <row r="211" s="14" customFormat="1">
      <c r="A211" s="14"/>
      <c r="B211" s="237"/>
      <c r="C211" s="238"/>
      <c r="D211" s="228" t="s">
        <v>127</v>
      </c>
      <c r="E211" s="239" t="s">
        <v>1</v>
      </c>
      <c r="F211" s="240" t="s">
        <v>260</v>
      </c>
      <c r="G211" s="238"/>
      <c r="H211" s="241">
        <v>0.308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127</v>
      </c>
      <c r="AU211" s="247" t="s">
        <v>85</v>
      </c>
      <c r="AV211" s="14" t="s">
        <v>85</v>
      </c>
      <c r="AW211" s="14" t="s">
        <v>34</v>
      </c>
      <c r="AX211" s="14" t="s">
        <v>78</v>
      </c>
      <c r="AY211" s="247" t="s">
        <v>119</v>
      </c>
    </row>
    <row r="212" s="13" customFormat="1">
      <c r="A212" s="13"/>
      <c r="B212" s="226"/>
      <c r="C212" s="227"/>
      <c r="D212" s="228" t="s">
        <v>127</v>
      </c>
      <c r="E212" s="229" t="s">
        <v>1</v>
      </c>
      <c r="F212" s="230" t="s">
        <v>261</v>
      </c>
      <c r="G212" s="227"/>
      <c r="H212" s="229" t="s">
        <v>1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127</v>
      </c>
      <c r="AU212" s="236" t="s">
        <v>85</v>
      </c>
      <c r="AV212" s="13" t="s">
        <v>83</v>
      </c>
      <c r="AW212" s="13" t="s">
        <v>34</v>
      </c>
      <c r="AX212" s="13" t="s">
        <v>78</v>
      </c>
      <c r="AY212" s="236" t="s">
        <v>119</v>
      </c>
    </row>
    <row r="213" s="14" customFormat="1">
      <c r="A213" s="14"/>
      <c r="B213" s="237"/>
      <c r="C213" s="238"/>
      <c r="D213" s="228" t="s">
        <v>127</v>
      </c>
      <c r="E213" s="239" t="s">
        <v>1</v>
      </c>
      <c r="F213" s="240" t="s">
        <v>262</v>
      </c>
      <c r="G213" s="238"/>
      <c r="H213" s="241">
        <v>1.238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127</v>
      </c>
      <c r="AU213" s="247" t="s">
        <v>85</v>
      </c>
      <c r="AV213" s="14" t="s">
        <v>85</v>
      </c>
      <c r="AW213" s="14" t="s">
        <v>34</v>
      </c>
      <c r="AX213" s="14" t="s">
        <v>78</v>
      </c>
      <c r="AY213" s="247" t="s">
        <v>119</v>
      </c>
    </row>
    <row r="214" s="13" customFormat="1">
      <c r="A214" s="13"/>
      <c r="B214" s="226"/>
      <c r="C214" s="227"/>
      <c r="D214" s="228" t="s">
        <v>127</v>
      </c>
      <c r="E214" s="229" t="s">
        <v>1</v>
      </c>
      <c r="F214" s="230" t="s">
        <v>244</v>
      </c>
      <c r="G214" s="227"/>
      <c r="H214" s="229" t="s">
        <v>1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127</v>
      </c>
      <c r="AU214" s="236" t="s">
        <v>85</v>
      </c>
      <c r="AV214" s="13" t="s">
        <v>83</v>
      </c>
      <c r="AW214" s="13" t="s">
        <v>34</v>
      </c>
      <c r="AX214" s="13" t="s">
        <v>78</v>
      </c>
      <c r="AY214" s="236" t="s">
        <v>119</v>
      </c>
    </row>
    <row r="215" s="14" customFormat="1">
      <c r="A215" s="14"/>
      <c r="B215" s="237"/>
      <c r="C215" s="238"/>
      <c r="D215" s="228" t="s">
        <v>127</v>
      </c>
      <c r="E215" s="239" t="s">
        <v>1</v>
      </c>
      <c r="F215" s="240" t="s">
        <v>263</v>
      </c>
      <c r="G215" s="238"/>
      <c r="H215" s="241">
        <v>0.79200000000000004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127</v>
      </c>
      <c r="AU215" s="247" t="s">
        <v>85</v>
      </c>
      <c r="AV215" s="14" t="s">
        <v>85</v>
      </c>
      <c r="AW215" s="14" t="s">
        <v>34</v>
      </c>
      <c r="AX215" s="14" t="s">
        <v>78</v>
      </c>
      <c r="AY215" s="247" t="s">
        <v>119</v>
      </c>
    </row>
    <row r="216" s="13" customFormat="1">
      <c r="A216" s="13"/>
      <c r="B216" s="226"/>
      <c r="C216" s="227"/>
      <c r="D216" s="228" t="s">
        <v>127</v>
      </c>
      <c r="E216" s="229" t="s">
        <v>1</v>
      </c>
      <c r="F216" s="230" t="s">
        <v>246</v>
      </c>
      <c r="G216" s="227"/>
      <c r="H216" s="229" t="s">
        <v>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127</v>
      </c>
      <c r="AU216" s="236" t="s">
        <v>85</v>
      </c>
      <c r="AV216" s="13" t="s">
        <v>83</v>
      </c>
      <c r="AW216" s="13" t="s">
        <v>34</v>
      </c>
      <c r="AX216" s="13" t="s">
        <v>78</v>
      </c>
      <c r="AY216" s="236" t="s">
        <v>119</v>
      </c>
    </row>
    <row r="217" s="14" customFormat="1">
      <c r="A217" s="14"/>
      <c r="B217" s="237"/>
      <c r="C217" s="238"/>
      <c r="D217" s="228" t="s">
        <v>127</v>
      </c>
      <c r="E217" s="239" t="s">
        <v>1</v>
      </c>
      <c r="F217" s="240" t="s">
        <v>264</v>
      </c>
      <c r="G217" s="238"/>
      <c r="H217" s="241">
        <v>0.79900000000000004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127</v>
      </c>
      <c r="AU217" s="247" t="s">
        <v>85</v>
      </c>
      <c r="AV217" s="14" t="s">
        <v>85</v>
      </c>
      <c r="AW217" s="14" t="s">
        <v>34</v>
      </c>
      <c r="AX217" s="14" t="s">
        <v>78</v>
      </c>
      <c r="AY217" s="247" t="s">
        <v>119</v>
      </c>
    </row>
    <row r="218" s="15" customFormat="1">
      <c r="A218" s="15"/>
      <c r="B218" s="248"/>
      <c r="C218" s="249"/>
      <c r="D218" s="228" t="s">
        <v>127</v>
      </c>
      <c r="E218" s="250" t="s">
        <v>1</v>
      </c>
      <c r="F218" s="251" t="s">
        <v>132</v>
      </c>
      <c r="G218" s="249"/>
      <c r="H218" s="252">
        <v>4.2770000000000001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127</v>
      </c>
      <c r="AU218" s="258" t="s">
        <v>85</v>
      </c>
      <c r="AV218" s="15" t="s">
        <v>125</v>
      </c>
      <c r="AW218" s="15" t="s">
        <v>34</v>
      </c>
      <c r="AX218" s="15" t="s">
        <v>83</v>
      </c>
      <c r="AY218" s="258" t="s">
        <v>119</v>
      </c>
    </row>
    <row r="219" s="2" customFormat="1" ht="16.5" customHeight="1">
      <c r="A219" s="38"/>
      <c r="B219" s="39"/>
      <c r="C219" s="212" t="s">
        <v>269</v>
      </c>
      <c r="D219" s="212" t="s">
        <v>121</v>
      </c>
      <c r="E219" s="213" t="s">
        <v>270</v>
      </c>
      <c r="F219" s="214" t="s">
        <v>271</v>
      </c>
      <c r="G219" s="215" t="s">
        <v>215</v>
      </c>
      <c r="H219" s="216">
        <v>7.5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43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207</v>
      </c>
      <c r="AT219" s="224" t="s">
        <v>121</v>
      </c>
      <c r="AU219" s="224" t="s">
        <v>85</v>
      </c>
      <c r="AY219" s="17" t="s">
        <v>119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83</v>
      </c>
      <c r="BK219" s="225">
        <f>ROUND(I219*H219,2)</f>
        <v>0</v>
      </c>
      <c r="BL219" s="17" t="s">
        <v>207</v>
      </c>
      <c r="BM219" s="224" t="s">
        <v>272</v>
      </c>
    </row>
    <row r="220" s="14" customFormat="1">
      <c r="A220" s="14"/>
      <c r="B220" s="237"/>
      <c r="C220" s="238"/>
      <c r="D220" s="228" t="s">
        <v>127</v>
      </c>
      <c r="E220" s="239" t="s">
        <v>1</v>
      </c>
      <c r="F220" s="240" t="s">
        <v>273</v>
      </c>
      <c r="G220" s="238"/>
      <c r="H220" s="241">
        <v>7.5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127</v>
      </c>
      <c r="AU220" s="247" t="s">
        <v>85</v>
      </c>
      <c r="AV220" s="14" t="s">
        <v>85</v>
      </c>
      <c r="AW220" s="14" t="s">
        <v>34</v>
      </c>
      <c r="AX220" s="14" t="s">
        <v>83</v>
      </c>
      <c r="AY220" s="247" t="s">
        <v>119</v>
      </c>
    </row>
    <row r="221" s="2" customFormat="1" ht="16.5" customHeight="1">
      <c r="A221" s="38"/>
      <c r="B221" s="39"/>
      <c r="C221" s="212" t="s">
        <v>274</v>
      </c>
      <c r="D221" s="212" t="s">
        <v>121</v>
      </c>
      <c r="E221" s="213" t="s">
        <v>275</v>
      </c>
      <c r="F221" s="214" t="s">
        <v>276</v>
      </c>
      <c r="G221" s="215" t="s">
        <v>215</v>
      </c>
      <c r="H221" s="216">
        <v>3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43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207</v>
      </c>
      <c r="AT221" s="224" t="s">
        <v>121</v>
      </c>
      <c r="AU221" s="224" t="s">
        <v>85</v>
      </c>
      <c r="AY221" s="17" t="s">
        <v>119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83</v>
      </c>
      <c r="BK221" s="225">
        <f>ROUND(I221*H221,2)</f>
        <v>0</v>
      </c>
      <c r="BL221" s="17" t="s">
        <v>207</v>
      </c>
      <c r="BM221" s="224" t="s">
        <v>277</v>
      </c>
    </row>
    <row r="222" s="2" customFormat="1" ht="21.75" customHeight="1">
      <c r="A222" s="38"/>
      <c r="B222" s="39"/>
      <c r="C222" s="212" t="s">
        <v>278</v>
      </c>
      <c r="D222" s="212" t="s">
        <v>121</v>
      </c>
      <c r="E222" s="213" t="s">
        <v>279</v>
      </c>
      <c r="F222" s="214" t="s">
        <v>280</v>
      </c>
      <c r="G222" s="215" t="s">
        <v>191</v>
      </c>
      <c r="H222" s="216">
        <v>18.515000000000001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43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207</v>
      </c>
      <c r="AT222" s="224" t="s">
        <v>121</v>
      </c>
      <c r="AU222" s="224" t="s">
        <v>85</v>
      </c>
      <c r="AY222" s="17" t="s">
        <v>119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83</v>
      </c>
      <c r="BK222" s="225">
        <f>ROUND(I222*H222,2)</f>
        <v>0</v>
      </c>
      <c r="BL222" s="17" t="s">
        <v>207</v>
      </c>
      <c r="BM222" s="224" t="s">
        <v>281</v>
      </c>
    </row>
    <row r="223" s="13" customFormat="1">
      <c r="A223" s="13"/>
      <c r="B223" s="226"/>
      <c r="C223" s="227"/>
      <c r="D223" s="228" t="s">
        <v>127</v>
      </c>
      <c r="E223" s="229" t="s">
        <v>1</v>
      </c>
      <c r="F223" s="230" t="s">
        <v>282</v>
      </c>
      <c r="G223" s="227"/>
      <c r="H223" s="229" t="s">
        <v>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127</v>
      </c>
      <c r="AU223" s="236" t="s">
        <v>85</v>
      </c>
      <c r="AV223" s="13" t="s">
        <v>83</v>
      </c>
      <c r="AW223" s="13" t="s">
        <v>34</v>
      </c>
      <c r="AX223" s="13" t="s">
        <v>78</v>
      </c>
      <c r="AY223" s="236" t="s">
        <v>119</v>
      </c>
    </row>
    <row r="224" s="14" customFormat="1">
      <c r="A224" s="14"/>
      <c r="B224" s="237"/>
      <c r="C224" s="238"/>
      <c r="D224" s="228" t="s">
        <v>127</v>
      </c>
      <c r="E224" s="239" t="s">
        <v>1</v>
      </c>
      <c r="F224" s="240" t="s">
        <v>283</v>
      </c>
      <c r="G224" s="238"/>
      <c r="H224" s="241">
        <v>18.515000000000001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127</v>
      </c>
      <c r="AU224" s="247" t="s">
        <v>85</v>
      </c>
      <c r="AV224" s="14" t="s">
        <v>85</v>
      </c>
      <c r="AW224" s="14" t="s">
        <v>34</v>
      </c>
      <c r="AX224" s="14" t="s">
        <v>78</v>
      </c>
      <c r="AY224" s="247" t="s">
        <v>119</v>
      </c>
    </row>
    <row r="225" s="15" customFormat="1">
      <c r="A225" s="15"/>
      <c r="B225" s="248"/>
      <c r="C225" s="249"/>
      <c r="D225" s="228" t="s">
        <v>127</v>
      </c>
      <c r="E225" s="250" t="s">
        <v>1</v>
      </c>
      <c r="F225" s="251" t="s">
        <v>132</v>
      </c>
      <c r="G225" s="249"/>
      <c r="H225" s="252">
        <v>18.515000000000001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127</v>
      </c>
      <c r="AU225" s="258" t="s">
        <v>85</v>
      </c>
      <c r="AV225" s="15" t="s">
        <v>125</v>
      </c>
      <c r="AW225" s="15" t="s">
        <v>34</v>
      </c>
      <c r="AX225" s="15" t="s">
        <v>83</v>
      </c>
      <c r="AY225" s="258" t="s">
        <v>119</v>
      </c>
    </row>
    <row r="226" s="2" customFormat="1" ht="21.75" customHeight="1">
      <c r="A226" s="38"/>
      <c r="B226" s="39"/>
      <c r="C226" s="259" t="s">
        <v>284</v>
      </c>
      <c r="D226" s="259" t="s">
        <v>185</v>
      </c>
      <c r="E226" s="260" t="s">
        <v>285</v>
      </c>
      <c r="F226" s="261" t="s">
        <v>286</v>
      </c>
      <c r="G226" s="262" t="s">
        <v>191</v>
      </c>
      <c r="H226" s="263">
        <v>20.367000000000001</v>
      </c>
      <c r="I226" s="264"/>
      <c r="J226" s="265">
        <f>ROUND(I226*H226,2)</f>
        <v>0</v>
      </c>
      <c r="K226" s="266"/>
      <c r="L226" s="267"/>
      <c r="M226" s="268" t="s">
        <v>1</v>
      </c>
      <c r="N226" s="269" t="s">
        <v>43</v>
      </c>
      <c r="O226" s="91"/>
      <c r="P226" s="222">
        <f>O226*H226</f>
        <v>0</v>
      </c>
      <c r="Q226" s="222">
        <v>0.024</v>
      </c>
      <c r="R226" s="222">
        <f>Q226*H226</f>
        <v>0.48880800000000002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235</v>
      </c>
      <c r="AT226" s="224" t="s">
        <v>185</v>
      </c>
      <c r="AU226" s="224" t="s">
        <v>85</v>
      </c>
      <c r="AY226" s="17" t="s">
        <v>119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83</v>
      </c>
      <c r="BK226" s="225">
        <f>ROUND(I226*H226,2)</f>
        <v>0</v>
      </c>
      <c r="BL226" s="17" t="s">
        <v>207</v>
      </c>
      <c r="BM226" s="224" t="s">
        <v>287</v>
      </c>
    </row>
    <row r="227" s="14" customFormat="1">
      <c r="A227" s="14"/>
      <c r="B227" s="237"/>
      <c r="C227" s="238"/>
      <c r="D227" s="228" t="s">
        <v>127</v>
      </c>
      <c r="E227" s="239" t="s">
        <v>1</v>
      </c>
      <c r="F227" s="240" t="s">
        <v>288</v>
      </c>
      <c r="G227" s="238"/>
      <c r="H227" s="241">
        <v>20.367000000000001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127</v>
      </c>
      <c r="AU227" s="247" t="s">
        <v>85</v>
      </c>
      <c r="AV227" s="14" t="s">
        <v>85</v>
      </c>
      <c r="AW227" s="14" t="s">
        <v>34</v>
      </c>
      <c r="AX227" s="14" t="s">
        <v>83</v>
      </c>
      <c r="AY227" s="247" t="s">
        <v>119</v>
      </c>
    </row>
    <row r="228" s="2" customFormat="1" ht="16.5" customHeight="1">
      <c r="A228" s="38"/>
      <c r="B228" s="39"/>
      <c r="C228" s="212" t="s">
        <v>289</v>
      </c>
      <c r="D228" s="212" t="s">
        <v>121</v>
      </c>
      <c r="E228" s="213" t="s">
        <v>290</v>
      </c>
      <c r="F228" s="214" t="s">
        <v>291</v>
      </c>
      <c r="G228" s="215" t="s">
        <v>191</v>
      </c>
      <c r="H228" s="216">
        <v>73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43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207</v>
      </c>
      <c r="AT228" s="224" t="s">
        <v>121</v>
      </c>
      <c r="AU228" s="224" t="s">
        <v>85</v>
      </c>
      <c r="AY228" s="17" t="s">
        <v>119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83</v>
      </c>
      <c r="BK228" s="225">
        <f>ROUND(I228*H228,2)</f>
        <v>0</v>
      </c>
      <c r="BL228" s="17" t="s">
        <v>207</v>
      </c>
      <c r="BM228" s="224" t="s">
        <v>292</v>
      </c>
    </row>
    <row r="229" s="13" customFormat="1">
      <c r="A229" s="13"/>
      <c r="B229" s="226"/>
      <c r="C229" s="227"/>
      <c r="D229" s="228" t="s">
        <v>127</v>
      </c>
      <c r="E229" s="229" t="s">
        <v>1</v>
      </c>
      <c r="F229" s="230" t="s">
        <v>293</v>
      </c>
      <c r="G229" s="227"/>
      <c r="H229" s="229" t="s">
        <v>1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127</v>
      </c>
      <c r="AU229" s="236" t="s">
        <v>85</v>
      </c>
      <c r="AV229" s="13" t="s">
        <v>83</v>
      </c>
      <c r="AW229" s="13" t="s">
        <v>34</v>
      </c>
      <c r="AX229" s="13" t="s">
        <v>78</v>
      </c>
      <c r="AY229" s="236" t="s">
        <v>119</v>
      </c>
    </row>
    <row r="230" s="14" customFormat="1">
      <c r="A230" s="14"/>
      <c r="B230" s="237"/>
      <c r="C230" s="238"/>
      <c r="D230" s="228" t="s">
        <v>127</v>
      </c>
      <c r="E230" s="239" t="s">
        <v>1</v>
      </c>
      <c r="F230" s="240" t="s">
        <v>294</v>
      </c>
      <c r="G230" s="238"/>
      <c r="H230" s="241">
        <v>73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127</v>
      </c>
      <c r="AU230" s="247" t="s">
        <v>85</v>
      </c>
      <c r="AV230" s="14" t="s">
        <v>85</v>
      </c>
      <c r="AW230" s="14" t="s">
        <v>34</v>
      </c>
      <c r="AX230" s="14" t="s">
        <v>78</v>
      </c>
      <c r="AY230" s="247" t="s">
        <v>119</v>
      </c>
    </row>
    <row r="231" s="15" customFormat="1">
      <c r="A231" s="15"/>
      <c r="B231" s="248"/>
      <c r="C231" s="249"/>
      <c r="D231" s="228" t="s">
        <v>127</v>
      </c>
      <c r="E231" s="250" t="s">
        <v>1</v>
      </c>
      <c r="F231" s="251" t="s">
        <v>132</v>
      </c>
      <c r="G231" s="249"/>
      <c r="H231" s="252">
        <v>73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8" t="s">
        <v>127</v>
      </c>
      <c r="AU231" s="258" t="s">
        <v>85</v>
      </c>
      <c r="AV231" s="15" t="s">
        <v>125</v>
      </c>
      <c r="AW231" s="15" t="s">
        <v>34</v>
      </c>
      <c r="AX231" s="15" t="s">
        <v>83</v>
      </c>
      <c r="AY231" s="258" t="s">
        <v>119</v>
      </c>
    </row>
    <row r="232" s="2" customFormat="1" ht="16.5" customHeight="1">
      <c r="A232" s="38"/>
      <c r="B232" s="39"/>
      <c r="C232" s="259" t="s">
        <v>295</v>
      </c>
      <c r="D232" s="259" t="s">
        <v>185</v>
      </c>
      <c r="E232" s="260" t="s">
        <v>296</v>
      </c>
      <c r="F232" s="261" t="s">
        <v>297</v>
      </c>
      <c r="G232" s="262" t="s">
        <v>191</v>
      </c>
      <c r="H232" s="263">
        <v>80.299999999999997</v>
      </c>
      <c r="I232" s="264"/>
      <c r="J232" s="265">
        <f>ROUND(I232*H232,2)</f>
        <v>0</v>
      </c>
      <c r="K232" s="266"/>
      <c r="L232" s="267"/>
      <c r="M232" s="268" t="s">
        <v>1</v>
      </c>
      <c r="N232" s="269" t="s">
        <v>43</v>
      </c>
      <c r="O232" s="91"/>
      <c r="P232" s="222">
        <f>O232*H232</f>
        <v>0</v>
      </c>
      <c r="Q232" s="222">
        <v>0.01323</v>
      </c>
      <c r="R232" s="222">
        <f>Q232*H232</f>
        <v>1.0623689999999999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235</v>
      </c>
      <c r="AT232" s="224" t="s">
        <v>185</v>
      </c>
      <c r="AU232" s="224" t="s">
        <v>85</v>
      </c>
      <c r="AY232" s="17" t="s">
        <v>119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83</v>
      </c>
      <c r="BK232" s="225">
        <f>ROUND(I232*H232,2)</f>
        <v>0</v>
      </c>
      <c r="BL232" s="17" t="s">
        <v>207</v>
      </c>
      <c r="BM232" s="224" t="s">
        <v>298</v>
      </c>
    </row>
    <row r="233" s="14" customFormat="1">
      <c r="A233" s="14"/>
      <c r="B233" s="237"/>
      <c r="C233" s="238"/>
      <c r="D233" s="228" t="s">
        <v>127</v>
      </c>
      <c r="E233" s="239" t="s">
        <v>1</v>
      </c>
      <c r="F233" s="240" t="s">
        <v>299</v>
      </c>
      <c r="G233" s="238"/>
      <c r="H233" s="241">
        <v>80.299999999999997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127</v>
      </c>
      <c r="AU233" s="247" t="s">
        <v>85</v>
      </c>
      <c r="AV233" s="14" t="s">
        <v>85</v>
      </c>
      <c r="AW233" s="14" t="s">
        <v>34</v>
      </c>
      <c r="AX233" s="14" t="s">
        <v>83</v>
      </c>
      <c r="AY233" s="247" t="s">
        <v>119</v>
      </c>
    </row>
    <row r="234" s="2" customFormat="1" ht="16.5" customHeight="1">
      <c r="A234" s="38"/>
      <c r="B234" s="39"/>
      <c r="C234" s="212" t="s">
        <v>300</v>
      </c>
      <c r="D234" s="212" t="s">
        <v>121</v>
      </c>
      <c r="E234" s="213" t="s">
        <v>301</v>
      </c>
      <c r="F234" s="214" t="s">
        <v>302</v>
      </c>
      <c r="G234" s="215" t="s">
        <v>215</v>
      </c>
      <c r="H234" s="216">
        <v>141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43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207</v>
      </c>
      <c r="AT234" s="224" t="s">
        <v>121</v>
      </c>
      <c r="AU234" s="224" t="s">
        <v>85</v>
      </c>
      <c r="AY234" s="17" t="s">
        <v>119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83</v>
      </c>
      <c r="BK234" s="225">
        <f>ROUND(I234*H234,2)</f>
        <v>0</v>
      </c>
      <c r="BL234" s="17" t="s">
        <v>207</v>
      </c>
      <c r="BM234" s="224" t="s">
        <v>303</v>
      </c>
    </row>
    <row r="235" s="13" customFormat="1">
      <c r="A235" s="13"/>
      <c r="B235" s="226"/>
      <c r="C235" s="227"/>
      <c r="D235" s="228" t="s">
        <v>127</v>
      </c>
      <c r="E235" s="229" t="s">
        <v>1</v>
      </c>
      <c r="F235" s="230" t="s">
        <v>304</v>
      </c>
      <c r="G235" s="227"/>
      <c r="H235" s="229" t="s">
        <v>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127</v>
      </c>
      <c r="AU235" s="236" t="s">
        <v>85</v>
      </c>
      <c r="AV235" s="13" t="s">
        <v>83</v>
      </c>
      <c r="AW235" s="13" t="s">
        <v>34</v>
      </c>
      <c r="AX235" s="13" t="s">
        <v>78</v>
      </c>
      <c r="AY235" s="236" t="s">
        <v>119</v>
      </c>
    </row>
    <row r="236" s="14" customFormat="1">
      <c r="A236" s="14"/>
      <c r="B236" s="237"/>
      <c r="C236" s="238"/>
      <c r="D236" s="228" t="s">
        <v>127</v>
      </c>
      <c r="E236" s="239" t="s">
        <v>1</v>
      </c>
      <c r="F236" s="240" t="s">
        <v>305</v>
      </c>
      <c r="G236" s="238"/>
      <c r="H236" s="241">
        <v>141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127</v>
      </c>
      <c r="AU236" s="247" t="s">
        <v>85</v>
      </c>
      <c r="AV236" s="14" t="s">
        <v>85</v>
      </c>
      <c r="AW236" s="14" t="s">
        <v>34</v>
      </c>
      <c r="AX236" s="14" t="s">
        <v>78</v>
      </c>
      <c r="AY236" s="247" t="s">
        <v>119</v>
      </c>
    </row>
    <row r="237" s="15" customFormat="1">
      <c r="A237" s="15"/>
      <c r="B237" s="248"/>
      <c r="C237" s="249"/>
      <c r="D237" s="228" t="s">
        <v>127</v>
      </c>
      <c r="E237" s="250" t="s">
        <v>1</v>
      </c>
      <c r="F237" s="251" t="s">
        <v>132</v>
      </c>
      <c r="G237" s="249"/>
      <c r="H237" s="252">
        <v>141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8" t="s">
        <v>127</v>
      </c>
      <c r="AU237" s="258" t="s">
        <v>85</v>
      </c>
      <c r="AV237" s="15" t="s">
        <v>125</v>
      </c>
      <c r="AW237" s="15" t="s">
        <v>34</v>
      </c>
      <c r="AX237" s="15" t="s">
        <v>83</v>
      </c>
      <c r="AY237" s="258" t="s">
        <v>119</v>
      </c>
    </row>
    <row r="238" s="2" customFormat="1" ht="16.5" customHeight="1">
      <c r="A238" s="38"/>
      <c r="B238" s="39"/>
      <c r="C238" s="259" t="s">
        <v>235</v>
      </c>
      <c r="D238" s="259" t="s">
        <v>185</v>
      </c>
      <c r="E238" s="260" t="s">
        <v>255</v>
      </c>
      <c r="F238" s="261" t="s">
        <v>256</v>
      </c>
      <c r="G238" s="262" t="s">
        <v>124</v>
      </c>
      <c r="H238" s="263">
        <v>0.54300000000000004</v>
      </c>
      <c r="I238" s="264"/>
      <c r="J238" s="265">
        <f>ROUND(I238*H238,2)</f>
        <v>0</v>
      </c>
      <c r="K238" s="266"/>
      <c r="L238" s="267"/>
      <c r="M238" s="268" t="s">
        <v>1</v>
      </c>
      <c r="N238" s="269" t="s">
        <v>43</v>
      </c>
      <c r="O238" s="91"/>
      <c r="P238" s="222">
        <f>O238*H238</f>
        <v>0</v>
      </c>
      <c r="Q238" s="222">
        <v>0.55000000000000004</v>
      </c>
      <c r="R238" s="222">
        <f>Q238*H238</f>
        <v>0.29865000000000003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235</v>
      </c>
      <c r="AT238" s="224" t="s">
        <v>185</v>
      </c>
      <c r="AU238" s="224" t="s">
        <v>85</v>
      </c>
      <c r="AY238" s="17" t="s">
        <v>119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83</v>
      </c>
      <c r="BK238" s="225">
        <f>ROUND(I238*H238,2)</f>
        <v>0</v>
      </c>
      <c r="BL238" s="17" t="s">
        <v>207</v>
      </c>
      <c r="BM238" s="224" t="s">
        <v>306</v>
      </c>
    </row>
    <row r="239" s="14" customFormat="1">
      <c r="A239" s="14"/>
      <c r="B239" s="237"/>
      <c r="C239" s="238"/>
      <c r="D239" s="228" t="s">
        <v>127</v>
      </c>
      <c r="E239" s="239" t="s">
        <v>1</v>
      </c>
      <c r="F239" s="240" t="s">
        <v>307</v>
      </c>
      <c r="G239" s="238"/>
      <c r="H239" s="241">
        <v>0.54300000000000004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127</v>
      </c>
      <c r="AU239" s="247" t="s">
        <v>85</v>
      </c>
      <c r="AV239" s="14" t="s">
        <v>85</v>
      </c>
      <c r="AW239" s="14" t="s">
        <v>34</v>
      </c>
      <c r="AX239" s="14" t="s">
        <v>78</v>
      </c>
      <c r="AY239" s="247" t="s">
        <v>119</v>
      </c>
    </row>
    <row r="240" s="15" customFormat="1">
      <c r="A240" s="15"/>
      <c r="B240" s="248"/>
      <c r="C240" s="249"/>
      <c r="D240" s="228" t="s">
        <v>127</v>
      </c>
      <c r="E240" s="250" t="s">
        <v>1</v>
      </c>
      <c r="F240" s="251" t="s">
        <v>132</v>
      </c>
      <c r="G240" s="249"/>
      <c r="H240" s="252">
        <v>0.54300000000000004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127</v>
      </c>
      <c r="AU240" s="258" t="s">
        <v>85</v>
      </c>
      <c r="AV240" s="15" t="s">
        <v>125</v>
      </c>
      <c r="AW240" s="15" t="s">
        <v>34</v>
      </c>
      <c r="AX240" s="15" t="s">
        <v>83</v>
      </c>
      <c r="AY240" s="258" t="s">
        <v>119</v>
      </c>
    </row>
    <row r="241" s="2" customFormat="1" ht="21.75" customHeight="1">
      <c r="A241" s="38"/>
      <c r="B241" s="39"/>
      <c r="C241" s="212" t="s">
        <v>308</v>
      </c>
      <c r="D241" s="212" t="s">
        <v>121</v>
      </c>
      <c r="E241" s="213" t="s">
        <v>309</v>
      </c>
      <c r="F241" s="214" t="s">
        <v>310</v>
      </c>
      <c r="G241" s="215" t="s">
        <v>191</v>
      </c>
      <c r="H241" s="216">
        <v>73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43</v>
      </c>
      <c r="O241" s="91"/>
      <c r="P241" s="222">
        <f>O241*H241</f>
        <v>0</v>
      </c>
      <c r="Q241" s="222">
        <v>0.00018000000000000001</v>
      </c>
      <c r="R241" s="222">
        <f>Q241*H241</f>
        <v>0.013140000000000001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207</v>
      </c>
      <c r="AT241" s="224" t="s">
        <v>121</v>
      </c>
      <c r="AU241" s="224" t="s">
        <v>85</v>
      </c>
      <c r="AY241" s="17" t="s">
        <v>119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83</v>
      </c>
      <c r="BK241" s="225">
        <f>ROUND(I241*H241,2)</f>
        <v>0</v>
      </c>
      <c r="BL241" s="17" t="s">
        <v>207</v>
      </c>
      <c r="BM241" s="224" t="s">
        <v>311</v>
      </c>
    </row>
    <row r="242" s="2" customFormat="1" ht="16.5" customHeight="1">
      <c r="A242" s="38"/>
      <c r="B242" s="39"/>
      <c r="C242" s="212" t="s">
        <v>312</v>
      </c>
      <c r="D242" s="212" t="s">
        <v>121</v>
      </c>
      <c r="E242" s="213" t="s">
        <v>313</v>
      </c>
      <c r="F242" s="214" t="s">
        <v>314</v>
      </c>
      <c r="G242" s="215" t="s">
        <v>315</v>
      </c>
      <c r="H242" s="216">
        <v>3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43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207</v>
      </c>
      <c r="AT242" s="224" t="s">
        <v>121</v>
      </c>
      <c r="AU242" s="224" t="s">
        <v>85</v>
      </c>
      <c r="AY242" s="17" t="s">
        <v>119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83</v>
      </c>
      <c r="BK242" s="225">
        <f>ROUND(I242*H242,2)</f>
        <v>0</v>
      </c>
      <c r="BL242" s="17" t="s">
        <v>207</v>
      </c>
      <c r="BM242" s="224" t="s">
        <v>316</v>
      </c>
    </row>
    <row r="243" s="2" customFormat="1">
      <c r="A243" s="38"/>
      <c r="B243" s="39"/>
      <c r="C243" s="40"/>
      <c r="D243" s="228" t="s">
        <v>317</v>
      </c>
      <c r="E243" s="40"/>
      <c r="F243" s="270" t="s">
        <v>318</v>
      </c>
      <c r="G243" s="40"/>
      <c r="H243" s="40"/>
      <c r="I243" s="271"/>
      <c r="J243" s="40"/>
      <c r="K243" s="40"/>
      <c r="L243" s="44"/>
      <c r="M243" s="272"/>
      <c r="N243" s="27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317</v>
      </c>
      <c r="AU243" s="17" t="s">
        <v>85</v>
      </c>
    </row>
    <row r="244" s="14" customFormat="1">
      <c r="A244" s="14"/>
      <c r="B244" s="237"/>
      <c r="C244" s="238"/>
      <c r="D244" s="228" t="s">
        <v>127</v>
      </c>
      <c r="E244" s="238"/>
      <c r="F244" s="240" t="s">
        <v>319</v>
      </c>
      <c r="G244" s="238"/>
      <c r="H244" s="241">
        <v>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127</v>
      </c>
      <c r="AU244" s="247" t="s">
        <v>85</v>
      </c>
      <c r="AV244" s="14" t="s">
        <v>85</v>
      </c>
      <c r="AW244" s="14" t="s">
        <v>4</v>
      </c>
      <c r="AX244" s="14" t="s">
        <v>83</v>
      </c>
      <c r="AY244" s="247" t="s">
        <v>119</v>
      </c>
    </row>
    <row r="245" s="2" customFormat="1" ht="16.5" customHeight="1">
      <c r="A245" s="38"/>
      <c r="B245" s="39"/>
      <c r="C245" s="259" t="s">
        <v>243</v>
      </c>
      <c r="D245" s="259" t="s">
        <v>185</v>
      </c>
      <c r="E245" s="260" t="s">
        <v>320</v>
      </c>
      <c r="F245" s="261" t="s">
        <v>321</v>
      </c>
      <c r="G245" s="262" t="s">
        <v>322</v>
      </c>
      <c r="H245" s="263">
        <v>3</v>
      </c>
      <c r="I245" s="264"/>
      <c r="J245" s="265">
        <f>ROUND(I245*H245,2)</f>
        <v>0</v>
      </c>
      <c r="K245" s="266"/>
      <c r="L245" s="267"/>
      <c r="M245" s="268" t="s">
        <v>1</v>
      </c>
      <c r="N245" s="269" t="s">
        <v>43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235</v>
      </c>
      <c r="AT245" s="224" t="s">
        <v>185</v>
      </c>
      <c r="AU245" s="224" t="s">
        <v>85</v>
      </c>
      <c r="AY245" s="17" t="s">
        <v>119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83</v>
      </c>
      <c r="BK245" s="225">
        <f>ROUND(I245*H245,2)</f>
        <v>0</v>
      </c>
      <c r="BL245" s="17" t="s">
        <v>207</v>
      </c>
      <c r="BM245" s="224" t="s">
        <v>323</v>
      </c>
    </row>
    <row r="246" s="2" customFormat="1" ht="16.5" customHeight="1">
      <c r="A246" s="38"/>
      <c r="B246" s="39"/>
      <c r="C246" s="212" t="s">
        <v>324</v>
      </c>
      <c r="D246" s="212" t="s">
        <v>121</v>
      </c>
      <c r="E246" s="213" t="s">
        <v>325</v>
      </c>
      <c r="F246" s="214" t="s">
        <v>326</v>
      </c>
      <c r="G246" s="215" t="s">
        <v>191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43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207</v>
      </c>
      <c r="AT246" s="224" t="s">
        <v>121</v>
      </c>
      <c r="AU246" s="224" t="s">
        <v>85</v>
      </c>
      <c r="AY246" s="17" t="s">
        <v>119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83</v>
      </c>
      <c r="BK246" s="225">
        <f>ROUND(I246*H246,2)</f>
        <v>0</v>
      </c>
      <c r="BL246" s="17" t="s">
        <v>207</v>
      </c>
      <c r="BM246" s="224" t="s">
        <v>327</v>
      </c>
    </row>
    <row r="247" s="2" customFormat="1" ht="16.5" customHeight="1">
      <c r="A247" s="38"/>
      <c r="B247" s="39"/>
      <c r="C247" s="212" t="s">
        <v>328</v>
      </c>
      <c r="D247" s="212" t="s">
        <v>121</v>
      </c>
      <c r="E247" s="213" t="s">
        <v>329</v>
      </c>
      <c r="F247" s="214" t="s">
        <v>330</v>
      </c>
      <c r="G247" s="215" t="s">
        <v>315</v>
      </c>
      <c r="H247" s="216">
        <v>2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43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207</v>
      </c>
      <c r="AT247" s="224" t="s">
        <v>121</v>
      </c>
      <c r="AU247" s="224" t="s">
        <v>85</v>
      </c>
      <c r="AY247" s="17" t="s">
        <v>119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83</v>
      </c>
      <c r="BK247" s="225">
        <f>ROUND(I247*H247,2)</f>
        <v>0</v>
      </c>
      <c r="BL247" s="17" t="s">
        <v>207</v>
      </c>
      <c r="BM247" s="224" t="s">
        <v>331</v>
      </c>
    </row>
    <row r="248" s="12" customFormat="1" ht="22.8" customHeight="1">
      <c r="A248" s="12"/>
      <c r="B248" s="196"/>
      <c r="C248" s="197"/>
      <c r="D248" s="198" t="s">
        <v>77</v>
      </c>
      <c r="E248" s="210" t="s">
        <v>332</v>
      </c>
      <c r="F248" s="210" t="s">
        <v>333</v>
      </c>
      <c r="G248" s="197"/>
      <c r="H248" s="197"/>
      <c r="I248" s="200"/>
      <c r="J248" s="211">
        <f>BK248</f>
        <v>0</v>
      </c>
      <c r="K248" s="197"/>
      <c r="L248" s="202"/>
      <c r="M248" s="203"/>
      <c r="N248" s="204"/>
      <c r="O248" s="204"/>
      <c r="P248" s="205">
        <f>SUM(P249:P254)</f>
        <v>0</v>
      </c>
      <c r="Q248" s="204"/>
      <c r="R248" s="205">
        <f>SUM(R249:R254)</f>
        <v>0.15608</v>
      </c>
      <c r="S248" s="204"/>
      <c r="T248" s="206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7" t="s">
        <v>85</v>
      </c>
      <c r="AT248" s="208" t="s">
        <v>77</v>
      </c>
      <c r="AU248" s="208" t="s">
        <v>83</v>
      </c>
      <c r="AY248" s="207" t="s">
        <v>119</v>
      </c>
      <c r="BK248" s="209">
        <f>SUM(BK249:BK254)</f>
        <v>0</v>
      </c>
    </row>
    <row r="249" s="2" customFormat="1" ht="24.15" customHeight="1">
      <c r="A249" s="38"/>
      <c r="B249" s="39"/>
      <c r="C249" s="212" t="s">
        <v>334</v>
      </c>
      <c r="D249" s="212" t="s">
        <v>121</v>
      </c>
      <c r="E249" s="213" t="s">
        <v>335</v>
      </c>
      <c r="F249" s="214" t="s">
        <v>336</v>
      </c>
      <c r="G249" s="215" t="s">
        <v>191</v>
      </c>
      <c r="H249" s="216">
        <v>39.600000000000001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43</v>
      </c>
      <c r="O249" s="91"/>
      <c r="P249" s="222">
        <f>O249*H249</f>
        <v>0</v>
      </c>
      <c r="Q249" s="222">
        <v>0.0038999999999999998</v>
      </c>
      <c r="R249" s="222">
        <f>Q249*H249</f>
        <v>0.15443999999999999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207</v>
      </c>
      <c r="AT249" s="224" t="s">
        <v>121</v>
      </c>
      <c r="AU249" s="224" t="s">
        <v>85</v>
      </c>
      <c r="AY249" s="17" t="s">
        <v>119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83</v>
      </c>
      <c r="BK249" s="225">
        <f>ROUND(I249*H249,2)</f>
        <v>0</v>
      </c>
      <c r="BL249" s="17" t="s">
        <v>207</v>
      </c>
      <c r="BM249" s="224" t="s">
        <v>337</v>
      </c>
    </row>
    <row r="250" s="2" customFormat="1">
      <c r="A250" s="38"/>
      <c r="B250" s="39"/>
      <c r="C250" s="40"/>
      <c r="D250" s="228" t="s">
        <v>317</v>
      </c>
      <c r="E250" s="40"/>
      <c r="F250" s="270" t="s">
        <v>338</v>
      </c>
      <c r="G250" s="40"/>
      <c r="H250" s="40"/>
      <c r="I250" s="271"/>
      <c r="J250" s="40"/>
      <c r="K250" s="40"/>
      <c r="L250" s="44"/>
      <c r="M250" s="272"/>
      <c r="N250" s="27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317</v>
      </c>
      <c r="AU250" s="17" t="s">
        <v>85</v>
      </c>
    </row>
    <row r="251" s="13" customFormat="1">
      <c r="A251" s="13"/>
      <c r="B251" s="226"/>
      <c r="C251" s="227"/>
      <c r="D251" s="228" t="s">
        <v>127</v>
      </c>
      <c r="E251" s="229" t="s">
        <v>1</v>
      </c>
      <c r="F251" s="230" t="s">
        <v>339</v>
      </c>
      <c r="G251" s="227"/>
      <c r="H251" s="229" t="s">
        <v>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127</v>
      </c>
      <c r="AU251" s="236" t="s">
        <v>85</v>
      </c>
      <c r="AV251" s="13" t="s">
        <v>83</v>
      </c>
      <c r="AW251" s="13" t="s">
        <v>34</v>
      </c>
      <c r="AX251" s="13" t="s">
        <v>78</v>
      </c>
      <c r="AY251" s="236" t="s">
        <v>119</v>
      </c>
    </row>
    <row r="252" s="14" customFormat="1">
      <c r="A252" s="14"/>
      <c r="B252" s="237"/>
      <c r="C252" s="238"/>
      <c r="D252" s="228" t="s">
        <v>127</v>
      </c>
      <c r="E252" s="239" t="s">
        <v>1</v>
      </c>
      <c r="F252" s="240" t="s">
        <v>340</v>
      </c>
      <c r="G252" s="238"/>
      <c r="H252" s="241">
        <v>39.600000000000001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127</v>
      </c>
      <c r="AU252" s="247" t="s">
        <v>85</v>
      </c>
      <c r="AV252" s="14" t="s">
        <v>85</v>
      </c>
      <c r="AW252" s="14" t="s">
        <v>34</v>
      </c>
      <c r="AX252" s="14" t="s">
        <v>83</v>
      </c>
      <c r="AY252" s="247" t="s">
        <v>119</v>
      </c>
    </row>
    <row r="253" s="2" customFormat="1" ht="21.75" customHeight="1">
      <c r="A253" s="38"/>
      <c r="B253" s="39"/>
      <c r="C253" s="212" t="s">
        <v>341</v>
      </c>
      <c r="D253" s="212" t="s">
        <v>121</v>
      </c>
      <c r="E253" s="213" t="s">
        <v>342</v>
      </c>
      <c r="F253" s="214" t="s">
        <v>343</v>
      </c>
      <c r="G253" s="215" t="s">
        <v>315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43</v>
      </c>
      <c r="O253" s="91"/>
      <c r="P253" s="222">
        <f>O253*H253</f>
        <v>0</v>
      </c>
      <c r="Q253" s="222">
        <v>0.00164</v>
      </c>
      <c r="R253" s="222">
        <f>Q253*H253</f>
        <v>0.00164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207</v>
      </c>
      <c r="AT253" s="224" t="s">
        <v>121</v>
      </c>
      <c r="AU253" s="224" t="s">
        <v>85</v>
      </c>
      <c r="AY253" s="17" t="s">
        <v>119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83</v>
      </c>
      <c r="BK253" s="225">
        <f>ROUND(I253*H253,2)</f>
        <v>0</v>
      </c>
      <c r="BL253" s="17" t="s">
        <v>207</v>
      </c>
      <c r="BM253" s="224" t="s">
        <v>344</v>
      </c>
    </row>
    <row r="254" s="2" customFormat="1">
      <c r="A254" s="38"/>
      <c r="B254" s="39"/>
      <c r="C254" s="40"/>
      <c r="D254" s="228" t="s">
        <v>317</v>
      </c>
      <c r="E254" s="40"/>
      <c r="F254" s="270" t="s">
        <v>345</v>
      </c>
      <c r="G254" s="40"/>
      <c r="H254" s="40"/>
      <c r="I254" s="271"/>
      <c r="J254" s="40"/>
      <c r="K254" s="40"/>
      <c r="L254" s="44"/>
      <c r="M254" s="272"/>
      <c r="N254" s="273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317</v>
      </c>
      <c r="AU254" s="17" t="s">
        <v>85</v>
      </c>
    </row>
    <row r="255" s="12" customFormat="1" ht="22.8" customHeight="1">
      <c r="A255" s="12"/>
      <c r="B255" s="196"/>
      <c r="C255" s="197"/>
      <c r="D255" s="198" t="s">
        <v>77</v>
      </c>
      <c r="E255" s="210" t="s">
        <v>346</v>
      </c>
      <c r="F255" s="210" t="s">
        <v>347</v>
      </c>
      <c r="G255" s="197"/>
      <c r="H255" s="197"/>
      <c r="I255" s="200"/>
      <c r="J255" s="211">
        <f>BK255</f>
        <v>0</v>
      </c>
      <c r="K255" s="197"/>
      <c r="L255" s="202"/>
      <c r="M255" s="203"/>
      <c r="N255" s="204"/>
      <c r="O255" s="204"/>
      <c r="P255" s="205">
        <f>SUM(P256:P277)</f>
        <v>0</v>
      </c>
      <c r="Q255" s="204"/>
      <c r="R255" s="205">
        <f>SUM(R256:R277)</f>
        <v>0.17024400000000001</v>
      </c>
      <c r="S255" s="204"/>
      <c r="T255" s="206">
        <f>SUM(T256:T277)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7" t="s">
        <v>85</v>
      </c>
      <c r="AT255" s="208" t="s">
        <v>77</v>
      </c>
      <c r="AU255" s="208" t="s">
        <v>83</v>
      </c>
      <c r="AY255" s="207" t="s">
        <v>119</v>
      </c>
      <c r="BK255" s="209">
        <f>SUM(BK256:BK277)</f>
        <v>0</v>
      </c>
    </row>
    <row r="256" s="2" customFormat="1" ht="16.5" customHeight="1">
      <c r="A256" s="38"/>
      <c r="B256" s="39"/>
      <c r="C256" s="212" t="s">
        <v>348</v>
      </c>
      <c r="D256" s="212" t="s">
        <v>121</v>
      </c>
      <c r="E256" s="213" t="s">
        <v>349</v>
      </c>
      <c r="F256" s="214" t="s">
        <v>350</v>
      </c>
      <c r="G256" s="215" t="s">
        <v>215</v>
      </c>
      <c r="H256" s="216">
        <v>16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43</v>
      </c>
      <c r="O256" s="91"/>
      <c r="P256" s="222">
        <f>O256*H256</f>
        <v>0</v>
      </c>
      <c r="Q256" s="222">
        <v>1.0000000000000001E-05</v>
      </c>
      <c r="R256" s="222">
        <f>Q256*H256</f>
        <v>0.00016000000000000001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207</v>
      </c>
      <c r="AT256" s="224" t="s">
        <v>121</v>
      </c>
      <c r="AU256" s="224" t="s">
        <v>85</v>
      </c>
      <c r="AY256" s="17" t="s">
        <v>119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83</v>
      </c>
      <c r="BK256" s="225">
        <f>ROUND(I256*H256,2)</f>
        <v>0</v>
      </c>
      <c r="BL256" s="17" t="s">
        <v>207</v>
      </c>
      <c r="BM256" s="224" t="s">
        <v>351</v>
      </c>
    </row>
    <row r="257" s="13" customFormat="1">
      <c r="A257" s="13"/>
      <c r="B257" s="226"/>
      <c r="C257" s="227"/>
      <c r="D257" s="228" t="s">
        <v>127</v>
      </c>
      <c r="E257" s="229" t="s">
        <v>1</v>
      </c>
      <c r="F257" s="230" t="s">
        <v>352</v>
      </c>
      <c r="G257" s="227"/>
      <c r="H257" s="229" t="s">
        <v>1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127</v>
      </c>
      <c r="AU257" s="236" t="s">
        <v>85</v>
      </c>
      <c r="AV257" s="13" t="s">
        <v>83</v>
      </c>
      <c r="AW257" s="13" t="s">
        <v>34</v>
      </c>
      <c r="AX257" s="13" t="s">
        <v>78</v>
      </c>
      <c r="AY257" s="236" t="s">
        <v>119</v>
      </c>
    </row>
    <row r="258" s="14" customFormat="1">
      <c r="A258" s="14"/>
      <c r="B258" s="237"/>
      <c r="C258" s="238"/>
      <c r="D258" s="228" t="s">
        <v>127</v>
      </c>
      <c r="E258" s="239" t="s">
        <v>1</v>
      </c>
      <c r="F258" s="240" t="s">
        <v>353</v>
      </c>
      <c r="G258" s="238"/>
      <c r="H258" s="241">
        <v>12.800000000000001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127</v>
      </c>
      <c r="AU258" s="247" t="s">
        <v>85</v>
      </c>
      <c r="AV258" s="14" t="s">
        <v>85</v>
      </c>
      <c r="AW258" s="14" t="s">
        <v>34</v>
      </c>
      <c r="AX258" s="14" t="s">
        <v>78</v>
      </c>
      <c r="AY258" s="247" t="s">
        <v>119</v>
      </c>
    </row>
    <row r="259" s="14" customFormat="1">
      <c r="A259" s="14"/>
      <c r="B259" s="237"/>
      <c r="C259" s="238"/>
      <c r="D259" s="228" t="s">
        <v>127</v>
      </c>
      <c r="E259" s="239" t="s">
        <v>1</v>
      </c>
      <c r="F259" s="240" t="s">
        <v>354</v>
      </c>
      <c r="G259" s="238"/>
      <c r="H259" s="241">
        <v>3.2000000000000002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127</v>
      </c>
      <c r="AU259" s="247" t="s">
        <v>85</v>
      </c>
      <c r="AV259" s="14" t="s">
        <v>85</v>
      </c>
      <c r="AW259" s="14" t="s">
        <v>34</v>
      </c>
      <c r="AX259" s="14" t="s">
        <v>78</v>
      </c>
      <c r="AY259" s="247" t="s">
        <v>119</v>
      </c>
    </row>
    <row r="260" s="15" customFormat="1">
      <c r="A260" s="15"/>
      <c r="B260" s="248"/>
      <c r="C260" s="249"/>
      <c r="D260" s="228" t="s">
        <v>127</v>
      </c>
      <c r="E260" s="250" t="s">
        <v>1</v>
      </c>
      <c r="F260" s="251" t="s">
        <v>132</v>
      </c>
      <c r="G260" s="249"/>
      <c r="H260" s="252">
        <v>16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8" t="s">
        <v>127</v>
      </c>
      <c r="AU260" s="258" t="s">
        <v>85</v>
      </c>
      <c r="AV260" s="15" t="s">
        <v>125</v>
      </c>
      <c r="AW260" s="15" t="s">
        <v>34</v>
      </c>
      <c r="AX260" s="15" t="s">
        <v>83</v>
      </c>
      <c r="AY260" s="258" t="s">
        <v>119</v>
      </c>
    </row>
    <row r="261" s="2" customFormat="1" ht="16.5" customHeight="1">
      <c r="A261" s="38"/>
      <c r="B261" s="39"/>
      <c r="C261" s="259" t="s">
        <v>355</v>
      </c>
      <c r="D261" s="259" t="s">
        <v>185</v>
      </c>
      <c r="E261" s="260" t="s">
        <v>356</v>
      </c>
      <c r="F261" s="261" t="s">
        <v>357</v>
      </c>
      <c r="G261" s="262" t="s">
        <v>215</v>
      </c>
      <c r="H261" s="263">
        <v>7.2000000000000002</v>
      </c>
      <c r="I261" s="264"/>
      <c r="J261" s="265">
        <f>ROUND(I261*H261,2)</f>
        <v>0</v>
      </c>
      <c r="K261" s="266"/>
      <c r="L261" s="267"/>
      <c r="M261" s="268" t="s">
        <v>1</v>
      </c>
      <c r="N261" s="269" t="s">
        <v>43</v>
      </c>
      <c r="O261" s="91"/>
      <c r="P261" s="222">
        <f>O261*H261</f>
        <v>0</v>
      </c>
      <c r="Q261" s="222">
        <v>0.001</v>
      </c>
      <c r="R261" s="222">
        <f>Q261*H261</f>
        <v>0.0072000000000000007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235</v>
      </c>
      <c r="AT261" s="224" t="s">
        <v>185</v>
      </c>
      <c r="AU261" s="224" t="s">
        <v>85</v>
      </c>
      <c r="AY261" s="17" t="s">
        <v>119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83</v>
      </c>
      <c r="BK261" s="225">
        <f>ROUND(I261*H261,2)</f>
        <v>0</v>
      </c>
      <c r="BL261" s="17" t="s">
        <v>207</v>
      </c>
      <c r="BM261" s="224" t="s">
        <v>358</v>
      </c>
    </row>
    <row r="262" s="14" customFormat="1">
      <c r="A262" s="14"/>
      <c r="B262" s="237"/>
      <c r="C262" s="238"/>
      <c r="D262" s="228" t="s">
        <v>127</v>
      </c>
      <c r="E262" s="239" t="s">
        <v>1</v>
      </c>
      <c r="F262" s="240" t="s">
        <v>359</v>
      </c>
      <c r="G262" s="238"/>
      <c r="H262" s="241">
        <v>6.4000000000000004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127</v>
      </c>
      <c r="AU262" s="247" t="s">
        <v>85</v>
      </c>
      <c r="AV262" s="14" t="s">
        <v>85</v>
      </c>
      <c r="AW262" s="14" t="s">
        <v>34</v>
      </c>
      <c r="AX262" s="14" t="s">
        <v>78</v>
      </c>
      <c r="AY262" s="247" t="s">
        <v>119</v>
      </c>
    </row>
    <row r="263" s="14" customFormat="1">
      <c r="A263" s="14"/>
      <c r="B263" s="237"/>
      <c r="C263" s="238"/>
      <c r="D263" s="228" t="s">
        <v>127</v>
      </c>
      <c r="E263" s="239" t="s">
        <v>1</v>
      </c>
      <c r="F263" s="240" t="s">
        <v>360</v>
      </c>
      <c r="G263" s="238"/>
      <c r="H263" s="241">
        <v>0.80000000000000004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127</v>
      </c>
      <c r="AU263" s="247" t="s">
        <v>85</v>
      </c>
      <c r="AV263" s="14" t="s">
        <v>85</v>
      </c>
      <c r="AW263" s="14" t="s">
        <v>34</v>
      </c>
      <c r="AX263" s="14" t="s">
        <v>78</v>
      </c>
      <c r="AY263" s="247" t="s">
        <v>119</v>
      </c>
    </row>
    <row r="264" s="15" customFormat="1">
      <c r="A264" s="15"/>
      <c r="B264" s="248"/>
      <c r="C264" s="249"/>
      <c r="D264" s="228" t="s">
        <v>127</v>
      </c>
      <c r="E264" s="250" t="s">
        <v>1</v>
      </c>
      <c r="F264" s="251" t="s">
        <v>132</v>
      </c>
      <c r="G264" s="249"/>
      <c r="H264" s="252">
        <v>7.2000000000000002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8" t="s">
        <v>127</v>
      </c>
      <c r="AU264" s="258" t="s">
        <v>85</v>
      </c>
      <c r="AV264" s="15" t="s">
        <v>125</v>
      </c>
      <c r="AW264" s="15" t="s">
        <v>34</v>
      </c>
      <c r="AX264" s="15" t="s">
        <v>83</v>
      </c>
      <c r="AY264" s="258" t="s">
        <v>119</v>
      </c>
    </row>
    <row r="265" s="2" customFormat="1" ht="16.5" customHeight="1">
      <c r="A265" s="38"/>
      <c r="B265" s="39"/>
      <c r="C265" s="259" t="s">
        <v>361</v>
      </c>
      <c r="D265" s="259" t="s">
        <v>185</v>
      </c>
      <c r="E265" s="260" t="s">
        <v>362</v>
      </c>
      <c r="F265" s="261" t="s">
        <v>363</v>
      </c>
      <c r="G265" s="262" t="s">
        <v>364</v>
      </c>
      <c r="H265" s="263">
        <v>6.4000000000000004</v>
      </c>
      <c r="I265" s="264"/>
      <c r="J265" s="265">
        <f>ROUND(I265*H265,2)</f>
        <v>0</v>
      </c>
      <c r="K265" s="266"/>
      <c r="L265" s="267"/>
      <c r="M265" s="268" t="s">
        <v>1</v>
      </c>
      <c r="N265" s="269" t="s">
        <v>43</v>
      </c>
      <c r="O265" s="91"/>
      <c r="P265" s="222">
        <f>O265*H265</f>
        <v>0</v>
      </c>
      <c r="Q265" s="222">
        <v>0.001</v>
      </c>
      <c r="R265" s="222">
        <f>Q265*H265</f>
        <v>0.0064000000000000003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235</v>
      </c>
      <c r="AT265" s="224" t="s">
        <v>185</v>
      </c>
      <c r="AU265" s="224" t="s">
        <v>85</v>
      </c>
      <c r="AY265" s="17" t="s">
        <v>119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83</v>
      </c>
      <c r="BK265" s="225">
        <f>ROUND(I265*H265,2)</f>
        <v>0</v>
      </c>
      <c r="BL265" s="17" t="s">
        <v>207</v>
      </c>
      <c r="BM265" s="224" t="s">
        <v>365</v>
      </c>
    </row>
    <row r="266" s="14" customFormat="1">
      <c r="A266" s="14"/>
      <c r="B266" s="237"/>
      <c r="C266" s="238"/>
      <c r="D266" s="228" t="s">
        <v>127</v>
      </c>
      <c r="E266" s="239" t="s">
        <v>1</v>
      </c>
      <c r="F266" s="240" t="s">
        <v>359</v>
      </c>
      <c r="G266" s="238"/>
      <c r="H266" s="241">
        <v>6.4000000000000004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127</v>
      </c>
      <c r="AU266" s="247" t="s">
        <v>85</v>
      </c>
      <c r="AV266" s="14" t="s">
        <v>85</v>
      </c>
      <c r="AW266" s="14" t="s">
        <v>34</v>
      </c>
      <c r="AX266" s="14" t="s">
        <v>83</v>
      </c>
      <c r="AY266" s="247" t="s">
        <v>119</v>
      </c>
    </row>
    <row r="267" s="2" customFormat="1" ht="16.5" customHeight="1">
      <c r="A267" s="38"/>
      <c r="B267" s="39"/>
      <c r="C267" s="259" t="s">
        <v>366</v>
      </c>
      <c r="D267" s="259" t="s">
        <v>185</v>
      </c>
      <c r="E267" s="260" t="s">
        <v>367</v>
      </c>
      <c r="F267" s="261" t="s">
        <v>368</v>
      </c>
      <c r="G267" s="262" t="s">
        <v>364</v>
      </c>
      <c r="H267" s="263">
        <v>2.3999999999999999</v>
      </c>
      <c r="I267" s="264"/>
      <c r="J267" s="265">
        <f>ROUND(I267*H267,2)</f>
        <v>0</v>
      </c>
      <c r="K267" s="266"/>
      <c r="L267" s="267"/>
      <c r="M267" s="268" t="s">
        <v>1</v>
      </c>
      <c r="N267" s="269" t="s">
        <v>43</v>
      </c>
      <c r="O267" s="91"/>
      <c r="P267" s="222">
        <f>O267*H267</f>
        <v>0</v>
      </c>
      <c r="Q267" s="222">
        <v>0.001</v>
      </c>
      <c r="R267" s="222">
        <f>Q267*H267</f>
        <v>0.0023999999999999998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235</v>
      </c>
      <c r="AT267" s="224" t="s">
        <v>185</v>
      </c>
      <c r="AU267" s="224" t="s">
        <v>85</v>
      </c>
      <c r="AY267" s="17" t="s">
        <v>119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83</v>
      </c>
      <c r="BK267" s="225">
        <f>ROUND(I267*H267,2)</f>
        <v>0</v>
      </c>
      <c r="BL267" s="17" t="s">
        <v>207</v>
      </c>
      <c r="BM267" s="224" t="s">
        <v>369</v>
      </c>
    </row>
    <row r="268" s="14" customFormat="1">
      <c r="A268" s="14"/>
      <c r="B268" s="237"/>
      <c r="C268" s="238"/>
      <c r="D268" s="228" t="s">
        <v>127</v>
      </c>
      <c r="E268" s="239" t="s">
        <v>1</v>
      </c>
      <c r="F268" s="240" t="s">
        <v>370</v>
      </c>
      <c r="G268" s="238"/>
      <c r="H268" s="241">
        <v>2.3999999999999999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127</v>
      </c>
      <c r="AU268" s="247" t="s">
        <v>85</v>
      </c>
      <c r="AV268" s="14" t="s">
        <v>85</v>
      </c>
      <c r="AW268" s="14" t="s">
        <v>34</v>
      </c>
      <c r="AX268" s="14" t="s">
        <v>83</v>
      </c>
      <c r="AY268" s="247" t="s">
        <v>119</v>
      </c>
    </row>
    <row r="269" s="2" customFormat="1" ht="16.5" customHeight="1">
      <c r="A269" s="38"/>
      <c r="B269" s="39"/>
      <c r="C269" s="212" t="s">
        <v>371</v>
      </c>
      <c r="D269" s="212" t="s">
        <v>121</v>
      </c>
      <c r="E269" s="213" t="s">
        <v>372</v>
      </c>
      <c r="F269" s="214" t="s">
        <v>373</v>
      </c>
      <c r="G269" s="215" t="s">
        <v>215</v>
      </c>
      <c r="H269" s="216">
        <v>12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43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207</v>
      </c>
      <c r="AT269" s="224" t="s">
        <v>121</v>
      </c>
      <c r="AU269" s="224" t="s">
        <v>85</v>
      </c>
      <c r="AY269" s="17" t="s">
        <v>119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83</v>
      </c>
      <c r="BK269" s="225">
        <f>ROUND(I269*H269,2)</f>
        <v>0</v>
      </c>
      <c r="BL269" s="17" t="s">
        <v>207</v>
      </c>
      <c r="BM269" s="224" t="s">
        <v>374</v>
      </c>
    </row>
    <row r="270" s="2" customFormat="1">
      <c r="A270" s="38"/>
      <c r="B270" s="39"/>
      <c r="C270" s="40"/>
      <c r="D270" s="228" t="s">
        <v>317</v>
      </c>
      <c r="E270" s="40"/>
      <c r="F270" s="270" t="s">
        <v>375</v>
      </c>
      <c r="G270" s="40"/>
      <c r="H270" s="40"/>
      <c r="I270" s="271"/>
      <c r="J270" s="40"/>
      <c r="K270" s="40"/>
      <c r="L270" s="44"/>
      <c r="M270" s="272"/>
      <c r="N270" s="27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317</v>
      </c>
      <c r="AU270" s="17" t="s">
        <v>85</v>
      </c>
    </row>
    <row r="271" s="2" customFormat="1" ht="16.5" customHeight="1">
      <c r="A271" s="38"/>
      <c r="B271" s="39"/>
      <c r="C271" s="212" t="s">
        <v>376</v>
      </c>
      <c r="D271" s="212" t="s">
        <v>121</v>
      </c>
      <c r="E271" s="213" t="s">
        <v>377</v>
      </c>
      <c r="F271" s="214" t="s">
        <v>378</v>
      </c>
      <c r="G271" s="215" t="s">
        <v>215</v>
      </c>
      <c r="H271" s="216">
        <v>26.800000000000001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43</v>
      </c>
      <c r="O271" s="91"/>
      <c r="P271" s="222">
        <f>O271*H271</f>
        <v>0</v>
      </c>
      <c r="Q271" s="222">
        <v>6.0000000000000002E-05</v>
      </c>
      <c r="R271" s="222">
        <f>Q271*H271</f>
        <v>0.0016080000000000001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207</v>
      </c>
      <c r="AT271" s="224" t="s">
        <v>121</v>
      </c>
      <c r="AU271" s="224" t="s">
        <v>85</v>
      </c>
      <c r="AY271" s="17" t="s">
        <v>119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83</v>
      </c>
      <c r="BK271" s="225">
        <f>ROUND(I271*H271,2)</f>
        <v>0</v>
      </c>
      <c r="BL271" s="17" t="s">
        <v>207</v>
      </c>
      <c r="BM271" s="224" t="s">
        <v>379</v>
      </c>
    </row>
    <row r="272" s="13" customFormat="1">
      <c r="A272" s="13"/>
      <c r="B272" s="226"/>
      <c r="C272" s="227"/>
      <c r="D272" s="228" t="s">
        <v>127</v>
      </c>
      <c r="E272" s="229" t="s">
        <v>1</v>
      </c>
      <c r="F272" s="230" t="s">
        <v>380</v>
      </c>
      <c r="G272" s="227"/>
      <c r="H272" s="229" t="s">
        <v>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127</v>
      </c>
      <c r="AU272" s="236" t="s">
        <v>85</v>
      </c>
      <c r="AV272" s="13" t="s">
        <v>83</v>
      </c>
      <c r="AW272" s="13" t="s">
        <v>34</v>
      </c>
      <c r="AX272" s="13" t="s">
        <v>78</v>
      </c>
      <c r="AY272" s="236" t="s">
        <v>119</v>
      </c>
    </row>
    <row r="273" s="14" customFormat="1">
      <c r="A273" s="14"/>
      <c r="B273" s="237"/>
      <c r="C273" s="238"/>
      <c r="D273" s="228" t="s">
        <v>127</v>
      </c>
      <c r="E273" s="239" t="s">
        <v>1</v>
      </c>
      <c r="F273" s="240" t="s">
        <v>381</v>
      </c>
      <c r="G273" s="238"/>
      <c r="H273" s="241">
        <v>26.800000000000001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127</v>
      </c>
      <c r="AU273" s="247" t="s">
        <v>85</v>
      </c>
      <c r="AV273" s="14" t="s">
        <v>85</v>
      </c>
      <c r="AW273" s="14" t="s">
        <v>34</v>
      </c>
      <c r="AX273" s="14" t="s">
        <v>78</v>
      </c>
      <c r="AY273" s="247" t="s">
        <v>119</v>
      </c>
    </row>
    <row r="274" s="15" customFormat="1">
      <c r="A274" s="15"/>
      <c r="B274" s="248"/>
      <c r="C274" s="249"/>
      <c r="D274" s="228" t="s">
        <v>127</v>
      </c>
      <c r="E274" s="250" t="s">
        <v>1</v>
      </c>
      <c r="F274" s="251" t="s">
        <v>132</v>
      </c>
      <c r="G274" s="249"/>
      <c r="H274" s="252">
        <v>26.800000000000001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8" t="s">
        <v>127</v>
      </c>
      <c r="AU274" s="258" t="s">
        <v>85</v>
      </c>
      <c r="AV274" s="15" t="s">
        <v>125</v>
      </c>
      <c r="AW274" s="15" t="s">
        <v>34</v>
      </c>
      <c r="AX274" s="15" t="s">
        <v>83</v>
      </c>
      <c r="AY274" s="258" t="s">
        <v>119</v>
      </c>
    </row>
    <row r="275" s="2" customFormat="1" ht="24.15" customHeight="1">
      <c r="A275" s="38"/>
      <c r="B275" s="39"/>
      <c r="C275" s="259" t="s">
        <v>382</v>
      </c>
      <c r="D275" s="259" t="s">
        <v>185</v>
      </c>
      <c r="E275" s="260" t="s">
        <v>383</v>
      </c>
      <c r="F275" s="261" t="s">
        <v>384</v>
      </c>
      <c r="G275" s="262" t="s">
        <v>215</v>
      </c>
      <c r="H275" s="263">
        <v>26.800000000000001</v>
      </c>
      <c r="I275" s="264"/>
      <c r="J275" s="265">
        <f>ROUND(I275*H275,2)</f>
        <v>0</v>
      </c>
      <c r="K275" s="266"/>
      <c r="L275" s="267"/>
      <c r="M275" s="268" t="s">
        <v>1</v>
      </c>
      <c r="N275" s="269" t="s">
        <v>43</v>
      </c>
      <c r="O275" s="91"/>
      <c r="P275" s="222">
        <f>O275*H275</f>
        <v>0</v>
      </c>
      <c r="Q275" s="222">
        <v>0.0056699999999999997</v>
      </c>
      <c r="R275" s="222">
        <f>Q275*H275</f>
        <v>0.15195600000000001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235</v>
      </c>
      <c r="AT275" s="224" t="s">
        <v>185</v>
      </c>
      <c r="AU275" s="224" t="s">
        <v>85</v>
      </c>
      <c r="AY275" s="17" t="s">
        <v>119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83</v>
      </c>
      <c r="BK275" s="225">
        <f>ROUND(I275*H275,2)</f>
        <v>0</v>
      </c>
      <c r="BL275" s="17" t="s">
        <v>207</v>
      </c>
      <c r="BM275" s="224" t="s">
        <v>385</v>
      </c>
    </row>
    <row r="276" s="2" customFormat="1" ht="16.5" customHeight="1">
      <c r="A276" s="38"/>
      <c r="B276" s="39"/>
      <c r="C276" s="259" t="s">
        <v>386</v>
      </c>
      <c r="D276" s="259" t="s">
        <v>185</v>
      </c>
      <c r="E276" s="260" t="s">
        <v>387</v>
      </c>
      <c r="F276" s="261" t="s">
        <v>388</v>
      </c>
      <c r="G276" s="262" t="s">
        <v>180</v>
      </c>
      <c r="H276" s="263">
        <v>5</v>
      </c>
      <c r="I276" s="264"/>
      <c r="J276" s="265">
        <f>ROUND(I276*H276,2)</f>
        <v>0</v>
      </c>
      <c r="K276" s="266"/>
      <c r="L276" s="267"/>
      <c r="M276" s="268" t="s">
        <v>1</v>
      </c>
      <c r="N276" s="269" t="s">
        <v>43</v>
      </c>
      <c r="O276" s="91"/>
      <c r="P276" s="222">
        <f>O276*H276</f>
        <v>0</v>
      </c>
      <c r="Q276" s="222">
        <v>6.9999999999999994E-05</v>
      </c>
      <c r="R276" s="222">
        <f>Q276*H276</f>
        <v>0.00034999999999999994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235</v>
      </c>
      <c r="AT276" s="224" t="s">
        <v>185</v>
      </c>
      <c r="AU276" s="224" t="s">
        <v>85</v>
      </c>
      <c r="AY276" s="17" t="s">
        <v>119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83</v>
      </c>
      <c r="BK276" s="225">
        <f>ROUND(I276*H276,2)</f>
        <v>0</v>
      </c>
      <c r="BL276" s="17" t="s">
        <v>207</v>
      </c>
      <c r="BM276" s="224" t="s">
        <v>389</v>
      </c>
    </row>
    <row r="277" s="2" customFormat="1" ht="21.75" customHeight="1">
      <c r="A277" s="38"/>
      <c r="B277" s="39"/>
      <c r="C277" s="212" t="s">
        <v>390</v>
      </c>
      <c r="D277" s="212" t="s">
        <v>121</v>
      </c>
      <c r="E277" s="213" t="s">
        <v>391</v>
      </c>
      <c r="F277" s="214" t="s">
        <v>392</v>
      </c>
      <c r="G277" s="215" t="s">
        <v>315</v>
      </c>
      <c r="H277" s="216">
        <v>1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43</v>
      </c>
      <c r="O277" s="91"/>
      <c r="P277" s="222">
        <f>O277*H277</f>
        <v>0</v>
      </c>
      <c r="Q277" s="222">
        <v>0.00017000000000000001</v>
      </c>
      <c r="R277" s="222">
        <f>Q277*H277</f>
        <v>0.00017000000000000001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207</v>
      </c>
      <c r="AT277" s="224" t="s">
        <v>121</v>
      </c>
      <c r="AU277" s="224" t="s">
        <v>85</v>
      </c>
      <c r="AY277" s="17" t="s">
        <v>119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83</v>
      </c>
      <c r="BK277" s="225">
        <f>ROUND(I277*H277,2)</f>
        <v>0</v>
      </c>
      <c r="BL277" s="17" t="s">
        <v>207</v>
      </c>
      <c r="BM277" s="224" t="s">
        <v>393</v>
      </c>
    </row>
    <row r="278" s="12" customFormat="1" ht="22.8" customHeight="1">
      <c r="A278" s="12"/>
      <c r="B278" s="196"/>
      <c r="C278" s="197"/>
      <c r="D278" s="198" t="s">
        <v>77</v>
      </c>
      <c r="E278" s="210" t="s">
        <v>394</v>
      </c>
      <c r="F278" s="210" t="s">
        <v>395</v>
      </c>
      <c r="G278" s="197"/>
      <c r="H278" s="197"/>
      <c r="I278" s="200"/>
      <c r="J278" s="211">
        <f>BK278</f>
        <v>0</v>
      </c>
      <c r="K278" s="197"/>
      <c r="L278" s="202"/>
      <c r="M278" s="203"/>
      <c r="N278" s="204"/>
      <c r="O278" s="204"/>
      <c r="P278" s="205">
        <f>SUM(P279:P304)</f>
        <v>0</v>
      </c>
      <c r="Q278" s="204"/>
      <c r="R278" s="205">
        <f>SUM(R279:R304)</f>
        <v>0.030011160000000002</v>
      </c>
      <c r="S278" s="204"/>
      <c r="T278" s="206">
        <f>SUM(T279:T304)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7" t="s">
        <v>85</v>
      </c>
      <c r="AT278" s="208" t="s">
        <v>77</v>
      </c>
      <c r="AU278" s="208" t="s">
        <v>83</v>
      </c>
      <c r="AY278" s="207" t="s">
        <v>119</v>
      </c>
      <c r="BK278" s="209">
        <f>SUM(BK279:BK304)</f>
        <v>0</v>
      </c>
    </row>
    <row r="279" s="2" customFormat="1" ht="24.15" customHeight="1">
      <c r="A279" s="38"/>
      <c r="B279" s="39"/>
      <c r="C279" s="212" t="s">
        <v>396</v>
      </c>
      <c r="D279" s="212" t="s">
        <v>121</v>
      </c>
      <c r="E279" s="213" t="s">
        <v>397</v>
      </c>
      <c r="F279" s="214" t="s">
        <v>398</v>
      </c>
      <c r="G279" s="215" t="s">
        <v>191</v>
      </c>
      <c r="H279" s="216">
        <v>37.030000000000001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43</v>
      </c>
      <c r="O279" s="91"/>
      <c r="P279" s="222">
        <f>O279*H279</f>
        <v>0</v>
      </c>
      <c r="Q279" s="222">
        <v>0.00032000000000000003</v>
      </c>
      <c r="R279" s="222">
        <f>Q279*H279</f>
        <v>0.011849600000000002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207</v>
      </c>
      <c r="AT279" s="224" t="s">
        <v>121</v>
      </c>
      <c r="AU279" s="224" t="s">
        <v>85</v>
      </c>
      <c r="AY279" s="17" t="s">
        <v>119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83</v>
      </c>
      <c r="BK279" s="225">
        <f>ROUND(I279*H279,2)</f>
        <v>0</v>
      </c>
      <c r="BL279" s="17" t="s">
        <v>207</v>
      </c>
      <c r="BM279" s="224" t="s">
        <v>399</v>
      </c>
    </row>
    <row r="280" s="13" customFormat="1">
      <c r="A280" s="13"/>
      <c r="B280" s="226"/>
      <c r="C280" s="227"/>
      <c r="D280" s="228" t="s">
        <v>127</v>
      </c>
      <c r="E280" s="229" t="s">
        <v>1</v>
      </c>
      <c r="F280" s="230" t="s">
        <v>282</v>
      </c>
      <c r="G280" s="227"/>
      <c r="H280" s="229" t="s">
        <v>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127</v>
      </c>
      <c r="AU280" s="236" t="s">
        <v>85</v>
      </c>
      <c r="AV280" s="13" t="s">
        <v>83</v>
      </c>
      <c r="AW280" s="13" t="s">
        <v>34</v>
      </c>
      <c r="AX280" s="13" t="s">
        <v>78</v>
      </c>
      <c r="AY280" s="236" t="s">
        <v>119</v>
      </c>
    </row>
    <row r="281" s="14" customFormat="1">
      <c r="A281" s="14"/>
      <c r="B281" s="237"/>
      <c r="C281" s="238"/>
      <c r="D281" s="228" t="s">
        <v>127</v>
      </c>
      <c r="E281" s="239" t="s">
        <v>1</v>
      </c>
      <c r="F281" s="240" t="s">
        <v>400</v>
      </c>
      <c r="G281" s="238"/>
      <c r="H281" s="241">
        <v>37.030000000000001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127</v>
      </c>
      <c r="AU281" s="247" t="s">
        <v>85</v>
      </c>
      <c r="AV281" s="14" t="s">
        <v>85</v>
      </c>
      <c r="AW281" s="14" t="s">
        <v>34</v>
      </c>
      <c r="AX281" s="14" t="s">
        <v>78</v>
      </c>
      <c r="AY281" s="247" t="s">
        <v>119</v>
      </c>
    </row>
    <row r="282" s="15" customFormat="1">
      <c r="A282" s="15"/>
      <c r="B282" s="248"/>
      <c r="C282" s="249"/>
      <c r="D282" s="228" t="s">
        <v>127</v>
      </c>
      <c r="E282" s="250" t="s">
        <v>1</v>
      </c>
      <c r="F282" s="251" t="s">
        <v>132</v>
      </c>
      <c r="G282" s="249"/>
      <c r="H282" s="252">
        <v>37.030000000000001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8" t="s">
        <v>127</v>
      </c>
      <c r="AU282" s="258" t="s">
        <v>85</v>
      </c>
      <c r="AV282" s="15" t="s">
        <v>125</v>
      </c>
      <c r="AW282" s="15" t="s">
        <v>34</v>
      </c>
      <c r="AX282" s="15" t="s">
        <v>83</v>
      </c>
      <c r="AY282" s="258" t="s">
        <v>119</v>
      </c>
    </row>
    <row r="283" s="2" customFormat="1" ht="24.15" customHeight="1">
      <c r="A283" s="38"/>
      <c r="B283" s="39"/>
      <c r="C283" s="212" t="s">
        <v>401</v>
      </c>
      <c r="D283" s="212" t="s">
        <v>121</v>
      </c>
      <c r="E283" s="213" t="s">
        <v>402</v>
      </c>
      <c r="F283" s="214" t="s">
        <v>403</v>
      </c>
      <c r="G283" s="215" t="s">
        <v>191</v>
      </c>
      <c r="H283" s="216">
        <v>37.030000000000001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43</v>
      </c>
      <c r="O283" s="91"/>
      <c r="P283" s="222">
        <f>O283*H283</f>
        <v>0</v>
      </c>
      <c r="Q283" s="222">
        <v>0.00013999999999999999</v>
      </c>
      <c r="R283" s="222">
        <f>Q283*H283</f>
        <v>0.0051841999999999999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207</v>
      </c>
      <c r="AT283" s="224" t="s">
        <v>121</v>
      </c>
      <c r="AU283" s="224" t="s">
        <v>85</v>
      </c>
      <c r="AY283" s="17" t="s">
        <v>119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83</v>
      </c>
      <c r="BK283" s="225">
        <f>ROUND(I283*H283,2)</f>
        <v>0</v>
      </c>
      <c r="BL283" s="17" t="s">
        <v>207</v>
      </c>
      <c r="BM283" s="224" t="s">
        <v>404</v>
      </c>
    </row>
    <row r="284" s="13" customFormat="1">
      <c r="A284" s="13"/>
      <c r="B284" s="226"/>
      <c r="C284" s="227"/>
      <c r="D284" s="228" t="s">
        <v>127</v>
      </c>
      <c r="E284" s="229" t="s">
        <v>1</v>
      </c>
      <c r="F284" s="230" t="s">
        <v>282</v>
      </c>
      <c r="G284" s="227"/>
      <c r="H284" s="229" t="s">
        <v>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127</v>
      </c>
      <c r="AU284" s="236" t="s">
        <v>85</v>
      </c>
      <c r="AV284" s="13" t="s">
        <v>83</v>
      </c>
      <c r="AW284" s="13" t="s">
        <v>34</v>
      </c>
      <c r="AX284" s="13" t="s">
        <v>78</v>
      </c>
      <c r="AY284" s="236" t="s">
        <v>119</v>
      </c>
    </row>
    <row r="285" s="14" customFormat="1">
      <c r="A285" s="14"/>
      <c r="B285" s="237"/>
      <c r="C285" s="238"/>
      <c r="D285" s="228" t="s">
        <v>127</v>
      </c>
      <c r="E285" s="239" t="s">
        <v>1</v>
      </c>
      <c r="F285" s="240" t="s">
        <v>400</v>
      </c>
      <c r="G285" s="238"/>
      <c r="H285" s="241">
        <v>37.030000000000001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127</v>
      </c>
      <c r="AU285" s="247" t="s">
        <v>85</v>
      </c>
      <c r="AV285" s="14" t="s">
        <v>85</v>
      </c>
      <c r="AW285" s="14" t="s">
        <v>34</v>
      </c>
      <c r="AX285" s="14" t="s">
        <v>78</v>
      </c>
      <c r="AY285" s="247" t="s">
        <v>119</v>
      </c>
    </row>
    <row r="286" s="15" customFormat="1">
      <c r="A286" s="15"/>
      <c r="B286" s="248"/>
      <c r="C286" s="249"/>
      <c r="D286" s="228" t="s">
        <v>127</v>
      </c>
      <c r="E286" s="250" t="s">
        <v>1</v>
      </c>
      <c r="F286" s="251" t="s">
        <v>132</v>
      </c>
      <c r="G286" s="249"/>
      <c r="H286" s="252">
        <v>37.030000000000001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8" t="s">
        <v>127</v>
      </c>
      <c r="AU286" s="258" t="s">
        <v>85</v>
      </c>
      <c r="AV286" s="15" t="s">
        <v>125</v>
      </c>
      <c r="AW286" s="15" t="s">
        <v>34</v>
      </c>
      <c r="AX286" s="15" t="s">
        <v>83</v>
      </c>
      <c r="AY286" s="258" t="s">
        <v>119</v>
      </c>
    </row>
    <row r="287" s="2" customFormat="1" ht="24.15" customHeight="1">
      <c r="A287" s="38"/>
      <c r="B287" s="39"/>
      <c r="C287" s="212" t="s">
        <v>405</v>
      </c>
      <c r="D287" s="212" t="s">
        <v>121</v>
      </c>
      <c r="E287" s="213" t="s">
        <v>406</v>
      </c>
      <c r="F287" s="214" t="s">
        <v>407</v>
      </c>
      <c r="G287" s="215" t="s">
        <v>191</v>
      </c>
      <c r="H287" s="216">
        <v>74.060000000000002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43</v>
      </c>
      <c r="O287" s="91"/>
      <c r="P287" s="222">
        <f>O287*H287</f>
        <v>0</v>
      </c>
      <c r="Q287" s="222">
        <v>0.00013999999999999999</v>
      </c>
      <c r="R287" s="222">
        <f>Q287*H287</f>
        <v>0.0103684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207</v>
      </c>
      <c r="AT287" s="224" t="s">
        <v>121</v>
      </c>
      <c r="AU287" s="224" t="s">
        <v>85</v>
      </c>
      <c r="AY287" s="17" t="s">
        <v>119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83</v>
      </c>
      <c r="BK287" s="225">
        <f>ROUND(I287*H287,2)</f>
        <v>0</v>
      </c>
      <c r="BL287" s="17" t="s">
        <v>207</v>
      </c>
      <c r="BM287" s="224" t="s">
        <v>408</v>
      </c>
    </row>
    <row r="288" s="13" customFormat="1">
      <c r="A288" s="13"/>
      <c r="B288" s="226"/>
      <c r="C288" s="227"/>
      <c r="D288" s="228" t="s">
        <v>127</v>
      </c>
      <c r="E288" s="229" t="s">
        <v>1</v>
      </c>
      <c r="F288" s="230" t="s">
        <v>409</v>
      </c>
      <c r="G288" s="227"/>
      <c r="H288" s="229" t="s">
        <v>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127</v>
      </c>
      <c r="AU288" s="236" t="s">
        <v>85</v>
      </c>
      <c r="AV288" s="13" t="s">
        <v>83</v>
      </c>
      <c r="AW288" s="13" t="s">
        <v>34</v>
      </c>
      <c r="AX288" s="13" t="s">
        <v>78</v>
      </c>
      <c r="AY288" s="236" t="s">
        <v>119</v>
      </c>
    </row>
    <row r="289" s="14" customFormat="1">
      <c r="A289" s="14"/>
      <c r="B289" s="237"/>
      <c r="C289" s="238"/>
      <c r="D289" s="228" t="s">
        <v>127</v>
      </c>
      <c r="E289" s="239" t="s">
        <v>1</v>
      </c>
      <c r="F289" s="240" t="s">
        <v>410</v>
      </c>
      <c r="G289" s="238"/>
      <c r="H289" s="241">
        <v>74.060000000000002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127</v>
      </c>
      <c r="AU289" s="247" t="s">
        <v>85</v>
      </c>
      <c r="AV289" s="14" t="s">
        <v>85</v>
      </c>
      <c r="AW289" s="14" t="s">
        <v>34</v>
      </c>
      <c r="AX289" s="14" t="s">
        <v>78</v>
      </c>
      <c r="AY289" s="247" t="s">
        <v>119</v>
      </c>
    </row>
    <row r="290" s="15" customFormat="1">
      <c r="A290" s="15"/>
      <c r="B290" s="248"/>
      <c r="C290" s="249"/>
      <c r="D290" s="228" t="s">
        <v>127</v>
      </c>
      <c r="E290" s="250" t="s">
        <v>1</v>
      </c>
      <c r="F290" s="251" t="s">
        <v>132</v>
      </c>
      <c r="G290" s="249"/>
      <c r="H290" s="252">
        <v>74.060000000000002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127</v>
      </c>
      <c r="AU290" s="258" t="s">
        <v>85</v>
      </c>
      <c r="AV290" s="15" t="s">
        <v>125</v>
      </c>
      <c r="AW290" s="15" t="s">
        <v>34</v>
      </c>
      <c r="AX290" s="15" t="s">
        <v>83</v>
      </c>
      <c r="AY290" s="258" t="s">
        <v>119</v>
      </c>
    </row>
    <row r="291" s="2" customFormat="1" ht="16.5" customHeight="1">
      <c r="A291" s="38"/>
      <c r="B291" s="39"/>
      <c r="C291" s="212" t="s">
        <v>411</v>
      </c>
      <c r="D291" s="212" t="s">
        <v>121</v>
      </c>
      <c r="E291" s="213" t="s">
        <v>412</v>
      </c>
      <c r="F291" s="214" t="s">
        <v>413</v>
      </c>
      <c r="G291" s="215" t="s">
        <v>191</v>
      </c>
      <c r="H291" s="216">
        <v>4.2080000000000002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43</v>
      </c>
      <c r="O291" s="91"/>
      <c r="P291" s="222">
        <f>O291*H291</f>
        <v>0</v>
      </c>
      <c r="Q291" s="222">
        <v>6.9999999999999994E-05</v>
      </c>
      <c r="R291" s="222">
        <f>Q291*H291</f>
        <v>0.00029455999999999997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207</v>
      </c>
      <c r="AT291" s="224" t="s">
        <v>121</v>
      </c>
      <c r="AU291" s="224" t="s">
        <v>85</v>
      </c>
      <c r="AY291" s="17" t="s">
        <v>119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83</v>
      </c>
      <c r="BK291" s="225">
        <f>ROUND(I291*H291,2)</f>
        <v>0</v>
      </c>
      <c r="BL291" s="17" t="s">
        <v>207</v>
      </c>
      <c r="BM291" s="224" t="s">
        <v>414</v>
      </c>
    </row>
    <row r="292" s="13" customFormat="1">
      <c r="A292" s="13"/>
      <c r="B292" s="226"/>
      <c r="C292" s="227"/>
      <c r="D292" s="228" t="s">
        <v>127</v>
      </c>
      <c r="E292" s="229" t="s">
        <v>1</v>
      </c>
      <c r="F292" s="230" t="s">
        <v>415</v>
      </c>
      <c r="G292" s="227"/>
      <c r="H292" s="229" t="s">
        <v>1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127</v>
      </c>
      <c r="AU292" s="236" t="s">
        <v>85</v>
      </c>
      <c r="AV292" s="13" t="s">
        <v>83</v>
      </c>
      <c r="AW292" s="13" t="s">
        <v>34</v>
      </c>
      <c r="AX292" s="13" t="s">
        <v>78</v>
      </c>
      <c r="AY292" s="236" t="s">
        <v>119</v>
      </c>
    </row>
    <row r="293" s="14" customFormat="1">
      <c r="A293" s="14"/>
      <c r="B293" s="237"/>
      <c r="C293" s="238"/>
      <c r="D293" s="228" t="s">
        <v>127</v>
      </c>
      <c r="E293" s="239" t="s">
        <v>1</v>
      </c>
      <c r="F293" s="240" t="s">
        <v>416</v>
      </c>
      <c r="G293" s="238"/>
      <c r="H293" s="241">
        <v>4.2080000000000002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127</v>
      </c>
      <c r="AU293" s="247" t="s">
        <v>85</v>
      </c>
      <c r="AV293" s="14" t="s">
        <v>85</v>
      </c>
      <c r="AW293" s="14" t="s">
        <v>34</v>
      </c>
      <c r="AX293" s="14" t="s">
        <v>83</v>
      </c>
      <c r="AY293" s="247" t="s">
        <v>119</v>
      </c>
    </row>
    <row r="294" s="2" customFormat="1" ht="24.15" customHeight="1">
      <c r="A294" s="38"/>
      <c r="B294" s="39"/>
      <c r="C294" s="212" t="s">
        <v>417</v>
      </c>
      <c r="D294" s="212" t="s">
        <v>121</v>
      </c>
      <c r="E294" s="213" t="s">
        <v>418</v>
      </c>
      <c r="F294" s="214" t="s">
        <v>419</v>
      </c>
      <c r="G294" s="215" t="s">
        <v>191</v>
      </c>
      <c r="H294" s="216">
        <v>4.2080000000000002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43</v>
      </c>
      <c r="O294" s="91"/>
      <c r="P294" s="222">
        <f>O294*H294</f>
        <v>0</v>
      </c>
      <c r="Q294" s="222">
        <v>6.9999999999999994E-05</v>
      </c>
      <c r="R294" s="222">
        <f>Q294*H294</f>
        <v>0.00029455999999999997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207</v>
      </c>
      <c r="AT294" s="224" t="s">
        <v>121</v>
      </c>
      <c r="AU294" s="224" t="s">
        <v>85</v>
      </c>
      <c r="AY294" s="17" t="s">
        <v>119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83</v>
      </c>
      <c r="BK294" s="225">
        <f>ROUND(I294*H294,2)</f>
        <v>0</v>
      </c>
      <c r="BL294" s="17" t="s">
        <v>207</v>
      </c>
      <c r="BM294" s="224" t="s">
        <v>420</v>
      </c>
    </row>
    <row r="295" s="13" customFormat="1">
      <c r="A295" s="13"/>
      <c r="B295" s="226"/>
      <c r="C295" s="227"/>
      <c r="D295" s="228" t="s">
        <v>127</v>
      </c>
      <c r="E295" s="229" t="s">
        <v>1</v>
      </c>
      <c r="F295" s="230" t="s">
        <v>415</v>
      </c>
      <c r="G295" s="227"/>
      <c r="H295" s="229" t="s">
        <v>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127</v>
      </c>
      <c r="AU295" s="236" t="s">
        <v>85</v>
      </c>
      <c r="AV295" s="13" t="s">
        <v>83</v>
      </c>
      <c r="AW295" s="13" t="s">
        <v>34</v>
      </c>
      <c r="AX295" s="13" t="s">
        <v>78</v>
      </c>
      <c r="AY295" s="236" t="s">
        <v>119</v>
      </c>
    </row>
    <row r="296" s="14" customFormat="1">
      <c r="A296" s="14"/>
      <c r="B296" s="237"/>
      <c r="C296" s="238"/>
      <c r="D296" s="228" t="s">
        <v>127</v>
      </c>
      <c r="E296" s="239" t="s">
        <v>1</v>
      </c>
      <c r="F296" s="240" t="s">
        <v>416</v>
      </c>
      <c r="G296" s="238"/>
      <c r="H296" s="241">
        <v>4.2080000000000002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127</v>
      </c>
      <c r="AU296" s="247" t="s">
        <v>85</v>
      </c>
      <c r="AV296" s="14" t="s">
        <v>85</v>
      </c>
      <c r="AW296" s="14" t="s">
        <v>34</v>
      </c>
      <c r="AX296" s="14" t="s">
        <v>83</v>
      </c>
      <c r="AY296" s="247" t="s">
        <v>119</v>
      </c>
    </row>
    <row r="297" s="2" customFormat="1" ht="16.5" customHeight="1">
      <c r="A297" s="38"/>
      <c r="B297" s="39"/>
      <c r="C297" s="212" t="s">
        <v>421</v>
      </c>
      <c r="D297" s="212" t="s">
        <v>121</v>
      </c>
      <c r="E297" s="213" t="s">
        <v>422</v>
      </c>
      <c r="F297" s="214" t="s">
        <v>423</v>
      </c>
      <c r="G297" s="215" t="s">
        <v>191</v>
      </c>
      <c r="H297" s="216">
        <v>4.2080000000000002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43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207</v>
      </c>
      <c r="AT297" s="224" t="s">
        <v>121</v>
      </c>
      <c r="AU297" s="224" t="s">
        <v>85</v>
      </c>
      <c r="AY297" s="17" t="s">
        <v>119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83</v>
      </c>
      <c r="BK297" s="225">
        <f>ROUND(I297*H297,2)</f>
        <v>0</v>
      </c>
      <c r="BL297" s="17" t="s">
        <v>207</v>
      </c>
      <c r="BM297" s="224" t="s">
        <v>424</v>
      </c>
    </row>
    <row r="298" s="13" customFormat="1">
      <c r="A298" s="13"/>
      <c r="B298" s="226"/>
      <c r="C298" s="227"/>
      <c r="D298" s="228" t="s">
        <v>127</v>
      </c>
      <c r="E298" s="229" t="s">
        <v>1</v>
      </c>
      <c r="F298" s="230" t="s">
        <v>415</v>
      </c>
      <c r="G298" s="227"/>
      <c r="H298" s="229" t="s">
        <v>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127</v>
      </c>
      <c r="AU298" s="236" t="s">
        <v>85</v>
      </c>
      <c r="AV298" s="13" t="s">
        <v>83</v>
      </c>
      <c r="AW298" s="13" t="s">
        <v>34</v>
      </c>
      <c r="AX298" s="13" t="s">
        <v>78</v>
      </c>
      <c r="AY298" s="236" t="s">
        <v>119</v>
      </c>
    </row>
    <row r="299" s="14" customFormat="1">
      <c r="A299" s="14"/>
      <c r="B299" s="237"/>
      <c r="C299" s="238"/>
      <c r="D299" s="228" t="s">
        <v>127</v>
      </c>
      <c r="E299" s="239" t="s">
        <v>1</v>
      </c>
      <c r="F299" s="240" t="s">
        <v>416</v>
      </c>
      <c r="G299" s="238"/>
      <c r="H299" s="241">
        <v>4.2080000000000002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127</v>
      </c>
      <c r="AU299" s="247" t="s">
        <v>85</v>
      </c>
      <c r="AV299" s="14" t="s">
        <v>85</v>
      </c>
      <c r="AW299" s="14" t="s">
        <v>34</v>
      </c>
      <c r="AX299" s="14" t="s">
        <v>83</v>
      </c>
      <c r="AY299" s="247" t="s">
        <v>119</v>
      </c>
    </row>
    <row r="300" s="2" customFormat="1" ht="24.15" customHeight="1">
      <c r="A300" s="38"/>
      <c r="B300" s="39"/>
      <c r="C300" s="212" t="s">
        <v>425</v>
      </c>
      <c r="D300" s="212" t="s">
        <v>121</v>
      </c>
      <c r="E300" s="213" t="s">
        <v>426</v>
      </c>
      <c r="F300" s="214" t="s">
        <v>427</v>
      </c>
      <c r="G300" s="215" t="s">
        <v>191</v>
      </c>
      <c r="H300" s="216">
        <v>4.2080000000000002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43</v>
      </c>
      <c r="O300" s="91"/>
      <c r="P300" s="222">
        <f>O300*H300</f>
        <v>0</v>
      </c>
      <c r="Q300" s="222">
        <v>0.00013999999999999999</v>
      </c>
      <c r="R300" s="222">
        <f>Q300*H300</f>
        <v>0.00058911999999999994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207</v>
      </c>
      <c r="AT300" s="224" t="s">
        <v>121</v>
      </c>
      <c r="AU300" s="224" t="s">
        <v>85</v>
      </c>
      <c r="AY300" s="17" t="s">
        <v>119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83</v>
      </c>
      <c r="BK300" s="225">
        <f>ROUND(I300*H300,2)</f>
        <v>0</v>
      </c>
      <c r="BL300" s="17" t="s">
        <v>207</v>
      </c>
      <c r="BM300" s="224" t="s">
        <v>428</v>
      </c>
    </row>
    <row r="301" s="13" customFormat="1">
      <c r="A301" s="13"/>
      <c r="B301" s="226"/>
      <c r="C301" s="227"/>
      <c r="D301" s="228" t="s">
        <v>127</v>
      </c>
      <c r="E301" s="229" t="s">
        <v>1</v>
      </c>
      <c r="F301" s="230" t="s">
        <v>415</v>
      </c>
      <c r="G301" s="227"/>
      <c r="H301" s="229" t="s">
        <v>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127</v>
      </c>
      <c r="AU301" s="236" t="s">
        <v>85</v>
      </c>
      <c r="AV301" s="13" t="s">
        <v>83</v>
      </c>
      <c r="AW301" s="13" t="s">
        <v>34</v>
      </c>
      <c r="AX301" s="13" t="s">
        <v>78</v>
      </c>
      <c r="AY301" s="236" t="s">
        <v>119</v>
      </c>
    </row>
    <row r="302" s="14" customFormat="1">
      <c r="A302" s="14"/>
      <c r="B302" s="237"/>
      <c r="C302" s="238"/>
      <c r="D302" s="228" t="s">
        <v>127</v>
      </c>
      <c r="E302" s="239" t="s">
        <v>1</v>
      </c>
      <c r="F302" s="240" t="s">
        <v>416</v>
      </c>
      <c r="G302" s="238"/>
      <c r="H302" s="241">
        <v>4.2080000000000002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127</v>
      </c>
      <c r="AU302" s="247" t="s">
        <v>85</v>
      </c>
      <c r="AV302" s="14" t="s">
        <v>85</v>
      </c>
      <c r="AW302" s="14" t="s">
        <v>34</v>
      </c>
      <c r="AX302" s="14" t="s">
        <v>83</v>
      </c>
      <c r="AY302" s="247" t="s">
        <v>119</v>
      </c>
    </row>
    <row r="303" s="2" customFormat="1" ht="24.15" customHeight="1">
      <c r="A303" s="38"/>
      <c r="B303" s="39"/>
      <c r="C303" s="212" t="s">
        <v>429</v>
      </c>
      <c r="D303" s="212" t="s">
        <v>121</v>
      </c>
      <c r="E303" s="213" t="s">
        <v>430</v>
      </c>
      <c r="F303" s="214" t="s">
        <v>431</v>
      </c>
      <c r="G303" s="215" t="s">
        <v>191</v>
      </c>
      <c r="H303" s="216">
        <v>8.4160000000000004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43</v>
      </c>
      <c r="O303" s="91"/>
      <c r="P303" s="222">
        <f>O303*H303</f>
        <v>0</v>
      </c>
      <c r="Q303" s="222">
        <v>0.00017000000000000001</v>
      </c>
      <c r="R303" s="222">
        <f>Q303*H303</f>
        <v>0.0014307200000000001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207</v>
      </c>
      <c r="AT303" s="224" t="s">
        <v>121</v>
      </c>
      <c r="AU303" s="224" t="s">
        <v>85</v>
      </c>
      <c r="AY303" s="17" t="s">
        <v>119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83</v>
      </c>
      <c r="BK303" s="225">
        <f>ROUND(I303*H303,2)</f>
        <v>0</v>
      </c>
      <c r="BL303" s="17" t="s">
        <v>207</v>
      </c>
      <c r="BM303" s="224" t="s">
        <v>432</v>
      </c>
    </row>
    <row r="304" s="14" customFormat="1">
      <c r="A304" s="14"/>
      <c r="B304" s="237"/>
      <c r="C304" s="238"/>
      <c r="D304" s="228" t="s">
        <v>127</v>
      </c>
      <c r="E304" s="239" t="s">
        <v>1</v>
      </c>
      <c r="F304" s="240" t="s">
        <v>433</v>
      </c>
      <c r="G304" s="238"/>
      <c r="H304" s="241">
        <v>8.4160000000000004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127</v>
      </c>
      <c r="AU304" s="247" t="s">
        <v>85</v>
      </c>
      <c r="AV304" s="14" t="s">
        <v>85</v>
      </c>
      <c r="AW304" s="14" t="s">
        <v>34</v>
      </c>
      <c r="AX304" s="14" t="s">
        <v>83</v>
      </c>
      <c r="AY304" s="247" t="s">
        <v>119</v>
      </c>
    </row>
    <row r="305" s="12" customFormat="1" ht="22.8" customHeight="1">
      <c r="A305" s="12"/>
      <c r="B305" s="196"/>
      <c r="C305" s="197"/>
      <c r="D305" s="198" t="s">
        <v>77</v>
      </c>
      <c r="E305" s="210" t="s">
        <v>434</v>
      </c>
      <c r="F305" s="210" t="s">
        <v>435</v>
      </c>
      <c r="G305" s="197"/>
      <c r="H305" s="197"/>
      <c r="I305" s="200"/>
      <c r="J305" s="211">
        <f>BK305</f>
        <v>0</v>
      </c>
      <c r="K305" s="197"/>
      <c r="L305" s="202"/>
      <c r="M305" s="203"/>
      <c r="N305" s="204"/>
      <c r="O305" s="204"/>
      <c r="P305" s="205">
        <f>SUM(P306:P316)</f>
        <v>0</v>
      </c>
      <c r="Q305" s="204"/>
      <c r="R305" s="205">
        <f>SUM(R306:R316)</f>
        <v>0.45505899999999999</v>
      </c>
      <c r="S305" s="204"/>
      <c r="T305" s="206">
        <f>SUM(T306:T316)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85</v>
      </c>
      <c r="AT305" s="208" t="s">
        <v>77</v>
      </c>
      <c r="AU305" s="208" t="s">
        <v>83</v>
      </c>
      <c r="AY305" s="207" t="s">
        <v>119</v>
      </c>
      <c r="BK305" s="209">
        <f>SUM(BK306:BK316)</f>
        <v>0</v>
      </c>
    </row>
    <row r="306" s="2" customFormat="1" ht="16.5" customHeight="1">
      <c r="A306" s="38"/>
      <c r="B306" s="39"/>
      <c r="C306" s="212" t="s">
        <v>436</v>
      </c>
      <c r="D306" s="212" t="s">
        <v>121</v>
      </c>
      <c r="E306" s="213" t="s">
        <v>437</v>
      </c>
      <c r="F306" s="214" t="s">
        <v>438</v>
      </c>
      <c r="G306" s="215" t="s">
        <v>191</v>
      </c>
      <c r="H306" s="216">
        <v>27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43</v>
      </c>
      <c r="O306" s="91"/>
      <c r="P306" s="222">
        <f>O306*H306</f>
        <v>0</v>
      </c>
      <c r="Q306" s="222">
        <v>1.0000000000000001E-05</v>
      </c>
      <c r="R306" s="222">
        <f>Q306*H306</f>
        <v>0.00027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207</v>
      </c>
      <c r="AT306" s="224" t="s">
        <v>121</v>
      </c>
      <c r="AU306" s="224" t="s">
        <v>85</v>
      </c>
      <c r="AY306" s="17" t="s">
        <v>119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83</v>
      </c>
      <c r="BK306" s="225">
        <f>ROUND(I306*H306,2)</f>
        <v>0</v>
      </c>
      <c r="BL306" s="17" t="s">
        <v>207</v>
      </c>
      <c r="BM306" s="224" t="s">
        <v>439</v>
      </c>
    </row>
    <row r="307" s="13" customFormat="1">
      <c r="A307" s="13"/>
      <c r="B307" s="226"/>
      <c r="C307" s="227"/>
      <c r="D307" s="228" t="s">
        <v>127</v>
      </c>
      <c r="E307" s="229" t="s">
        <v>1</v>
      </c>
      <c r="F307" s="230" t="s">
        <v>440</v>
      </c>
      <c r="G307" s="227"/>
      <c r="H307" s="229" t="s">
        <v>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127</v>
      </c>
      <c r="AU307" s="236" t="s">
        <v>85</v>
      </c>
      <c r="AV307" s="13" t="s">
        <v>83</v>
      </c>
      <c r="AW307" s="13" t="s">
        <v>34</v>
      </c>
      <c r="AX307" s="13" t="s">
        <v>78</v>
      </c>
      <c r="AY307" s="236" t="s">
        <v>119</v>
      </c>
    </row>
    <row r="308" s="14" customFormat="1">
      <c r="A308" s="14"/>
      <c r="B308" s="237"/>
      <c r="C308" s="238"/>
      <c r="D308" s="228" t="s">
        <v>127</v>
      </c>
      <c r="E308" s="239" t="s">
        <v>1</v>
      </c>
      <c r="F308" s="240" t="s">
        <v>278</v>
      </c>
      <c r="G308" s="238"/>
      <c r="H308" s="241">
        <v>27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127</v>
      </c>
      <c r="AU308" s="247" t="s">
        <v>85</v>
      </c>
      <c r="AV308" s="14" t="s">
        <v>85</v>
      </c>
      <c r="AW308" s="14" t="s">
        <v>34</v>
      </c>
      <c r="AX308" s="14" t="s">
        <v>83</v>
      </c>
      <c r="AY308" s="247" t="s">
        <v>119</v>
      </c>
    </row>
    <row r="309" s="2" customFormat="1" ht="16.5" customHeight="1">
      <c r="A309" s="38"/>
      <c r="B309" s="39"/>
      <c r="C309" s="259" t="s">
        <v>441</v>
      </c>
      <c r="D309" s="259" t="s">
        <v>185</v>
      </c>
      <c r="E309" s="260" t="s">
        <v>442</v>
      </c>
      <c r="F309" s="261" t="s">
        <v>443</v>
      </c>
      <c r="G309" s="262" t="s">
        <v>191</v>
      </c>
      <c r="H309" s="263">
        <v>29.699999999999999</v>
      </c>
      <c r="I309" s="264"/>
      <c r="J309" s="265">
        <f>ROUND(I309*H309,2)</f>
        <v>0</v>
      </c>
      <c r="K309" s="266"/>
      <c r="L309" s="267"/>
      <c r="M309" s="268" t="s">
        <v>1</v>
      </c>
      <c r="N309" s="269" t="s">
        <v>43</v>
      </c>
      <c r="O309" s="91"/>
      <c r="P309" s="222">
        <f>O309*H309</f>
        <v>0</v>
      </c>
      <c r="Q309" s="222">
        <v>0.0087500000000000008</v>
      </c>
      <c r="R309" s="222">
        <f>Q309*H309</f>
        <v>0.25987500000000002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235</v>
      </c>
      <c r="AT309" s="224" t="s">
        <v>185</v>
      </c>
      <c r="AU309" s="224" t="s">
        <v>85</v>
      </c>
      <c r="AY309" s="17" t="s">
        <v>119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83</v>
      </c>
      <c r="BK309" s="225">
        <f>ROUND(I309*H309,2)</f>
        <v>0</v>
      </c>
      <c r="BL309" s="17" t="s">
        <v>207</v>
      </c>
      <c r="BM309" s="224" t="s">
        <v>444</v>
      </c>
    </row>
    <row r="310" s="14" customFormat="1">
      <c r="A310" s="14"/>
      <c r="B310" s="237"/>
      <c r="C310" s="238"/>
      <c r="D310" s="228" t="s">
        <v>127</v>
      </c>
      <c r="E310" s="238"/>
      <c r="F310" s="240" t="s">
        <v>445</v>
      </c>
      <c r="G310" s="238"/>
      <c r="H310" s="241">
        <v>29.699999999999999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127</v>
      </c>
      <c r="AU310" s="247" t="s">
        <v>85</v>
      </c>
      <c r="AV310" s="14" t="s">
        <v>85</v>
      </c>
      <c r="AW310" s="14" t="s">
        <v>4</v>
      </c>
      <c r="AX310" s="14" t="s">
        <v>83</v>
      </c>
      <c r="AY310" s="247" t="s">
        <v>119</v>
      </c>
    </row>
    <row r="311" s="2" customFormat="1" ht="16.5" customHeight="1">
      <c r="A311" s="38"/>
      <c r="B311" s="39"/>
      <c r="C311" s="212" t="s">
        <v>446</v>
      </c>
      <c r="D311" s="212" t="s">
        <v>121</v>
      </c>
      <c r="E311" s="213" t="s">
        <v>447</v>
      </c>
      <c r="F311" s="214" t="s">
        <v>448</v>
      </c>
      <c r="G311" s="215" t="s">
        <v>191</v>
      </c>
      <c r="H311" s="216">
        <v>37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43</v>
      </c>
      <c r="O311" s="91"/>
      <c r="P311" s="222">
        <f>O311*H311</f>
        <v>0</v>
      </c>
      <c r="Q311" s="222">
        <v>1.0000000000000001E-05</v>
      </c>
      <c r="R311" s="222">
        <f>Q311*H311</f>
        <v>0.00037000000000000005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207</v>
      </c>
      <c r="AT311" s="224" t="s">
        <v>121</v>
      </c>
      <c r="AU311" s="224" t="s">
        <v>85</v>
      </c>
      <c r="AY311" s="17" t="s">
        <v>119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83</v>
      </c>
      <c r="BK311" s="225">
        <f>ROUND(I311*H311,2)</f>
        <v>0</v>
      </c>
      <c r="BL311" s="17" t="s">
        <v>207</v>
      </c>
      <c r="BM311" s="224" t="s">
        <v>449</v>
      </c>
    </row>
    <row r="312" s="2" customFormat="1" ht="16.5" customHeight="1">
      <c r="A312" s="38"/>
      <c r="B312" s="39"/>
      <c r="C312" s="259" t="s">
        <v>450</v>
      </c>
      <c r="D312" s="259" t="s">
        <v>185</v>
      </c>
      <c r="E312" s="260" t="s">
        <v>451</v>
      </c>
      <c r="F312" s="261" t="s">
        <v>452</v>
      </c>
      <c r="G312" s="262" t="s">
        <v>191</v>
      </c>
      <c r="H312" s="263">
        <v>40.700000000000003</v>
      </c>
      <c r="I312" s="264"/>
      <c r="J312" s="265">
        <f>ROUND(I312*H312,2)</f>
        <v>0</v>
      </c>
      <c r="K312" s="266"/>
      <c r="L312" s="267"/>
      <c r="M312" s="268" t="s">
        <v>1</v>
      </c>
      <c r="N312" s="269" t="s">
        <v>43</v>
      </c>
      <c r="O312" s="91"/>
      <c r="P312" s="222">
        <f>O312*H312</f>
        <v>0</v>
      </c>
      <c r="Q312" s="222">
        <v>0.0047699999999999999</v>
      </c>
      <c r="R312" s="222">
        <f>Q312*H312</f>
        <v>0.19413900000000001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235</v>
      </c>
      <c r="AT312" s="224" t="s">
        <v>185</v>
      </c>
      <c r="AU312" s="224" t="s">
        <v>85</v>
      </c>
      <c r="AY312" s="17" t="s">
        <v>119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83</v>
      </c>
      <c r="BK312" s="225">
        <f>ROUND(I312*H312,2)</f>
        <v>0</v>
      </c>
      <c r="BL312" s="17" t="s">
        <v>207</v>
      </c>
      <c r="BM312" s="224" t="s">
        <v>453</v>
      </c>
    </row>
    <row r="313" s="14" customFormat="1">
      <c r="A313" s="14"/>
      <c r="B313" s="237"/>
      <c r="C313" s="238"/>
      <c r="D313" s="228" t="s">
        <v>127</v>
      </c>
      <c r="E313" s="238"/>
      <c r="F313" s="240" t="s">
        <v>454</v>
      </c>
      <c r="G313" s="238"/>
      <c r="H313" s="241">
        <v>40.700000000000003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127</v>
      </c>
      <c r="AU313" s="247" t="s">
        <v>85</v>
      </c>
      <c r="AV313" s="14" t="s">
        <v>85</v>
      </c>
      <c r="AW313" s="14" t="s">
        <v>4</v>
      </c>
      <c r="AX313" s="14" t="s">
        <v>83</v>
      </c>
      <c r="AY313" s="247" t="s">
        <v>119</v>
      </c>
    </row>
    <row r="314" s="2" customFormat="1" ht="16.5" customHeight="1">
      <c r="A314" s="38"/>
      <c r="B314" s="39"/>
      <c r="C314" s="212" t="s">
        <v>455</v>
      </c>
      <c r="D314" s="212" t="s">
        <v>121</v>
      </c>
      <c r="E314" s="213" t="s">
        <v>456</v>
      </c>
      <c r="F314" s="214" t="s">
        <v>457</v>
      </c>
      <c r="G314" s="215" t="s">
        <v>191</v>
      </c>
      <c r="H314" s="216">
        <v>13.5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43</v>
      </c>
      <c r="O314" s="91"/>
      <c r="P314" s="222">
        <f>O314*H314</f>
        <v>0</v>
      </c>
      <c r="Q314" s="222">
        <v>1.0000000000000001E-05</v>
      </c>
      <c r="R314" s="222">
        <f>Q314*H314</f>
        <v>0.000135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207</v>
      </c>
      <c r="AT314" s="224" t="s">
        <v>121</v>
      </c>
      <c r="AU314" s="224" t="s">
        <v>85</v>
      </c>
      <c r="AY314" s="17" t="s">
        <v>119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83</v>
      </c>
      <c r="BK314" s="225">
        <f>ROUND(I314*H314,2)</f>
        <v>0</v>
      </c>
      <c r="BL314" s="17" t="s">
        <v>207</v>
      </c>
      <c r="BM314" s="224" t="s">
        <v>458</v>
      </c>
    </row>
    <row r="315" s="14" customFormat="1">
      <c r="A315" s="14"/>
      <c r="B315" s="237"/>
      <c r="C315" s="238"/>
      <c r="D315" s="228" t="s">
        <v>127</v>
      </c>
      <c r="E315" s="239" t="s">
        <v>1</v>
      </c>
      <c r="F315" s="240" t="s">
        <v>459</v>
      </c>
      <c r="G315" s="238"/>
      <c r="H315" s="241">
        <v>13.5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127</v>
      </c>
      <c r="AU315" s="247" t="s">
        <v>85</v>
      </c>
      <c r="AV315" s="14" t="s">
        <v>85</v>
      </c>
      <c r="AW315" s="14" t="s">
        <v>34</v>
      </c>
      <c r="AX315" s="14" t="s">
        <v>83</v>
      </c>
      <c r="AY315" s="247" t="s">
        <v>119</v>
      </c>
    </row>
    <row r="316" s="2" customFormat="1" ht="16.5" customHeight="1">
      <c r="A316" s="38"/>
      <c r="B316" s="39"/>
      <c r="C316" s="259" t="s">
        <v>460</v>
      </c>
      <c r="D316" s="259" t="s">
        <v>185</v>
      </c>
      <c r="E316" s="260" t="s">
        <v>461</v>
      </c>
      <c r="F316" s="261" t="s">
        <v>462</v>
      </c>
      <c r="G316" s="262" t="s">
        <v>191</v>
      </c>
      <c r="H316" s="263">
        <v>13.5</v>
      </c>
      <c r="I316" s="264"/>
      <c r="J316" s="265">
        <f>ROUND(I316*H316,2)</f>
        <v>0</v>
      </c>
      <c r="K316" s="266"/>
      <c r="L316" s="267"/>
      <c r="M316" s="268" t="s">
        <v>1</v>
      </c>
      <c r="N316" s="269" t="s">
        <v>43</v>
      </c>
      <c r="O316" s="91"/>
      <c r="P316" s="222">
        <f>O316*H316</f>
        <v>0</v>
      </c>
      <c r="Q316" s="222">
        <v>2.0000000000000002E-05</v>
      </c>
      <c r="R316" s="222">
        <f>Q316*H316</f>
        <v>0.00027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235</v>
      </c>
      <c r="AT316" s="224" t="s">
        <v>185</v>
      </c>
      <c r="AU316" s="224" t="s">
        <v>85</v>
      </c>
      <c r="AY316" s="17" t="s">
        <v>119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83</v>
      </c>
      <c r="BK316" s="225">
        <f>ROUND(I316*H316,2)</f>
        <v>0</v>
      </c>
      <c r="BL316" s="17" t="s">
        <v>207</v>
      </c>
      <c r="BM316" s="224" t="s">
        <v>463</v>
      </c>
    </row>
    <row r="317" s="12" customFormat="1" ht="22.8" customHeight="1">
      <c r="A317" s="12"/>
      <c r="B317" s="196"/>
      <c r="C317" s="197"/>
      <c r="D317" s="198" t="s">
        <v>77</v>
      </c>
      <c r="E317" s="210" t="s">
        <v>464</v>
      </c>
      <c r="F317" s="210" t="s">
        <v>465</v>
      </c>
      <c r="G317" s="197"/>
      <c r="H317" s="197"/>
      <c r="I317" s="200"/>
      <c r="J317" s="211">
        <f>BK317</f>
        <v>0</v>
      </c>
      <c r="K317" s="197"/>
      <c r="L317" s="202"/>
      <c r="M317" s="203"/>
      <c r="N317" s="204"/>
      <c r="O317" s="204"/>
      <c r="P317" s="205">
        <f>SUM(P318:P324)</f>
        <v>0</v>
      </c>
      <c r="Q317" s="204"/>
      <c r="R317" s="205">
        <f>SUM(R318:R324)</f>
        <v>0.165741</v>
      </c>
      <c r="S317" s="204"/>
      <c r="T317" s="206">
        <f>SUM(T318:T324)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7" t="s">
        <v>85</v>
      </c>
      <c r="AT317" s="208" t="s">
        <v>77</v>
      </c>
      <c r="AU317" s="208" t="s">
        <v>83</v>
      </c>
      <c r="AY317" s="207" t="s">
        <v>119</v>
      </c>
      <c r="BK317" s="209">
        <f>SUM(BK318:BK324)</f>
        <v>0</v>
      </c>
    </row>
    <row r="318" s="2" customFormat="1" ht="33" customHeight="1">
      <c r="A318" s="38"/>
      <c r="B318" s="39"/>
      <c r="C318" s="212" t="s">
        <v>466</v>
      </c>
      <c r="D318" s="212" t="s">
        <v>121</v>
      </c>
      <c r="E318" s="213" t="s">
        <v>467</v>
      </c>
      <c r="F318" s="214" t="s">
        <v>468</v>
      </c>
      <c r="G318" s="215" t="s">
        <v>191</v>
      </c>
      <c r="H318" s="216">
        <v>32.82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43</v>
      </c>
      <c r="O318" s="91"/>
      <c r="P318" s="222">
        <f>O318*H318</f>
        <v>0</v>
      </c>
      <c r="Q318" s="222">
        <v>0.0050499999999999998</v>
      </c>
      <c r="R318" s="222">
        <f>Q318*H318</f>
        <v>0.165741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207</v>
      </c>
      <c r="AT318" s="224" t="s">
        <v>121</v>
      </c>
      <c r="AU318" s="224" t="s">
        <v>85</v>
      </c>
      <c r="AY318" s="17" t="s">
        <v>119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83</v>
      </c>
      <c r="BK318" s="225">
        <f>ROUND(I318*H318,2)</f>
        <v>0</v>
      </c>
      <c r="BL318" s="17" t="s">
        <v>207</v>
      </c>
      <c r="BM318" s="224" t="s">
        <v>469</v>
      </c>
    </row>
    <row r="319" s="13" customFormat="1">
      <c r="A319" s="13"/>
      <c r="B319" s="226"/>
      <c r="C319" s="227"/>
      <c r="D319" s="228" t="s">
        <v>127</v>
      </c>
      <c r="E319" s="229" t="s">
        <v>1</v>
      </c>
      <c r="F319" s="230" t="s">
        <v>470</v>
      </c>
      <c r="G319" s="227"/>
      <c r="H319" s="229" t="s">
        <v>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127</v>
      </c>
      <c r="AU319" s="236" t="s">
        <v>85</v>
      </c>
      <c r="AV319" s="13" t="s">
        <v>83</v>
      </c>
      <c r="AW319" s="13" t="s">
        <v>34</v>
      </c>
      <c r="AX319" s="13" t="s">
        <v>78</v>
      </c>
      <c r="AY319" s="236" t="s">
        <v>119</v>
      </c>
    </row>
    <row r="320" s="14" customFormat="1">
      <c r="A320" s="14"/>
      <c r="B320" s="237"/>
      <c r="C320" s="238"/>
      <c r="D320" s="228" t="s">
        <v>127</v>
      </c>
      <c r="E320" s="239" t="s">
        <v>1</v>
      </c>
      <c r="F320" s="240" t="s">
        <v>471</v>
      </c>
      <c r="G320" s="238"/>
      <c r="H320" s="241">
        <v>30.359999999999999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127</v>
      </c>
      <c r="AU320" s="247" t="s">
        <v>85</v>
      </c>
      <c r="AV320" s="14" t="s">
        <v>85</v>
      </c>
      <c r="AW320" s="14" t="s">
        <v>34</v>
      </c>
      <c r="AX320" s="14" t="s">
        <v>78</v>
      </c>
      <c r="AY320" s="247" t="s">
        <v>119</v>
      </c>
    </row>
    <row r="321" s="13" customFormat="1">
      <c r="A321" s="13"/>
      <c r="B321" s="226"/>
      <c r="C321" s="227"/>
      <c r="D321" s="228" t="s">
        <v>127</v>
      </c>
      <c r="E321" s="229" t="s">
        <v>1</v>
      </c>
      <c r="F321" s="230" t="s">
        <v>472</v>
      </c>
      <c r="G321" s="227"/>
      <c r="H321" s="229" t="s">
        <v>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127</v>
      </c>
      <c r="AU321" s="236" t="s">
        <v>85</v>
      </c>
      <c r="AV321" s="13" t="s">
        <v>83</v>
      </c>
      <c r="AW321" s="13" t="s">
        <v>34</v>
      </c>
      <c r="AX321" s="13" t="s">
        <v>78</v>
      </c>
      <c r="AY321" s="236" t="s">
        <v>119</v>
      </c>
    </row>
    <row r="322" s="14" customFormat="1">
      <c r="A322" s="14"/>
      <c r="B322" s="237"/>
      <c r="C322" s="238"/>
      <c r="D322" s="228" t="s">
        <v>127</v>
      </c>
      <c r="E322" s="239" t="s">
        <v>1</v>
      </c>
      <c r="F322" s="240" t="s">
        <v>473</v>
      </c>
      <c r="G322" s="238"/>
      <c r="H322" s="241">
        <v>2.2999999999999998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127</v>
      </c>
      <c r="AU322" s="247" t="s">
        <v>85</v>
      </c>
      <c r="AV322" s="14" t="s">
        <v>85</v>
      </c>
      <c r="AW322" s="14" t="s">
        <v>34</v>
      </c>
      <c r="AX322" s="14" t="s">
        <v>78</v>
      </c>
      <c r="AY322" s="247" t="s">
        <v>119</v>
      </c>
    </row>
    <row r="323" s="14" customFormat="1">
      <c r="A323" s="14"/>
      <c r="B323" s="237"/>
      <c r="C323" s="238"/>
      <c r="D323" s="228" t="s">
        <v>127</v>
      </c>
      <c r="E323" s="239" t="s">
        <v>1</v>
      </c>
      <c r="F323" s="240" t="s">
        <v>474</v>
      </c>
      <c r="G323" s="238"/>
      <c r="H323" s="241">
        <v>0.16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127</v>
      </c>
      <c r="AU323" s="247" t="s">
        <v>85</v>
      </c>
      <c r="AV323" s="14" t="s">
        <v>85</v>
      </c>
      <c r="AW323" s="14" t="s">
        <v>34</v>
      </c>
      <c r="AX323" s="14" t="s">
        <v>78</v>
      </c>
      <c r="AY323" s="247" t="s">
        <v>119</v>
      </c>
    </row>
    <row r="324" s="15" customFormat="1">
      <c r="A324" s="15"/>
      <c r="B324" s="248"/>
      <c r="C324" s="249"/>
      <c r="D324" s="228" t="s">
        <v>127</v>
      </c>
      <c r="E324" s="250" t="s">
        <v>1</v>
      </c>
      <c r="F324" s="251" t="s">
        <v>132</v>
      </c>
      <c r="G324" s="249"/>
      <c r="H324" s="252">
        <v>32.82</v>
      </c>
      <c r="I324" s="253"/>
      <c r="J324" s="249"/>
      <c r="K324" s="249"/>
      <c r="L324" s="254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127</v>
      </c>
      <c r="AU324" s="258" t="s">
        <v>85</v>
      </c>
      <c r="AV324" s="15" t="s">
        <v>125</v>
      </c>
      <c r="AW324" s="15" t="s">
        <v>34</v>
      </c>
      <c r="AX324" s="15" t="s">
        <v>83</v>
      </c>
      <c r="AY324" s="258" t="s">
        <v>119</v>
      </c>
    </row>
    <row r="325" s="2" customFormat="1" ht="6.96" customHeight="1">
      <c r="A325" s="38"/>
      <c r="B325" s="66"/>
      <c r="C325" s="67"/>
      <c r="D325" s="67"/>
      <c r="E325" s="67"/>
      <c r="F325" s="67"/>
      <c r="G325" s="67"/>
      <c r="H325" s="67"/>
      <c r="I325" s="67"/>
      <c r="J325" s="67"/>
      <c r="K325" s="67"/>
      <c r="L325" s="44"/>
      <c r="M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</sheetData>
  <sheetProtection sheet="1" autoFilter="0" formatColumns="0" formatRows="0" objects="1" scenarios="1" spinCount="100000" saltValue="13grYmDtWYkNVDzg7bZZ0e77RWLOJR6SDs8Im+X6neCmJOd+en+1DLW4zItmmcxJkYYsHv9WVuyHp38cabdWCA==" hashValue="feRmXh/9XU5Tl4ZsyIVdClTBhsXZ4YLI3GIUNP9Po4oYyd+ThGKscrX1irFLzWgqudwLqvCewXh15XmjdQylZQ==" algorithmName="SHA-512" password="CC35"/>
  <autoFilter ref="C123:K324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 Novák</dc:creator>
  <cp:lastModifiedBy>Karel Novák</cp:lastModifiedBy>
  <dcterms:created xsi:type="dcterms:W3CDTF">2024-05-15T10:23:13Z</dcterms:created>
  <dcterms:modified xsi:type="dcterms:W3CDTF">2024-05-15T10:23:16Z</dcterms:modified>
</cp:coreProperties>
</file>