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3-22-13 - Zahradní alt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'2023-22-13 - Zahradní alt...'!$C$83:$K$325</definedName>
    <definedName name="_xlnm.Print_Area" localSheetId="1">'2023-22-13 - Zahradní alt...'!$C$4:$J$37,'2023-22-13 - Zahradní alt...'!$C$43:$J$67,'2023-22-13 - Zahradní alt...'!$C$73:$K$325</definedName>
    <definedName name="_xlnm.Print_Titles" localSheetId="1">'2023-22-13 - Zahradní alt...'!$83:$83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317"/>
  <c r="BH317"/>
  <c r="BG317"/>
  <c r="BF317"/>
  <c r="T317"/>
  <c r="T316"/>
  <c r="R317"/>
  <c r="R316"/>
  <c r="P317"/>
  <c r="P316"/>
  <c r="BI313"/>
  <c r="BH313"/>
  <c r="BG313"/>
  <c r="BF313"/>
  <c r="T313"/>
  <c r="R313"/>
  <c r="P313"/>
  <c r="BI310"/>
  <c r="BH310"/>
  <c r="BG310"/>
  <c r="BF310"/>
  <c r="T310"/>
  <c r="R310"/>
  <c r="P310"/>
  <c r="BI303"/>
  <c r="BH303"/>
  <c r="BG303"/>
  <c r="BF303"/>
  <c r="T303"/>
  <c r="R303"/>
  <c r="P303"/>
  <c r="BI297"/>
  <c r="BH297"/>
  <c r="BG297"/>
  <c r="BF297"/>
  <c r="T297"/>
  <c r="R297"/>
  <c r="P297"/>
  <c r="BI291"/>
  <c r="BH291"/>
  <c r="BG291"/>
  <c r="BF291"/>
  <c r="T291"/>
  <c r="R291"/>
  <c r="P291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6"/>
  <c r="BH276"/>
  <c r="BG276"/>
  <c r="BF276"/>
  <c r="T276"/>
  <c r="R276"/>
  <c r="P276"/>
  <c r="BI269"/>
  <c r="BH269"/>
  <c r="BG269"/>
  <c r="BF269"/>
  <c r="T269"/>
  <c r="R269"/>
  <c r="P269"/>
  <c r="BI265"/>
  <c r="BH265"/>
  <c r="BG265"/>
  <c r="BF265"/>
  <c r="T265"/>
  <c r="R265"/>
  <c r="P265"/>
  <c r="BI259"/>
  <c r="BH259"/>
  <c r="BG259"/>
  <c r="BF259"/>
  <c r="T259"/>
  <c r="R259"/>
  <c r="P259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R235"/>
  <c r="P235"/>
  <c r="BI229"/>
  <c r="BH229"/>
  <c r="BG229"/>
  <c r="BF229"/>
  <c r="T229"/>
  <c r="R229"/>
  <c r="P229"/>
  <c r="BI226"/>
  <c r="BH226"/>
  <c r="BG226"/>
  <c r="BF226"/>
  <c r="T226"/>
  <c r="R226"/>
  <c r="P226"/>
  <c r="BI220"/>
  <c r="BH220"/>
  <c r="BG220"/>
  <c r="BF220"/>
  <c r="T220"/>
  <c r="R220"/>
  <c r="P220"/>
  <c r="BI217"/>
  <c r="BH217"/>
  <c r="BG217"/>
  <c r="BF217"/>
  <c r="T217"/>
  <c r="R217"/>
  <c r="P217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192"/>
  <c r="BH192"/>
  <c r="BG192"/>
  <c r="BF192"/>
  <c r="T192"/>
  <c r="R192"/>
  <c r="P192"/>
  <c r="BI179"/>
  <c r="BH179"/>
  <c r="BG179"/>
  <c r="BF179"/>
  <c r="T179"/>
  <c r="R179"/>
  <c r="P179"/>
  <c r="BI174"/>
  <c r="BH174"/>
  <c r="BG174"/>
  <c r="BF174"/>
  <c r="T174"/>
  <c r="R174"/>
  <c r="P17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5"/>
  <c r="BH145"/>
  <c r="BG145"/>
  <c r="BF145"/>
  <c r="T145"/>
  <c r="R145"/>
  <c r="P145"/>
  <c r="BI138"/>
  <c r="BH138"/>
  <c r="BG138"/>
  <c r="BF138"/>
  <c r="T138"/>
  <c r="R138"/>
  <c r="P138"/>
  <c r="BI132"/>
  <c r="BH132"/>
  <c r="BG132"/>
  <c r="BF132"/>
  <c r="T132"/>
  <c r="R132"/>
  <c r="P132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5"/>
  <c r="BH95"/>
  <c r="BG95"/>
  <c r="BF95"/>
  <c r="T95"/>
  <c r="R95"/>
  <c r="P95"/>
  <c r="BI87"/>
  <c r="BH87"/>
  <c r="BG87"/>
  <c r="BF87"/>
  <c r="T87"/>
  <c r="R87"/>
  <c r="P87"/>
  <c r="J80"/>
  <c r="F80"/>
  <c r="F78"/>
  <c r="E76"/>
  <c r="J50"/>
  <c r="F50"/>
  <c r="F48"/>
  <c r="E46"/>
  <c r="J22"/>
  <c r="E22"/>
  <c r="J51"/>
  <c r="J21"/>
  <c r="J16"/>
  <c r="E16"/>
  <c r="F51"/>
  <c r="J15"/>
  <c r="J10"/>
  <c r="J48"/>
  <c i="1" r="L50"/>
  <c r="AM50"/>
  <c r="AM49"/>
  <c r="L49"/>
  <c r="AM47"/>
  <c r="L47"/>
  <c r="L45"/>
  <c r="L44"/>
  <c i="2" r="BK276"/>
  <c r="J153"/>
  <c r="J276"/>
  <c r="BK259"/>
  <c r="J235"/>
  <c r="BK226"/>
  <c r="BK108"/>
  <c r="BK317"/>
  <c r="BK123"/>
  <c r="F32"/>
  <c r="BK313"/>
  <c r="BK255"/>
  <c r="J211"/>
  <c r="J32"/>
  <c r="J249"/>
  <c r="BK239"/>
  <c r="BK220"/>
  <c r="BK162"/>
  <c r="BK206"/>
  <c r="BK281"/>
  <c r="BK269"/>
  <c r="F33"/>
  <c r="J95"/>
  <c r="J157"/>
  <c r="BK174"/>
  <c r="J145"/>
  <c r="BK265"/>
  <c r="BK145"/>
  <c r="F34"/>
  <c r="BK235"/>
  <c r="F35"/>
  <c r="BK252"/>
  <c r="BK211"/>
  <c r="BK132"/>
  <c i="1" r="AS54"/>
  <c i="2" r="BK87"/>
  <c r="J138"/>
  <c r="J317"/>
  <c r="J226"/>
  <c r="J252"/>
  <c r="J160"/>
  <c r="J313"/>
  <c r="BK310"/>
  <c r="BK229"/>
  <c r="J132"/>
  <c r="BK105"/>
  <c r="J247"/>
  <c r="BK287"/>
  <c r="J265"/>
  <c r="J303"/>
  <c r="J150"/>
  <c r="J284"/>
  <c r="BK247"/>
  <c r="J291"/>
  <c r="J87"/>
  <c r="BK138"/>
  <c r="BK150"/>
  <c r="BK119"/>
  <c r="J123"/>
  <c r="J239"/>
  <c r="BK303"/>
  <c r="BK297"/>
  <c r="BK153"/>
  <c r="BK249"/>
  <c r="J206"/>
  <c r="J119"/>
  <c r="J174"/>
  <c r="BK157"/>
  <c r="J192"/>
  <c r="BK209"/>
  <c r="J102"/>
  <c r="BK95"/>
  <c r="J179"/>
  <c r="J269"/>
  <c r="J209"/>
  <c r="J229"/>
  <c r="BK192"/>
  <c r="J281"/>
  <c r="J127"/>
  <c r="J108"/>
  <c r="J255"/>
  <c r="BK242"/>
  <c r="J310"/>
  <c r="J220"/>
  <c r="J259"/>
  <c r="BK160"/>
  <c r="BK291"/>
  <c r="BK217"/>
  <c r="J287"/>
  <c r="J217"/>
  <c r="BK102"/>
  <c r="J162"/>
  <c r="J297"/>
  <c r="BK284"/>
  <c r="BK179"/>
  <c r="J242"/>
  <c r="J105"/>
  <c r="BK127"/>
  <c l="1" r="R86"/>
  <c r="T118"/>
  <c r="T86"/>
  <c r="R144"/>
  <c r="P86"/>
  <c r="P118"/>
  <c r="BK144"/>
  <c r="J144"/>
  <c r="J59"/>
  <c r="P258"/>
  <c r="R118"/>
  <c r="T144"/>
  <c r="P268"/>
  <c r="T156"/>
  <c r="T155"/>
  <c r="T268"/>
  <c r="P156"/>
  <c r="BK268"/>
  <c r="J268"/>
  <c r="J63"/>
  <c r="R290"/>
  <c r="BK86"/>
  <c r="BK118"/>
  <c r="J118"/>
  <c r="J58"/>
  <c r="P144"/>
  <c r="BK258"/>
  <c r="J258"/>
  <c r="J62"/>
  <c r="T258"/>
  <c r="T290"/>
  <c r="BK156"/>
  <c r="BK155"/>
  <c r="J155"/>
  <c r="J60"/>
  <c r="R268"/>
  <c r="P290"/>
  <c r="T309"/>
  <c r="R156"/>
  <c r="R155"/>
  <c r="R258"/>
  <c r="BK290"/>
  <c r="J290"/>
  <c r="J64"/>
  <c r="BK309"/>
  <c r="J309"/>
  <c r="J65"/>
  <c r="P309"/>
  <c r="R309"/>
  <c r="BK316"/>
  <c r="J316"/>
  <c r="J66"/>
  <c r="F81"/>
  <c r="BE95"/>
  <c r="BE123"/>
  <c r="BE284"/>
  <c r="BE310"/>
  <c r="BE313"/>
  <c r="BE317"/>
  <c r="BE108"/>
  <c r="BE150"/>
  <c r="BE160"/>
  <c r="BE217"/>
  <c r="BE226"/>
  <c r="BE235"/>
  <c r="BE247"/>
  <c r="BE252"/>
  <c r="BE259"/>
  <c r="BE276"/>
  <c r="BE297"/>
  <c r="J78"/>
  <c r="BE102"/>
  <c r="BE132"/>
  <c r="BE138"/>
  <c r="BE145"/>
  <c r="BE157"/>
  <c r="BE179"/>
  <c r="BE192"/>
  <c r="BE209"/>
  <c r="BE220"/>
  <c r="BE229"/>
  <c r="BE242"/>
  <c r="J81"/>
  <c r="BE127"/>
  <c r="BE162"/>
  <c r="BE265"/>
  <c r="BE281"/>
  <c r="BE287"/>
  <c r="BE303"/>
  <c r="BE87"/>
  <c r="BE105"/>
  <c r="BE119"/>
  <c r="BE153"/>
  <c r="BE174"/>
  <c r="BE206"/>
  <c r="BE211"/>
  <c r="BE239"/>
  <c r="BE249"/>
  <c r="BE255"/>
  <c r="BE269"/>
  <c r="BE291"/>
  <c i="1" r="AW55"/>
  <c r="BA55"/>
  <c r="BB55"/>
  <c r="BC55"/>
  <c r="BD55"/>
  <c r="BA54"/>
  <c r="AW54"/>
  <c r="AK30"/>
  <c r="BB54"/>
  <c r="W31"/>
  <c r="BC54"/>
  <c r="W32"/>
  <c r="BD54"/>
  <c r="W33"/>
  <c i="2" l="1" r="BK85"/>
  <c r="P155"/>
  <c r="T85"/>
  <c r="T84"/>
  <c r="P85"/>
  <c r="P84"/>
  <c i="1" r="AU55"/>
  <c i="2" r="BK84"/>
  <c r="J84"/>
  <c r="R85"/>
  <c r="R84"/>
  <c r="J85"/>
  <c r="J56"/>
  <c r="J86"/>
  <c r="J57"/>
  <c r="J156"/>
  <c r="J61"/>
  <c i="1" r="AU54"/>
  <c i="2" r="F31"/>
  <c i="1" r="AZ55"/>
  <c r="AZ54"/>
  <c r="AV54"/>
  <c r="AK29"/>
  <c r="W30"/>
  <c r="AY54"/>
  <c r="AX54"/>
  <c i="2" r="J28"/>
  <c i="1" r="AG55"/>
  <c r="AG54"/>
  <c r="AK26"/>
  <c i="2" r="J31"/>
  <c i="1" r="AV55"/>
  <c r="AT55"/>
  <c r="AN55"/>
  <c i="2" l="1" r="J55"/>
  <c r="J37"/>
  <c i="1" r="AK35"/>
  <c r="AT54"/>
  <c r="AN54"/>
  <c r="W29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<sst xmlns="http://schemas.openxmlformats.org/spreadsheetml/2006/main">
  <si>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</si>
  <si>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</si>
  <si>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</si>
  <si>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</si>
  <si>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</si>
  <si>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{7aaf89bc-ff47-4d33-bebc-b8ade03cc17f}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</si>
  <si>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</si>
  <si>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</si>
  <si>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</si>
  <si>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</si>
  <si>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</si>
  <si>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</si>
  <si>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</si>
  <si>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</si>
  <si>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2023/22/13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</si>
  <si>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</si>
  <si>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</si>
  <si>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Zahradní altán, Mateřská škola, Vysocká 232/10, Žďár nad Sázavou</t>
  </si>
  <si>
    <t>KSO:</t>
  </si>
  <si>
    <t/>
  </si>
  <si>
    <t>CC-CZ:</t>
  </si>
  <si>
    <t>Místo:</t>
  </si>
  <si>
    <t>Město Žďár [795232]</t>
  </si>
  <si>
    <t>Datum:</t>
  </si>
  <si>
    <t>22. 11. 2023</t>
  </si>
  <si>
    <t>Zadavatel:</t>
  </si>
  <si>
    <t>IČ:</t>
  </si>
  <si>
    <t>00295841</t>
  </si>
  <si>
    <t>Městský úrad Žďár nad Sázavou</t>
  </si>
  <si>
    <t>DIČ:</t>
  </si>
  <si>
    <t>Uchazeč:</t>
  </si>
  <si>
    <t>Vyplň údaj</t>
  </si>
  <si>
    <t>Projektant:</t>
  </si>
  <si>
    <t>096 88 897</t>
  </si>
  <si>
    <t>Grimm Architekti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</si>
  <si>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</si>
  <si>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</si>
  <si>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</si>
  <si>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</si>
  <si>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</si>
  <si>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</si>
  <si>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</si>
  <si>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</si>
  <si>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</si>
  <si>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</si>
  <si>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</si>
  <si>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</si>
  <si>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</si>
  <si>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</si>
  <si>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</si>
  <si>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</si>
  <si>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</si>
  <si>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</si>
  <si>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</si>
  <si>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</si>
  <si>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</si>
  <si>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</si>
  <si>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</si>
  <si>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</si>
  <si>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</si>
  <si>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</si>
  <si>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</si>
  <si>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</si>
  <si>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</si>
  <si>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</si>
  <si>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</si>
  <si>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</si>
  <si>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</si>
  <si>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</si>
  <si>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</si>
  <si>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</si>
  <si>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</si>
  <si>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</si>
  <si>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</si>
  <si>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</si>
  <si>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</si>
  <si>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</si>
  <si>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</si>
  <si>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</si>
  <si>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</si>
  <si>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</si>
  <si>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</si>
  <si>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</si>
  <si>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</si>
  <si>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</si>
  <si>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</si>
  <si>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</si>
  <si>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</si>
  <si>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</si>
  <si>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</si>
  <si>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9 - Ostatní konstrukce a práce, bourání</t>
  </si>
  <si>
    <t>PSV - Práce a dodávky PSV</t>
  </si>
  <si>
    <t xml:space="preserve">    762 - Konstrukce tesařské</t>
  </si>
  <si>
    <t xml:space="preserve">    765 - Krytina skládaná</t>
  </si>
  <si>
    <t xml:space="preserve">    767 - Konstrukce zámečnické</t>
  </si>
  <si>
    <t xml:space="preserve">    783 - Dokončovací práce - nátěry</t>
  </si>
  <si>
    <t xml:space="preserve">    786 - Dokončovací práce - čalounické úpravy</t>
  </si>
  <si>
    <t xml:space="preserve">    787 - Dokončovací práce - zasklívání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</si>
  <si>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</si>
  <si>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</si>
  <si>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</si>
  <si>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</si>
  <si>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</si>
  <si>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</si>
  <si>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</si>
  <si>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</si>
  <si>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</si>
  <si>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</si>
  <si>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</si>
  <si>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</si>
  <si>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</si>
  <si>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</si>
  <si>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</si>
  <si>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</si>
  <si>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</si>
  <si>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</si>
  <si>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122251102</t>
  </si>
  <si>
    <t>Odkopávky a prokopávky nezapažené v hornině třídy těžitelnosti I skupiny 3 objem do 50 m3 strojně</t>
  </si>
  <si>
    <t>m3</t>
  </si>
  <si>
    <t>CS ÚRS 2023 02</t>
  </si>
  <si>
    <t>4</t>
  </si>
  <si>
    <t>-1082410125</t>
  </si>
  <si>
    <t>PP</t>
  </si>
  <si>
    <t>Odkopávky a prokopávky nezapažené strojně v hornině třídy těžitelnosti I skupiny 3 přes 20 do 50 m3</t>
  </si>
  <si>
    <t>Online PSC</t>
  </si>
  <si>
    <t>https://podminky.urs.cz/item/CS_URS_2023_02/122251102</t>
  </si>
  <si>
    <t>VV</t>
  </si>
  <si>
    <t>Odkop zeminy v tl. 400 mm:</t>
  </si>
  <si>
    <t>34,15*0,4</t>
  </si>
  <si>
    <t>Hloubení základové rýhy pro základovou zeď:</t>
  </si>
  <si>
    <t>0,57*2*(7,63+5,42)</t>
  </si>
  <si>
    <t>Součet</t>
  </si>
  <si>
    <t>162551108</t>
  </si>
  <si>
    <t>Vodorovné přemístění přes 2 500 do 3000 m výkopku/sypaniny z horniny třídy těžitelnosti I skupiny 1 až 3</t>
  </si>
  <si>
    <t>927555711</t>
  </si>
  <si>
    <t>Vodorovné přemístění výkopku nebo sypaniny po suchu na obvyklém dopravním prostředku, bez naložení výkopku, avšak se složením bez rozhrnutí z horniny třídy těžitelnosti I skupiny 1 až 3 na vzdálenost přes 2 500 do 3 000 m</t>
  </si>
  <si>
    <t>https://podminky.urs.cz/item/CS_URS_2023_02/162551108</t>
  </si>
  <si>
    <t>Odvoz přebytečné zeminy na skládku:</t>
  </si>
  <si>
    <t>6,525+1,46</t>
  </si>
  <si>
    <t>3</t>
  </si>
  <si>
    <t>167151101</t>
  </si>
  <si>
    <t>Nakládání výkopku z hornin třídy těžitelnosti I skupiny 1 až 3 do 100 m3</t>
  </si>
  <si>
    <t>261750719</t>
  </si>
  <si>
    <t>Nakládání, skládání a překládání neulehlého výkopku nebo sypaniny strojně nakládání, množství do 100 m3, z horniny třídy těžitelnosti I, skupiny 1 až 3</t>
  </si>
  <si>
    <t>https://podminky.urs.cz/item/CS_URS_2023_02/167151101</t>
  </si>
  <si>
    <t>171201231</t>
  </si>
  <si>
    <t>Poplatek za uložení zeminy a kamení na recyklační skládce (skládkovné) kód odpadu 17 05 04</t>
  </si>
  <si>
    <t>t</t>
  </si>
  <si>
    <t>-1661287646</t>
  </si>
  <si>
    <t>Poplatek za uložení stavebního odpadu na recyklační skládce (skládkovné) zeminy a kamení zatříděného do Katalogu odpadů pod kódem 17 05 04</t>
  </si>
  <si>
    <t>https://podminky.urs.cz/item/CS_URS_2023_02/171201231</t>
  </si>
  <si>
    <t>5</t>
  </si>
  <si>
    <t>174151102</t>
  </si>
  <si>
    <t>Zásyp v prostoru s omezeným pohybem stroje sypaninou se zhutněním</t>
  </si>
  <si>
    <t>-83705450</t>
  </si>
  <si>
    <t>Zásyp sypaninou z jakékoliv horniny strojně s uložením výkopku ve vrstvách se zhutněním v prostorách s omezeným pohybem stroje s urovnáním povrchu zásypu</t>
  </si>
  <si>
    <t>https://podminky.urs.cz/item/CS_URS_2023_02/174151102</t>
  </si>
  <si>
    <t>Zásyp kolem zzákladové zdi:</t>
  </si>
  <si>
    <t>14,877</t>
  </si>
  <si>
    <t>Odpočet základové zdi:</t>
  </si>
  <si>
    <t>-26,1*1*0,25</t>
  </si>
  <si>
    <t>Odpočet podkladního betonu:</t>
  </si>
  <si>
    <t>-1,46</t>
  </si>
  <si>
    <t>Zakládání</t>
  </si>
  <si>
    <t>6</t>
  </si>
  <si>
    <t>271532212</t>
  </si>
  <si>
    <t>Podsyp pod základové konstrukce se zhutněním z hrubého kameniva frakce 16 až 32 mm</t>
  </si>
  <si>
    <t>-1827658690</t>
  </si>
  <si>
    <t>Podsyp pod základové konstrukce se zhutněním a urovnáním povrchu z kameniva hrubého, frakce 16 - 32 mm</t>
  </si>
  <si>
    <t>https://podminky.urs.cz/item/CS_URS_2023_02/271532212</t>
  </si>
  <si>
    <t>34,15*0,15</t>
  </si>
  <si>
    <t>7</t>
  </si>
  <si>
    <t>271542211</t>
  </si>
  <si>
    <t>Podsyp pod základové konstrukce se zhutněním z netříděné štěrkodrtě</t>
  </si>
  <si>
    <t>90862184</t>
  </si>
  <si>
    <t>Podsyp pod základové konstrukce se zhutněním a urovnáním povrchu ze štěrkodrtě netříděné</t>
  </si>
  <si>
    <t>https://podminky.urs.cz/item/CS_URS_2023_02/271542211</t>
  </si>
  <si>
    <t>8</t>
  </si>
  <si>
    <t>271532213</t>
  </si>
  <si>
    <t>Podsyp pod základové konstrukce se zhutněním z hrubého kameniva frakce 4 až 8 mm</t>
  </si>
  <si>
    <t>-2134472169</t>
  </si>
  <si>
    <t>Podsyp pod základové konstrukce se zhutněním a urovnáním povrchu z kameniva hrubého, frakce 4 - 8 mm</t>
  </si>
  <si>
    <t>https://podminky.urs.cz/item/CS_URS_2023_02/271532213</t>
  </si>
  <si>
    <t>34,15*0,05</t>
  </si>
  <si>
    <t>27,4*0,05</t>
  </si>
  <si>
    <t>9</t>
  </si>
  <si>
    <t>272313611</t>
  </si>
  <si>
    <t>Základové klenby z betonu tř. C 16/20</t>
  </si>
  <si>
    <t>-363362707</t>
  </si>
  <si>
    <t>Základy z betonu prostého klenby z betonu kamenem neprokládaného tř. C 16/20</t>
  </si>
  <si>
    <t>https://podminky.urs.cz/item/CS_URS_2023_02/272313611</t>
  </si>
  <si>
    <t>Podkladní beton pod základovou zeď:</t>
  </si>
  <si>
    <t>26,1*0,55*0,1</t>
  </si>
  <si>
    <t>10</t>
  </si>
  <si>
    <t>279113133</t>
  </si>
  <si>
    <t>Základová zeď tl přes 200 do 250 mm z tvárnic ztraceného bednění včetně výplně z betonu tř. C 16/20</t>
  </si>
  <si>
    <t>m2</t>
  </si>
  <si>
    <t>-118332061</t>
  </si>
  <si>
    <t>Základové zdi z tvárnic ztraceného bednění včetně výplně z betonu bez zvláštních nároků na vliv prostředí třídy C 16/20, tloušťky zdiva přes 200 do 250 mm</t>
  </si>
  <si>
    <t>https://podminky.urs.cz/item/CS_URS_2023_02/279113133</t>
  </si>
  <si>
    <t>Základové pasy:</t>
  </si>
  <si>
    <t>25,1*1</t>
  </si>
  <si>
    <t>Ostatní konstrukce a práce, bourání</t>
  </si>
  <si>
    <t>11</t>
  </si>
  <si>
    <t>916131111</t>
  </si>
  <si>
    <t>Osazení silničního obrubníku betonového ležatého bez boční opěry do lože z kameniva těženého</t>
  </si>
  <si>
    <t>m</t>
  </si>
  <si>
    <t>2099493485</t>
  </si>
  <si>
    <t>Osazení silničního obrubníku betonového se zřízením lože, s vyplněním a zatřením spár cementovou maltou ležatého bez boční opěry, do lože z kameniva těženého</t>
  </si>
  <si>
    <t>https://podminky.urs.cz/item/CS_URS_2023_02/916131111</t>
  </si>
  <si>
    <t>Osazení obrubníků pod podlahu:</t>
  </si>
  <si>
    <t>47</t>
  </si>
  <si>
    <t>M</t>
  </si>
  <si>
    <t>59217029</t>
  </si>
  <si>
    <t>obrubník betonový silniční nájezdový 1000x150x150mm</t>
  </si>
  <si>
    <t>-2136174097</t>
  </si>
  <si>
    <t>47*1,02 'Přepočtené koeficientem množství</t>
  </si>
  <si>
    <t>13</t>
  </si>
  <si>
    <t>9182211121</t>
  </si>
  <si>
    <t>Demontáž stávajícího pískoviště včetně zákonné likvidace</t>
  </si>
  <si>
    <t>kpl</t>
  </si>
  <si>
    <t>-535605796</t>
  </si>
  <si>
    <t>PSV</t>
  </si>
  <si>
    <t>Práce a dodávky PSV</t>
  </si>
  <si>
    <t>762</t>
  </si>
  <si>
    <t>Konstrukce tesařské</t>
  </si>
  <si>
    <t>14</t>
  </si>
  <si>
    <t>762085103</t>
  </si>
  <si>
    <t>Montáž kotevních želez, příložek, patek nebo táhel</t>
  </si>
  <si>
    <t>kus</t>
  </si>
  <si>
    <t>16</t>
  </si>
  <si>
    <t>279682818</t>
  </si>
  <si>
    <t>Montáž ocelových spojovacích prostředků (materiál ve specifikaci) kotevních želez příložek, patek, táhel</t>
  </si>
  <si>
    <t>https://podminky.urs.cz/item/CS_URS_2023_02/762085103</t>
  </si>
  <si>
    <t>15</t>
  </si>
  <si>
    <t>54825004</t>
  </si>
  <si>
    <t>kotevní patka tvaru U široká 140x120x4,0 20x400mm</t>
  </si>
  <si>
    <t>32</t>
  </si>
  <si>
    <t>-645204695</t>
  </si>
  <si>
    <t>762124110</t>
  </si>
  <si>
    <t>Montáž tesařských stěn vázaných z hoblovaného řeziva průřezové pl do 100 cm2</t>
  </si>
  <si>
    <t>1055856148</t>
  </si>
  <si>
    <t>Montáž konstrukce stěn a příček vázaných z hoblovaného řeziva průřezové plochy do 100 cm2</t>
  </si>
  <si>
    <t>https://podminky.urs.cz/item/CS_URS_2023_02/762124110</t>
  </si>
  <si>
    <t>Montáž stojek altánu:</t>
  </si>
  <si>
    <t>125</t>
  </si>
  <si>
    <t>Obvodová konstrukce:</t>
  </si>
  <si>
    <t>42</t>
  </si>
  <si>
    <t>Konstrukce posuvných vrat:</t>
  </si>
  <si>
    <t>139</t>
  </si>
  <si>
    <t>Opláštění:</t>
  </si>
  <si>
    <t>295</t>
  </si>
  <si>
    <t>17</t>
  </si>
  <si>
    <t>762332532</t>
  </si>
  <si>
    <t>Montáž vázaných kcí krovů pravidelných z řeziva hoblovaného průřezové pl přes 120 do 224 cm2</t>
  </si>
  <si>
    <t>1468718818</t>
  </si>
  <si>
    <t>Montáž vázaných konstrukcí krovů střech pultových, sedlových, valbových, stanových čtvercového nebo obdélníkového půdorysu z řeziva hoblovaného průřezové plochy přes 120 do 224 cm2</t>
  </si>
  <si>
    <t>https://podminky.urs.cz/item/CS_URS_2023_02/762332532</t>
  </si>
  <si>
    <t>Montáž krovu:</t>
  </si>
  <si>
    <t>107</t>
  </si>
  <si>
    <t>18</t>
  </si>
  <si>
    <t>60512125</t>
  </si>
  <si>
    <t>hranol stavební řezivo - modřín</t>
  </si>
  <si>
    <t>382854971</t>
  </si>
  <si>
    <t>Stojky:</t>
  </si>
  <si>
    <t>125*0,06*0,16*1,1</t>
  </si>
  <si>
    <t>42*0,05*0,16*1,1</t>
  </si>
  <si>
    <t>Konstrukce krovu:</t>
  </si>
  <si>
    <t>107*0,05*0,25*1,1</t>
  </si>
  <si>
    <t>139*0,03*0,16*1,1</t>
  </si>
  <si>
    <t>295*0,06*0,05*1,1</t>
  </si>
  <si>
    <t>19</t>
  </si>
  <si>
    <t>762195000</t>
  </si>
  <si>
    <t>Spojovací prostředky pro montáž stěn, příček, bednění stěn</t>
  </si>
  <si>
    <t>1661223324</t>
  </si>
  <si>
    <t>Spojovací prostředky stěn a příček hřebíky, svory, fixační prkna</t>
  </si>
  <si>
    <t>https://podminky.urs.cz/item/CS_URS_2023_02/762195000</t>
  </si>
  <si>
    <t>20</t>
  </si>
  <si>
    <t>7623355111</t>
  </si>
  <si>
    <t>Dodávka a montáž dřeveného okapu</t>
  </si>
  <si>
    <t>1412538897</t>
  </si>
  <si>
    <t>9,26</t>
  </si>
  <si>
    <t>7623355121</t>
  </si>
  <si>
    <t>Dodávka a montáž řetězu okapního svodu</t>
  </si>
  <si>
    <t>-1014892592</t>
  </si>
  <si>
    <t>22</t>
  </si>
  <si>
    <t>762431220</t>
  </si>
  <si>
    <t>Montáž obložení stěn deskami dřevotřískovými na sraz</t>
  </si>
  <si>
    <t>1423648805</t>
  </si>
  <si>
    <t>Obložení stěn montáž deskami z dřevovláknitých hmot včetně tvarování a úpravy pro olištování spár dřevotřískovými nebo dřevoštěpkovými na sraz</t>
  </si>
  <si>
    <t>https://podminky.urs.cz/item/CS_URS_2023_02/762431220</t>
  </si>
  <si>
    <t>Výplň z OSB desek:</t>
  </si>
  <si>
    <t>1,15*2,3*6</t>
  </si>
  <si>
    <t>23</t>
  </si>
  <si>
    <t>60711508</t>
  </si>
  <si>
    <t>deska OSB broušená – 2500 × 1250 × 30 mm</t>
  </si>
  <si>
    <t>7904418</t>
  </si>
  <si>
    <t>15,87*1,1</t>
  </si>
  <si>
    <t>24</t>
  </si>
  <si>
    <t>762523104</t>
  </si>
  <si>
    <t>Položení podlahy z hoblovaných prken na sraz</t>
  </si>
  <si>
    <t>1711920133</t>
  </si>
  <si>
    <t>Položení podlah hoblovaných na sraz z prken</t>
  </si>
  <si>
    <t>https://podminky.urs.cz/item/CS_URS_2023_02/762523104</t>
  </si>
  <si>
    <t>Podlahová konstrukce:</t>
  </si>
  <si>
    <t>46,11</t>
  </si>
  <si>
    <t>25</t>
  </si>
  <si>
    <t>61198015</t>
  </si>
  <si>
    <t>palubky podlahové modřín tl 28mm A/B</t>
  </si>
  <si>
    <t>-13169154</t>
  </si>
  <si>
    <t>46,11*1,1</t>
  </si>
  <si>
    <t>26</t>
  </si>
  <si>
    <t>762526510</t>
  </si>
  <si>
    <t>Montáž podlahového hranolku hoblovaného</t>
  </si>
  <si>
    <t>496557037</t>
  </si>
  <si>
    <t>https://podminky.urs.cz/item/CS_URS_2023_02/762526510</t>
  </si>
  <si>
    <t>Podlahový hranol:</t>
  </si>
  <si>
    <t>104</t>
  </si>
  <si>
    <t>27</t>
  </si>
  <si>
    <t>-987888320</t>
  </si>
  <si>
    <t>104*0,07*0,05*1,1</t>
  </si>
  <si>
    <t>28</t>
  </si>
  <si>
    <t>762595001</t>
  </si>
  <si>
    <t>Spojovací prostředky pro položení dřevěných podlah</t>
  </si>
  <si>
    <t>-636942731</t>
  </si>
  <si>
    <t>Spojovací prostředky podlah a podkladových konstrukcí hřebíky, vruty</t>
  </si>
  <si>
    <t>https://podminky.urs.cz/item/CS_URS_2023_02/762595001</t>
  </si>
  <si>
    <t>29</t>
  </si>
  <si>
    <t>762633120</t>
  </si>
  <si>
    <t>Kování vrat tesařských posuvných</t>
  </si>
  <si>
    <t>1470822759</t>
  </si>
  <si>
    <t xml:space="preserve">Kování vrat tesařských posuvných
</t>
  </si>
  <si>
    <t>https://podminky.urs.cz/item/CS_URS_2023_02/762633120</t>
  </si>
  <si>
    <t>P</t>
  </si>
  <si>
    <t>Poznámka k položce:_x000d_
Systémové kování pro posuvná vrata - kompletní sada včetně kotevních prvků, kolejnic, kladek a dalších dopňků pro troj a čtyřkřídlá posuvná vrata - šířka křídla vrat 1200 a 1150 mm, celková šířka vrat 12 850 mm, celková délka kolejnice 61 200 mm</t>
  </si>
  <si>
    <t>1*3 'Přepočtené koeficientem množství</t>
  </si>
  <si>
    <t>30</t>
  </si>
  <si>
    <t>RMAT0001</t>
  </si>
  <si>
    <t>vrata posuvná</t>
  </si>
  <si>
    <t>pl</t>
  </si>
  <si>
    <t>-1688051010</t>
  </si>
  <si>
    <t>31</t>
  </si>
  <si>
    <t>762813110</t>
  </si>
  <si>
    <t>Dodávka a montáž křídové tabule</t>
  </si>
  <si>
    <t>738855754</t>
  </si>
  <si>
    <t>https://podminky.urs.cz/item/CS_URS_2023_02/762813110</t>
  </si>
  <si>
    <t>762822130</t>
  </si>
  <si>
    <t>Dodávka a montáž dřevěné lavice M1</t>
  </si>
  <si>
    <t>-1799642183</t>
  </si>
  <si>
    <t>https://podminky.urs.cz/item/CS_URS_2023_02/762822130</t>
  </si>
  <si>
    <t>33</t>
  </si>
  <si>
    <t>762822140</t>
  </si>
  <si>
    <t>Dodávka a montáž dřevěného stolu M2</t>
  </si>
  <si>
    <t>-1099263629</t>
  </si>
  <si>
    <t>https://podminky.urs.cz/item/CS_URS_2023_02/762822140</t>
  </si>
  <si>
    <t>765</t>
  </si>
  <si>
    <t>Krytina skládaná</t>
  </si>
  <si>
    <t>34</t>
  </si>
  <si>
    <t>765144027</t>
  </si>
  <si>
    <t>Krytina z polykarbonátových komůrkových desek rovných tl. 25 mm na dřevěnou konstrukci</t>
  </si>
  <si>
    <t>-225300743</t>
  </si>
  <si>
    <t>Krytina z polykarbonátových desek komůrkových rovných, na konstrukci dřevěnou, tloušťky 25 mm</t>
  </si>
  <si>
    <t>https://podminky.urs.cz/item/CS_URS_2023_02/765144027</t>
  </si>
  <si>
    <t>Poznámka k položce:_x000d_
Systémové řešení zastřešení z polykarbonátových desek včetně veškerých systémových prvků (hliníkové upevňovací profily, těsnění, hliníkové ukončovací profily, spojovací materiál apod.) - polykarbonátové desky tl. 25 mm (opál) s UV ochranou</t>
  </si>
  <si>
    <t>Zastřešení:</t>
  </si>
  <si>
    <t>43,2*1,1</t>
  </si>
  <si>
    <t>35</t>
  </si>
  <si>
    <t>7651440721</t>
  </si>
  <si>
    <t>Spojovací prostředky pro zastřešení polykarbonátem</t>
  </si>
  <si>
    <t>-1082741238</t>
  </si>
  <si>
    <t>Poznámka k položce:_x000d_
hliníkové upevňovací profily, těsnění, hliníkové ukončovací profily, spojovací materiál...</t>
  </si>
  <si>
    <t>767</t>
  </si>
  <si>
    <t>Konstrukce zámečnické</t>
  </si>
  <si>
    <t>36</t>
  </si>
  <si>
    <t>767135702</t>
  </si>
  <si>
    <t>Montáž AL rámu pro zasklení polykarbonátem</t>
  </si>
  <si>
    <t>-1505786718</t>
  </si>
  <si>
    <t>https://podminky.urs.cz/item/CS_URS_2023_02/767135702</t>
  </si>
  <si>
    <t xml:space="preserve">Rám pro čelní část střechy: </t>
  </si>
  <si>
    <t>6,4*2</t>
  </si>
  <si>
    <t>0,4*8</t>
  </si>
  <si>
    <t>37</t>
  </si>
  <si>
    <t>194137121</t>
  </si>
  <si>
    <t>vrchní a boční AL profil</t>
  </si>
  <si>
    <t>-319871624</t>
  </si>
  <si>
    <t>6,4</t>
  </si>
  <si>
    <t>0,4*2</t>
  </si>
  <si>
    <t>38</t>
  </si>
  <si>
    <t>19413714</t>
  </si>
  <si>
    <t>spodní AL profil</t>
  </si>
  <si>
    <t>kg</t>
  </si>
  <si>
    <t>1557089534</t>
  </si>
  <si>
    <t>39</t>
  </si>
  <si>
    <t>19413716</t>
  </si>
  <si>
    <t>profil spojovací</t>
  </si>
  <si>
    <t>799548267</t>
  </si>
  <si>
    <t>0,4*6</t>
  </si>
  <si>
    <t>40</t>
  </si>
  <si>
    <t>7671375321</t>
  </si>
  <si>
    <t>Zavětrování ocelovým lankem</t>
  </si>
  <si>
    <t>-1035331357</t>
  </si>
  <si>
    <t>Poznámka k položce:_x000d_
Ocelové lano včetně kotevních prvů a napínáků</t>
  </si>
  <si>
    <t>783</t>
  </si>
  <si>
    <t>Dokončovací práce - nátěry</t>
  </si>
  <si>
    <t>41</t>
  </si>
  <si>
    <t>783122131</t>
  </si>
  <si>
    <t>Plošné (plné) tmelení truhlářských konstrukcí včetně přebroušení disperzním tmelem</t>
  </si>
  <si>
    <t>-765975717</t>
  </si>
  <si>
    <t>Tmelení truhlářských konstrukcí plošné (plné) včetně přebroušení tmelených míst, tmelem disperzním akrylátovým nebo latexovým</t>
  </si>
  <si>
    <t>https://podminky.urs.cz/item/CS_URS_2023_02/783122131</t>
  </si>
  <si>
    <t>1,15*2,3*6*2</t>
  </si>
  <si>
    <t>783164101</t>
  </si>
  <si>
    <t>Základní jednonásobný olejový nátěr truhlářských konstrukcí</t>
  </si>
  <si>
    <t>-1181200292</t>
  </si>
  <si>
    <t>Základní nátěr truhlářských konstrukcí jednonásobný olejový</t>
  </si>
  <si>
    <t>https://podminky.urs.cz/item/CS_URS_2023_02/783164101</t>
  </si>
  <si>
    <t>43</t>
  </si>
  <si>
    <t>783167101</t>
  </si>
  <si>
    <t>Krycí jednonásobný olejový nátěr truhlářských konstrukcí</t>
  </si>
  <si>
    <t>-2067933995</t>
  </si>
  <si>
    <t>Krycí nátěr truhlářských konstrukcí jednonásobný olejový</t>
  </si>
  <si>
    <t>https://podminky.urs.cz/item/CS_URS_2023_02/783167101</t>
  </si>
  <si>
    <t>Výplň z OSB desek - dvojnásobný nátěr:</t>
  </si>
  <si>
    <t>(1,15*2,3*6)*2*2</t>
  </si>
  <si>
    <t>786</t>
  </si>
  <si>
    <t>Dokončovací práce - čalounické úpravy</t>
  </si>
  <si>
    <t>44</t>
  </si>
  <si>
    <t>786681002</t>
  </si>
  <si>
    <t>Montáž vnitřního stínění včetně příslušenství</t>
  </si>
  <si>
    <t>817962679</t>
  </si>
  <si>
    <t>https://podminky.urs.cz/item/CS_URS_2023_02/786681002</t>
  </si>
  <si>
    <t>45</t>
  </si>
  <si>
    <t>63128006</t>
  </si>
  <si>
    <t>vnitřní stínící látková roleta</t>
  </si>
  <si>
    <t>-1955626655</t>
  </si>
  <si>
    <t>40,4545454545455*1,1 'Přepočtené koeficientem množství</t>
  </si>
  <si>
    <t>787</t>
  </si>
  <si>
    <t>Dokončovací práce - zasklívání</t>
  </si>
  <si>
    <t>46</t>
  </si>
  <si>
    <t>787127227</t>
  </si>
  <si>
    <t>Zasklívání stěn a příček PC profilem komůrkovým do Al profilu s krycí a přítlačnou lištou tl 25 mm</t>
  </si>
  <si>
    <t>2028114832</t>
  </si>
  <si>
    <t>Zasklívání stěn a příček deskami dutinovými a komůrkovými polykarbonátovým profilem komůrkovým do hliníkového U profilu s krycí a přítlačnou lištou, tl. 25 mm</t>
  </si>
  <si>
    <t>https://podminky.urs.cz/item/CS_URS_2023_02/787127227</t>
  </si>
  <si>
    <t>Zasklení posuvných částí vrat:</t>
  </si>
  <si>
    <t>1,2*2*12</t>
  </si>
  <si>
    <t>Zasklení čelní části střechy:</t>
  </si>
  <si>
    <t>1,15*0,4*5</t>
  </si>
  <si>
    <t>0,2*0,4*2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</si>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</sst>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22251102" TargetMode="External" /><Relationship Id="rId2" Type="http://schemas.openxmlformats.org/officeDocument/2006/relationships/hyperlink" Target="https://podminky.urs.cz/item/CS_URS_2023_02/162551108" TargetMode="External" /><Relationship Id="rId3" Type="http://schemas.openxmlformats.org/officeDocument/2006/relationships/hyperlink" Target="https://podminky.urs.cz/item/CS_URS_2023_02/167151101" TargetMode="External" /><Relationship Id="rId4" Type="http://schemas.openxmlformats.org/officeDocument/2006/relationships/hyperlink" Target="https://podminky.urs.cz/item/CS_URS_2023_02/171201231" TargetMode="External" /><Relationship Id="rId5" Type="http://schemas.openxmlformats.org/officeDocument/2006/relationships/hyperlink" Target="https://podminky.urs.cz/item/CS_URS_2023_02/174151102" TargetMode="External" /><Relationship Id="rId6" Type="http://schemas.openxmlformats.org/officeDocument/2006/relationships/hyperlink" Target="https://podminky.urs.cz/item/CS_URS_2023_02/271532212" TargetMode="External" /><Relationship Id="rId7" Type="http://schemas.openxmlformats.org/officeDocument/2006/relationships/hyperlink" Target="https://podminky.urs.cz/item/CS_URS_2023_02/271542211" TargetMode="External" /><Relationship Id="rId8" Type="http://schemas.openxmlformats.org/officeDocument/2006/relationships/hyperlink" Target="https://podminky.urs.cz/item/CS_URS_2023_02/271532213" TargetMode="External" /><Relationship Id="rId9" Type="http://schemas.openxmlformats.org/officeDocument/2006/relationships/hyperlink" Target="https://podminky.urs.cz/item/CS_URS_2023_02/272313611" TargetMode="External" /><Relationship Id="rId10" Type="http://schemas.openxmlformats.org/officeDocument/2006/relationships/hyperlink" Target="https://podminky.urs.cz/item/CS_URS_2023_02/279113133" TargetMode="External" /><Relationship Id="rId11" Type="http://schemas.openxmlformats.org/officeDocument/2006/relationships/hyperlink" Target="https://podminky.urs.cz/item/CS_URS_2023_02/916131111" TargetMode="External" /><Relationship Id="rId12" Type="http://schemas.openxmlformats.org/officeDocument/2006/relationships/hyperlink" Target="https://podminky.urs.cz/item/CS_URS_2023_02/762085103" TargetMode="External" /><Relationship Id="rId13" Type="http://schemas.openxmlformats.org/officeDocument/2006/relationships/hyperlink" Target="https://podminky.urs.cz/item/CS_URS_2023_02/762124110" TargetMode="External" /><Relationship Id="rId14" Type="http://schemas.openxmlformats.org/officeDocument/2006/relationships/hyperlink" Target="https://podminky.urs.cz/item/CS_URS_2023_02/762332532" TargetMode="External" /><Relationship Id="rId15" Type="http://schemas.openxmlformats.org/officeDocument/2006/relationships/hyperlink" Target="https://podminky.urs.cz/item/CS_URS_2023_02/762195000" TargetMode="External" /><Relationship Id="rId16" Type="http://schemas.openxmlformats.org/officeDocument/2006/relationships/hyperlink" Target="https://podminky.urs.cz/item/CS_URS_2023_02/762431220" TargetMode="External" /><Relationship Id="rId17" Type="http://schemas.openxmlformats.org/officeDocument/2006/relationships/hyperlink" Target="https://podminky.urs.cz/item/CS_URS_2023_02/762523104" TargetMode="External" /><Relationship Id="rId18" Type="http://schemas.openxmlformats.org/officeDocument/2006/relationships/hyperlink" Target="https://podminky.urs.cz/item/CS_URS_2023_02/762526510" TargetMode="External" /><Relationship Id="rId19" Type="http://schemas.openxmlformats.org/officeDocument/2006/relationships/hyperlink" Target="https://podminky.urs.cz/item/CS_URS_2023_02/762595001" TargetMode="External" /><Relationship Id="rId20" Type="http://schemas.openxmlformats.org/officeDocument/2006/relationships/hyperlink" Target="https://podminky.urs.cz/item/CS_URS_2023_02/762633120" TargetMode="External" /><Relationship Id="rId21" Type="http://schemas.openxmlformats.org/officeDocument/2006/relationships/hyperlink" Target="https://podminky.urs.cz/item/CS_URS_2023_02/762813110" TargetMode="External" /><Relationship Id="rId22" Type="http://schemas.openxmlformats.org/officeDocument/2006/relationships/hyperlink" Target="https://podminky.urs.cz/item/CS_URS_2023_02/762822130" TargetMode="External" /><Relationship Id="rId23" Type="http://schemas.openxmlformats.org/officeDocument/2006/relationships/hyperlink" Target="https://podminky.urs.cz/item/CS_URS_2023_02/762822140" TargetMode="External" /><Relationship Id="rId24" Type="http://schemas.openxmlformats.org/officeDocument/2006/relationships/hyperlink" Target="https://podminky.urs.cz/item/CS_URS_2023_02/765144027" TargetMode="External" /><Relationship Id="rId25" Type="http://schemas.openxmlformats.org/officeDocument/2006/relationships/hyperlink" Target="https://podminky.urs.cz/item/CS_URS_2023_02/767135702" TargetMode="External" /><Relationship Id="rId26" Type="http://schemas.openxmlformats.org/officeDocument/2006/relationships/hyperlink" Target="https://podminky.urs.cz/item/CS_URS_2023_02/783122131" TargetMode="External" /><Relationship Id="rId27" Type="http://schemas.openxmlformats.org/officeDocument/2006/relationships/hyperlink" Target="https://podminky.urs.cz/item/CS_URS_2023_02/783164101" TargetMode="External" /><Relationship Id="rId28" Type="http://schemas.openxmlformats.org/officeDocument/2006/relationships/hyperlink" Target="https://podminky.urs.cz/item/CS_URS_2023_02/783167101" TargetMode="External" /><Relationship Id="rId29" Type="http://schemas.openxmlformats.org/officeDocument/2006/relationships/hyperlink" Target="https://podminky.urs.cz/item/CS_URS_2023_02/786681002" TargetMode="External" /><Relationship Id="rId30" Type="http://schemas.openxmlformats.org/officeDocument/2006/relationships/hyperlink" Target="https://podminky.urs.cz/item/CS_URS_2023_02/787127227" TargetMode="External" /><Relationship Id="rId3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35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44</v>
      </c>
      <c r="E29" s="49"/>
      <c r="F29" s="34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46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48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53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2023/22/13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Zahradní altán, Mateřská škola, Vysocká 232/10, Žďár nad Sázavou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Město Žďár [795232]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22. 11. 2023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Městský úrad Žďár nad Sázavou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Grimm Architekti s.r.o.</v>
      </c>
      <c r="AN49" s="66"/>
      <c r="AO49" s="66"/>
      <c r="AP49" s="66"/>
      <c r="AQ49" s="42"/>
      <c r="AR49" s="46"/>
      <c r="AS49" s="76" t="s">
        <v>54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55</v>
      </c>
      <c r="D52" s="89"/>
      <c r="E52" s="89"/>
      <c r="F52" s="89"/>
      <c r="G52" s="89"/>
      <c r="H52" s="90"/>
      <c r="I52" s="91" t="s">
        <v>56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57</v>
      </c>
      <c r="AH52" s="89"/>
      <c r="AI52" s="89"/>
      <c r="AJ52" s="89"/>
      <c r="AK52" s="89"/>
      <c r="AL52" s="89"/>
      <c r="AM52" s="89"/>
      <c r="AN52" s="91" t="s">
        <v>58</v>
      </c>
      <c r="AO52" s="89"/>
      <c r="AP52" s="89"/>
      <c r="AQ52" s="93" t="s">
        <v>59</v>
      </c>
      <c r="AR52" s="46"/>
      <c r="AS52" s="94" t="s">
        <v>60</v>
      </c>
      <c r="AT52" s="95" t="s">
        <v>61</v>
      </c>
      <c r="AU52" s="95" t="s">
        <v>62</v>
      </c>
      <c r="AV52" s="95" t="s">
        <v>63</v>
      </c>
      <c r="AW52" s="95" t="s">
        <v>64</v>
      </c>
      <c r="AX52" s="95" t="s">
        <v>65</v>
      </c>
      <c r="AY52" s="95" t="s">
        <v>66</v>
      </c>
      <c r="AZ52" s="95" t="s">
        <v>67</v>
      </c>
      <c r="BA52" s="95" t="s">
        <v>68</v>
      </c>
      <c r="BB52" s="95" t="s">
        <v>69</v>
      </c>
      <c r="BC52" s="95" t="s">
        <v>70</v>
      </c>
      <c r="BD52" s="96" t="s">
        <v>71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72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73</v>
      </c>
      <c r="BT54" s="111" t="s">
        <v>74</v>
      </c>
      <c r="BV54" s="111" t="s">
        <v>75</v>
      </c>
      <c r="BW54" s="111" t="s">
        <v>5</v>
      </c>
      <c r="BX54" s="111" t="s">
        <v>76</v>
      </c>
      <c r="CL54" s="111" t="s">
        <v>19</v>
      </c>
    </row>
    <row r="55" s="7" customFormat="1" ht="24.75" customHeight="1">
      <c r="A55" s="112" t="s">
        <v>77</v>
      </c>
      <c r="B55" s="113"/>
      <c r="C55" s="114"/>
      <c r="D55" s="115" t="s">
        <v>14</v>
      </c>
      <c r="E55" s="115"/>
      <c r="F55" s="115"/>
      <c r="G55" s="115"/>
      <c r="H55" s="115"/>
      <c r="I55" s="116"/>
      <c r="J55" s="115" t="s">
        <v>17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'2023-22-13 - Zahradní alt...'!J28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78</v>
      </c>
      <c r="AR55" s="119"/>
      <c r="AS55" s="120">
        <v>0</v>
      </c>
      <c r="AT55" s="121">
        <f>ROUND(SUM(AV55:AW55),2)</f>
        <v>0</v>
      </c>
      <c r="AU55" s="122">
        <f>'2023-22-13 - Zahradní alt...'!P84</f>
        <v>0</v>
      </c>
      <c r="AV55" s="121">
        <f>'2023-22-13 - Zahradní alt...'!J31</f>
        <v>0</v>
      </c>
      <c r="AW55" s="121">
        <f>'2023-22-13 - Zahradní alt...'!J32</f>
        <v>0</v>
      </c>
      <c r="AX55" s="121">
        <f>'2023-22-13 - Zahradní alt...'!J33</f>
        <v>0</v>
      </c>
      <c r="AY55" s="121">
        <f>'2023-22-13 - Zahradní alt...'!J34</f>
        <v>0</v>
      </c>
      <c r="AZ55" s="121">
        <f>'2023-22-13 - Zahradní alt...'!F31</f>
        <v>0</v>
      </c>
      <c r="BA55" s="121">
        <f>'2023-22-13 - Zahradní alt...'!F32</f>
        <v>0</v>
      </c>
      <c r="BB55" s="121">
        <f>'2023-22-13 - Zahradní alt...'!F33</f>
        <v>0</v>
      </c>
      <c r="BC55" s="121">
        <f>'2023-22-13 - Zahradní alt...'!F34</f>
        <v>0</v>
      </c>
      <c r="BD55" s="123">
        <f>'2023-22-13 - Zahradní alt...'!F35</f>
        <v>0</v>
      </c>
      <c r="BE55" s="7"/>
      <c r="BT55" s="124" t="s">
        <v>79</v>
      </c>
      <c r="BU55" s="124" t="s">
        <v>80</v>
      </c>
      <c r="BV55" s="124" t="s">
        <v>75</v>
      </c>
      <c r="BW55" s="124" t="s">
        <v>5</v>
      </c>
      <c r="BX55" s="124" t="s">
        <v>76</v>
      </c>
      <c r="CL55" s="124" t="s">
        <v>19</v>
      </c>
    </row>
    <row r="56" s="2" customFormat="1" ht="30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6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="2" customFormat="1" ht="6.96" customHeight="1">
      <c r="A57" s="40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</sheetData>
  <sheetProtection sheet="1" formatColumns="0" formatRows="0" objects="1" scenarios="1" spinCount="100000" saltValue="625r/EzvKheGdEXYm6M2nswsgYB5xzUCYcP3Uhjl/vLWWP4PDtdmeypPiAGKq1TS6PatkOhgkYd6LGWoC5sWEQ==" hashValue="fkic1rLlEyKD3eaIemIOcYJZnQS0kAjzXel4bEEO+LnltYYqqR7SOv9NGdHKgy8ZKPgoEs8sOuNAMdNTYkR5t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3-22-13 - Zahradní al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5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2"/>
      <c r="AT3" s="19" t="s">
        <v>81</v>
      </c>
    </row>
    <row r="4" s="1" customFormat="1" ht="24.96" customHeight="1">
      <c r="B4" s="22"/>
      <c r="D4" s="127" t="s">
        <v>82</v>
      </c>
      <c r="L4" s="22"/>
      <c r="M4" s="128" t="s">
        <v>10</v>
      </c>
      <c r="AT4" s="19" t="s">
        <v>4</v>
      </c>
    </row>
    <row r="5" s="1" customFormat="1" ht="6.96" customHeight="1">
      <c r="B5" s="22"/>
      <c r="L5" s="22"/>
    </row>
    <row r="6" s="2" customFormat="1" ht="12" customHeight="1">
      <c r="A6" s="40"/>
      <c r="B6" s="46"/>
      <c r="C6" s="40"/>
      <c r="D6" s="129" t="s">
        <v>16</v>
      </c>
      <c r="E6" s="40"/>
      <c r="F6" s="40"/>
      <c r="G6" s="40"/>
      <c r="H6" s="40"/>
      <c r="I6" s="40"/>
      <c r="J6" s="40"/>
      <c r="K6" s="40"/>
      <c r="L6" s="13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="2" customFormat="1" ht="30" customHeight="1">
      <c r="A7" s="40"/>
      <c r="B7" s="46"/>
      <c r="C7" s="40"/>
      <c r="D7" s="40"/>
      <c r="E7" s="131" t="s">
        <v>17</v>
      </c>
      <c r="F7" s="40"/>
      <c r="G7" s="40"/>
      <c r="H7" s="40"/>
      <c r="I7" s="40"/>
      <c r="J7" s="40"/>
      <c r="K7" s="40"/>
      <c r="L7" s="13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="2" customFormat="1">
      <c r="A8" s="40"/>
      <c r="B8" s="46"/>
      <c r="C8" s="40"/>
      <c r="D8" s="40"/>
      <c r="E8" s="40"/>
      <c r="F8" s="40"/>
      <c r="G8" s="40"/>
      <c r="H8" s="40"/>
      <c r="I8" s="40"/>
      <c r="J8" s="40"/>
      <c r="K8" s="40"/>
      <c r="L8" s="13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2" customHeight="1">
      <c r="A9" s="40"/>
      <c r="B9" s="46"/>
      <c r="C9" s="40"/>
      <c r="D9" s="129" t="s">
        <v>18</v>
      </c>
      <c r="E9" s="40"/>
      <c r="F9" s="132" t="s">
        <v>19</v>
      </c>
      <c r="G9" s="40"/>
      <c r="H9" s="40"/>
      <c r="I9" s="129" t="s">
        <v>20</v>
      </c>
      <c r="J9" s="132" t="s">
        <v>19</v>
      </c>
      <c r="K9" s="40"/>
      <c r="L9" s="13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29" t="s">
        <v>21</v>
      </c>
      <c r="E10" s="40"/>
      <c r="F10" s="132" t="s">
        <v>22</v>
      </c>
      <c r="G10" s="40"/>
      <c r="H10" s="40"/>
      <c r="I10" s="129" t="s">
        <v>23</v>
      </c>
      <c r="J10" s="133" t="str">
        <f>'Rekapitulace stavby'!AN8</f>
        <v>22. 11. 2023</v>
      </c>
      <c r="K10" s="40"/>
      <c r="L10" s="13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0.8" customHeight="1">
      <c r="A11" s="40"/>
      <c r="B11" s="46"/>
      <c r="C11" s="40"/>
      <c r="D11" s="40"/>
      <c r="E11" s="40"/>
      <c r="F11" s="40"/>
      <c r="G11" s="40"/>
      <c r="H11" s="40"/>
      <c r="I11" s="40"/>
      <c r="J11" s="40"/>
      <c r="K11" s="40"/>
      <c r="L11" s="13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29" t="s">
        <v>25</v>
      </c>
      <c r="E12" s="40"/>
      <c r="F12" s="40"/>
      <c r="G12" s="40"/>
      <c r="H12" s="40"/>
      <c r="I12" s="129" t="s">
        <v>26</v>
      </c>
      <c r="J12" s="132" t="s">
        <v>27</v>
      </c>
      <c r="K12" s="40"/>
      <c r="L12" s="13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8" customHeight="1">
      <c r="A13" s="40"/>
      <c r="B13" s="46"/>
      <c r="C13" s="40"/>
      <c r="D13" s="40"/>
      <c r="E13" s="132" t="s">
        <v>28</v>
      </c>
      <c r="F13" s="40"/>
      <c r="G13" s="40"/>
      <c r="H13" s="40"/>
      <c r="I13" s="129" t="s">
        <v>29</v>
      </c>
      <c r="J13" s="132" t="s">
        <v>19</v>
      </c>
      <c r="K13" s="40"/>
      <c r="L13" s="13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6.96" customHeigh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3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29" t="s">
        <v>30</v>
      </c>
      <c r="E15" s="40"/>
      <c r="F15" s="40"/>
      <c r="G15" s="40"/>
      <c r="H15" s="40"/>
      <c r="I15" s="129" t="s">
        <v>26</v>
      </c>
      <c r="J15" s="35" t="str">
        <f>'Rekapitulace stavby'!AN13</f>
        <v>Vyplň údaj</v>
      </c>
      <c r="K15" s="40"/>
      <c r="L15" s="13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8" customHeight="1">
      <c r="A16" s="40"/>
      <c r="B16" s="46"/>
      <c r="C16" s="40"/>
      <c r="D16" s="40"/>
      <c r="E16" s="35" t="str">
        <f>'Rekapitulace stavby'!E14</f>
        <v>Vyplň údaj</v>
      </c>
      <c r="F16" s="132"/>
      <c r="G16" s="132"/>
      <c r="H16" s="132"/>
      <c r="I16" s="129" t="s">
        <v>29</v>
      </c>
      <c r="J16" s="35" t="str">
        <f>'Rekapitulace stavby'!AN14</f>
        <v>Vyplň údaj</v>
      </c>
      <c r="K16" s="40"/>
      <c r="L16" s="13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6.96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3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29" t="s">
        <v>32</v>
      </c>
      <c r="E18" s="40"/>
      <c r="F18" s="40"/>
      <c r="G18" s="40"/>
      <c r="H18" s="40"/>
      <c r="I18" s="129" t="s">
        <v>26</v>
      </c>
      <c r="J18" s="132" t="s">
        <v>33</v>
      </c>
      <c r="K18" s="40"/>
      <c r="L18" s="13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2" t="s">
        <v>34</v>
      </c>
      <c r="F19" s="40"/>
      <c r="G19" s="40"/>
      <c r="H19" s="40"/>
      <c r="I19" s="129" t="s">
        <v>29</v>
      </c>
      <c r="J19" s="132" t="s">
        <v>19</v>
      </c>
      <c r="K19" s="40"/>
      <c r="L19" s="13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3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29" t="s">
        <v>36</v>
      </c>
      <c r="E21" s="40"/>
      <c r="F21" s="40"/>
      <c r="G21" s="40"/>
      <c r="H21" s="40"/>
      <c r="I21" s="129" t="s">
        <v>26</v>
      </c>
      <c r="J21" s="132" t="str">
        <f>IF('Rekapitulace stavby'!AN19="","",'Rekapitulace stavby'!AN19)</f>
        <v/>
      </c>
      <c r="K21" s="40"/>
      <c r="L21" s="13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132" t="str">
        <f>IF('Rekapitulace stavby'!E20="","",'Rekapitulace stavby'!E20)</f>
        <v xml:space="preserve"> </v>
      </c>
      <c r="F22" s="40"/>
      <c r="G22" s="40"/>
      <c r="H22" s="40"/>
      <c r="I22" s="129" t="s">
        <v>29</v>
      </c>
      <c r="J22" s="132" t="str">
        <f>IF('Rekapitulace stavby'!AN20="","",'Rekapitulace stavby'!AN20)</f>
        <v/>
      </c>
      <c r="K22" s="40"/>
      <c r="L22" s="13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3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29" t="s">
        <v>38</v>
      </c>
      <c r="E24" s="40"/>
      <c r="F24" s="40"/>
      <c r="G24" s="40"/>
      <c r="H24" s="40"/>
      <c r="I24" s="40"/>
      <c r="J24" s="40"/>
      <c r="K24" s="40"/>
      <c r="L24" s="13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8" customFormat="1" ht="71.25" customHeight="1">
      <c r="A25" s="134"/>
      <c r="B25" s="135"/>
      <c r="C25" s="134"/>
      <c r="D25" s="134"/>
      <c r="E25" s="136" t="s">
        <v>39</v>
      </c>
      <c r="F25" s="136"/>
      <c r="G25" s="136"/>
      <c r="H25" s="136"/>
      <c r="I25" s="134"/>
      <c r="J25" s="134"/>
      <c r="K25" s="134"/>
      <c r="L25" s="137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3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138"/>
      <c r="E27" s="138"/>
      <c r="F27" s="138"/>
      <c r="G27" s="138"/>
      <c r="H27" s="138"/>
      <c r="I27" s="138"/>
      <c r="J27" s="138"/>
      <c r="K27" s="138"/>
      <c r="L27" s="13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25.44" customHeight="1">
      <c r="A28" s="40"/>
      <c r="B28" s="46"/>
      <c r="C28" s="40"/>
      <c r="D28" s="139" t="s">
        <v>40</v>
      </c>
      <c r="E28" s="40"/>
      <c r="F28" s="40"/>
      <c r="G28" s="40"/>
      <c r="H28" s="40"/>
      <c r="I28" s="40"/>
      <c r="J28" s="140">
        <f>ROUND(J84, 2)</f>
        <v>0</v>
      </c>
      <c r="K28" s="40"/>
      <c r="L28" s="13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38"/>
      <c r="E29" s="138"/>
      <c r="F29" s="138"/>
      <c r="G29" s="138"/>
      <c r="H29" s="138"/>
      <c r="I29" s="138"/>
      <c r="J29" s="138"/>
      <c r="K29" s="138"/>
      <c r="L29" s="13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6"/>
      <c r="C30" s="40"/>
      <c r="D30" s="40"/>
      <c r="E30" s="40"/>
      <c r="F30" s="141" t="s">
        <v>42</v>
      </c>
      <c r="G30" s="40"/>
      <c r="H30" s="40"/>
      <c r="I30" s="141" t="s">
        <v>41</v>
      </c>
      <c r="J30" s="141" t="s">
        <v>43</v>
      </c>
      <c r="K30" s="40"/>
      <c r="L30" s="13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6"/>
      <c r="C31" s="40"/>
      <c r="D31" s="142" t="s">
        <v>44</v>
      </c>
      <c r="E31" s="129" t="s">
        <v>45</v>
      </c>
      <c r="F31" s="143">
        <f>ROUND((SUM(BE84:BE325)),  2)</f>
        <v>0</v>
      </c>
      <c r="G31" s="40"/>
      <c r="H31" s="40"/>
      <c r="I31" s="144">
        <v>0.20999999999999999</v>
      </c>
      <c r="J31" s="143">
        <f>ROUND(((SUM(BE84:BE325))*I31),  2)</f>
        <v>0</v>
      </c>
      <c r="K31" s="40"/>
      <c r="L31" s="13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129" t="s">
        <v>46</v>
      </c>
      <c r="F32" s="143">
        <f>ROUND((SUM(BF84:BF325)),  2)</f>
        <v>0</v>
      </c>
      <c r="G32" s="40"/>
      <c r="H32" s="40"/>
      <c r="I32" s="144">
        <v>0.12</v>
      </c>
      <c r="J32" s="143">
        <f>ROUND(((SUM(BF84:BF325))*I32),  2)</f>
        <v>0</v>
      </c>
      <c r="K32" s="40"/>
      <c r="L32" s="13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hidden="1" s="2" customFormat="1" ht="14.4" customHeight="1">
      <c r="A33" s="40"/>
      <c r="B33" s="46"/>
      <c r="C33" s="40"/>
      <c r="D33" s="40"/>
      <c r="E33" s="129" t="s">
        <v>47</v>
      </c>
      <c r="F33" s="143">
        <f>ROUND((SUM(BG84:BG325)),  2)</f>
        <v>0</v>
      </c>
      <c r="G33" s="40"/>
      <c r="H33" s="40"/>
      <c r="I33" s="144">
        <v>0.20999999999999999</v>
      </c>
      <c r="J33" s="143">
        <f>0</f>
        <v>0</v>
      </c>
      <c r="K33" s="40"/>
      <c r="L33" s="13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hidden="1" s="2" customFormat="1" ht="14.4" customHeight="1">
      <c r="A34" s="40"/>
      <c r="B34" s="46"/>
      <c r="C34" s="40"/>
      <c r="D34" s="40"/>
      <c r="E34" s="129" t="s">
        <v>48</v>
      </c>
      <c r="F34" s="143">
        <f>ROUND((SUM(BH84:BH325)),  2)</f>
        <v>0</v>
      </c>
      <c r="G34" s="40"/>
      <c r="H34" s="40"/>
      <c r="I34" s="144">
        <v>0.12</v>
      </c>
      <c r="J34" s="143">
        <f>0</f>
        <v>0</v>
      </c>
      <c r="K34" s="40"/>
      <c r="L34" s="13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29" t="s">
        <v>49</v>
      </c>
      <c r="F35" s="143">
        <f>ROUND((SUM(BI84:BI325)),  2)</f>
        <v>0</v>
      </c>
      <c r="G35" s="40"/>
      <c r="H35" s="40"/>
      <c r="I35" s="144">
        <v>0</v>
      </c>
      <c r="J35" s="143">
        <f>0</f>
        <v>0</v>
      </c>
      <c r="K35" s="40"/>
      <c r="L35" s="13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6.96" customHeight="1">
      <c r="A36" s="40"/>
      <c r="B36" s="46"/>
      <c r="C36" s="40"/>
      <c r="D36" s="40"/>
      <c r="E36" s="40"/>
      <c r="F36" s="40"/>
      <c r="G36" s="40"/>
      <c r="H36" s="40"/>
      <c r="I36" s="40"/>
      <c r="J36" s="40"/>
      <c r="K36" s="40"/>
      <c r="L36" s="13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25.44" customHeight="1">
      <c r="A37" s="40"/>
      <c r="B37" s="46"/>
      <c r="C37" s="145"/>
      <c r="D37" s="146" t="s">
        <v>50</v>
      </c>
      <c r="E37" s="147"/>
      <c r="F37" s="147"/>
      <c r="G37" s="148" t="s">
        <v>51</v>
      </c>
      <c r="H37" s="149" t="s">
        <v>52</v>
      </c>
      <c r="I37" s="147"/>
      <c r="J37" s="150">
        <f>SUM(J28:J35)</f>
        <v>0</v>
      </c>
      <c r="K37" s="151"/>
      <c r="L37" s="13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152"/>
      <c r="C38" s="153"/>
      <c r="D38" s="153"/>
      <c r="E38" s="153"/>
      <c r="F38" s="153"/>
      <c r="G38" s="153"/>
      <c r="H38" s="153"/>
      <c r="I38" s="153"/>
      <c r="J38" s="153"/>
      <c r="K38" s="153"/>
      <c r="L38" s="13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42" s="2" customFormat="1" ht="6.96" customHeight="1">
      <c r="A42" s="40"/>
      <c r="B42" s="154"/>
      <c r="C42" s="155"/>
      <c r="D42" s="155"/>
      <c r="E42" s="155"/>
      <c r="F42" s="155"/>
      <c r="G42" s="155"/>
      <c r="H42" s="155"/>
      <c r="I42" s="155"/>
      <c r="J42" s="155"/>
      <c r="K42" s="155"/>
      <c r="L42" s="13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4.96" customHeight="1">
      <c r="A43" s="40"/>
      <c r="B43" s="41"/>
      <c r="C43" s="25" t="s">
        <v>83</v>
      </c>
      <c r="D43" s="42"/>
      <c r="E43" s="42"/>
      <c r="F43" s="42"/>
      <c r="G43" s="42"/>
      <c r="H43" s="42"/>
      <c r="I43" s="42"/>
      <c r="J43" s="42"/>
      <c r="K43" s="42"/>
      <c r="L43" s="13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6.96" customHeight="1">
      <c r="A44" s="40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13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12" customHeight="1">
      <c r="A45" s="40"/>
      <c r="B45" s="41"/>
      <c r="C45" s="34" t="s">
        <v>16</v>
      </c>
      <c r="D45" s="42"/>
      <c r="E45" s="42"/>
      <c r="F45" s="42"/>
      <c r="G45" s="42"/>
      <c r="H45" s="42"/>
      <c r="I45" s="42"/>
      <c r="J45" s="42"/>
      <c r="K45" s="42"/>
      <c r="L45" s="13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30" customHeight="1">
      <c r="A46" s="40"/>
      <c r="B46" s="41"/>
      <c r="C46" s="42"/>
      <c r="D46" s="42"/>
      <c r="E46" s="71" t="str">
        <f>E7</f>
        <v>Zahradní altán, Mateřská škola, Vysocká 232/10, Žďár nad Sázavou</v>
      </c>
      <c r="F46" s="42"/>
      <c r="G46" s="42"/>
      <c r="H46" s="42"/>
      <c r="I46" s="42"/>
      <c r="J46" s="42"/>
      <c r="K46" s="42"/>
      <c r="L46" s="13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6.96" customHeight="1">
      <c r="A47" s="40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13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2" customHeight="1">
      <c r="A48" s="40"/>
      <c r="B48" s="41"/>
      <c r="C48" s="34" t="s">
        <v>21</v>
      </c>
      <c r="D48" s="42"/>
      <c r="E48" s="42"/>
      <c r="F48" s="29" t="str">
        <f>F10</f>
        <v>Město Žďár [795232]</v>
      </c>
      <c r="G48" s="42"/>
      <c r="H48" s="42"/>
      <c r="I48" s="34" t="s">
        <v>23</v>
      </c>
      <c r="J48" s="74" t="str">
        <f>IF(J10="","",J10)</f>
        <v>22. 11. 2023</v>
      </c>
      <c r="K48" s="42"/>
      <c r="L48" s="13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6.96" customHeight="1">
      <c r="A49" s="40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13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5.65" customHeight="1">
      <c r="A50" s="40"/>
      <c r="B50" s="41"/>
      <c r="C50" s="34" t="s">
        <v>25</v>
      </c>
      <c r="D50" s="42"/>
      <c r="E50" s="42"/>
      <c r="F50" s="29" t="str">
        <f>E13</f>
        <v>Městský úrad Žďár nad Sázavou</v>
      </c>
      <c r="G50" s="42"/>
      <c r="H50" s="42"/>
      <c r="I50" s="34" t="s">
        <v>32</v>
      </c>
      <c r="J50" s="38" t="str">
        <f>E19</f>
        <v>Grimm Architekti s.r.o.</v>
      </c>
      <c r="K50" s="42"/>
      <c r="L50" s="13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5.15" customHeight="1">
      <c r="A51" s="40"/>
      <c r="B51" s="41"/>
      <c r="C51" s="34" t="s">
        <v>30</v>
      </c>
      <c r="D51" s="42"/>
      <c r="E51" s="42"/>
      <c r="F51" s="29" t="str">
        <f>IF(E16="","",E16)</f>
        <v>Vyplň údaj</v>
      </c>
      <c r="G51" s="42"/>
      <c r="H51" s="42"/>
      <c r="I51" s="34" t="s">
        <v>36</v>
      </c>
      <c r="J51" s="38" t="str">
        <f>E22</f>
        <v xml:space="preserve"> </v>
      </c>
      <c r="K51" s="42"/>
      <c r="L51" s="13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0.32" customHeight="1">
      <c r="A52" s="40"/>
      <c r="B52" s="41"/>
      <c r="C52" s="42"/>
      <c r="D52" s="42"/>
      <c r="E52" s="42"/>
      <c r="F52" s="42"/>
      <c r="G52" s="42"/>
      <c r="H52" s="42"/>
      <c r="I52" s="42"/>
      <c r="J52" s="42"/>
      <c r="K52" s="42"/>
      <c r="L52" s="13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29.28" customHeight="1">
      <c r="A53" s="40"/>
      <c r="B53" s="41"/>
      <c r="C53" s="156" t="s">
        <v>84</v>
      </c>
      <c r="D53" s="157"/>
      <c r="E53" s="157"/>
      <c r="F53" s="157"/>
      <c r="G53" s="157"/>
      <c r="H53" s="157"/>
      <c r="I53" s="157"/>
      <c r="J53" s="158" t="s">
        <v>85</v>
      </c>
      <c r="K53" s="157"/>
      <c r="L53" s="13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0.32" customHeight="1">
      <c r="A54" s="40"/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13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2.8" customHeight="1">
      <c r="A55" s="40"/>
      <c r="B55" s="41"/>
      <c r="C55" s="159" t="s">
        <v>72</v>
      </c>
      <c r="D55" s="42"/>
      <c r="E55" s="42"/>
      <c r="F55" s="42"/>
      <c r="G55" s="42"/>
      <c r="H55" s="42"/>
      <c r="I55" s="42"/>
      <c r="J55" s="104">
        <f>J84</f>
        <v>0</v>
      </c>
      <c r="K55" s="42"/>
      <c r="L55" s="13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U55" s="19" t="s">
        <v>86</v>
      </c>
    </row>
    <row r="56" s="9" customFormat="1" ht="24.96" customHeight="1">
      <c r="A56" s="9"/>
      <c r="B56" s="160"/>
      <c r="C56" s="161"/>
      <c r="D56" s="162" t="s">
        <v>87</v>
      </c>
      <c r="E56" s="163"/>
      <c r="F56" s="163"/>
      <c r="G56" s="163"/>
      <c r="H56" s="163"/>
      <c r="I56" s="163"/>
      <c r="J56" s="164">
        <f>J85</f>
        <v>0</v>
      </c>
      <c r="K56" s="161"/>
      <c r="L56" s="165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6"/>
      <c r="C57" s="167"/>
      <c r="D57" s="168" t="s">
        <v>88</v>
      </c>
      <c r="E57" s="169"/>
      <c r="F57" s="169"/>
      <c r="G57" s="169"/>
      <c r="H57" s="169"/>
      <c r="I57" s="169"/>
      <c r="J57" s="170">
        <f>J86</f>
        <v>0</v>
      </c>
      <c r="K57" s="167"/>
      <c r="L57" s="171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6"/>
      <c r="C58" s="167"/>
      <c r="D58" s="168" t="s">
        <v>89</v>
      </c>
      <c r="E58" s="169"/>
      <c r="F58" s="169"/>
      <c r="G58" s="169"/>
      <c r="H58" s="169"/>
      <c r="I58" s="169"/>
      <c r="J58" s="170">
        <f>J118</f>
        <v>0</v>
      </c>
      <c r="K58" s="167"/>
      <c r="L58" s="171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6"/>
      <c r="C59" s="167"/>
      <c r="D59" s="168" t="s">
        <v>90</v>
      </c>
      <c r="E59" s="169"/>
      <c r="F59" s="169"/>
      <c r="G59" s="169"/>
      <c r="H59" s="169"/>
      <c r="I59" s="169"/>
      <c r="J59" s="170">
        <f>J144</f>
        <v>0</v>
      </c>
      <c r="K59" s="167"/>
      <c r="L59" s="171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9" customFormat="1" ht="24.96" customHeight="1">
      <c r="A60" s="9"/>
      <c r="B60" s="160"/>
      <c r="C60" s="161"/>
      <c r="D60" s="162" t="s">
        <v>91</v>
      </c>
      <c r="E60" s="163"/>
      <c r="F60" s="163"/>
      <c r="G60" s="163"/>
      <c r="H60" s="163"/>
      <c r="I60" s="163"/>
      <c r="J60" s="164">
        <f>J155</f>
        <v>0</v>
      </c>
      <c r="K60" s="161"/>
      <c r="L60" s="16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6"/>
      <c r="C61" s="167"/>
      <c r="D61" s="168" t="s">
        <v>92</v>
      </c>
      <c r="E61" s="169"/>
      <c r="F61" s="169"/>
      <c r="G61" s="169"/>
      <c r="H61" s="169"/>
      <c r="I61" s="169"/>
      <c r="J61" s="170">
        <f>J156</f>
        <v>0</v>
      </c>
      <c r="K61" s="167"/>
      <c r="L61" s="17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6"/>
      <c r="C62" s="167"/>
      <c r="D62" s="168" t="s">
        <v>93</v>
      </c>
      <c r="E62" s="169"/>
      <c r="F62" s="169"/>
      <c r="G62" s="169"/>
      <c r="H62" s="169"/>
      <c r="I62" s="169"/>
      <c r="J62" s="170">
        <f>J258</f>
        <v>0</v>
      </c>
      <c r="K62" s="167"/>
      <c r="L62" s="17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6"/>
      <c r="C63" s="167"/>
      <c r="D63" s="168" t="s">
        <v>94</v>
      </c>
      <c r="E63" s="169"/>
      <c r="F63" s="169"/>
      <c r="G63" s="169"/>
      <c r="H63" s="169"/>
      <c r="I63" s="169"/>
      <c r="J63" s="170">
        <f>J268</f>
        <v>0</v>
      </c>
      <c r="K63" s="167"/>
      <c r="L63" s="17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6"/>
      <c r="C64" s="167"/>
      <c r="D64" s="168" t="s">
        <v>95</v>
      </c>
      <c r="E64" s="169"/>
      <c r="F64" s="169"/>
      <c r="G64" s="169"/>
      <c r="H64" s="169"/>
      <c r="I64" s="169"/>
      <c r="J64" s="170">
        <f>J290</f>
        <v>0</v>
      </c>
      <c r="K64" s="167"/>
      <c r="L64" s="17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6"/>
      <c r="C65" s="167"/>
      <c r="D65" s="168" t="s">
        <v>96</v>
      </c>
      <c r="E65" s="169"/>
      <c r="F65" s="169"/>
      <c r="G65" s="169"/>
      <c r="H65" s="169"/>
      <c r="I65" s="169"/>
      <c r="J65" s="170">
        <f>J309</f>
        <v>0</v>
      </c>
      <c r="K65" s="167"/>
      <c r="L65" s="17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6"/>
      <c r="C66" s="167"/>
      <c r="D66" s="168" t="s">
        <v>97</v>
      </c>
      <c r="E66" s="169"/>
      <c r="F66" s="169"/>
      <c r="G66" s="169"/>
      <c r="H66" s="169"/>
      <c r="I66" s="169"/>
      <c r="J66" s="170">
        <f>J316</f>
        <v>0</v>
      </c>
      <c r="K66" s="167"/>
      <c r="L66" s="17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98</v>
      </c>
      <c r="D73" s="42"/>
      <c r="E73" s="42"/>
      <c r="F73" s="42"/>
      <c r="G73" s="42"/>
      <c r="H73" s="42"/>
      <c r="I73" s="42"/>
      <c r="J73" s="42"/>
      <c r="K73" s="42"/>
      <c r="L73" s="13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30" customHeight="1">
      <c r="A76" s="40"/>
      <c r="B76" s="41"/>
      <c r="C76" s="42"/>
      <c r="D76" s="42"/>
      <c r="E76" s="71" t="str">
        <f>E7</f>
        <v>Zahradní altán, Mateřská škola, Vysocká 232/10, Žďár nad Sázavou</v>
      </c>
      <c r="F76" s="42"/>
      <c r="G76" s="42"/>
      <c r="H76" s="42"/>
      <c r="I76" s="42"/>
      <c r="J76" s="42"/>
      <c r="K76" s="42"/>
      <c r="L76" s="13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F10</f>
        <v>Město Žďár [795232]</v>
      </c>
      <c r="G78" s="42"/>
      <c r="H78" s="42"/>
      <c r="I78" s="34" t="s">
        <v>23</v>
      </c>
      <c r="J78" s="74" t="str">
        <f>IF(J10="","",J10)</f>
        <v>22. 11. 2023</v>
      </c>
      <c r="K78" s="42"/>
      <c r="L78" s="13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5.65" customHeight="1">
      <c r="A80" s="40"/>
      <c r="B80" s="41"/>
      <c r="C80" s="34" t="s">
        <v>25</v>
      </c>
      <c r="D80" s="42"/>
      <c r="E80" s="42"/>
      <c r="F80" s="29" t="str">
        <f>E13</f>
        <v>Městský úrad Žďár nad Sázavou</v>
      </c>
      <c r="G80" s="42"/>
      <c r="H80" s="42"/>
      <c r="I80" s="34" t="s">
        <v>32</v>
      </c>
      <c r="J80" s="38" t="str">
        <f>E19</f>
        <v>Grimm Architekti s.r.o.</v>
      </c>
      <c r="K80" s="42"/>
      <c r="L80" s="13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30</v>
      </c>
      <c r="D81" s="42"/>
      <c r="E81" s="42"/>
      <c r="F81" s="29" t="str">
        <f>IF(E16="","",E16)</f>
        <v>Vyplň údaj</v>
      </c>
      <c r="G81" s="42"/>
      <c r="H81" s="42"/>
      <c r="I81" s="34" t="s">
        <v>36</v>
      </c>
      <c r="J81" s="38" t="str">
        <f>E22</f>
        <v xml:space="preserve"> </v>
      </c>
      <c r="K81" s="42"/>
      <c r="L81" s="13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2"/>
      <c r="B83" s="173"/>
      <c r="C83" s="174" t="s">
        <v>99</v>
      </c>
      <c r="D83" s="175" t="s">
        <v>59</v>
      </c>
      <c r="E83" s="175" t="s">
        <v>55</v>
      </c>
      <c r="F83" s="175" t="s">
        <v>56</v>
      </c>
      <c r="G83" s="175" t="s">
        <v>100</v>
      </c>
      <c r="H83" s="175" t="s">
        <v>101</v>
      </c>
      <c r="I83" s="175" t="s">
        <v>102</v>
      </c>
      <c r="J83" s="175" t="s">
        <v>85</v>
      </c>
      <c r="K83" s="176" t="s">
        <v>103</v>
      </c>
      <c r="L83" s="177"/>
      <c r="M83" s="94" t="s">
        <v>19</v>
      </c>
      <c r="N83" s="95" t="s">
        <v>44</v>
      </c>
      <c r="O83" s="95" t="s">
        <v>104</v>
      </c>
      <c r="P83" s="95" t="s">
        <v>105</v>
      </c>
      <c r="Q83" s="95" t="s">
        <v>106</v>
      </c>
      <c r="R83" s="95" t="s">
        <v>107</v>
      </c>
      <c r="S83" s="95" t="s">
        <v>108</v>
      </c>
      <c r="T83" s="96" t="s">
        <v>109</v>
      </c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  <c r="AE83" s="172"/>
    </row>
    <row r="84" s="2" customFormat="1" ht="22.8" customHeight="1">
      <c r="A84" s="40"/>
      <c r="B84" s="41"/>
      <c r="C84" s="101" t="s">
        <v>110</v>
      </c>
      <c r="D84" s="42"/>
      <c r="E84" s="42"/>
      <c r="F84" s="42"/>
      <c r="G84" s="42"/>
      <c r="H84" s="42"/>
      <c r="I84" s="42"/>
      <c r="J84" s="178">
        <f>BK84</f>
        <v>0</v>
      </c>
      <c r="K84" s="42"/>
      <c r="L84" s="46"/>
      <c r="M84" s="97"/>
      <c r="N84" s="179"/>
      <c r="O84" s="98"/>
      <c r="P84" s="180">
        <f>P85+P155</f>
        <v>0</v>
      </c>
      <c r="Q84" s="98"/>
      <c r="R84" s="180">
        <f>R85+R155</f>
        <v>53.257185210000003</v>
      </c>
      <c r="S84" s="98"/>
      <c r="T84" s="181">
        <f>T85+T155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73</v>
      </c>
      <c r="AU84" s="19" t="s">
        <v>86</v>
      </c>
      <c r="BK84" s="182">
        <f>BK85+BK155</f>
        <v>0</v>
      </c>
    </row>
    <row r="85" s="12" customFormat="1" ht="25.92" customHeight="1">
      <c r="A85" s="12"/>
      <c r="B85" s="183"/>
      <c r="C85" s="184"/>
      <c r="D85" s="185" t="s">
        <v>73</v>
      </c>
      <c r="E85" s="186" t="s">
        <v>111</v>
      </c>
      <c r="F85" s="186" t="s">
        <v>112</v>
      </c>
      <c r="G85" s="184"/>
      <c r="H85" s="184"/>
      <c r="I85" s="187"/>
      <c r="J85" s="188">
        <f>BK85</f>
        <v>0</v>
      </c>
      <c r="K85" s="184"/>
      <c r="L85" s="189"/>
      <c r="M85" s="190"/>
      <c r="N85" s="191"/>
      <c r="O85" s="191"/>
      <c r="P85" s="192">
        <f>P86+P118+P144</f>
        <v>0</v>
      </c>
      <c r="Q85" s="191"/>
      <c r="R85" s="192">
        <f>R86+R118+R144</f>
        <v>48.511965719999999</v>
      </c>
      <c r="S85" s="191"/>
      <c r="T85" s="193">
        <f>T86+T118+T144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4" t="s">
        <v>79</v>
      </c>
      <c r="AT85" s="195" t="s">
        <v>73</v>
      </c>
      <c r="AU85" s="195" t="s">
        <v>74</v>
      </c>
      <c r="AY85" s="194" t="s">
        <v>113</v>
      </c>
      <c r="BK85" s="196">
        <f>BK86+BK118+BK144</f>
        <v>0</v>
      </c>
    </row>
    <row r="86" s="12" customFormat="1" ht="22.8" customHeight="1">
      <c r="A86" s="12"/>
      <c r="B86" s="183"/>
      <c r="C86" s="184"/>
      <c r="D86" s="185" t="s">
        <v>73</v>
      </c>
      <c r="E86" s="197" t="s">
        <v>79</v>
      </c>
      <c r="F86" s="197" t="s">
        <v>114</v>
      </c>
      <c r="G86" s="184"/>
      <c r="H86" s="184"/>
      <c r="I86" s="187"/>
      <c r="J86" s="198">
        <f>BK86</f>
        <v>0</v>
      </c>
      <c r="K86" s="184"/>
      <c r="L86" s="189"/>
      <c r="M86" s="190"/>
      <c r="N86" s="191"/>
      <c r="O86" s="191"/>
      <c r="P86" s="192">
        <f>SUM(P87:P117)</f>
        <v>0</v>
      </c>
      <c r="Q86" s="191"/>
      <c r="R86" s="192">
        <f>SUM(R87:R117)</f>
        <v>0</v>
      </c>
      <c r="S86" s="191"/>
      <c r="T86" s="193">
        <f>SUM(T87:T117)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4" t="s">
        <v>79</v>
      </c>
      <c r="AT86" s="195" t="s">
        <v>73</v>
      </c>
      <c r="AU86" s="195" t="s">
        <v>79</v>
      </c>
      <c r="AY86" s="194" t="s">
        <v>113</v>
      </c>
      <c r="BK86" s="196">
        <f>SUM(BK87:BK117)</f>
        <v>0</v>
      </c>
    </row>
    <row r="87" s="2" customFormat="1" ht="33" customHeight="1">
      <c r="A87" s="40"/>
      <c r="B87" s="41"/>
      <c r="C87" s="199" t="s">
        <v>79</v>
      </c>
      <c r="D87" s="199" t="s">
        <v>115</v>
      </c>
      <c r="E87" s="200" t="s">
        <v>116</v>
      </c>
      <c r="F87" s="201" t="s">
        <v>117</v>
      </c>
      <c r="G87" s="202" t="s">
        <v>118</v>
      </c>
      <c r="H87" s="203">
        <v>28.536999999999999</v>
      </c>
      <c r="I87" s="204"/>
      <c r="J87" s="205">
        <f>ROUND(I87*H87,2)</f>
        <v>0</v>
      </c>
      <c r="K87" s="201" t="s">
        <v>119</v>
      </c>
      <c r="L87" s="46"/>
      <c r="M87" s="206" t="s">
        <v>19</v>
      </c>
      <c r="N87" s="207" t="s">
        <v>45</v>
      </c>
      <c r="O87" s="86"/>
      <c r="P87" s="208">
        <f>O87*H87</f>
        <v>0</v>
      </c>
      <c r="Q87" s="208">
        <v>0</v>
      </c>
      <c r="R87" s="208">
        <f>Q87*H87</f>
        <v>0</v>
      </c>
      <c r="S87" s="208">
        <v>0</v>
      </c>
      <c r="T87" s="209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0" t="s">
        <v>120</v>
      </c>
      <c r="AT87" s="210" t="s">
        <v>115</v>
      </c>
      <c r="AU87" s="210" t="s">
        <v>81</v>
      </c>
      <c r="AY87" s="19" t="s">
        <v>113</v>
      </c>
      <c r="BE87" s="211">
        <f>IF(N87="základní",J87,0)</f>
        <v>0</v>
      </c>
      <c r="BF87" s="211">
        <f>IF(N87="snížená",J87,0)</f>
        <v>0</v>
      </c>
      <c r="BG87" s="211">
        <f>IF(N87="zákl. přenesená",J87,0)</f>
        <v>0</v>
      </c>
      <c r="BH87" s="211">
        <f>IF(N87="sníž. přenesená",J87,0)</f>
        <v>0</v>
      </c>
      <c r="BI87" s="211">
        <f>IF(N87="nulová",J87,0)</f>
        <v>0</v>
      </c>
      <c r="BJ87" s="19" t="s">
        <v>79</v>
      </c>
      <c r="BK87" s="211">
        <f>ROUND(I87*H87,2)</f>
        <v>0</v>
      </c>
      <c r="BL87" s="19" t="s">
        <v>120</v>
      </c>
      <c r="BM87" s="210" t="s">
        <v>121</v>
      </c>
    </row>
    <row r="88" s="2" customFormat="1">
      <c r="A88" s="40"/>
      <c r="B88" s="41"/>
      <c r="C88" s="42"/>
      <c r="D88" s="212" t="s">
        <v>122</v>
      </c>
      <c r="E88" s="42"/>
      <c r="F88" s="213" t="s">
        <v>123</v>
      </c>
      <c r="G88" s="42"/>
      <c r="H88" s="42"/>
      <c r="I88" s="214"/>
      <c r="J88" s="42"/>
      <c r="K88" s="42"/>
      <c r="L88" s="46"/>
      <c r="M88" s="215"/>
      <c r="N88" s="216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122</v>
      </c>
      <c r="AU88" s="19" t="s">
        <v>81</v>
      </c>
    </row>
    <row r="89" s="2" customFormat="1">
      <c r="A89" s="40"/>
      <c r="B89" s="41"/>
      <c r="C89" s="42"/>
      <c r="D89" s="217" t="s">
        <v>124</v>
      </c>
      <c r="E89" s="42"/>
      <c r="F89" s="218" t="s">
        <v>125</v>
      </c>
      <c r="G89" s="42"/>
      <c r="H89" s="42"/>
      <c r="I89" s="214"/>
      <c r="J89" s="42"/>
      <c r="K89" s="42"/>
      <c r="L89" s="46"/>
      <c r="M89" s="215"/>
      <c r="N89" s="216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124</v>
      </c>
      <c r="AU89" s="19" t="s">
        <v>81</v>
      </c>
    </row>
    <row r="90" s="13" customFormat="1">
      <c r="A90" s="13"/>
      <c r="B90" s="219"/>
      <c r="C90" s="220"/>
      <c r="D90" s="212" t="s">
        <v>126</v>
      </c>
      <c r="E90" s="221" t="s">
        <v>19</v>
      </c>
      <c r="F90" s="222" t="s">
        <v>127</v>
      </c>
      <c r="G90" s="220"/>
      <c r="H90" s="221" t="s">
        <v>19</v>
      </c>
      <c r="I90" s="223"/>
      <c r="J90" s="220"/>
      <c r="K90" s="220"/>
      <c r="L90" s="224"/>
      <c r="M90" s="225"/>
      <c r="N90" s="226"/>
      <c r="O90" s="226"/>
      <c r="P90" s="226"/>
      <c r="Q90" s="226"/>
      <c r="R90" s="226"/>
      <c r="S90" s="226"/>
      <c r="T90" s="227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28" t="s">
        <v>126</v>
      </c>
      <c r="AU90" s="228" t="s">
        <v>81</v>
      </c>
      <c r="AV90" s="13" t="s">
        <v>79</v>
      </c>
      <c r="AW90" s="13" t="s">
        <v>35</v>
      </c>
      <c r="AX90" s="13" t="s">
        <v>74</v>
      </c>
      <c r="AY90" s="228" t="s">
        <v>113</v>
      </c>
    </row>
    <row r="91" s="14" customFormat="1">
      <c r="A91" s="14"/>
      <c r="B91" s="229"/>
      <c r="C91" s="230"/>
      <c r="D91" s="212" t="s">
        <v>126</v>
      </c>
      <c r="E91" s="231" t="s">
        <v>19</v>
      </c>
      <c r="F91" s="232" t="s">
        <v>128</v>
      </c>
      <c r="G91" s="230"/>
      <c r="H91" s="233">
        <v>13.66</v>
      </c>
      <c r="I91" s="234"/>
      <c r="J91" s="230"/>
      <c r="K91" s="230"/>
      <c r="L91" s="235"/>
      <c r="M91" s="236"/>
      <c r="N91" s="237"/>
      <c r="O91" s="237"/>
      <c r="P91" s="237"/>
      <c r="Q91" s="237"/>
      <c r="R91" s="237"/>
      <c r="S91" s="237"/>
      <c r="T91" s="238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39" t="s">
        <v>126</v>
      </c>
      <c r="AU91" s="239" t="s">
        <v>81</v>
      </c>
      <c r="AV91" s="14" t="s">
        <v>81</v>
      </c>
      <c r="AW91" s="14" t="s">
        <v>35</v>
      </c>
      <c r="AX91" s="14" t="s">
        <v>74</v>
      </c>
      <c r="AY91" s="239" t="s">
        <v>113</v>
      </c>
    </row>
    <row r="92" s="13" customFormat="1">
      <c r="A92" s="13"/>
      <c r="B92" s="219"/>
      <c r="C92" s="220"/>
      <c r="D92" s="212" t="s">
        <v>126</v>
      </c>
      <c r="E92" s="221" t="s">
        <v>19</v>
      </c>
      <c r="F92" s="222" t="s">
        <v>129</v>
      </c>
      <c r="G92" s="220"/>
      <c r="H92" s="221" t="s">
        <v>19</v>
      </c>
      <c r="I92" s="223"/>
      <c r="J92" s="220"/>
      <c r="K92" s="220"/>
      <c r="L92" s="224"/>
      <c r="M92" s="225"/>
      <c r="N92" s="226"/>
      <c r="O92" s="226"/>
      <c r="P92" s="226"/>
      <c r="Q92" s="226"/>
      <c r="R92" s="226"/>
      <c r="S92" s="226"/>
      <c r="T92" s="227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8" t="s">
        <v>126</v>
      </c>
      <c r="AU92" s="228" t="s">
        <v>81</v>
      </c>
      <c r="AV92" s="13" t="s">
        <v>79</v>
      </c>
      <c r="AW92" s="13" t="s">
        <v>35</v>
      </c>
      <c r="AX92" s="13" t="s">
        <v>74</v>
      </c>
      <c r="AY92" s="228" t="s">
        <v>113</v>
      </c>
    </row>
    <row r="93" s="14" customFormat="1">
      <c r="A93" s="14"/>
      <c r="B93" s="229"/>
      <c r="C93" s="230"/>
      <c r="D93" s="212" t="s">
        <v>126</v>
      </c>
      <c r="E93" s="231" t="s">
        <v>19</v>
      </c>
      <c r="F93" s="232" t="s">
        <v>130</v>
      </c>
      <c r="G93" s="230"/>
      <c r="H93" s="233">
        <v>14.877000000000001</v>
      </c>
      <c r="I93" s="234"/>
      <c r="J93" s="230"/>
      <c r="K93" s="230"/>
      <c r="L93" s="235"/>
      <c r="M93" s="236"/>
      <c r="N93" s="237"/>
      <c r="O93" s="237"/>
      <c r="P93" s="237"/>
      <c r="Q93" s="237"/>
      <c r="R93" s="237"/>
      <c r="S93" s="237"/>
      <c r="T93" s="238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39" t="s">
        <v>126</v>
      </c>
      <c r="AU93" s="239" t="s">
        <v>81</v>
      </c>
      <c r="AV93" s="14" t="s">
        <v>81</v>
      </c>
      <c r="AW93" s="14" t="s">
        <v>35</v>
      </c>
      <c r="AX93" s="14" t="s">
        <v>74</v>
      </c>
      <c r="AY93" s="239" t="s">
        <v>113</v>
      </c>
    </row>
    <row r="94" s="15" customFormat="1">
      <c r="A94" s="15"/>
      <c r="B94" s="240"/>
      <c r="C94" s="241"/>
      <c r="D94" s="212" t="s">
        <v>126</v>
      </c>
      <c r="E94" s="242" t="s">
        <v>19</v>
      </c>
      <c r="F94" s="243" t="s">
        <v>131</v>
      </c>
      <c r="G94" s="241"/>
      <c r="H94" s="244">
        <v>28.536999999999999</v>
      </c>
      <c r="I94" s="245"/>
      <c r="J94" s="241"/>
      <c r="K94" s="241"/>
      <c r="L94" s="246"/>
      <c r="M94" s="247"/>
      <c r="N94" s="248"/>
      <c r="O94" s="248"/>
      <c r="P94" s="248"/>
      <c r="Q94" s="248"/>
      <c r="R94" s="248"/>
      <c r="S94" s="248"/>
      <c r="T94" s="249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50" t="s">
        <v>126</v>
      </c>
      <c r="AU94" s="250" t="s">
        <v>81</v>
      </c>
      <c r="AV94" s="15" t="s">
        <v>120</v>
      </c>
      <c r="AW94" s="15" t="s">
        <v>35</v>
      </c>
      <c r="AX94" s="15" t="s">
        <v>79</v>
      </c>
      <c r="AY94" s="250" t="s">
        <v>113</v>
      </c>
    </row>
    <row r="95" s="2" customFormat="1" ht="37.8" customHeight="1">
      <c r="A95" s="40"/>
      <c r="B95" s="41"/>
      <c r="C95" s="199" t="s">
        <v>81</v>
      </c>
      <c r="D95" s="199" t="s">
        <v>115</v>
      </c>
      <c r="E95" s="200" t="s">
        <v>132</v>
      </c>
      <c r="F95" s="201" t="s">
        <v>133</v>
      </c>
      <c r="G95" s="202" t="s">
        <v>118</v>
      </c>
      <c r="H95" s="203">
        <v>21.645</v>
      </c>
      <c r="I95" s="204"/>
      <c r="J95" s="205">
        <f>ROUND(I95*H95,2)</f>
        <v>0</v>
      </c>
      <c r="K95" s="201" t="s">
        <v>119</v>
      </c>
      <c r="L95" s="46"/>
      <c r="M95" s="206" t="s">
        <v>19</v>
      </c>
      <c r="N95" s="207" t="s">
        <v>45</v>
      </c>
      <c r="O95" s="86"/>
      <c r="P95" s="208">
        <f>O95*H95</f>
        <v>0</v>
      </c>
      <c r="Q95" s="208">
        <v>0</v>
      </c>
      <c r="R95" s="208">
        <f>Q95*H95</f>
        <v>0</v>
      </c>
      <c r="S95" s="208">
        <v>0</v>
      </c>
      <c r="T95" s="209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0" t="s">
        <v>120</v>
      </c>
      <c r="AT95" s="210" t="s">
        <v>115</v>
      </c>
      <c r="AU95" s="210" t="s">
        <v>81</v>
      </c>
      <c r="AY95" s="19" t="s">
        <v>113</v>
      </c>
      <c r="BE95" s="211">
        <f>IF(N95="základní",J95,0)</f>
        <v>0</v>
      </c>
      <c r="BF95" s="211">
        <f>IF(N95="snížená",J95,0)</f>
        <v>0</v>
      </c>
      <c r="BG95" s="211">
        <f>IF(N95="zákl. přenesená",J95,0)</f>
        <v>0</v>
      </c>
      <c r="BH95" s="211">
        <f>IF(N95="sníž. přenesená",J95,0)</f>
        <v>0</v>
      </c>
      <c r="BI95" s="211">
        <f>IF(N95="nulová",J95,0)</f>
        <v>0</v>
      </c>
      <c r="BJ95" s="19" t="s">
        <v>79</v>
      </c>
      <c r="BK95" s="211">
        <f>ROUND(I95*H95,2)</f>
        <v>0</v>
      </c>
      <c r="BL95" s="19" t="s">
        <v>120</v>
      </c>
      <c r="BM95" s="210" t="s">
        <v>134</v>
      </c>
    </row>
    <row r="96" s="2" customFormat="1">
      <c r="A96" s="40"/>
      <c r="B96" s="41"/>
      <c r="C96" s="42"/>
      <c r="D96" s="212" t="s">
        <v>122</v>
      </c>
      <c r="E96" s="42"/>
      <c r="F96" s="213" t="s">
        <v>135</v>
      </c>
      <c r="G96" s="42"/>
      <c r="H96" s="42"/>
      <c r="I96" s="214"/>
      <c r="J96" s="42"/>
      <c r="K96" s="42"/>
      <c r="L96" s="46"/>
      <c r="M96" s="215"/>
      <c r="N96" s="216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122</v>
      </c>
      <c r="AU96" s="19" t="s">
        <v>81</v>
      </c>
    </row>
    <row r="97" s="2" customFormat="1">
      <c r="A97" s="40"/>
      <c r="B97" s="41"/>
      <c r="C97" s="42"/>
      <c r="D97" s="217" t="s">
        <v>124</v>
      </c>
      <c r="E97" s="42"/>
      <c r="F97" s="218" t="s">
        <v>136</v>
      </c>
      <c r="G97" s="42"/>
      <c r="H97" s="42"/>
      <c r="I97" s="214"/>
      <c r="J97" s="42"/>
      <c r="K97" s="42"/>
      <c r="L97" s="46"/>
      <c r="M97" s="215"/>
      <c r="N97" s="216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124</v>
      </c>
      <c r="AU97" s="19" t="s">
        <v>81</v>
      </c>
    </row>
    <row r="98" s="13" customFormat="1">
      <c r="A98" s="13"/>
      <c r="B98" s="219"/>
      <c r="C98" s="220"/>
      <c r="D98" s="212" t="s">
        <v>126</v>
      </c>
      <c r="E98" s="221" t="s">
        <v>19</v>
      </c>
      <c r="F98" s="222" t="s">
        <v>137</v>
      </c>
      <c r="G98" s="220"/>
      <c r="H98" s="221" t="s">
        <v>19</v>
      </c>
      <c r="I98" s="223"/>
      <c r="J98" s="220"/>
      <c r="K98" s="220"/>
      <c r="L98" s="224"/>
      <c r="M98" s="225"/>
      <c r="N98" s="226"/>
      <c r="O98" s="226"/>
      <c r="P98" s="226"/>
      <c r="Q98" s="226"/>
      <c r="R98" s="226"/>
      <c r="S98" s="226"/>
      <c r="T98" s="227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8" t="s">
        <v>126</v>
      </c>
      <c r="AU98" s="228" t="s">
        <v>81</v>
      </c>
      <c r="AV98" s="13" t="s">
        <v>79</v>
      </c>
      <c r="AW98" s="13" t="s">
        <v>35</v>
      </c>
      <c r="AX98" s="13" t="s">
        <v>74</v>
      </c>
      <c r="AY98" s="228" t="s">
        <v>113</v>
      </c>
    </row>
    <row r="99" s="14" customFormat="1">
      <c r="A99" s="14"/>
      <c r="B99" s="229"/>
      <c r="C99" s="230"/>
      <c r="D99" s="212" t="s">
        <v>126</v>
      </c>
      <c r="E99" s="231" t="s">
        <v>19</v>
      </c>
      <c r="F99" s="232" t="s">
        <v>128</v>
      </c>
      <c r="G99" s="230"/>
      <c r="H99" s="233">
        <v>13.66</v>
      </c>
      <c r="I99" s="234"/>
      <c r="J99" s="230"/>
      <c r="K99" s="230"/>
      <c r="L99" s="235"/>
      <c r="M99" s="236"/>
      <c r="N99" s="237"/>
      <c r="O99" s="237"/>
      <c r="P99" s="237"/>
      <c r="Q99" s="237"/>
      <c r="R99" s="237"/>
      <c r="S99" s="237"/>
      <c r="T99" s="238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39" t="s">
        <v>126</v>
      </c>
      <c r="AU99" s="239" t="s">
        <v>81</v>
      </c>
      <c r="AV99" s="14" t="s">
        <v>81</v>
      </c>
      <c r="AW99" s="14" t="s">
        <v>35</v>
      </c>
      <c r="AX99" s="14" t="s">
        <v>74</v>
      </c>
      <c r="AY99" s="239" t="s">
        <v>113</v>
      </c>
    </row>
    <row r="100" s="14" customFormat="1">
      <c r="A100" s="14"/>
      <c r="B100" s="229"/>
      <c r="C100" s="230"/>
      <c r="D100" s="212" t="s">
        <v>126</v>
      </c>
      <c r="E100" s="231" t="s">
        <v>19</v>
      </c>
      <c r="F100" s="232" t="s">
        <v>138</v>
      </c>
      <c r="G100" s="230"/>
      <c r="H100" s="233">
        <v>7.9850000000000003</v>
      </c>
      <c r="I100" s="234"/>
      <c r="J100" s="230"/>
      <c r="K100" s="230"/>
      <c r="L100" s="235"/>
      <c r="M100" s="236"/>
      <c r="N100" s="237"/>
      <c r="O100" s="237"/>
      <c r="P100" s="237"/>
      <c r="Q100" s="237"/>
      <c r="R100" s="237"/>
      <c r="S100" s="237"/>
      <c r="T100" s="238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39" t="s">
        <v>126</v>
      </c>
      <c r="AU100" s="239" t="s">
        <v>81</v>
      </c>
      <c r="AV100" s="14" t="s">
        <v>81</v>
      </c>
      <c r="AW100" s="14" t="s">
        <v>35</v>
      </c>
      <c r="AX100" s="14" t="s">
        <v>74</v>
      </c>
      <c r="AY100" s="239" t="s">
        <v>113</v>
      </c>
    </row>
    <row r="101" s="15" customFormat="1">
      <c r="A101" s="15"/>
      <c r="B101" s="240"/>
      <c r="C101" s="241"/>
      <c r="D101" s="212" t="s">
        <v>126</v>
      </c>
      <c r="E101" s="242" t="s">
        <v>19</v>
      </c>
      <c r="F101" s="243" t="s">
        <v>131</v>
      </c>
      <c r="G101" s="241"/>
      <c r="H101" s="244">
        <v>21.645</v>
      </c>
      <c r="I101" s="245"/>
      <c r="J101" s="241"/>
      <c r="K101" s="241"/>
      <c r="L101" s="246"/>
      <c r="M101" s="247"/>
      <c r="N101" s="248"/>
      <c r="O101" s="248"/>
      <c r="P101" s="248"/>
      <c r="Q101" s="248"/>
      <c r="R101" s="248"/>
      <c r="S101" s="248"/>
      <c r="T101" s="249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50" t="s">
        <v>126</v>
      </c>
      <c r="AU101" s="250" t="s">
        <v>81</v>
      </c>
      <c r="AV101" s="15" t="s">
        <v>120</v>
      </c>
      <c r="AW101" s="15" t="s">
        <v>35</v>
      </c>
      <c r="AX101" s="15" t="s">
        <v>79</v>
      </c>
      <c r="AY101" s="250" t="s">
        <v>113</v>
      </c>
    </row>
    <row r="102" s="2" customFormat="1" ht="24.15" customHeight="1">
      <c r="A102" s="40"/>
      <c r="B102" s="41"/>
      <c r="C102" s="199" t="s">
        <v>139</v>
      </c>
      <c r="D102" s="199" t="s">
        <v>115</v>
      </c>
      <c r="E102" s="200" t="s">
        <v>140</v>
      </c>
      <c r="F102" s="201" t="s">
        <v>141</v>
      </c>
      <c r="G102" s="202" t="s">
        <v>118</v>
      </c>
      <c r="H102" s="203">
        <v>21.645</v>
      </c>
      <c r="I102" s="204"/>
      <c r="J102" s="205">
        <f>ROUND(I102*H102,2)</f>
        <v>0</v>
      </c>
      <c r="K102" s="201" t="s">
        <v>119</v>
      </c>
      <c r="L102" s="46"/>
      <c r="M102" s="206" t="s">
        <v>19</v>
      </c>
      <c r="N102" s="207" t="s">
        <v>45</v>
      </c>
      <c r="O102" s="86"/>
      <c r="P102" s="208">
        <f>O102*H102</f>
        <v>0</v>
      </c>
      <c r="Q102" s="208">
        <v>0</v>
      </c>
      <c r="R102" s="208">
        <f>Q102*H102</f>
        <v>0</v>
      </c>
      <c r="S102" s="208">
        <v>0</v>
      </c>
      <c r="T102" s="20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0" t="s">
        <v>120</v>
      </c>
      <c r="AT102" s="210" t="s">
        <v>115</v>
      </c>
      <c r="AU102" s="210" t="s">
        <v>81</v>
      </c>
      <c r="AY102" s="19" t="s">
        <v>113</v>
      </c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19" t="s">
        <v>79</v>
      </c>
      <c r="BK102" s="211">
        <f>ROUND(I102*H102,2)</f>
        <v>0</v>
      </c>
      <c r="BL102" s="19" t="s">
        <v>120</v>
      </c>
      <c r="BM102" s="210" t="s">
        <v>142</v>
      </c>
    </row>
    <row r="103" s="2" customFormat="1">
      <c r="A103" s="40"/>
      <c r="B103" s="41"/>
      <c r="C103" s="42"/>
      <c r="D103" s="212" t="s">
        <v>122</v>
      </c>
      <c r="E103" s="42"/>
      <c r="F103" s="213" t="s">
        <v>143</v>
      </c>
      <c r="G103" s="42"/>
      <c r="H103" s="42"/>
      <c r="I103" s="214"/>
      <c r="J103" s="42"/>
      <c r="K103" s="42"/>
      <c r="L103" s="46"/>
      <c r="M103" s="215"/>
      <c r="N103" s="216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122</v>
      </c>
      <c r="AU103" s="19" t="s">
        <v>81</v>
      </c>
    </row>
    <row r="104" s="2" customFormat="1">
      <c r="A104" s="40"/>
      <c r="B104" s="41"/>
      <c r="C104" s="42"/>
      <c r="D104" s="217" t="s">
        <v>124</v>
      </c>
      <c r="E104" s="42"/>
      <c r="F104" s="218" t="s">
        <v>144</v>
      </c>
      <c r="G104" s="42"/>
      <c r="H104" s="42"/>
      <c r="I104" s="214"/>
      <c r="J104" s="42"/>
      <c r="K104" s="42"/>
      <c r="L104" s="46"/>
      <c r="M104" s="215"/>
      <c r="N104" s="216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124</v>
      </c>
      <c r="AU104" s="19" t="s">
        <v>81</v>
      </c>
    </row>
    <row r="105" s="2" customFormat="1" ht="33" customHeight="1">
      <c r="A105" s="40"/>
      <c r="B105" s="41"/>
      <c r="C105" s="199" t="s">
        <v>120</v>
      </c>
      <c r="D105" s="199" t="s">
        <v>115</v>
      </c>
      <c r="E105" s="200" t="s">
        <v>145</v>
      </c>
      <c r="F105" s="201" t="s">
        <v>146</v>
      </c>
      <c r="G105" s="202" t="s">
        <v>147</v>
      </c>
      <c r="H105" s="203">
        <v>38.960999999999999</v>
      </c>
      <c r="I105" s="204"/>
      <c r="J105" s="205">
        <f>ROUND(I105*H105,2)</f>
        <v>0</v>
      </c>
      <c r="K105" s="201" t="s">
        <v>119</v>
      </c>
      <c r="L105" s="46"/>
      <c r="M105" s="206" t="s">
        <v>19</v>
      </c>
      <c r="N105" s="207" t="s">
        <v>45</v>
      </c>
      <c r="O105" s="86"/>
      <c r="P105" s="208">
        <f>O105*H105</f>
        <v>0</v>
      </c>
      <c r="Q105" s="208">
        <v>0</v>
      </c>
      <c r="R105" s="208">
        <f>Q105*H105</f>
        <v>0</v>
      </c>
      <c r="S105" s="208">
        <v>0</v>
      </c>
      <c r="T105" s="209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0" t="s">
        <v>120</v>
      </c>
      <c r="AT105" s="210" t="s">
        <v>115</v>
      </c>
      <c r="AU105" s="210" t="s">
        <v>81</v>
      </c>
      <c r="AY105" s="19" t="s">
        <v>113</v>
      </c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19" t="s">
        <v>79</v>
      </c>
      <c r="BK105" s="211">
        <f>ROUND(I105*H105,2)</f>
        <v>0</v>
      </c>
      <c r="BL105" s="19" t="s">
        <v>120</v>
      </c>
      <c r="BM105" s="210" t="s">
        <v>148</v>
      </c>
    </row>
    <row r="106" s="2" customFormat="1">
      <c r="A106" s="40"/>
      <c r="B106" s="41"/>
      <c r="C106" s="42"/>
      <c r="D106" s="212" t="s">
        <v>122</v>
      </c>
      <c r="E106" s="42"/>
      <c r="F106" s="213" t="s">
        <v>149</v>
      </c>
      <c r="G106" s="42"/>
      <c r="H106" s="42"/>
      <c r="I106" s="214"/>
      <c r="J106" s="42"/>
      <c r="K106" s="42"/>
      <c r="L106" s="46"/>
      <c r="M106" s="215"/>
      <c r="N106" s="216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122</v>
      </c>
      <c r="AU106" s="19" t="s">
        <v>81</v>
      </c>
    </row>
    <row r="107" s="2" customFormat="1">
      <c r="A107" s="40"/>
      <c r="B107" s="41"/>
      <c r="C107" s="42"/>
      <c r="D107" s="217" t="s">
        <v>124</v>
      </c>
      <c r="E107" s="42"/>
      <c r="F107" s="218" t="s">
        <v>150</v>
      </c>
      <c r="G107" s="42"/>
      <c r="H107" s="42"/>
      <c r="I107" s="214"/>
      <c r="J107" s="42"/>
      <c r="K107" s="42"/>
      <c r="L107" s="46"/>
      <c r="M107" s="215"/>
      <c r="N107" s="216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124</v>
      </c>
      <c r="AU107" s="19" t="s">
        <v>81</v>
      </c>
    </row>
    <row r="108" s="2" customFormat="1" ht="24.15" customHeight="1">
      <c r="A108" s="40"/>
      <c r="B108" s="41"/>
      <c r="C108" s="199" t="s">
        <v>151</v>
      </c>
      <c r="D108" s="199" t="s">
        <v>115</v>
      </c>
      <c r="E108" s="200" t="s">
        <v>152</v>
      </c>
      <c r="F108" s="201" t="s">
        <v>153</v>
      </c>
      <c r="G108" s="202" t="s">
        <v>118</v>
      </c>
      <c r="H108" s="203">
        <v>6.8920000000000003</v>
      </c>
      <c r="I108" s="204"/>
      <c r="J108" s="205">
        <f>ROUND(I108*H108,2)</f>
        <v>0</v>
      </c>
      <c r="K108" s="201" t="s">
        <v>119</v>
      </c>
      <c r="L108" s="46"/>
      <c r="M108" s="206" t="s">
        <v>19</v>
      </c>
      <c r="N108" s="207" t="s">
        <v>45</v>
      </c>
      <c r="O108" s="86"/>
      <c r="P108" s="208">
        <f>O108*H108</f>
        <v>0</v>
      </c>
      <c r="Q108" s="208">
        <v>0</v>
      </c>
      <c r="R108" s="208">
        <f>Q108*H108</f>
        <v>0</v>
      </c>
      <c r="S108" s="208">
        <v>0</v>
      </c>
      <c r="T108" s="20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0" t="s">
        <v>120</v>
      </c>
      <c r="AT108" s="210" t="s">
        <v>115</v>
      </c>
      <c r="AU108" s="210" t="s">
        <v>81</v>
      </c>
      <c r="AY108" s="19" t="s">
        <v>113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19" t="s">
        <v>79</v>
      </c>
      <c r="BK108" s="211">
        <f>ROUND(I108*H108,2)</f>
        <v>0</v>
      </c>
      <c r="BL108" s="19" t="s">
        <v>120</v>
      </c>
      <c r="BM108" s="210" t="s">
        <v>154</v>
      </c>
    </row>
    <row r="109" s="2" customFormat="1">
      <c r="A109" s="40"/>
      <c r="B109" s="41"/>
      <c r="C109" s="42"/>
      <c r="D109" s="212" t="s">
        <v>122</v>
      </c>
      <c r="E109" s="42"/>
      <c r="F109" s="213" t="s">
        <v>155</v>
      </c>
      <c r="G109" s="42"/>
      <c r="H109" s="42"/>
      <c r="I109" s="214"/>
      <c r="J109" s="42"/>
      <c r="K109" s="42"/>
      <c r="L109" s="46"/>
      <c r="M109" s="215"/>
      <c r="N109" s="216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122</v>
      </c>
      <c r="AU109" s="19" t="s">
        <v>81</v>
      </c>
    </row>
    <row r="110" s="2" customFormat="1">
      <c r="A110" s="40"/>
      <c r="B110" s="41"/>
      <c r="C110" s="42"/>
      <c r="D110" s="217" t="s">
        <v>124</v>
      </c>
      <c r="E110" s="42"/>
      <c r="F110" s="218" t="s">
        <v>156</v>
      </c>
      <c r="G110" s="42"/>
      <c r="H110" s="42"/>
      <c r="I110" s="214"/>
      <c r="J110" s="42"/>
      <c r="K110" s="42"/>
      <c r="L110" s="46"/>
      <c r="M110" s="215"/>
      <c r="N110" s="216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124</v>
      </c>
      <c r="AU110" s="19" t="s">
        <v>81</v>
      </c>
    </row>
    <row r="111" s="13" customFormat="1">
      <c r="A111" s="13"/>
      <c r="B111" s="219"/>
      <c r="C111" s="220"/>
      <c r="D111" s="212" t="s">
        <v>126</v>
      </c>
      <c r="E111" s="221" t="s">
        <v>19</v>
      </c>
      <c r="F111" s="222" t="s">
        <v>157</v>
      </c>
      <c r="G111" s="220"/>
      <c r="H111" s="221" t="s">
        <v>19</v>
      </c>
      <c r="I111" s="223"/>
      <c r="J111" s="220"/>
      <c r="K111" s="220"/>
      <c r="L111" s="224"/>
      <c r="M111" s="225"/>
      <c r="N111" s="226"/>
      <c r="O111" s="226"/>
      <c r="P111" s="226"/>
      <c r="Q111" s="226"/>
      <c r="R111" s="226"/>
      <c r="S111" s="226"/>
      <c r="T111" s="227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8" t="s">
        <v>126</v>
      </c>
      <c r="AU111" s="228" t="s">
        <v>81</v>
      </c>
      <c r="AV111" s="13" t="s">
        <v>79</v>
      </c>
      <c r="AW111" s="13" t="s">
        <v>35</v>
      </c>
      <c r="AX111" s="13" t="s">
        <v>74</v>
      </c>
      <c r="AY111" s="228" t="s">
        <v>113</v>
      </c>
    </row>
    <row r="112" s="14" customFormat="1">
      <c r="A112" s="14"/>
      <c r="B112" s="229"/>
      <c r="C112" s="230"/>
      <c r="D112" s="212" t="s">
        <v>126</v>
      </c>
      <c r="E112" s="231" t="s">
        <v>19</v>
      </c>
      <c r="F112" s="232" t="s">
        <v>158</v>
      </c>
      <c r="G112" s="230"/>
      <c r="H112" s="233">
        <v>14.877000000000001</v>
      </c>
      <c r="I112" s="234"/>
      <c r="J112" s="230"/>
      <c r="K112" s="230"/>
      <c r="L112" s="235"/>
      <c r="M112" s="236"/>
      <c r="N112" s="237"/>
      <c r="O112" s="237"/>
      <c r="P112" s="237"/>
      <c r="Q112" s="237"/>
      <c r="R112" s="237"/>
      <c r="S112" s="237"/>
      <c r="T112" s="238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39" t="s">
        <v>126</v>
      </c>
      <c r="AU112" s="239" t="s">
        <v>81</v>
      </c>
      <c r="AV112" s="14" t="s">
        <v>81</v>
      </c>
      <c r="AW112" s="14" t="s">
        <v>35</v>
      </c>
      <c r="AX112" s="14" t="s">
        <v>74</v>
      </c>
      <c r="AY112" s="239" t="s">
        <v>113</v>
      </c>
    </row>
    <row r="113" s="13" customFormat="1">
      <c r="A113" s="13"/>
      <c r="B113" s="219"/>
      <c r="C113" s="220"/>
      <c r="D113" s="212" t="s">
        <v>126</v>
      </c>
      <c r="E113" s="221" t="s">
        <v>19</v>
      </c>
      <c r="F113" s="222" t="s">
        <v>159</v>
      </c>
      <c r="G113" s="220"/>
      <c r="H113" s="221" t="s">
        <v>19</v>
      </c>
      <c r="I113" s="223"/>
      <c r="J113" s="220"/>
      <c r="K113" s="220"/>
      <c r="L113" s="224"/>
      <c r="M113" s="225"/>
      <c r="N113" s="226"/>
      <c r="O113" s="226"/>
      <c r="P113" s="226"/>
      <c r="Q113" s="226"/>
      <c r="R113" s="226"/>
      <c r="S113" s="226"/>
      <c r="T113" s="227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8" t="s">
        <v>126</v>
      </c>
      <c r="AU113" s="228" t="s">
        <v>81</v>
      </c>
      <c r="AV113" s="13" t="s">
        <v>79</v>
      </c>
      <c r="AW113" s="13" t="s">
        <v>35</v>
      </c>
      <c r="AX113" s="13" t="s">
        <v>74</v>
      </c>
      <c r="AY113" s="228" t="s">
        <v>113</v>
      </c>
    </row>
    <row r="114" s="14" customFormat="1">
      <c r="A114" s="14"/>
      <c r="B114" s="229"/>
      <c r="C114" s="230"/>
      <c r="D114" s="212" t="s">
        <v>126</v>
      </c>
      <c r="E114" s="231" t="s">
        <v>19</v>
      </c>
      <c r="F114" s="232" t="s">
        <v>160</v>
      </c>
      <c r="G114" s="230"/>
      <c r="H114" s="233">
        <v>-6.5250000000000004</v>
      </c>
      <c r="I114" s="234"/>
      <c r="J114" s="230"/>
      <c r="K114" s="230"/>
      <c r="L114" s="235"/>
      <c r="M114" s="236"/>
      <c r="N114" s="237"/>
      <c r="O114" s="237"/>
      <c r="P114" s="237"/>
      <c r="Q114" s="237"/>
      <c r="R114" s="237"/>
      <c r="S114" s="237"/>
      <c r="T114" s="238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39" t="s">
        <v>126</v>
      </c>
      <c r="AU114" s="239" t="s">
        <v>81</v>
      </c>
      <c r="AV114" s="14" t="s">
        <v>81</v>
      </c>
      <c r="AW114" s="14" t="s">
        <v>35</v>
      </c>
      <c r="AX114" s="14" t="s">
        <v>74</v>
      </c>
      <c r="AY114" s="239" t="s">
        <v>113</v>
      </c>
    </row>
    <row r="115" s="13" customFormat="1">
      <c r="A115" s="13"/>
      <c r="B115" s="219"/>
      <c r="C115" s="220"/>
      <c r="D115" s="212" t="s">
        <v>126</v>
      </c>
      <c r="E115" s="221" t="s">
        <v>19</v>
      </c>
      <c r="F115" s="222" t="s">
        <v>161</v>
      </c>
      <c r="G115" s="220"/>
      <c r="H115" s="221" t="s">
        <v>19</v>
      </c>
      <c r="I115" s="223"/>
      <c r="J115" s="220"/>
      <c r="K115" s="220"/>
      <c r="L115" s="224"/>
      <c r="M115" s="225"/>
      <c r="N115" s="226"/>
      <c r="O115" s="226"/>
      <c r="P115" s="226"/>
      <c r="Q115" s="226"/>
      <c r="R115" s="226"/>
      <c r="S115" s="226"/>
      <c r="T115" s="227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8" t="s">
        <v>126</v>
      </c>
      <c r="AU115" s="228" t="s">
        <v>81</v>
      </c>
      <c r="AV115" s="13" t="s">
        <v>79</v>
      </c>
      <c r="AW115" s="13" t="s">
        <v>35</v>
      </c>
      <c r="AX115" s="13" t="s">
        <v>74</v>
      </c>
      <c r="AY115" s="228" t="s">
        <v>113</v>
      </c>
    </row>
    <row r="116" s="14" customFormat="1">
      <c r="A116" s="14"/>
      <c r="B116" s="229"/>
      <c r="C116" s="230"/>
      <c r="D116" s="212" t="s">
        <v>126</v>
      </c>
      <c r="E116" s="231" t="s">
        <v>19</v>
      </c>
      <c r="F116" s="232" t="s">
        <v>162</v>
      </c>
      <c r="G116" s="230"/>
      <c r="H116" s="233">
        <v>-1.46</v>
      </c>
      <c r="I116" s="234"/>
      <c r="J116" s="230"/>
      <c r="K116" s="230"/>
      <c r="L116" s="235"/>
      <c r="M116" s="236"/>
      <c r="N116" s="237"/>
      <c r="O116" s="237"/>
      <c r="P116" s="237"/>
      <c r="Q116" s="237"/>
      <c r="R116" s="237"/>
      <c r="S116" s="237"/>
      <c r="T116" s="238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39" t="s">
        <v>126</v>
      </c>
      <c r="AU116" s="239" t="s">
        <v>81</v>
      </c>
      <c r="AV116" s="14" t="s">
        <v>81</v>
      </c>
      <c r="AW116" s="14" t="s">
        <v>35</v>
      </c>
      <c r="AX116" s="14" t="s">
        <v>74</v>
      </c>
      <c r="AY116" s="239" t="s">
        <v>113</v>
      </c>
    </row>
    <row r="117" s="15" customFormat="1">
      <c r="A117" s="15"/>
      <c r="B117" s="240"/>
      <c r="C117" s="241"/>
      <c r="D117" s="212" t="s">
        <v>126</v>
      </c>
      <c r="E117" s="242" t="s">
        <v>19</v>
      </c>
      <c r="F117" s="243" t="s">
        <v>131</v>
      </c>
      <c r="G117" s="241"/>
      <c r="H117" s="244">
        <v>6.8920000000000003</v>
      </c>
      <c r="I117" s="245"/>
      <c r="J117" s="241"/>
      <c r="K117" s="241"/>
      <c r="L117" s="246"/>
      <c r="M117" s="247"/>
      <c r="N117" s="248"/>
      <c r="O117" s="248"/>
      <c r="P117" s="248"/>
      <c r="Q117" s="248"/>
      <c r="R117" s="248"/>
      <c r="S117" s="248"/>
      <c r="T117" s="249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0" t="s">
        <v>126</v>
      </c>
      <c r="AU117" s="250" t="s">
        <v>81</v>
      </c>
      <c r="AV117" s="15" t="s">
        <v>120</v>
      </c>
      <c r="AW117" s="15" t="s">
        <v>35</v>
      </c>
      <c r="AX117" s="15" t="s">
        <v>79</v>
      </c>
      <c r="AY117" s="250" t="s">
        <v>113</v>
      </c>
    </row>
    <row r="118" s="12" customFormat="1" ht="22.8" customHeight="1">
      <c r="A118" s="12"/>
      <c r="B118" s="183"/>
      <c r="C118" s="184"/>
      <c r="D118" s="185" t="s">
        <v>73</v>
      </c>
      <c r="E118" s="197" t="s">
        <v>81</v>
      </c>
      <c r="F118" s="197" t="s">
        <v>163</v>
      </c>
      <c r="G118" s="184"/>
      <c r="H118" s="184"/>
      <c r="I118" s="187"/>
      <c r="J118" s="198">
        <f>BK118</f>
        <v>0</v>
      </c>
      <c r="K118" s="184"/>
      <c r="L118" s="189"/>
      <c r="M118" s="190"/>
      <c r="N118" s="191"/>
      <c r="O118" s="191"/>
      <c r="P118" s="192">
        <f>SUM(P119:P143)</f>
        <v>0</v>
      </c>
      <c r="Q118" s="191"/>
      <c r="R118" s="192">
        <f>SUM(R119:R143)</f>
        <v>41.398883720000001</v>
      </c>
      <c r="S118" s="191"/>
      <c r="T118" s="193">
        <f>SUM(T119:T143)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94" t="s">
        <v>79</v>
      </c>
      <c r="AT118" s="195" t="s">
        <v>73</v>
      </c>
      <c r="AU118" s="195" t="s">
        <v>79</v>
      </c>
      <c r="AY118" s="194" t="s">
        <v>113</v>
      </c>
      <c r="BK118" s="196">
        <f>SUM(BK119:BK143)</f>
        <v>0</v>
      </c>
    </row>
    <row r="119" s="2" customFormat="1" ht="24.15" customHeight="1">
      <c r="A119" s="40"/>
      <c r="B119" s="41"/>
      <c r="C119" s="199" t="s">
        <v>164</v>
      </c>
      <c r="D119" s="199" t="s">
        <v>115</v>
      </c>
      <c r="E119" s="200" t="s">
        <v>165</v>
      </c>
      <c r="F119" s="201" t="s">
        <v>166</v>
      </c>
      <c r="G119" s="202" t="s">
        <v>118</v>
      </c>
      <c r="H119" s="203">
        <v>5.1230000000000002</v>
      </c>
      <c r="I119" s="204"/>
      <c r="J119" s="205">
        <f>ROUND(I119*H119,2)</f>
        <v>0</v>
      </c>
      <c r="K119" s="201" t="s">
        <v>119</v>
      </c>
      <c r="L119" s="46"/>
      <c r="M119" s="206" t="s">
        <v>19</v>
      </c>
      <c r="N119" s="207" t="s">
        <v>45</v>
      </c>
      <c r="O119" s="86"/>
      <c r="P119" s="208">
        <f>O119*H119</f>
        <v>0</v>
      </c>
      <c r="Q119" s="208">
        <v>2.1600000000000001</v>
      </c>
      <c r="R119" s="208">
        <f>Q119*H119</f>
        <v>11.06568</v>
      </c>
      <c r="S119" s="208">
        <v>0</v>
      </c>
      <c r="T119" s="209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0" t="s">
        <v>120</v>
      </c>
      <c r="AT119" s="210" t="s">
        <v>115</v>
      </c>
      <c r="AU119" s="210" t="s">
        <v>81</v>
      </c>
      <c r="AY119" s="19" t="s">
        <v>113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19" t="s">
        <v>79</v>
      </c>
      <c r="BK119" s="211">
        <f>ROUND(I119*H119,2)</f>
        <v>0</v>
      </c>
      <c r="BL119" s="19" t="s">
        <v>120</v>
      </c>
      <c r="BM119" s="210" t="s">
        <v>167</v>
      </c>
    </row>
    <row r="120" s="2" customFormat="1">
      <c r="A120" s="40"/>
      <c r="B120" s="41"/>
      <c r="C120" s="42"/>
      <c r="D120" s="212" t="s">
        <v>122</v>
      </c>
      <c r="E120" s="42"/>
      <c r="F120" s="213" t="s">
        <v>168</v>
      </c>
      <c r="G120" s="42"/>
      <c r="H120" s="42"/>
      <c r="I120" s="214"/>
      <c r="J120" s="42"/>
      <c r="K120" s="42"/>
      <c r="L120" s="46"/>
      <c r="M120" s="215"/>
      <c r="N120" s="216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122</v>
      </c>
      <c r="AU120" s="19" t="s">
        <v>81</v>
      </c>
    </row>
    <row r="121" s="2" customFormat="1">
      <c r="A121" s="40"/>
      <c r="B121" s="41"/>
      <c r="C121" s="42"/>
      <c r="D121" s="217" t="s">
        <v>124</v>
      </c>
      <c r="E121" s="42"/>
      <c r="F121" s="218" t="s">
        <v>169</v>
      </c>
      <c r="G121" s="42"/>
      <c r="H121" s="42"/>
      <c r="I121" s="214"/>
      <c r="J121" s="42"/>
      <c r="K121" s="42"/>
      <c r="L121" s="46"/>
      <c r="M121" s="215"/>
      <c r="N121" s="216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124</v>
      </c>
      <c r="AU121" s="19" t="s">
        <v>81</v>
      </c>
    </row>
    <row r="122" s="14" customFormat="1">
      <c r="A122" s="14"/>
      <c r="B122" s="229"/>
      <c r="C122" s="230"/>
      <c r="D122" s="212" t="s">
        <v>126</v>
      </c>
      <c r="E122" s="231" t="s">
        <v>19</v>
      </c>
      <c r="F122" s="232" t="s">
        <v>170</v>
      </c>
      <c r="G122" s="230"/>
      <c r="H122" s="233">
        <v>5.1230000000000002</v>
      </c>
      <c r="I122" s="234"/>
      <c r="J122" s="230"/>
      <c r="K122" s="230"/>
      <c r="L122" s="235"/>
      <c r="M122" s="236"/>
      <c r="N122" s="237"/>
      <c r="O122" s="237"/>
      <c r="P122" s="237"/>
      <c r="Q122" s="237"/>
      <c r="R122" s="237"/>
      <c r="S122" s="237"/>
      <c r="T122" s="238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39" t="s">
        <v>126</v>
      </c>
      <c r="AU122" s="239" t="s">
        <v>81</v>
      </c>
      <c r="AV122" s="14" t="s">
        <v>81</v>
      </c>
      <c r="AW122" s="14" t="s">
        <v>35</v>
      </c>
      <c r="AX122" s="14" t="s">
        <v>79</v>
      </c>
      <c r="AY122" s="239" t="s">
        <v>113</v>
      </c>
    </row>
    <row r="123" s="2" customFormat="1" ht="24.15" customHeight="1">
      <c r="A123" s="40"/>
      <c r="B123" s="41"/>
      <c r="C123" s="199" t="s">
        <v>171</v>
      </c>
      <c r="D123" s="199" t="s">
        <v>115</v>
      </c>
      <c r="E123" s="200" t="s">
        <v>172</v>
      </c>
      <c r="F123" s="201" t="s">
        <v>173</v>
      </c>
      <c r="G123" s="202" t="s">
        <v>118</v>
      </c>
      <c r="H123" s="203">
        <v>5.1230000000000002</v>
      </c>
      <c r="I123" s="204"/>
      <c r="J123" s="205">
        <f>ROUND(I123*H123,2)</f>
        <v>0</v>
      </c>
      <c r="K123" s="201" t="s">
        <v>119</v>
      </c>
      <c r="L123" s="46"/>
      <c r="M123" s="206" t="s">
        <v>19</v>
      </c>
      <c r="N123" s="207" t="s">
        <v>45</v>
      </c>
      <c r="O123" s="86"/>
      <c r="P123" s="208">
        <f>O123*H123</f>
        <v>0</v>
      </c>
      <c r="Q123" s="208">
        <v>2.1600000000000001</v>
      </c>
      <c r="R123" s="208">
        <f>Q123*H123</f>
        <v>11.06568</v>
      </c>
      <c r="S123" s="208">
        <v>0</v>
      </c>
      <c r="T123" s="20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0" t="s">
        <v>120</v>
      </c>
      <c r="AT123" s="210" t="s">
        <v>115</v>
      </c>
      <c r="AU123" s="210" t="s">
        <v>81</v>
      </c>
      <c r="AY123" s="19" t="s">
        <v>113</v>
      </c>
      <c r="BE123" s="211">
        <f>IF(N123="základní",J123,0)</f>
        <v>0</v>
      </c>
      <c r="BF123" s="211">
        <f>IF(N123="snížená",J123,0)</f>
        <v>0</v>
      </c>
      <c r="BG123" s="211">
        <f>IF(N123="zákl. přenesená",J123,0)</f>
        <v>0</v>
      </c>
      <c r="BH123" s="211">
        <f>IF(N123="sníž. přenesená",J123,0)</f>
        <v>0</v>
      </c>
      <c r="BI123" s="211">
        <f>IF(N123="nulová",J123,0)</f>
        <v>0</v>
      </c>
      <c r="BJ123" s="19" t="s">
        <v>79</v>
      </c>
      <c r="BK123" s="211">
        <f>ROUND(I123*H123,2)</f>
        <v>0</v>
      </c>
      <c r="BL123" s="19" t="s">
        <v>120</v>
      </c>
      <c r="BM123" s="210" t="s">
        <v>174</v>
      </c>
    </row>
    <row r="124" s="2" customFormat="1">
      <c r="A124" s="40"/>
      <c r="B124" s="41"/>
      <c r="C124" s="42"/>
      <c r="D124" s="212" t="s">
        <v>122</v>
      </c>
      <c r="E124" s="42"/>
      <c r="F124" s="213" t="s">
        <v>175</v>
      </c>
      <c r="G124" s="42"/>
      <c r="H124" s="42"/>
      <c r="I124" s="214"/>
      <c r="J124" s="42"/>
      <c r="K124" s="42"/>
      <c r="L124" s="46"/>
      <c r="M124" s="215"/>
      <c r="N124" s="216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122</v>
      </c>
      <c r="AU124" s="19" t="s">
        <v>81</v>
      </c>
    </row>
    <row r="125" s="2" customFormat="1">
      <c r="A125" s="40"/>
      <c r="B125" s="41"/>
      <c r="C125" s="42"/>
      <c r="D125" s="217" t="s">
        <v>124</v>
      </c>
      <c r="E125" s="42"/>
      <c r="F125" s="218" t="s">
        <v>176</v>
      </c>
      <c r="G125" s="42"/>
      <c r="H125" s="42"/>
      <c r="I125" s="214"/>
      <c r="J125" s="42"/>
      <c r="K125" s="42"/>
      <c r="L125" s="46"/>
      <c r="M125" s="215"/>
      <c r="N125" s="216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124</v>
      </c>
      <c r="AU125" s="19" t="s">
        <v>81</v>
      </c>
    </row>
    <row r="126" s="14" customFormat="1">
      <c r="A126" s="14"/>
      <c r="B126" s="229"/>
      <c r="C126" s="230"/>
      <c r="D126" s="212" t="s">
        <v>126</v>
      </c>
      <c r="E126" s="231" t="s">
        <v>19</v>
      </c>
      <c r="F126" s="232" t="s">
        <v>170</v>
      </c>
      <c r="G126" s="230"/>
      <c r="H126" s="233">
        <v>5.1230000000000002</v>
      </c>
      <c r="I126" s="234"/>
      <c r="J126" s="230"/>
      <c r="K126" s="230"/>
      <c r="L126" s="235"/>
      <c r="M126" s="236"/>
      <c r="N126" s="237"/>
      <c r="O126" s="237"/>
      <c r="P126" s="237"/>
      <c r="Q126" s="237"/>
      <c r="R126" s="237"/>
      <c r="S126" s="237"/>
      <c r="T126" s="238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39" t="s">
        <v>126</v>
      </c>
      <c r="AU126" s="239" t="s">
        <v>81</v>
      </c>
      <c r="AV126" s="14" t="s">
        <v>81</v>
      </c>
      <c r="AW126" s="14" t="s">
        <v>35</v>
      </c>
      <c r="AX126" s="14" t="s">
        <v>79</v>
      </c>
      <c r="AY126" s="239" t="s">
        <v>113</v>
      </c>
    </row>
    <row r="127" s="2" customFormat="1" ht="24.15" customHeight="1">
      <c r="A127" s="40"/>
      <c r="B127" s="41"/>
      <c r="C127" s="199" t="s">
        <v>177</v>
      </c>
      <c r="D127" s="199" t="s">
        <v>115</v>
      </c>
      <c r="E127" s="200" t="s">
        <v>178</v>
      </c>
      <c r="F127" s="201" t="s">
        <v>179</v>
      </c>
      <c r="G127" s="202" t="s">
        <v>118</v>
      </c>
      <c r="H127" s="203">
        <v>1.3700000000000001</v>
      </c>
      <c r="I127" s="204"/>
      <c r="J127" s="205">
        <f>ROUND(I127*H127,2)</f>
        <v>0</v>
      </c>
      <c r="K127" s="201" t="s">
        <v>119</v>
      </c>
      <c r="L127" s="46"/>
      <c r="M127" s="206" t="s">
        <v>19</v>
      </c>
      <c r="N127" s="207" t="s">
        <v>45</v>
      </c>
      <c r="O127" s="86"/>
      <c r="P127" s="208">
        <f>O127*H127</f>
        <v>0</v>
      </c>
      <c r="Q127" s="208">
        <v>2.1600000000000001</v>
      </c>
      <c r="R127" s="208">
        <f>Q127*H127</f>
        <v>2.9592000000000005</v>
      </c>
      <c r="S127" s="208">
        <v>0</v>
      </c>
      <c r="T127" s="20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0" t="s">
        <v>120</v>
      </c>
      <c r="AT127" s="210" t="s">
        <v>115</v>
      </c>
      <c r="AU127" s="210" t="s">
        <v>81</v>
      </c>
      <c r="AY127" s="19" t="s">
        <v>113</v>
      </c>
      <c r="BE127" s="211">
        <f>IF(N127="základní",J127,0)</f>
        <v>0</v>
      </c>
      <c r="BF127" s="211">
        <f>IF(N127="snížená",J127,0)</f>
        <v>0</v>
      </c>
      <c r="BG127" s="211">
        <f>IF(N127="zákl. přenesená",J127,0)</f>
        <v>0</v>
      </c>
      <c r="BH127" s="211">
        <f>IF(N127="sníž. přenesená",J127,0)</f>
        <v>0</v>
      </c>
      <c r="BI127" s="211">
        <f>IF(N127="nulová",J127,0)</f>
        <v>0</v>
      </c>
      <c r="BJ127" s="19" t="s">
        <v>79</v>
      </c>
      <c r="BK127" s="211">
        <f>ROUND(I127*H127,2)</f>
        <v>0</v>
      </c>
      <c r="BL127" s="19" t="s">
        <v>120</v>
      </c>
      <c r="BM127" s="210" t="s">
        <v>180</v>
      </c>
    </row>
    <row r="128" s="2" customFormat="1">
      <c r="A128" s="40"/>
      <c r="B128" s="41"/>
      <c r="C128" s="42"/>
      <c r="D128" s="212" t="s">
        <v>122</v>
      </c>
      <c r="E128" s="42"/>
      <c r="F128" s="213" t="s">
        <v>181</v>
      </c>
      <c r="G128" s="42"/>
      <c r="H128" s="42"/>
      <c r="I128" s="214"/>
      <c r="J128" s="42"/>
      <c r="K128" s="42"/>
      <c r="L128" s="46"/>
      <c r="M128" s="215"/>
      <c r="N128" s="216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122</v>
      </c>
      <c r="AU128" s="19" t="s">
        <v>81</v>
      </c>
    </row>
    <row r="129" s="2" customFormat="1">
      <c r="A129" s="40"/>
      <c r="B129" s="41"/>
      <c r="C129" s="42"/>
      <c r="D129" s="217" t="s">
        <v>124</v>
      </c>
      <c r="E129" s="42"/>
      <c r="F129" s="218" t="s">
        <v>182</v>
      </c>
      <c r="G129" s="42"/>
      <c r="H129" s="42"/>
      <c r="I129" s="214"/>
      <c r="J129" s="42"/>
      <c r="K129" s="42"/>
      <c r="L129" s="46"/>
      <c r="M129" s="215"/>
      <c r="N129" s="216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124</v>
      </c>
      <c r="AU129" s="19" t="s">
        <v>81</v>
      </c>
    </row>
    <row r="130" s="14" customFormat="1">
      <c r="A130" s="14"/>
      <c r="B130" s="229"/>
      <c r="C130" s="230"/>
      <c r="D130" s="212" t="s">
        <v>126</v>
      </c>
      <c r="E130" s="231" t="s">
        <v>19</v>
      </c>
      <c r="F130" s="232" t="s">
        <v>183</v>
      </c>
      <c r="G130" s="230"/>
      <c r="H130" s="233">
        <v>1.708</v>
      </c>
      <c r="I130" s="234"/>
      <c r="J130" s="230"/>
      <c r="K130" s="230"/>
      <c r="L130" s="235"/>
      <c r="M130" s="236"/>
      <c r="N130" s="237"/>
      <c r="O130" s="237"/>
      <c r="P130" s="237"/>
      <c r="Q130" s="237"/>
      <c r="R130" s="237"/>
      <c r="S130" s="237"/>
      <c r="T130" s="238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39" t="s">
        <v>126</v>
      </c>
      <c r="AU130" s="239" t="s">
        <v>81</v>
      </c>
      <c r="AV130" s="14" t="s">
        <v>81</v>
      </c>
      <c r="AW130" s="14" t="s">
        <v>35</v>
      </c>
      <c r="AX130" s="14" t="s">
        <v>74</v>
      </c>
      <c r="AY130" s="239" t="s">
        <v>113</v>
      </c>
    </row>
    <row r="131" s="14" customFormat="1">
      <c r="A131" s="14"/>
      <c r="B131" s="229"/>
      <c r="C131" s="230"/>
      <c r="D131" s="212" t="s">
        <v>126</v>
      </c>
      <c r="E131" s="231" t="s">
        <v>19</v>
      </c>
      <c r="F131" s="232" t="s">
        <v>184</v>
      </c>
      <c r="G131" s="230"/>
      <c r="H131" s="233">
        <v>1.3700000000000001</v>
      </c>
      <c r="I131" s="234"/>
      <c r="J131" s="230"/>
      <c r="K131" s="230"/>
      <c r="L131" s="235"/>
      <c r="M131" s="236"/>
      <c r="N131" s="237"/>
      <c r="O131" s="237"/>
      <c r="P131" s="237"/>
      <c r="Q131" s="237"/>
      <c r="R131" s="237"/>
      <c r="S131" s="237"/>
      <c r="T131" s="238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39" t="s">
        <v>126</v>
      </c>
      <c r="AU131" s="239" t="s">
        <v>81</v>
      </c>
      <c r="AV131" s="14" t="s">
        <v>81</v>
      </c>
      <c r="AW131" s="14" t="s">
        <v>35</v>
      </c>
      <c r="AX131" s="14" t="s">
        <v>79</v>
      </c>
      <c r="AY131" s="239" t="s">
        <v>113</v>
      </c>
    </row>
    <row r="132" s="2" customFormat="1" ht="16.5" customHeight="1">
      <c r="A132" s="40"/>
      <c r="B132" s="41"/>
      <c r="C132" s="199" t="s">
        <v>185</v>
      </c>
      <c r="D132" s="199" t="s">
        <v>115</v>
      </c>
      <c r="E132" s="200" t="s">
        <v>186</v>
      </c>
      <c r="F132" s="201" t="s">
        <v>187</v>
      </c>
      <c r="G132" s="202" t="s">
        <v>118</v>
      </c>
      <c r="H132" s="203">
        <v>1.4359999999999999</v>
      </c>
      <c r="I132" s="204"/>
      <c r="J132" s="205">
        <f>ROUND(I132*H132,2)</f>
        <v>0</v>
      </c>
      <c r="K132" s="201" t="s">
        <v>119</v>
      </c>
      <c r="L132" s="46"/>
      <c r="M132" s="206" t="s">
        <v>19</v>
      </c>
      <c r="N132" s="207" t="s">
        <v>45</v>
      </c>
      <c r="O132" s="86"/>
      <c r="P132" s="208">
        <f>O132*H132</f>
        <v>0</v>
      </c>
      <c r="Q132" s="208">
        <v>2.3010199999999998</v>
      </c>
      <c r="R132" s="208">
        <f>Q132*H132</f>
        <v>3.3042647199999995</v>
      </c>
      <c r="S132" s="208">
        <v>0</v>
      </c>
      <c r="T132" s="20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0" t="s">
        <v>120</v>
      </c>
      <c r="AT132" s="210" t="s">
        <v>115</v>
      </c>
      <c r="AU132" s="210" t="s">
        <v>81</v>
      </c>
      <c r="AY132" s="19" t="s">
        <v>113</v>
      </c>
      <c r="BE132" s="211">
        <f>IF(N132="základní",J132,0)</f>
        <v>0</v>
      </c>
      <c r="BF132" s="211">
        <f>IF(N132="snížená",J132,0)</f>
        <v>0</v>
      </c>
      <c r="BG132" s="211">
        <f>IF(N132="zákl. přenesená",J132,0)</f>
        <v>0</v>
      </c>
      <c r="BH132" s="211">
        <f>IF(N132="sníž. přenesená",J132,0)</f>
        <v>0</v>
      </c>
      <c r="BI132" s="211">
        <f>IF(N132="nulová",J132,0)</f>
        <v>0</v>
      </c>
      <c r="BJ132" s="19" t="s">
        <v>79</v>
      </c>
      <c r="BK132" s="211">
        <f>ROUND(I132*H132,2)</f>
        <v>0</v>
      </c>
      <c r="BL132" s="19" t="s">
        <v>120</v>
      </c>
      <c r="BM132" s="210" t="s">
        <v>188</v>
      </c>
    </row>
    <row r="133" s="2" customFormat="1">
      <c r="A133" s="40"/>
      <c r="B133" s="41"/>
      <c r="C133" s="42"/>
      <c r="D133" s="212" t="s">
        <v>122</v>
      </c>
      <c r="E133" s="42"/>
      <c r="F133" s="213" t="s">
        <v>189</v>
      </c>
      <c r="G133" s="42"/>
      <c r="H133" s="42"/>
      <c r="I133" s="214"/>
      <c r="J133" s="42"/>
      <c r="K133" s="42"/>
      <c r="L133" s="46"/>
      <c r="M133" s="215"/>
      <c r="N133" s="216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122</v>
      </c>
      <c r="AU133" s="19" t="s">
        <v>81</v>
      </c>
    </row>
    <row r="134" s="2" customFormat="1">
      <c r="A134" s="40"/>
      <c r="B134" s="41"/>
      <c r="C134" s="42"/>
      <c r="D134" s="217" t="s">
        <v>124</v>
      </c>
      <c r="E134" s="42"/>
      <c r="F134" s="218" t="s">
        <v>190</v>
      </c>
      <c r="G134" s="42"/>
      <c r="H134" s="42"/>
      <c r="I134" s="214"/>
      <c r="J134" s="42"/>
      <c r="K134" s="42"/>
      <c r="L134" s="46"/>
      <c r="M134" s="215"/>
      <c r="N134" s="216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124</v>
      </c>
      <c r="AU134" s="19" t="s">
        <v>81</v>
      </c>
    </row>
    <row r="135" s="13" customFormat="1">
      <c r="A135" s="13"/>
      <c r="B135" s="219"/>
      <c r="C135" s="220"/>
      <c r="D135" s="212" t="s">
        <v>126</v>
      </c>
      <c r="E135" s="221" t="s">
        <v>19</v>
      </c>
      <c r="F135" s="222" t="s">
        <v>191</v>
      </c>
      <c r="G135" s="220"/>
      <c r="H135" s="221" t="s">
        <v>19</v>
      </c>
      <c r="I135" s="223"/>
      <c r="J135" s="220"/>
      <c r="K135" s="220"/>
      <c r="L135" s="224"/>
      <c r="M135" s="225"/>
      <c r="N135" s="226"/>
      <c r="O135" s="226"/>
      <c r="P135" s="226"/>
      <c r="Q135" s="226"/>
      <c r="R135" s="226"/>
      <c r="S135" s="226"/>
      <c r="T135" s="22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8" t="s">
        <v>126</v>
      </c>
      <c r="AU135" s="228" t="s">
        <v>81</v>
      </c>
      <c r="AV135" s="13" t="s">
        <v>79</v>
      </c>
      <c r="AW135" s="13" t="s">
        <v>35</v>
      </c>
      <c r="AX135" s="13" t="s">
        <v>74</v>
      </c>
      <c r="AY135" s="228" t="s">
        <v>113</v>
      </c>
    </row>
    <row r="136" s="14" customFormat="1">
      <c r="A136" s="14"/>
      <c r="B136" s="229"/>
      <c r="C136" s="230"/>
      <c r="D136" s="212" t="s">
        <v>126</v>
      </c>
      <c r="E136" s="231" t="s">
        <v>19</v>
      </c>
      <c r="F136" s="232" t="s">
        <v>192</v>
      </c>
      <c r="G136" s="230"/>
      <c r="H136" s="233">
        <v>1.4359999999999999</v>
      </c>
      <c r="I136" s="234"/>
      <c r="J136" s="230"/>
      <c r="K136" s="230"/>
      <c r="L136" s="235"/>
      <c r="M136" s="236"/>
      <c r="N136" s="237"/>
      <c r="O136" s="237"/>
      <c r="P136" s="237"/>
      <c r="Q136" s="237"/>
      <c r="R136" s="237"/>
      <c r="S136" s="237"/>
      <c r="T136" s="238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39" t="s">
        <v>126</v>
      </c>
      <c r="AU136" s="239" t="s">
        <v>81</v>
      </c>
      <c r="AV136" s="14" t="s">
        <v>81</v>
      </c>
      <c r="AW136" s="14" t="s">
        <v>35</v>
      </c>
      <c r="AX136" s="14" t="s">
        <v>74</v>
      </c>
      <c r="AY136" s="239" t="s">
        <v>113</v>
      </c>
    </row>
    <row r="137" s="15" customFormat="1">
      <c r="A137" s="15"/>
      <c r="B137" s="240"/>
      <c r="C137" s="241"/>
      <c r="D137" s="212" t="s">
        <v>126</v>
      </c>
      <c r="E137" s="242" t="s">
        <v>19</v>
      </c>
      <c r="F137" s="243" t="s">
        <v>131</v>
      </c>
      <c r="G137" s="241"/>
      <c r="H137" s="244">
        <v>1.4359999999999999</v>
      </c>
      <c r="I137" s="245"/>
      <c r="J137" s="241"/>
      <c r="K137" s="241"/>
      <c r="L137" s="246"/>
      <c r="M137" s="247"/>
      <c r="N137" s="248"/>
      <c r="O137" s="248"/>
      <c r="P137" s="248"/>
      <c r="Q137" s="248"/>
      <c r="R137" s="248"/>
      <c r="S137" s="248"/>
      <c r="T137" s="249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0" t="s">
        <v>126</v>
      </c>
      <c r="AU137" s="250" t="s">
        <v>81</v>
      </c>
      <c r="AV137" s="15" t="s">
        <v>120</v>
      </c>
      <c r="AW137" s="15" t="s">
        <v>35</v>
      </c>
      <c r="AX137" s="15" t="s">
        <v>79</v>
      </c>
      <c r="AY137" s="250" t="s">
        <v>113</v>
      </c>
    </row>
    <row r="138" s="2" customFormat="1" ht="33" customHeight="1">
      <c r="A138" s="40"/>
      <c r="B138" s="41"/>
      <c r="C138" s="199" t="s">
        <v>193</v>
      </c>
      <c r="D138" s="199" t="s">
        <v>115</v>
      </c>
      <c r="E138" s="200" t="s">
        <v>194</v>
      </c>
      <c r="F138" s="201" t="s">
        <v>195</v>
      </c>
      <c r="G138" s="202" t="s">
        <v>196</v>
      </c>
      <c r="H138" s="203">
        <v>25.100000000000001</v>
      </c>
      <c r="I138" s="204"/>
      <c r="J138" s="205">
        <f>ROUND(I138*H138,2)</f>
        <v>0</v>
      </c>
      <c r="K138" s="201" t="s">
        <v>119</v>
      </c>
      <c r="L138" s="46"/>
      <c r="M138" s="206" t="s">
        <v>19</v>
      </c>
      <c r="N138" s="207" t="s">
        <v>45</v>
      </c>
      <c r="O138" s="86"/>
      <c r="P138" s="208">
        <f>O138*H138</f>
        <v>0</v>
      </c>
      <c r="Q138" s="208">
        <v>0.51809000000000005</v>
      </c>
      <c r="R138" s="208">
        <f>Q138*H138</f>
        <v>13.004059000000002</v>
      </c>
      <c r="S138" s="208">
        <v>0</v>
      </c>
      <c r="T138" s="20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0" t="s">
        <v>120</v>
      </c>
      <c r="AT138" s="210" t="s">
        <v>115</v>
      </c>
      <c r="AU138" s="210" t="s">
        <v>81</v>
      </c>
      <c r="AY138" s="19" t="s">
        <v>113</v>
      </c>
      <c r="BE138" s="211">
        <f>IF(N138="základní",J138,0)</f>
        <v>0</v>
      </c>
      <c r="BF138" s="211">
        <f>IF(N138="snížená",J138,0)</f>
        <v>0</v>
      </c>
      <c r="BG138" s="211">
        <f>IF(N138="zákl. přenesená",J138,0)</f>
        <v>0</v>
      </c>
      <c r="BH138" s="211">
        <f>IF(N138="sníž. přenesená",J138,0)</f>
        <v>0</v>
      </c>
      <c r="BI138" s="211">
        <f>IF(N138="nulová",J138,0)</f>
        <v>0</v>
      </c>
      <c r="BJ138" s="19" t="s">
        <v>79</v>
      </c>
      <c r="BK138" s="211">
        <f>ROUND(I138*H138,2)</f>
        <v>0</v>
      </c>
      <c r="BL138" s="19" t="s">
        <v>120</v>
      </c>
      <c r="BM138" s="210" t="s">
        <v>197</v>
      </c>
    </row>
    <row r="139" s="2" customFormat="1">
      <c r="A139" s="40"/>
      <c r="B139" s="41"/>
      <c r="C139" s="42"/>
      <c r="D139" s="212" t="s">
        <v>122</v>
      </c>
      <c r="E139" s="42"/>
      <c r="F139" s="213" t="s">
        <v>198</v>
      </c>
      <c r="G139" s="42"/>
      <c r="H139" s="42"/>
      <c r="I139" s="214"/>
      <c r="J139" s="42"/>
      <c r="K139" s="42"/>
      <c r="L139" s="46"/>
      <c r="M139" s="215"/>
      <c r="N139" s="216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122</v>
      </c>
      <c r="AU139" s="19" t="s">
        <v>81</v>
      </c>
    </row>
    <row r="140" s="2" customFormat="1">
      <c r="A140" s="40"/>
      <c r="B140" s="41"/>
      <c r="C140" s="42"/>
      <c r="D140" s="217" t="s">
        <v>124</v>
      </c>
      <c r="E140" s="42"/>
      <c r="F140" s="218" t="s">
        <v>199</v>
      </c>
      <c r="G140" s="42"/>
      <c r="H140" s="42"/>
      <c r="I140" s="214"/>
      <c r="J140" s="42"/>
      <c r="K140" s="42"/>
      <c r="L140" s="46"/>
      <c r="M140" s="215"/>
      <c r="N140" s="216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124</v>
      </c>
      <c r="AU140" s="19" t="s">
        <v>81</v>
      </c>
    </row>
    <row r="141" s="13" customFormat="1">
      <c r="A141" s="13"/>
      <c r="B141" s="219"/>
      <c r="C141" s="220"/>
      <c r="D141" s="212" t="s">
        <v>126</v>
      </c>
      <c r="E141" s="221" t="s">
        <v>19</v>
      </c>
      <c r="F141" s="222" t="s">
        <v>200</v>
      </c>
      <c r="G141" s="220"/>
      <c r="H141" s="221" t="s">
        <v>19</v>
      </c>
      <c r="I141" s="223"/>
      <c r="J141" s="220"/>
      <c r="K141" s="220"/>
      <c r="L141" s="224"/>
      <c r="M141" s="225"/>
      <c r="N141" s="226"/>
      <c r="O141" s="226"/>
      <c r="P141" s="226"/>
      <c r="Q141" s="226"/>
      <c r="R141" s="226"/>
      <c r="S141" s="226"/>
      <c r="T141" s="22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8" t="s">
        <v>126</v>
      </c>
      <c r="AU141" s="228" t="s">
        <v>81</v>
      </c>
      <c r="AV141" s="13" t="s">
        <v>79</v>
      </c>
      <c r="AW141" s="13" t="s">
        <v>35</v>
      </c>
      <c r="AX141" s="13" t="s">
        <v>74</v>
      </c>
      <c r="AY141" s="228" t="s">
        <v>113</v>
      </c>
    </row>
    <row r="142" s="14" customFormat="1">
      <c r="A142" s="14"/>
      <c r="B142" s="229"/>
      <c r="C142" s="230"/>
      <c r="D142" s="212" t="s">
        <v>126</v>
      </c>
      <c r="E142" s="231" t="s">
        <v>19</v>
      </c>
      <c r="F142" s="232" t="s">
        <v>201</v>
      </c>
      <c r="G142" s="230"/>
      <c r="H142" s="233">
        <v>25.100000000000001</v>
      </c>
      <c r="I142" s="234"/>
      <c r="J142" s="230"/>
      <c r="K142" s="230"/>
      <c r="L142" s="235"/>
      <c r="M142" s="236"/>
      <c r="N142" s="237"/>
      <c r="O142" s="237"/>
      <c r="P142" s="237"/>
      <c r="Q142" s="237"/>
      <c r="R142" s="237"/>
      <c r="S142" s="237"/>
      <c r="T142" s="23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39" t="s">
        <v>126</v>
      </c>
      <c r="AU142" s="239" t="s">
        <v>81</v>
      </c>
      <c r="AV142" s="14" t="s">
        <v>81</v>
      </c>
      <c r="AW142" s="14" t="s">
        <v>35</v>
      </c>
      <c r="AX142" s="14" t="s">
        <v>74</v>
      </c>
      <c r="AY142" s="239" t="s">
        <v>113</v>
      </c>
    </row>
    <row r="143" s="15" customFormat="1">
      <c r="A143" s="15"/>
      <c r="B143" s="240"/>
      <c r="C143" s="241"/>
      <c r="D143" s="212" t="s">
        <v>126</v>
      </c>
      <c r="E143" s="242" t="s">
        <v>19</v>
      </c>
      <c r="F143" s="243" t="s">
        <v>131</v>
      </c>
      <c r="G143" s="241"/>
      <c r="H143" s="244">
        <v>25.100000000000001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0" t="s">
        <v>126</v>
      </c>
      <c r="AU143" s="250" t="s">
        <v>81</v>
      </c>
      <c r="AV143" s="15" t="s">
        <v>120</v>
      </c>
      <c r="AW143" s="15" t="s">
        <v>35</v>
      </c>
      <c r="AX143" s="15" t="s">
        <v>79</v>
      </c>
      <c r="AY143" s="250" t="s">
        <v>113</v>
      </c>
    </row>
    <row r="144" s="12" customFormat="1" ht="22.8" customHeight="1">
      <c r="A144" s="12"/>
      <c r="B144" s="183"/>
      <c r="C144" s="184"/>
      <c r="D144" s="185" t="s">
        <v>73</v>
      </c>
      <c r="E144" s="197" t="s">
        <v>185</v>
      </c>
      <c r="F144" s="197" t="s">
        <v>202</v>
      </c>
      <c r="G144" s="184"/>
      <c r="H144" s="184"/>
      <c r="I144" s="187"/>
      <c r="J144" s="198">
        <f>BK144</f>
        <v>0</v>
      </c>
      <c r="K144" s="184"/>
      <c r="L144" s="189"/>
      <c r="M144" s="190"/>
      <c r="N144" s="191"/>
      <c r="O144" s="191"/>
      <c r="P144" s="192">
        <f>SUM(P145:P154)</f>
        <v>0</v>
      </c>
      <c r="Q144" s="191"/>
      <c r="R144" s="192">
        <f>SUM(R145:R154)</f>
        <v>7.1130820000000003</v>
      </c>
      <c r="S144" s="191"/>
      <c r="T144" s="193">
        <f>SUM(T145:T154)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94" t="s">
        <v>79</v>
      </c>
      <c r="AT144" s="195" t="s">
        <v>73</v>
      </c>
      <c r="AU144" s="195" t="s">
        <v>79</v>
      </c>
      <c r="AY144" s="194" t="s">
        <v>113</v>
      </c>
      <c r="BK144" s="196">
        <f>SUM(BK145:BK154)</f>
        <v>0</v>
      </c>
    </row>
    <row r="145" s="2" customFormat="1" ht="24.15" customHeight="1">
      <c r="A145" s="40"/>
      <c r="B145" s="41"/>
      <c r="C145" s="199" t="s">
        <v>203</v>
      </c>
      <c r="D145" s="199" t="s">
        <v>115</v>
      </c>
      <c r="E145" s="200" t="s">
        <v>204</v>
      </c>
      <c r="F145" s="201" t="s">
        <v>205</v>
      </c>
      <c r="G145" s="202" t="s">
        <v>206</v>
      </c>
      <c r="H145" s="203">
        <v>47</v>
      </c>
      <c r="I145" s="204"/>
      <c r="J145" s="205">
        <f>ROUND(I145*H145,2)</f>
        <v>0</v>
      </c>
      <c r="K145" s="201" t="s">
        <v>119</v>
      </c>
      <c r="L145" s="46"/>
      <c r="M145" s="206" t="s">
        <v>19</v>
      </c>
      <c r="N145" s="207" t="s">
        <v>45</v>
      </c>
      <c r="O145" s="86"/>
      <c r="P145" s="208">
        <f>O145*H145</f>
        <v>0</v>
      </c>
      <c r="Q145" s="208">
        <v>0.091990000000000002</v>
      </c>
      <c r="R145" s="208">
        <f>Q145*H145</f>
        <v>4.3235299999999999</v>
      </c>
      <c r="S145" s="208">
        <v>0</v>
      </c>
      <c r="T145" s="20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0" t="s">
        <v>120</v>
      </c>
      <c r="AT145" s="210" t="s">
        <v>115</v>
      </c>
      <c r="AU145" s="210" t="s">
        <v>81</v>
      </c>
      <c r="AY145" s="19" t="s">
        <v>113</v>
      </c>
      <c r="BE145" s="211">
        <f>IF(N145="základní",J145,0)</f>
        <v>0</v>
      </c>
      <c r="BF145" s="211">
        <f>IF(N145="snížená",J145,0)</f>
        <v>0</v>
      </c>
      <c r="BG145" s="211">
        <f>IF(N145="zákl. přenesená",J145,0)</f>
        <v>0</v>
      </c>
      <c r="BH145" s="211">
        <f>IF(N145="sníž. přenesená",J145,0)</f>
        <v>0</v>
      </c>
      <c r="BI145" s="211">
        <f>IF(N145="nulová",J145,0)</f>
        <v>0</v>
      </c>
      <c r="BJ145" s="19" t="s">
        <v>79</v>
      </c>
      <c r="BK145" s="211">
        <f>ROUND(I145*H145,2)</f>
        <v>0</v>
      </c>
      <c r="BL145" s="19" t="s">
        <v>120</v>
      </c>
      <c r="BM145" s="210" t="s">
        <v>207</v>
      </c>
    </row>
    <row r="146" s="2" customFormat="1">
      <c r="A146" s="40"/>
      <c r="B146" s="41"/>
      <c r="C146" s="42"/>
      <c r="D146" s="212" t="s">
        <v>122</v>
      </c>
      <c r="E146" s="42"/>
      <c r="F146" s="213" t="s">
        <v>208</v>
      </c>
      <c r="G146" s="42"/>
      <c r="H146" s="42"/>
      <c r="I146" s="214"/>
      <c r="J146" s="42"/>
      <c r="K146" s="42"/>
      <c r="L146" s="46"/>
      <c r="M146" s="215"/>
      <c r="N146" s="216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122</v>
      </c>
      <c r="AU146" s="19" t="s">
        <v>81</v>
      </c>
    </row>
    <row r="147" s="2" customFormat="1">
      <c r="A147" s="40"/>
      <c r="B147" s="41"/>
      <c r="C147" s="42"/>
      <c r="D147" s="217" t="s">
        <v>124</v>
      </c>
      <c r="E147" s="42"/>
      <c r="F147" s="218" t="s">
        <v>209</v>
      </c>
      <c r="G147" s="42"/>
      <c r="H147" s="42"/>
      <c r="I147" s="214"/>
      <c r="J147" s="42"/>
      <c r="K147" s="42"/>
      <c r="L147" s="46"/>
      <c r="M147" s="215"/>
      <c r="N147" s="216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124</v>
      </c>
      <c r="AU147" s="19" t="s">
        <v>81</v>
      </c>
    </row>
    <row r="148" s="13" customFormat="1">
      <c r="A148" s="13"/>
      <c r="B148" s="219"/>
      <c r="C148" s="220"/>
      <c r="D148" s="212" t="s">
        <v>126</v>
      </c>
      <c r="E148" s="221" t="s">
        <v>19</v>
      </c>
      <c r="F148" s="222" t="s">
        <v>210</v>
      </c>
      <c r="G148" s="220"/>
      <c r="H148" s="221" t="s">
        <v>19</v>
      </c>
      <c r="I148" s="223"/>
      <c r="J148" s="220"/>
      <c r="K148" s="220"/>
      <c r="L148" s="224"/>
      <c r="M148" s="225"/>
      <c r="N148" s="226"/>
      <c r="O148" s="226"/>
      <c r="P148" s="226"/>
      <c r="Q148" s="226"/>
      <c r="R148" s="226"/>
      <c r="S148" s="226"/>
      <c r="T148" s="22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28" t="s">
        <v>126</v>
      </c>
      <c r="AU148" s="228" t="s">
        <v>81</v>
      </c>
      <c r="AV148" s="13" t="s">
        <v>79</v>
      </c>
      <c r="AW148" s="13" t="s">
        <v>35</v>
      </c>
      <c r="AX148" s="13" t="s">
        <v>74</v>
      </c>
      <c r="AY148" s="228" t="s">
        <v>113</v>
      </c>
    </row>
    <row r="149" s="14" customFormat="1">
      <c r="A149" s="14"/>
      <c r="B149" s="229"/>
      <c r="C149" s="230"/>
      <c r="D149" s="212" t="s">
        <v>126</v>
      </c>
      <c r="E149" s="231" t="s">
        <v>19</v>
      </c>
      <c r="F149" s="232" t="s">
        <v>211</v>
      </c>
      <c r="G149" s="230"/>
      <c r="H149" s="233">
        <v>47</v>
      </c>
      <c r="I149" s="234"/>
      <c r="J149" s="230"/>
      <c r="K149" s="230"/>
      <c r="L149" s="235"/>
      <c r="M149" s="236"/>
      <c r="N149" s="237"/>
      <c r="O149" s="237"/>
      <c r="P149" s="237"/>
      <c r="Q149" s="237"/>
      <c r="R149" s="237"/>
      <c r="S149" s="237"/>
      <c r="T149" s="23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39" t="s">
        <v>126</v>
      </c>
      <c r="AU149" s="239" t="s">
        <v>81</v>
      </c>
      <c r="AV149" s="14" t="s">
        <v>81</v>
      </c>
      <c r="AW149" s="14" t="s">
        <v>35</v>
      </c>
      <c r="AX149" s="14" t="s">
        <v>79</v>
      </c>
      <c r="AY149" s="239" t="s">
        <v>113</v>
      </c>
    </row>
    <row r="150" s="2" customFormat="1" ht="24.15" customHeight="1">
      <c r="A150" s="40"/>
      <c r="B150" s="41"/>
      <c r="C150" s="251" t="s">
        <v>8</v>
      </c>
      <c r="D150" s="251" t="s">
        <v>212</v>
      </c>
      <c r="E150" s="252" t="s">
        <v>213</v>
      </c>
      <c r="F150" s="253" t="s">
        <v>214</v>
      </c>
      <c r="G150" s="254" t="s">
        <v>206</v>
      </c>
      <c r="H150" s="255">
        <v>47.939999999999998</v>
      </c>
      <c r="I150" s="256"/>
      <c r="J150" s="257">
        <f>ROUND(I150*H150,2)</f>
        <v>0</v>
      </c>
      <c r="K150" s="253" t="s">
        <v>119</v>
      </c>
      <c r="L150" s="258"/>
      <c r="M150" s="259" t="s">
        <v>19</v>
      </c>
      <c r="N150" s="260" t="s">
        <v>45</v>
      </c>
      <c r="O150" s="86"/>
      <c r="P150" s="208">
        <f>O150*H150</f>
        <v>0</v>
      </c>
      <c r="Q150" s="208">
        <v>0.048300000000000003</v>
      </c>
      <c r="R150" s="208">
        <f>Q150*H150</f>
        <v>2.3155019999999999</v>
      </c>
      <c r="S150" s="208">
        <v>0</v>
      </c>
      <c r="T150" s="20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0" t="s">
        <v>177</v>
      </c>
      <c r="AT150" s="210" t="s">
        <v>212</v>
      </c>
      <c r="AU150" s="210" t="s">
        <v>81</v>
      </c>
      <c r="AY150" s="19" t="s">
        <v>113</v>
      </c>
      <c r="BE150" s="211">
        <f>IF(N150="základní",J150,0)</f>
        <v>0</v>
      </c>
      <c r="BF150" s="211">
        <f>IF(N150="snížená",J150,0)</f>
        <v>0</v>
      </c>
      <c r="BG150" s="211">
        <f>IF(N150="zákl. přenesená",J150,0)</f>
        <v>0</v>
      </c>
      <c r="BH150" s="211">
        <f>IF(N150="sníž. přenesená",J150,0)</f>
        <v>0</v>
      </c>
      <c r="BI150" s="211">
        <f>IF(N150="nulová",J150,0)</f>
        <v>0</v>
      </c>
      <c r="BJ150" s="19" t="s">
        <v>79</v>
      </c>
      <c r="BK150" s="211">
        <f>ROUND(I150*H150,2)</f>
        <v>0</v>
      </c>
      <c r="BL150" s="19" t="s">
        <v>120</v>
      </c>
      <c r="BM150" s="210" t="s">
        <v>215</v>
      </c>
    </row>
    <row r="151" s="2" customFormat="1">
      <c r="A151" s="40"/>
      <c r="B151" s="41"/>
      <c r="C151" s="42"/>
      <c r="D151" s="212" t="s">
        <v>122</v>
      </c>
      <c r="E151" s="42"/>
      <c r="F151" s="213" t="s">
        <v>214</v>
      </c>
      <c r="G151" s="42"/>
      <c r="H151" s="42"/>
      <c r="I151" s="214"/>
      <c r="J151" s="42"/>
      <c r="K151" s="42"/>
      <c r="L151" s="46"/>
      <c r="M151" s="215"/>
      <c r="N151" s="216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122</v>
      </c>
      <c r="AU151" s="19" t="s">
        <v>81</v>
      </c>
    </row>
    <row r="152" s="14" customFormat="1">
      <c r="A152" s="14"/>
      <c r="B152" s="229"/>
      <c r="C152" s="230"/>
      <c r="D152" s="212" t="s">
        <v>126</v>
      </c>
      <c r="E152" s="230"/>
      <c r="F152" s="232" t="s">
        <v>216</v>
      </c>
      <c r="G152" s="230"/>
      <c r="H152" s="233">
        <v>47.939999999999998</v>
      </c>
      <c r="I152" s="234"/>
      <c r="J152" s="230"/>
      <c r="K152" s="230"/>
      <c r="L152" s="235"/>
      <c r="M152" s="236"/>
      <c r="N152" s="237"/>
      <c r="O152" s="237"/>
      <c r="P152" s="237"/>
      <c r="Q152" s="237"/>
      <c r="R152" s="237"/>
      <c r="S152" s="237"/>
      <c r="T152" s="23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39" t="s">
        <v>126</v>
      </c>
      <c r="AU152" s="239" t="s">
        <v>81</v>
      </c>
      <c r="AV152" s="14" t="s">
        <v>81</v>
      </c>
      <c r="AW152" s="14" t="s">
        <v>4</v>
      </c>
      <c r="AX152" s="14" t="s">
        <v>79</v>
      </c>
      <c r="AY152" s="239" t="s">
        <v>113</v>
      </c>
    </row>
    <row r="153" s="2" customFormat="1" ht="24.15" customHeight="1">
      <c r="A153" s="40"/>
      <c r="B153" s="41"/>
      <c r="C153" s="199" t="s">
        <v>217</v>
      </c>
      <c r="D153" s="199" t="s">
        <v>115</v>
      </c>
      <c r="E153" s="200" t="s">
        <v>218</v>
      </c>
      <c r="F153" s="201" t="s">
        <v>219</v>
      </c>
      <c r="G153" s="202" t="s">
        <v>220</v>
      </c>
      <c r="H153" s="203">
        <v>1</v>
      </c>
      <c r="I153" s="204"/>
      <c r="J153" s="205">
        <f>ROUND(I153*H153,2)</f>
        <v>0</v>
      </c>
      <c r="K153" s="201" t="s">
        <v>19</v>
      </c>
      <c r="L153" s="46"/>
      <c r="M153" s="206" t="s">
        <v>19</v>
      </c>
      <c r="N153" s="207" t="s">
        <v>45</v>
      </c>
      <c r="O153" s="86"/>
      <c r="P153" s="208">
        <f>O153*H153</f>
        <v>0</v>
      </c>
      <c r="Q153" s="208">
        <v>0.47405000000000003</v>
      </c>
      <c r="R153" s="208">
        <f>Q153*H153</f>
        <v>0.47405000000000003</v>
      </c>
      <c r="S153" s="208">
        <v>0</v>
      </c>
      <c r="T153" s="20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0" t="s">
        <v>120</v>
      </c>
      <c r="AT153" s="210" t="s">
        <v>115</v>
      </c>
      <c r="AU153" s="210" t="s">
        <v>81</v>
      </c>
      <c r="AY153" s="19" t="s">
        <v>113</v>
      </c>
      <c r="BE153" s="211">
        <f>IF(N153="základní",J153,0)</f>
        <v>0</v>
      </c>
      <c r="BF153" s="211">
        <f>IF(N153="snížená",J153,0)</f>
        <v>0</v>
      </c>
      <c r="BG153" s="211">
        <f>IF(N153="zákl. přenesená",J153,0)</f>
        <v>0</v>
      </c>
      <c r="BH153" s="211">
        <f>IF(N153="sníž. přenesená",J153,0)</f>
        <v>0</v>
      </c>
      <c r="BI153" s="211">
        <f>IF(N153="nulová",J153,0)</f>
        <v>0</v>
      </c>
      <c r="BJ153" s="19" t="s">
        <v>79</v>
      </c>
      <c r="BK153" s="211">
        <f>ROUND(I153*H153,2)</f>
        <v>0</v>
      </c>
      <c r="BL153" s="19" t="s">
        <v>120</v>
      </c>
      <c r="BM153" s="210" t="s">
        <v>221</v>
      </c>
    </row>
    <row r="154" s="2" customFormat="1">
      <c r="A154" s="40"/>
      <c r="B154" s="41"/>
      <c r="C154" s="42"/>
      <c r="D154" s="212" t="s">
        <v>122</v>
      </c>
      <c r="E154" s="42"/>
      <c r="F154" s="213" t="s">
        <v>219</v>
      </c>
      <c r="G154" s="42"/>
      <c r="H154" s="42"/>
      <c r="I154" s="214"/>
      <c r="J154" s="42"/>
      <c r="K154" s="42"/>
      <c r="L154" s="46"/>
      <c r="M154" s="215"/>
      <c r="N154" s="216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122</v>
      </c>
      <c r="AU154" s="19" t="s">
        <v>81</v>
      </c>
    </row>
    <row r="155" s="12" customFormat="1" ht="25.92" customHeight="1">
      <c r="A155" s="12"/>
      <c r="B155" s="183"/>
      <c r="C155" s="184"/>
      <c r="D155" s="185" t="s">
        <v>73</v>
      </c>
      <c r="E155" s="186" t="s">
        <v>222</v>
      </c>
      <c r="F155" s="186" t="s">
        <v>223</v>
      </c>
      <c r="G155" s="184"/>
      <c r="H155" s="184"/>
      <c r="I155" s="187"/>
      <c r="J155" s="188">
        <f>BK155</f>
        <v>0</v>
      </c>
      <c r="K155" s="184"/>
      <c r="L155" s="189"/>
      <c r="M155" s="190"/>
      <c r="N155" s="191"/>
      <c r="O155" s="191"/>
      <c r="P155" s="192">
        <f>P156+P258+P268+P290+P309+P316</f>
        <v>0</v>
      </c>
      <c r="Q155" s="191"/>
      <c r="R155" s="192">
        <f>R156+R258+R268+R290+R309+R316</f>
        <v>4.7452194900000011</v>
      </c>
      <c r="S155" s="191"/>
      <c r="T155" s="193">
        <f>T156+T258+T268+T290+T309+T316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94" t="s">
        <v>81</v>
      </c>
      <c r="AT155" s="195" t="s">
        <v>73</v>
      </c>
      <c r="AU155" s="195" t="s">
        <v>74</v>
      </c>
      <c r="AY155" s="194" t="s">
        <v>113</v>
      </c>
      <c r="BK155" s="196">
        <f>BK156+BK258+BK268+BK290+BK309+BK316</f>
        <v>0</v>
      </c>
    </row>
    <row r="156" s="12" customFormat="1" ht="22.8" customHeight="1">
      <c r="A156" s="12"/>
      <c r="B156" s="183"/>
      <c r="C156" s="184"/>
      <c r="D156" s="185" t="s">
        <v>73</v>
      </c>
      <c r="E156" s="197" t="s">
        <v>224</v>
      </c>
      <c r="F156" s="197" t="s">
        <v>225</v>
      </c>
      <c r="G156" s="184"/>
      <c r="H156" s="184"/>
      <c r="I156" s="187"/>
      <c r="J156" s="198">
        <f>BK156</f>
        <v>0</v>
      </c>
      <c r="K156" s="184"/>
      <c r="L156" s="189"/>
      <c r="M156" s="190"/>
      <c r="N156" s="191"/>
      <c r="O156" s="191"/>
      <c r="P156" s="192">
        <f>SUM(P157:P257)</f>
        <v>0</v>
      </c>
      <c r="Q156" s="191"/>
      <c r="R156" s="192">
        <f>SUM(R157:R257)</f>
        <v>4.1480338900000007</v>
      </c>
      <c r="S156" s="191"/>
      <c r="T156" s="193">
        <f>SUM(T157:T257)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94" t="s">
        <v>81</v>
      </c>
      <c r="AT156" s="195" t="s">
        <v>73</v>
      </c>
      <c r="AU156" s="195" t="s">
        <v>79</v>
      </c>
      <c r="AY156" s="194" t="s">
        <v>113</v>
      </c>
      <c r="BK156" s="196">
        <f>SUM(BK157:BK257)</f>
        <v>0</v>
      </c>
    </row>
    <row r="157" s="2" customFormat="1" ht="21.75" customHeight="1">
      <c r="A157" s="40"/>
      <c r="B157" s="41"/>
      <c r="C157" s="199" t="s">
        <v>226</v>
      </c>
      <c r="D157" s="199" t="s">
        <v>115</v>
      </c>
      <c r="E157" s="200" t="s">
        <v>227</v>
      </c>
      <c r="F157" s="201" t="s">
        <v>228</v>
      </c>
      <c r="G157" s="202" t="s">
        <v>229</v>
      </c>
      <c r="H157" s="203">
        <v>18</v>
      </c>
      <c r="I157" s="204"/>
      <c r="J157" s="205">
        <f>ROUND(I157*H157,2)</f>
        <v>0</v>
      </c>
      <c r="K157" s="201" t="s">
        <v>119</v>
      </c>
      <c r="L157" s="46"/>
      <c r="M157" s="206" t="s">
        <v>19</v>
      </c>
      <c r="N157" s="207" t="s">
        <v>45</v>
      </c>
      <c r="O157" s="86"/>
      <c r="P157" s="208">
        <f>O157*H157</f>
        <v>0</v>
      </c>
      <c r="Q157" s="208">
        <v>0.0026700000000000001</v>
      </c>
      <c r="R157" s="208">
        <f>Q157*H157</f>
        <v>0.048059999999999999</v>
      </c>
      <c r="S157" s="208">
        <v>0</v>
      </c>
      <c r="T157" s="20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0" t="s">
        <v>230</v>
      </c>
      <c r="AT157" s="210" t="s">
        <v>115</v>
      </c>
      <c r="AU157" s="210" t="s">
        <v>81</v>
      </c>
      <c r="AY157" s="19" t="s">
        <v>113</v>
      </c>
      <c r="BE157" s="211">
        <f>IF(N157="základní",J157,0)</f>
        <v>0</v>
      </c>
      <c r="BF157" s="211">
        <f>IF(N157="snížená",J157,0)</f>
        <v>0</v>
      </c>
      <c r="BG157" s="211">
        <f>IF(N157="zákl. přenesená",J157,0)</f>
        <v>0</v>
      </c>
      <c r="BH157" s="211">
        <f>IF(N157="sníž. přenesená",J157,0)</f>
        <v>0</v>
      </c>
      <c r="BI157" s="211">
        <f>IF(N157="nulová",J157,0)</f>
        <v>0</v>
      </c>
      <c r="BJ157" s="19" t="s">
        <v>79</v>
      </c>
      <c r="BK157" s="211">
        <f>ROUND(I157*H157,2)</f>
        <v>0</v>
      </c>
      <c r="BL157" s="19" t="s">
        <v>230</v>
      </c>
      <c r="BM157" s="210" t="s">
        <v>231</v>
      </c>
    </row>
    <row r="158" s="2" customFormat="1">
      <c r="A158" s="40"/>
      <c r="B158" s="41"/>
      <c r="C158" s="42"/>
      <c r="D158" s="212" t="s">
        <v>122</v>
      </c>
      <c r="E158" s="42"/>
      <c r="F158" s="213" t="s">
        <v>232</v>
      </c>
      <c r="G158" s="42"/>
      <c r="H158" s="42"/>
      <c r="I158" s="214"/>
      <c r="J158" s="42"/>
      <c r="K158" s="42"/>
      <c r="L158" s="46"/>
      <c r="M158" s="215"/>
      <c r="N158" s="216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122</v>
      </c>
      <c r="AU158" s="19" t="s">
        <v>81</v>
      </c>
    </row>
    <row r="159" s="2" customFormat="1">
      <c r="A159" s="40"/>
      <c r="B159" s="41"/>
      <c r="C159" s="42"/>
      <c r="D159" s="217" t="s">
        <v>124</v>
      </c>
      <c r="E159" s="42"/>
      <c r="F159" s="218" t="s">
        <v>233</v>
      </c>
      <c r="G159" s="42"/>
      <c r="H159" s="42"/>
      <c r="I159" s="214"/>
      <c r="J159" s="42"/>
      <c r="K159" s="42"/>
      <c r="L159" s="46"/>
      <c r="M159" s="215"/>
      <c r="N159" s="216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124</v>
      </c>
      <c r="AU159" s="19" t="s">
        <v>81</v>
      </c>
    </row>
    <row r="160" s="2" customFormat="1" ht="21.75" customHeight="1">
      <c r="A160" s="40"/>
      <c r="B160" s="41"/>
      <c r="C160" s="251" t="s">
        <v>234</v>
      </c>
      <c r="D160" s="251" t="s">
        <v>212</v>
      </c>
      <c r="E160" s="252" t="s">
        <v>235</v>
      </c>
      <c r="F160" s="253" t="s">
        <v>236</v>
      </c>
      <c r="G160" s="254" t="s">
        <v>229</v>
      </c>
      <c r="H160" s="255">
        <v>18</v>
      </c>
      <c r="I160" s="256"/>
      <c r="J160" s="257">
        <f>ROUND(I160*H160,2)</f>
        <v>0</v>
      </c>
      <c r="K160" s="253" t="s">
        <v>119</v>
      </c>
      <c r="L160" s="258"/>
      <c r="M160" s="259" t="s">
        <v>19</v>
      </c>
      <c r="N160" s="260" t="s">
        <v>45</v>
      </c>
      <c r="O160" s="86"/>
      <c r="P160" s="208">
        <f>O160*H160</f>
        <v>0</v>
      </c>
      <c r="Q160" s="208">
        <v>0.0023700000000000001</v>
      </c>
      <c r="R160" s="208">
        <f>Q160*H160</f>
        <v>0.042660000000000003</v>
      </c>
      <c r="S160" s="208">
        <v>0</v>
      </c>
      <c r="T160" s="20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0" t="s">
        <v>237</v>
      </c>
      <c r="AT160" s="210" t="s">
        <v>212</v>
      </c>
      <c r="AU160" s="210" t="s">
        <v>81</v>
      </c>
      <c r="AY160" s="19" t="s">
        <v>113</v>
      </c>
      <c r="BE160" s="211">
        <f>IF(N160="základní",J160,0)</f>
        <v>0</v>
      </c>
      <c r="BF160" s="211">
        <f>IF(N160="snížená",J160,0)</f>
        <v>0</v>
      </c>
      <c r="BG160" s="211">
        <f>IF(N160="zákl. přenesená",J160,0)</f>
        <v>0</v>
      </c>
      <c r="BH160" s="211">
        <f>IF(N160="sníž. přenesená",J160,0)</f>
        <v>0</v>
      </c>
      <c r="BI160" s="211">
        <f>IF(N160="nulová",J160,0)</f>
        <v>0</v>
      </c>
      <c r="BJ160" s="19" t="s">
        <v>79</v>
      </c>
      <c r="BK160" s="211">
        <f>ROUND(I160*H160,2)</f>
        <v>0</v>
      </c>
      <c r="BL160" s="19" t="s">
        <v>230</v>
      </c>
      <c r="BM160" s="210" t="s">
        <v>238</v>
      </c>
    </row>
    <row r="161" s="2" customFormat="1">
      <c r="A161" s="40"/>
      <c r="B161" s="41"/>
      <c r="C161" s="42"/>
      <c r="D161" s="212" t="s">
        <v>122</v>
      </c>
      <c r="E161" s="42"/>
      <c r="F161" s="213" t="s">
        <v>236</v>
      </c>
      <c r="G161" s="42"/>
      <c r="H161" s="42"/>
      <c r="I161" s="214"/>
      <c r="J161" s="42"/>
      <c r="K161" s="42"/>
      <c r="L161" s="46"/>
      <c r="M161" s="215"/>
      <c r="N161" s="216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122</v>
      </c>
      <c r="AU161" s="19" t="s">
        <v>81</v>
      </c>
    </row>
    <row r="162" s="2" customFormat="1" ht="24.15" customHeight="1">
      <c r="A162" s="40"/>
      <c r="B162" s="41"/>
      <c r="C162" s="199" t="s">
        <v>230</v>
      </c>
      <c r="D162" s="199" t="s">
        <v>115</v>
      </c>
      <c r="E162" s="200" t="s">
        <v>239</v>
      </c>
      <c r="F162" s="201" t="s">
        <v>240</v>
      </c>
      <c r="G162" s="202" t="s">
        <v>206</v>
      </c>
      <c r="H162" s="203">
        <v>601</v>
      </c>
      <c r="I162" s="204"/>
      <c r="J162" s="205">
        <f>ROUND(I162*H162,2)</f>
        <v>0</v>
      </c>
      <c r="K162" s="201" t="s">
        <v>119</v>
      </c>
      <c r="L162" s="46"/>
      <c r="M162" s="206" t="s">
        <v>19</v>
      </c>
      <c r="N162" s="207" t="s">
        <v>45</v>
      </c>
      <c r="O162" s="86"/>
      <c r="P162" s="208">
        <f>O162*H162</f>
        <v>0</v>
      </c>
      <c r="Q162" s="208">
        <v>0</v>
      </c>
      <c r="R162" s="208">
        <f>Q162*H162</f>
        <v>0</v>
      </c>
      <c r="S162" s="208">
        <v>0</v>
      </c>
      <c r="T162" s="20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0" t="s">
        <v>230</v>
      </c>
      <c r="AT162" s="210" t="s">
        <v>115</v>
      </c>
      <c r="AU162" s="210" t="s">
        <v>81</v>
      </c>
      <c r="AY162" s="19" t="s">
        <v>113</v>
      </c>
      <c r="BE162" s="211">
        <f>IF(N162="základní",J162,0)</f>
        <v>0</v>
      </c>
      <c r="BF162" s="211">
        <f>IF(N162="snížená",J162,0)</f>
        <v>0</v>
      </c>
      <c r="BG162" s="211">
        <f>IF(N162="zákl. přenesená",J162,0)</f>
        <v>0</v>
      </c>
      <c r="BH162" s="211">
        <f>IF(N162="sníž. přenesená",J162,0)</f>
        <v>0</v>
      </c>
      <c r="BI162" s="211">
        <f>IF(N162="nulová",J162,0)</f>
        <v>0</v>
      </c>
      <c r="BJ162" s="19" t="s">
        <v>79</v>
      </c>
      <c r="BK162" s="211">
        <f>ROUND(I162*H162,2)</f>
        <v>0</v>
      </c>
      <c r="BL162" s="19" t="s">
        <v>230</v>
      </c>
      <c r="BM162" s="210" t="s">
        <v>241</v>
      </c>
    </row>
    <row r="163" s="2" customFormat="1">
      <c r="A163" s="40"/>
      <c r="B163" s="41"/>
      <c r="C163" s="42"/>
      <c r="D163" s="212" t="s">
        <v>122</v>
      </c>
      <c r="E163" s="42"/>
      <c r="F163" s="213" t="s">
        <v>242</v>
      </c>
      <c r="G163" s="42"/>
      <c r="H163" s="42"/>
      <c r="I163" s="214"/>
      <c r="J163" s="42"/>
      <c r="K163" s="42"/>
      <c r="L163" s="46"/>
      <c r="M163" s="215"/>
      <c r="N163" s="216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122</v>
      </c>
      <c r="AU163" s="19" t="s">
        <v>81</v>
      </c>
    </row>
    <row r="164" s="2" customFormat="1">
      <c r="A164" s="40"/>
      <c r="B164" s="41"/>
      <c r="C164" s="42"/>
      <c r="D164" s="217" t="s">
        <v>124</v>
      </c>
      <c r="E164" s="42"/>
      <c r="F164" s="218" t="s">
        <v>243</v>
      </c>
      <c r="G164" s="42"/>
      <c r="H164" s="42"/>
      <c r="I164" s="214"/>
      <c r="J164" s="42"/>
      <c r="K164" s="42"/>
      <c r="L164" s="46"/>
      <c r="M164" s="215"/>
      <c r="N164" s="216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124</v>
      </c>
      <c r="AU164" s="19" t="s">
        <v>81</v>
      </c>
    </row>
    <row r="165" s="13" customFormat="1">
      <c r="A165" s="13"/>
      <c r="B165" s="219"/>
      <c r="C165" s="220"/>
      <c r="D165" s="212" t="s">
        <v>126</v>
      </c>
      <c r="E165" s="221" t="s">
        <v>19</v>
      </c>
      <c r="F165" s="222" t="s">
        <v>244</v>
      </c>
      <c r="G165" s="220"/>
      <c r="H165" s="221" t="s">
        <v>19</v>
      </c>
      <c r="I165" s="223"/>
      <c r="J165" s="220"/>
      <c r="K165" s="220"/>
      <c r="L165" s="224"/>
      <c r="M165" s="225"/>
      <c r="N165" s="226"/>
      <c r="O165" s="226"/>
      <c r="P165" s="226"/>
      <c r="Q165" s="226"/>
      <c r="R165" s="226"/>
      <c r="S165" s="226"/>
      <c r="T165" s="22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28" t="s">
        <v>126</v>
      </c>
      <c r="AU165" s="228" t="s">
        <v>81</v>
      </c>
      <c r="AV165" s="13" t="s">
        <v>79</v>
      </c>
      <c r="AW165" s="13" t="s">
        <v>35</v>
      </c>
      <c r="AX165" s="13" t="s">
        <v>74</v>
      </c>
      <c r="AY165" s="228" t="s">
        <v>113</v>
      </c>
    </row>
    <row r="166" s="14" customFormat="1">
      <c r="A166" s="14"/>
      <c r="B166" s="229"/>
      <c r="C166" s="230"/>
      <c r="D166" s="212" t="s">
        <v>126</v>
      </c>
      <c r="E166" s="231" t="s">
        <v>19</v>
      </c>
      <c r="F166" s="232" t="s">
        <v>245</v>
      </c>
      <c r="G166" s="230"/>
      <c r="H166" s="233">
        <v>125</v>
      </c>
      <c r="I166" s="234"/>
      <c r="J166" s="230"/>
      <c r="K166" s="230"/>
      <c r="L166" s="235"/>
      <c r="M166" s="236"/>
      <c r="N166" s="237"/>
      <c r="O166" s="237"/>
      <c r="P166" s="237"/>
      <c r="Q166" s="237"/>
      <c r="R166" s="237"/>
      <c r="S166" s="237"/>
      <c r="T166" s="23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39" t="s">
        <v>126</v>
      </c>
      <c r="AU166" s="239" t="s">
        <v>81</v>
      </c>
      <c r="AV166" s="14" t="s">
        <v>81</v>
      </c>
      <c r="AW166" s="14" t="s">
        <v>35</v>
      </c>
      <c r="AX166" s="14" t="s">
        <v>74</v>
      </c>
      <c r="AY166" s="239" t="s">
        <v>113</v>
      </c>
    </row>
    <row r="167" s="13" customFormat="1">
      <c r="A167" s="13"/>
      <c r="B167" s="219"/>
      <c r="C167" s="220"/>
      <c r="D167" s="212" t="s">
        <v>126</v>
      </c>
      <c r="E167" s="221" t="s">
        <v>19</v>
      </c>
      <c r="F167" s="222" t="s">
        <v>246</v>
      </c>
      <c r="G167" s="220"/>
      <c r="H167" s="221" t="s">
        <v>19</v>
      </c>
      <c r="I167" s="223"/>
      <c r="J167" s="220"/>
      <c r="K167" s="220"/>
      <c r="L167" s="224"/>
      <c r="M167" s="225"/>
      <c r="N167" s="226"/>
      <c r="O167" s="226"/>
      <c r="P167" s="226"/>
      <c r="Q167" s="226"/>
      <c r="R167" s="226"/>
      <c r="S167" s="226"/>
      <c r="T167" s="22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28" t="s">
        <v>126</v>
      </c>
      <c r="AU167" s="228" t="s">
        <v>81</v>
      </c>
      <c r="AV167" s="13" t="s">
        <v>79</v>
      </c>
      <c r="AW167" s="13" t="s">
        <v>35</v>
      </c>
      <c r="AX167" s="13" t="s">
        <v>74</v>
      </c>
      <c r="AY167" s="228" t="s">
        <v>113</v>
      </c>
    </row>
    <row r="168" s="14" customFormat="1">
      <c r="A168" s="14"/>
      <c r="B168" s="229"/>
      <c r="C168" s="230"/>
      <c r="D168" s="212" t="s">
        <v>126</v>
      </c>
      <c r="E168" s="231" t="s">
        <v>19</v>
      </c>
      <c r="F168" s="232" t="s">
        <v>247</v>
      </c>
      <c r="G168" s="230"/>
      <c r="H168" s="233">
        <v>42</v>
      </c>
      <c r="I168" s="234"/>
      <c r="J168" s="230"/>
      <c r="K168" s="230"/>
      <c r="L168" s="235"/>
      <c r="M168" s="236"/>
      <c r="N168" s="237"/>
      <c r="O168" s="237"/>
      <c r="P168" s="237"/>
      <c r="Q168" s="237"/>
      <c r="R168" s="237"/>
      <c r="S168" s="237"/>
      <c r="T168" s="23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39" t="s">
        <v>126</v>
      </c>
      <c r="AU168" s="239" t="s">
        <v>81</v>
      </c>
      <c r="AV168" s="14" t="s">
        <v>81</v>
      </c>
      <c r="AW168" s="14" t="s">
        <v>35</v>
      </c>
      <c r="AX168" s="14" t="s">
        <v>74</v>
      </c>
      <c r="AY168" s="239" t="s">
        <v>113</v>
      </c>
    </row>
    <row r="169" s="13" customFormat="1">
      <c r="A169" s="13"/>
      <c r="B169" s="219"/>
      <c r="C169" s="220"/>
      <c r="D169" s="212" t="s">
        <v>126</v>
      </c>
      <c r="E169" s="221" t="s">
        <v>19</v>
      </c>
      <c r="F169" s="222" t="s">
        <v>248</v>
      </c>
      <c r="G169" s="220"/>
      <c r="H169" s="221" t="s">
        <v>19</v>
      </c>
      <c r="I169" s="223"/>
      <c r="J169" s="220"/>
      <c r="K169" s="220"/>
      <c r="L169" s="224"/>
      <c r="M169" s="225"/>
      <c r="N169" s="226"/>
      <c r="O169" s="226"/>
      <c r="P169" s="226"/>
      <c r="Q169" s="226"/>
      <c r="R169" s="226"/>
      <c r="S169" s="226"/>
      <c r="T169" s="22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28" t="s">
        <v>126</v>
      </c>
      <c r="AU169" s="228" t="s">
        <v>81</v>
      </c>
      <c r="AV169" s="13" t="s">
        <v>79</v>
      </c>
      <c r="AW169" s="13" t="s">
        <v>35</v>
      </c>
      <c r="AX169" s="13" t="s">
        <v>74</v>
      </c>
      <c r="AY169" s="228" t="s">
        <v>113</v>
      </c>
    </row>
    <row r="170" s="14" customFormat="1">
      <c r="A170" s="14"/>
      <c r="B170" s="229"/>
      <c r="C170" s="230"/>
      <c r="D170" s="212" t="s">
        <v>126</v>
      </c>
      <c r="E170" s="231" t="s">
        <v>19</v>
      </c>
      <c r="F170" s="232" t="s">
        <v>249</v>
      </c>
      <c r="G170" s="230"/>
      <c r="H170" s="233">
        <v>139</v>
      </c>
      <c r="I170" s="234"/>
      <c r="J170" s="230"/>
      <c r="K170" s="230"/>
      <c r="L170" s="235"/>
      <c r="M170" s="236"/>
      <c r="N170" s="237"/>
      <c r="O170" s="237"/>
      <c r="P170" s="237"/>
      <c r="Q170" s="237"/>
      <c r="R170" s="237"/>
      <c r="S170" s="237"/>
      <c r="T170" s="23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39" t="s">
        <v>126</v>
      </c>
      <c r="AU170" s="239" t="s">
        <v>81</v>
      </c>
      <c r="AV170" s="14" t="s">
        <v>81</v>
      </c>
      <c r="AW170" s="14" t="s">
        <v>35</v>
      </c>
      <c r="AX170" s="14" t="s">
        <v>74</v>
      </c>
      <c r="AY170" s="239" t="s">
        <v>113</v>
      </c>
    </row>
    <row r="171" s="13" customFormat="1">
      <c r="A171" s="13"/>
      <c r="B171" s="219"/>
      <c r="C171" s="220"/>
      <c r="D171" s="212" t="s">
        <v>126</v>
      </c>
      <c r="E171" s="221" t="s">
        <v>19</v>
      </c>
      <c r="F171" s="222" t="s">
        <v>250</v>
      </c>
      <c r="G171" s="220"/>
      <c r="H171" s="221" t="s">
        <v>19</v>
      </c>
      <c r="I171" s="223"/>
      <c r="J171" s="220"/>
      <c r="K171" s="220"/>
      <c r="L171" s="224"/>
      <c r="M171" s="225"/>
      <c r="N171" s="226"/>
      <c r="O171" s="226"/>
      <c r="P171" s="226"/>
      <c r="Q171" s="226"/>
      <c r="R171" s="226"/>
      <c r="S171" s="226"/>
      <c r="T171" s="22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28" t="s">
        <v>126</v>
      </c>
      <c r="AU171" s="228" t="s">
        <v>81</v>
      </c>
      <c r="AV171" s="13" t="s">
        <v>79</v>
      </c>
      <c r="AW171" s="13" t="s">
        <v>35</v>
      </c>
      <c r="AX171" s="13" t="s">
        <v>74</v>
      </c>
      <c r="AY171" s="228" t="s">
        <v>113</v>
      </c>
    </row>
    <row r="172" s="14" customFormat="1">
      <c r="A172" s="14"/>
      <c r="B172" s="229"/>
      <c r="C172" s="230"/>
      <c r="D172" s="212" t="s">
        <v>126</v>
      </c>
      <c r="E172" s="231" t="s">
        <v>19</v>
      </c>
      <c r="F172" s="232" t="s">
        <v>251</v>
      </c>
      <c r="G172" s="230"/>
      <c r="H172" s="233">
        <v>295</v>
      </c>
      <c r="I172" s="234"/>
      <c r="J172" s="230"/>
      <c r="K172" s="230"/>
      <c r="L172" s="235"/>
      <c r="M172" s="236"/>
      <c r="N172" s="237"/>
      <c r="O172" s="237"/>
      <c r="P172" s="237"/>
      <c r="Q172" s="237"/>
      <c r="R172" s="237"/>
      <c r="S172" s="237"/>
      <c r="T172" s="23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39" t="s">
        <v>126</v>
      </c>
      <c r="AU172" s="239" t="s">
        <v>81</v>
      </c>
      <c r="AV172" s="14" t="s">
        <v>81</v>
      </c>
      <c r="AW172" s="14" t="s">
        <v>35</v>
      </c>
      <c r="AX172" s="14" t="s">
        <v>74</v>
      </c>
      <c r="AY172" s="239" t="s">
        <v>113</v>
      </c>
    </row>
    <row r="173" s="15" customFormat="1">
      <c r="A173" s="15"/>
      <c r="B173" s="240"/>
      <c r="C173" s="241"/>
      <c r="D173" s="212" t="s">
        <v>126</v>
      </c>
      <c r="E173" s="242" t="s">
        <v>19</v>
      </c>
      <c r="F173" s="243" t="s">
        <v>131</v>
      </c>
      <c r="G173" s="241"/>
      <c r="H173" s="244">
        <v>601</v>
      </c>
      <c r="I173" s="245"/>
      <c r="J173" s="241"/>
      <c r="K173" s="241"/>
      <c r="L173" s="246"/>
      <c r="M173" s="247"/>
      <c r="N173" s="248"/>
      <c r="O173" s="248"/>
      <c r="P173" s="248"/>
      <c r="Q173" s="248"/>
      <c r="R173" s="248"/>
      <c r="S173" s="248"/>
      <c r="T173" s="249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50" t="s">
        <v>126</v>
      </c>
      <c r="AU173" s="250" t="s">
        <v>81</v>
      </c>
      <c r="AV173" s="15" t="s">
        <v>120</v>
      </c>
      <c r="AW173" s="15" t="s">
        <v>35</v>
      </c>
      <c r="AX173" s="15" t="s">
        <v>79</v>
      </c>
      <c r="AY173" s="250" t="s">
        <v>113</v>
      </c>
    </row>
    <row r="174" s="2" customFormat="1" ht="33" customHeight="1">
      <c r="A174" s="40"/>
      <c r="B174" s="41"/>
      <c r="C174" s="199" t="s">
        <v>252</v>
      </c>
      <c r="D174" s="199" t="s">
        <v>115</v>
      </c>
      <c r="E174" s="200" t="s">
        <v>253</v>
      </c>
      <c r="F174" s="201" t="s">
        <v>254</v>
      </c>
      <c r="G174" s="202" t="s">
        <v>206</v>
      </c>
      <c r="H174" s="203">
        <v>107</v>
      </c>
      <c r="I174" s="204"/>
      <c r="J174" s="205">
        <f>ROUND(I174*H174,2)</f>
        <v>0</v>
      </c>
      <c r="K174" s="201" t="s">
        <v>119</v>
      </c>
      <c r="L174" s="46"/>
      <c r="M174" s="206" t="s">
        <v>19</v>
      </c>
      <c r="N174" s="207" t="s">
        <v>45</v>
      </c>
      <c r="O174" s="86"/>
      <c r="P174" s="208">
        <f>O174*H174</f>
        <v>0</v>
      </c>
      <c r="Q174" s="208">
        <v>0</v>
      </c>
      <c r="R174" s="208">
        <f>Q174*H174</f>
        <v>0</v>
      </c>
      <c r="S174" s="208">
        <v>0</v>
      </c>
      <c r="T174" s="20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0" t="s">
        <v>230</v>
      </c>
      <c r="AT174" s="210" t="s">
        <v>115</v>
      </c>
      <c r="AU174" s="210" t="s">
        <v>81</v>
      </c>
      <c r="AY174" s="19" t="s">
        <v>113</v>
      </c>
      <c r="BE174" s="211">
        <f>IF(N174="základní",J174,0)</f>
        <v>0</v>
      </c>
      <c r="BF174" s="211">
        <f>IF(N174="snížená",J174,0)</f>
        <v>0</v>
      </c>
      <c r="BG174" s="211">
        <f>IF(N174="zákl. přenesená",J174,0)</f>
        <v>0</v>
      </c>
      <c r="BH174" s="211">
        <f>IF(N174="sníž. přenesená",J174,0)</f>
        <v>0</v>
      </c>
      <c r="BI174" s="211">
        <f>IF(N174="nulová",J174,0)</f>
        <v>0</v>
      </c>
      <c r="BJ174" s="19" t="s">
        <v>79</v>
      </c>
      <c r="BK174" s="211">
        <f>ROUND(I174*H174,2)</f>
        <v>0</v>
      </c>
      <c r="BL174" s="19" t="s">
        <v>230</v>
      </c>
      <c r="BM174" s="210" t="s">
        <v>255</v>
      </c>
    </row>
    <row r="175" s="2" customFormat="1">
      <c r="A175" s="40"/>
      <c r="B175" s="41"/>
      <c r="C175" s="42"/>
      <c r="D175" s="212" t="s">
        <v>122</v>
      </c>
      <c r="E175" s="42"/>
      <c r="F175" s="213" t="s">
        <v>256</v>
      </c>
      <c r="G175" s="42"/>
      <c r="H175" s="42"/>
      <c r="I175" s="214"/>
      <c r="J175" s="42"/>
      <c r="K175" s="42"/>
      <c r="L175" s="46"/>
      <c r="M175" s="215"/>
      <c r="N175" s="216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122</v>
      </c>
      <c r="AU175" s="19" t="s">
        <v>81</v>
      </c>
    </row>
    <row r="176" s="2" customFormat="1">
      <c r="A176" s="40"/>
      <c r="B176" s="41"/>
      <c r="C176" s="42"/>
      <c r="D176" s="217" t="s">
        <v>124</v>
      </c>
      <c r="E176" s="42"/>
      <c r="F176" s="218" t="s">
        <v>257</v>
      </c>
      <c r="G176" s="42"/>
      <c r="H176" s="42"/>
      <c r="I176" s="214"/>
      <c r="J176" s="42"/>
      <c r="K176" s="42"/>
      <c r="L176" s="46"/>
      <c r="M176" s="215"/>
      <c r="N176" s="216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124</v>
      </c>
      <c r="AU176" s="19" t="s">
        <v>81</v>
      </c>
    </row>
    <row r="177" s="13" customFormat="1">
      <c r="A177" s="13"/>
      <c r="B177" s="219"/>
      <c r="C177" s="220"/>
      <c r="D177" s="212" t="s">
        <v>126</v>
      </c>
      <c r="E177" s="221" t="s">
        <v>19</v>
      </c>
      <c r="F177" s="222" t="s">
        <v>258</v>
      </c>
      <c r="G177" s="220"/>
      <c r="H177" s="221" t="s">
        <v>19</v>
      </c>
      <c r="I177" s="223"/>
      <c r="J177" s="220"/>
      <c r="K177" s="220"/>
      <c r="L177" s="224"/>
      <c r="M177" s="225"/>
      <c r="N177" s="226"/>
      <c r="O177" s="226"/>
      <c r="P177" s="226"/>
      <c r="Q177" s="226"/>
      <c r="R177" s="226"/>
      <c r="S177" s="226"/>
      <c r="T177" s="22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28" t="s">
        <v>126</v>
      </c>
      <c r="AU177" s="228" t="s">
        <v>81</v>
      </c>
      <c r="AV177" s="13" t="s">
        <v>79</v>
      </c>
      <c r="AW177" s="13" t="s">
        <v>35</v>
      </c>
      <c r="AX177" s="13" t="s">
        <v>74</v>
      </c>
      <c r="AY177" s="228" t="s">
        <v>113</v>
      </c>
    </row>
    <row r="178" s="14" customFormat="1">
      <c r="A178" s="14"/>
      <c r="B178" s="229"/>
      <c r="C178" s="230"/>
      <c r="D178" s="212" t="s">
        <v>126</v>
      </c>
      <c r="E178" s="231" t="s">
        <v>19</v>
      </c>
      <c r="F178" s="232" t="s">
        <v>259</v>
      </c>
      <c r="G178" s="230"/>
      <c r="H178" s="233">
        <v>107</v>
      </c>
      <c r="I178" s="234"/>
      <c r="J178" s="230"/>
      <c r="K178" s="230"/>
      <c r="L178" s="235"/>
      <c r="M178" s="236"/>
      <c r="N178" s="237"/>
      <c r="O178" s="237"/>
      <c r="P178" s="237"/>
      <c r="Q178" s="237"/>
      <c r="R178" s="237"/>
      <c r="S178" s="237"/>
      <c r="T178" s="23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39" t="s">
        <v>126</v>
      </c>
      <c r="AU178" s="239" t="s">
        <v>81</v>
      </c>
      <c r="AV178" s="14" t="s">
        <v>81</v>
      </c>
      <c r="AW178" s="14" t="s">
        <v>35</v>
      </c>
      <c r="AX178" s="14" t="s">
        <v>79</v>
      </c>
      <c r="AY178" s="239" t="s">
        <v>113</v>
      </c>
    </row>
    <row r="179" s="2" customFormat="1" ht="16.5" customHeight="1">
      <c r="A179" s="40"/>
      <c r="B179" s="41"/>
      <c r="C179" s="251" t="s">
        <v>260</v>
      </c>
      <c r="D179" s="251" t="s">
        <v>212</v>
      </c>
      <c r="E179" s="252" t="s">
        <v>261</v>
      </c>
      <c r="F179" s="253" t="s">
        <v>262</v>
      </c>
      <c r="G179" s="254" t="s">
        <v>118</v>
      </c>
      <c r="H179" s="255">
        <v>4.8689999999999998</v>
      </c>
      <c r="I179" s="256"/>
      <c r="J179" s="257">
        <f>ROUND(I179*H179,2)</f>
        <v>0</v>
      </c>
      <c r="K179" s="253" t="s">
        <v>119</v>
      </c>
      <c r="L179" s="258"/>
      <c r="M179" s="259" t="s">
        <v>19</v>
      </c>
      <c r="N179" s="260" t="s">
        <v>45</v>
      </c>
      <c r="O179" s="86"/>
      <c r="P179" s="208">
        <f>O179*H179</f>
        <v>0</v>
      </c>
      <c r="Q179" s="208">
        <v>0.55000000000000004</v>
      </c>
      <c r="R179" s="208">
        <f>Q179*H179</f>
        <v>2.6779500000000001</v>
      </c>
      <c r="S179" s="208">
        <v>0</v>
      </c>
      <c r="T179" s="20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0" t="s">
        <v>237</v>
      </c>
      <c r="AT179" s="210" t="s">
        <v>212</v>
      </c>
      <c r="AU179" s="210" t="s">
        <v>81</v>
      </c>
      <c r="AY179" s="19" t="s">
        <v>113</v>
      </c>
      <c r="BE179" s="211">
        <f>IF(N179="základní",J179,0)</f>
        <v>0</v>
      </c>
      <c r="BF179" s="211">
        <f>IF(N179="snížená",J179,0)</f>
        <v>0</v>
      </c>
      <c r="BG179" s="211">
        <f>IF(N179="zákl. přenesená",J179,0)</f>
        <v>0</v>
      </c>
      <c r="BH179" s="211">
        <f>IF(N179="sníž. přenesená",J179,0)</f>
        <v>0</v>
      </c>
      <c r="BI179" s="211">
        <f>IF(N179="nulová",J179,0)</f>
        <v>0</v>
      </c>
      <c r="BJ179" s="19" t="s">
        <v>79</v>
      </c>
      <c r="BK179" s="211">
        <f>ROUND(I179*H179,2)</f>
        <v>0</v>
      </c>
      <c r="BL179" s="19" t="s">
        <v>230</v>
      </c>
      <c r="BM179" s="210" t="s">
        <v>263</v>
      </c>
    </row>
    <row r="180" s="2" customFormat="1">
      <c r="A180" s="40"/>
      <c r="B180" s="41"/>
      <c r="C180" s="42"/>
      <c r="D180" s="212" t="s">
        <v>122</v>
      </c>
      <c r="E180" s="42"/>
      <c r="F180" s="213" t="s">
        <v>262</v>
      </c>
      <c r="G180" s="42"/>
      <c r="H180" s="42"/>
      <c r="I180" s="214"/>
      <c r="J180" s="42"/>
      <c r="K180" s="42"/>
      <c r="L180" s="46"/>
      <c r="M180" s="215"/>
      <c r="N180" s="216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122</v>
      </c>
      <c r="AU180" s="19" t="s">
        <v>81</v>
      </c>
    </row>
    <row r="181" s="13" customFormat="1">
      <c r="A181" s="13"/>
      <c r="B181" s="219"/>
      <c r="C181" s="220"/>
      <c r="D181" s="212" t="s">
        <v>126</v>
      </c>
      <c r="E181" s="221" t="s">
        <v>19</v>
      </c>
      <c r="F181" s="222" t="s">
        <v>264</v>
      </c>
      <c r="G181" s="220"/>
      <c r="H181" s="221" t="s">
        <v>19</v>
      </c>
      <c r="I181" s="223"/>
      <c r="J181" s="220"/>
      <c r="K181" s="220"/>
      <c r="L181" s="224"/>
      <c r="M181" s="225"/>
      <c r="N181" s="226"/>
      <c r="O181" s="226"/>
      <c r="P181" s="226"/>
      <c r="Q181" s="226"/>
      <c r="R181" s="226"/>
      <c r="S181" s="226"/>
      <c r="T181" s="22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28" t="s">
        <v>126</v>
      </c>
      <c r="AU181" s="228" t="s">
        <v>81</v>
      </c>
      <c r="AV181" s="13" t="s">
        <v>79</v>
      </c>
      <c r="AW181" s="13" t="s">
        <v>35</v>
      </c>
      <c r="AX181" s="13" t="s">
        <v>74</v>
      </c>
      <c r="AY181" s="228" t="s">
        <v>113</v>
      </c>
    </row>
    <row r="182" s="14" customFormat="1">
      <c r="A182" s="14"/>
      <c r="B182" s="229"/>
      <c r="C182" s="230"/>
      <c r="D182" s="212" t="s">
        <v>126</v>
      </c>
      <c r="E182" s="231" t="s">
        <v>19</v>
      </c>
      <c r="F182" s="232" t="s">
        <v>265</v>
      </c>
      <c r="G182" s="230"/>
      <c r="H182" s="233">
        <v>1.3200000000000001</v>
      </c>
      <c r="I182" s="234"/>
      <c r="J182" s="230"/>
      <c r="K182" s="230"/>
      <c r="L182" s="235"/>
      <c r="M182" s="236"/>
      <c r="N182" s="237"/>
      <c r="O182" s="237"/>
      <c r="P182" s="237"/>
      <c r="Q182" s="237"/>
      <c r="R182" s="237"/>
      <c r="S182" s="237"/>
      <c r="T182" s="23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39" t="s">
        <v>126</v>
      </c>
      <c r="AU182" s="239" t="s">
        <v>81</v>
      </c>
      <c r="AV182" s="14" t="s">
        <v>81</v>
      </c>
      <c r="AW182" s="14" t="s">
        <v>35</v>
      </c>
      <c r="AX182" s="14" t="s">
        <v>74</v>
      </c>
      <c r="AY182" s="239" t="s">
        <v>113</v>
      </c>
    </row>
    <row r="183" s="13" customFormat="1">
      <c r="A183" s="13"/>
      <c r="B183" s="219"/>
      <c r="C183" s="220"/>
      <c r="D183" s="212" t="s">
        <v>126</v>
      </c>
      <c r="E183" s="221" t="s">
        <v>19</v>
      </c>
      <c r="F183" s="222" t="s">
        <v>246</v>
      </c>
      <c r="G183" s="220"/>
      <c r="H183" s="221" t="s">
        <v>19</v>
      </c>
      <c r="I183" s="223"/>
      <c r="J183" s="220"/>
      <c r="K183" s="220"/>
      <c r="L183" s="224"/>
      <c r="M183" s="225"/>
      <c r="N183" s="226"/>
      <c r="O183" s="226"/>
      <c r="P183" s="226"/>
      <c r="Q183" s="226"/>
      <c r="R183" s="226"/>
      <c r="S183" s="226"/>
      <c r="T183" s="22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28" t="s">
        <v>126</v>
      </c>
      <c r="AU183" s="228" t="s">
        <v>81</v>
      </c>
      <c r="AV183" s="13" t="s">
        <v>79</v>
      </c>
      <c r="AW183" s="13" t="s">
        <v>35</v>
      </c>
      <c r="AX183" s="13" t="s">
        <v>74</v>
      </c>
      <c r="AY183" s="228" t="s">
        <v>113</v>
      </c>
    </row>
    <row r="184" s="14" customFormat="1">
      <c r="A184" s="14"/>
      <c r="B184" s="229"/>
      <c r="C184" s="230"/>
      <c r="D184" s="212" t="s">
        <v>126</v>
      </c>
      <c r="E184" s="231" t="s">
        <v>19</v>
      </c>
      <c r="F184" s="232" t="s">
        <v>266</v>
      </c>
      <c r="G184" s="230"/>
      <c r="H184" s="233">
        <v>0.37</v>
      </c>
      <c r="I184" s="234"/>
      <c r="J184" s="230"/>
      <c r="K184" s="230"/>
      <c r="L184" s="235"/>
      <c r="M184" s="236"/>
      <c r="N184" s="237"/>
      <c r="O184" s="237"/>
      <c r="P184" s="237"/>
      <c r="Q184" s="237"/>
      <c r="R184" s="237"/>
      <c r="S184" s="237"/>
      <c r="T184" s="23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39" t="s">
        <v>126</v>
      </c>
      <c r="AU184" s="239" t="s">
        <v>81</v>
      </c>
      <c r="AV184" s="14" t="s">
        <v>81</v>
      </c>
      <c r="AW184" s="14" t="s">
        <v>35</v>
      </c>
      <c r="AX184" s="14" t="s">
        <v>74</v>
      </c>
      <c r="AY184" s="239" t="s">
        <v>113</v>
      </c>
    </row>
    <row r="185" s="13" customFormat="1">
      <c r="A185" s="13"/>
      <c r="B185" s="219"/>
      <c r="C185" s="220"/>
      <c r="D185" s="212" t="s">
        <v>126</v>
      </c>
      <c r="E185" s="221" t="s">
        <v>19</v>
      </c>
      <c r="F185" s="222" t="s">
        <v>267</v>
      </c>
      <c r="G185" s="220"/>
      <c r="H185" s="221" t="s">
        <v>19</v>
      </c>
      <c r="I185" s="223"/>
      <c r="J185" s="220"/>
      <c r="K185" s="220"/>
      <c r="L185" s="224"/>
      <c r="M185" s="225"/>
      <c r="N185" s="226"/>
      <c r="O185" s="226"/>
      <c r="P185" s="226"/>
      <c r="Q185" s="226"/>
      <c r="R185" s="226"/>
      <c r="S185" s="226"/>
      <c r="T185" s="22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28" t="s">
        <v>126</v>
      </c>
      <c r="AU185" s="228" t="s">
        <v>81</v>
      </c>
      <c r="AV185" s="13" t="s">
        <v>79</v>
      </c>
      <c r="AW185" s="13" t="s">
        <v>35</v>
      </c>
      <c r="AX185" s="13" t="s">
        <v>74</v>
      </c>
      <c r="AY185" s="228" t="s">
        <v>113</v>
      </c>
    </row>
    <row r="186" s="14" customFormat="1">
      <c r="A186" s="14"/>
      <c r="B186" s="229"/>
      <c r="C186" s="230"/>
      <c r="D186" s="212" t="s">
        <v>126</v>
      </c>
      <c r="E186" s="231" t="s">
        <v>19</v>
      </c>
      <c r="F186" s="232" t="s">
        <v>268</v>
      </c>
      <c r="G186" s="230"/>
      <c r="H186" s="233">
        <v>1.4710000000000001</v>
      </c>
      <c r="I186" s="234"/>
      <c r="J186" s="230"/>
      <c r="K186" s="230"/>
      <c r="L186" s="235"/>
      <c r="M186" s="236"/>
      <c r="N186" s="237"/>
      <c r="O186" s="237"/>
      <c r="P186" s="237"/>
      <c r="Q186" s="237"/>
      <c r="R186" s="237"/>
      <c r="S186" s="237"/>
      <c r="T186" s="23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39" t="s">
        <v>126</v>
      </c>
      <c r="AU186" s="239" t="s">
        <v>81</v>
      </c>
      <c r="AV186" s="14" t="s">
        <v>81</v>
      </c>
      <c r="AW186" s="14" t="s">
        <v>35</v>
      </c>
      <c r="AX186" s="14" t="s">
        <v>74</v>
      </c>
      <c r="AY186" s="239" t="s">
        <v>113</v>
      </c>
    </row>
    <row r="187" s="13" customFormat="1">
      <c r="A187" s="13"/>
      <c r="B187" s="219"/>
      <c r="C187" s="220"/>
      <c r="D187" s="212" t="s">
        <v>126</v>
      </c>
      <c r="E187" s="221" t="s">
        <v>19</v>
      </c>
      <c r="F187" s="222" t="s">
        <v>248</v>
      </c>
      <c r="G187" s="220"/>
      <c r="H187" s="221" t="s">
        <v>19</v>
      </c>
      <c r="I187" s="223"/>
      <c r="J187" s="220"/>
      <c r="K187" s="220"/>
      <c r="L187" s="224"/>
      <c r="M187" s="225"/>
      <c r="N187" s="226"/>
      <c r="O187" s="226"/>
      <c r="P187" s="226"/>
      <c r="Q187" s="226"/>
      <c r="R187" s="226"/>
      <c r="S187" s="226"/>
      <c r="T187" s="22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28" t="s">
        <v>126</v>
      </c>
      <c r="AU187" s="228" t="s">
        <v>81</v>
      </c>
      <c r="AV187" s="13" t="s">
        <v>79</v>
      </c>
      <c r="AW187" s="13" t="s">
        <v>35</v>
      </c>
      <c r="AX187" s="13" t="s">
        <v>74</v>
      </c>
      <c r="AY187" s="228" t="s">
        <v>113</v>
      </c>
    </row>
    <row r="188" s="14" customFormat="1">
      <c r="A188" s="14"/>
      <c r="B188" s="229"/>
      <c r="C188" s="230"/>
      <c r="D188" s="212" t="s">
        <v>126</v>
      </c>
      <c r="E188" s="231" t="s">
        <v>19</v>
      </c>
      <c r="F188" s="232" t="s">
        <v>269</v>
      </c>
      <c r="G188" s="230"/>
      <c r="H188" s="233">
        <v>0.73399999999999999</v>
      </c>
      <c r="I188" s="234"/>
      <c r="J188" s="230"/>
      <c r="K188" s="230"/>
      <c r="L188" s="235"/>
      <c r="M188" s="236"/>
      <c r="N188" s="237"/>
      <c r="O188" s="237"/>
      <c r="P188" s="237"/>
      <c r="Q188" s="237"/>
      <c r="R188" s="237"/>
      <c r="S188" s="237"/>
      <c r="T188" s="23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39" t="s">
        <v>126</v>
      </c>
      <c r="AU188" s="239" t="s">
        <v>81</v>
      </c>
      <c r="AV188" s="14" t="s">
        <v>81</v>
      </c>
      <c r="AW188" s="14" t="s">
        <v>35</v>
      </c>
      <c r="AX188" s="14" t="s">
        <v>74</v>
      </c>
      <c r="AY188" s="239" t="s">
        <v>113</v>
      </c>
    </row>
    <row r="189" s="13" customFormat="1">
      <c r="A189" s="13"/>
      <c r="B189" s="219"/>
      <c r="C189" s="220"/>
      <c r="D189" s="212" t="s">
        <v>126</v>
      </c>
      <c r="E189" s="221" t="s">
        <v>19</v>
      </c>
      <c r="F189" s="222" t="s">
        <v>250</v>
      </c>
      <c r="G189" s="220"/>
      <c r="H189" s="221" t="s">
        <v>19</v>
      </c>
      <c r="I189" s="223"/>
      <c r="J189" s="220"/>
      <c r="K189" s="220"/>
      <c r="L189" s="224"/>
      <c r="M189" s="225"/>
      <c r="N189" s="226"/>
      <c r="O189" s="226"/>
      <c r="P189" s="226"/>
      <c r="Q189" s="226"/>
      <c r="R189" s="226"/>
      <c r="S189" s="226"/>
      <c r="T189" s="22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28" t="s">
        <v>126</v>
      </c>
      <c r="AU189" s="228" t="s">
        <v>81</v>
      </c>
      <c r="AV189" s="13" t="s">
        <v>79</v>
      </c>
      <c r="AW189" s="13" t="s">
        <v>35</v>
      </c>
      <c r="AX189" s="13" t="s">
        <v>74</v>
      </c>
      <c r="AY189" s="228" t="s">
        <v>113</v>
      </c>
    </row>
    <row r="190" s="14" customFormat="1">
      <c r="A190" s="14"/>
      <c r="B190" s="229"/>
      <c r="C190" s="230"/>
      <c r="D190" s="212" t="s">
        <v>126</v>
      </c>
      <c r="E190" s="231" t="s">
        <v>19</v>
      </c>
      <c r="F190" s="232" t="s">
        <v>270</v>
      </c>
      <c r="G190" s="230"/>
      <c r="H190" s="233">
        <v>0.97399999999999998</v>
      </c>
      <c r="I190" s="234"/>
      <c r="J190" s="230"/>
      <c r="K190" s="230"/>
      <c r="L190" s="235"/>
      <c r="M190" s="236"/>
      <c r="N190" s="237"/>
      <c r="O190" s="237"/>
      <c r="P190" s="237"/>
      <c r="Q190" s="237"/>
      <c r="R190" s="237"/>
      <c r="S190" s="237"/>
      <c r="T190" s="23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39" t="s">
        <v>126</v>
      </c>
      <c r="AU190" s="239" t="s">
        <v>81</v>
      </c>
      <c r="AV190" s="14" t="s">
        <v>81</v>
      </c>
      <c r="AW190" s="14" t="s">
        <v>35</v>
      </c>
      <c r="AX190" s="14" t="s">
        <v>74</v>
      </c>
      <c r="AY190" s="239" t="s">
        <v>113</v>
      </c>
    </row>
    <row r="191" s="15" customFormat="1">
      <c r="A191" s="15"/>
      <c r="B191" s="240"/>
      <c r="C191" s="241"/>
      <c r="D191" s="212" t="s">
        <v>126</v>
      </c>
      <c r="E191" s="242" t="s">
        <v>19</v>
      </c>
      <c r="F191" s="243" t="s">
        <v>131</v>
      </c>
      <c r="G191" s="241"/>
      <c r="H191" s="244">
        <v>4.8689999999999998</v>
      </c>
      <c r="I191" s="245"/>
      <c r="J191" s="241"/>
      <c r="K191" s="241"/>
      <c r="L191" s="246"/>
      <c r="M191" s="247"/>
      <c r="N191" s="248"/>
      <c r="O191" s="248"/>
      <c r="P191" s="248"/>
      <c r="Q191" s="248"/>
      <c r="R191" s="248"/>
      <c r="S191" s="248"/>
      <c r="T191" s="249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0" t="s">
        <v>126</v>
      </c>
      <c r="AU191" s="250" t="s">
        <v>81</v>
      </c>
      <c r="AV191" s="15" t="s">
        <v>120</v>
      </c>
      <c r="AW191" s="15" t="s">
        <v>35</v>
      </c>
      <c r="AX191" s="15" t="s">
        <v>79</v>
      </c>
      <c r="AY191" s="250" t="s">
        <v>113</v>
      </c>
    </row>
    <row r="192" s="2" customFormat="1" ht="24.15" customHeight="1">
      <c r="A192" s="40"/>
      <c r="B192" s="41"/>
      <c r="C192" s="199" t="s">
        <v>271</v>
      </c>
      <c r="D192" s="199" t="s">
        <v>115</v>
      </c>
      <c r="E192" s="200" t="s">
        <v>272</v>
      </c>
      <c r="F192" s="201" t="s">
        <v>273</v>
      </c>
      <c r="G192" s="202" t="s">
        <v>118</v>
      </c>
      <c r="H192" s="203">
        <v>4.8689999999999998</v>
      </c>
      <c r="I192" s="204"/>
      <c r="J192" s="205">
        <f>ROUND(I192*H192,2)</f>
        <v>0</v>
      </c>
      <c r="K192" s="201" t="s">
        <v>119</v>
      </c>
      <c r="L192" s="46"/>
      <c r="M192" s="206" t="s">
        <v>19</v>
      </c>
      <c r="N192" s="207" t="s">
        <v>45</v>
      </c>
      <c r="O192" s="86"/>
      <c r="P192" s="208">
        <f>O192*H192</f>
        <v>0</v>
      </c>
      <c r="Q192" s="208">
        <v>0.012540000000000001</v>
      </c>
      <c r="R192" s="208">
        <f>Q192*H192</f>
        <v>0.061057260000000002</v>
      </c>
      <c r="S192" s="208">
        <v>0</v>
      </c>
      <c r="T192" s="20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0" t="s">
        <v>230</v>
      </c>
      <c r="AT192" s="210" t="s">
        <v>115</v>
      </c>
      <c r="AU192" s="210" t="s">
        <v>81</v>
      </c>
      <c r="AY192" s="19" t="s">
        <v>113</v>
      </c>
      <c r="BE192" s="211">
        <f>IF(N192="základní",J192,0)</f>
        <v>0</v>
      </c>
      <c r="BF192" s="211">
        <f>IF(N192="snížená",J192,0)</f>
        <v>0</v>
      </c>
      <c r="BG192" s="211">
        <f>IF(N192="zákl. přenesená",J192,0)</f>
        <v>0</v>
      </c>
      <c r="BH192" s="211">
        <f>IF(N192="sníž. přenesená",J192,0)</f>
        <v>0</v>
      </c>
      <c r="BI192" s="211">
        <f>IF(N192="nulová",J192,0)</f>
        <v>0</v>
      </c>
      <c r="BJ192" s="19" t="s">
        <v>79</v>
      </c>
      <c r="BK192" s="211">
        <f>ROUND(I192*H192,2)</f>
        <v>0</v>
      </c>
      <c r="BL192" s="19" t="s">
        <v>230</v>
      </c>
      <c r="BM192" s="210" t="s">
        <v>274</v>
      </c>
    </row>
    <row r="193" s="2" customFormat="1">
      <c r="A193" s="40"/>
      <c r="B193" s="41"/>
      <c r="C193" s="42"/>
      <c r="D193" s="212" t="s">
        <v>122</v>
      </c>
      <c r="E193" s="42"/>
      <c r="F193" s="213" t="s">
        <v>275</v>
      </c>
      <c r="G193" s="42"/>
      <c r="H193" s="42"/>
      <c r="I193" s="214"/>
      <c r="J193" s="42"/>
      <c r="K193" s="42"/>
      <c r="L193" s="46"/>
      <c r="M193" s="215"/>
      <c r="N193" s="216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122</v>
      </c>
      <c r="AU193" s="19" t="s">
        <v>81</v>
      </c>
    </row>
    <row r="194" s="2" customFormat="1">
      <c r="A194" s="40"/>
      <c r="B194" s="41"/>
      <c r="C194" s="42"/>
      <c r="D194" s="217" t="s">
        <v>124</v>
      </c>
      <c r="E194" s="42"/>
      <c r="F194" s="218" t="s">
        <v>276</v>
      </c>
      <c r="G194" s="42"/>
      <c r="H194" s="42"/>
      <c r="I194" s="214"/>
      <c r="J194" s="42"/>
      <c r="K194" s="42"/>
      <c r="L194" s="46"/>
      <c r="M194" s="215"/>
      <c r="N194" s="216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124</v>
      </c>
      <c r="AU194" s="19" t="s">
        <v>81</v>
      </c>
    </row>
    <row r="195" s="13" customFormat="1">
      <c r="A195" s="13"/>
      <c r="B195" s="219"/>
      <c r="C195" s="220"/>
      <c r="D195" s="212" t="s">
        <v>126</v>
      </c>
      <c r="E195" s="221" t="s">
        <v>19</v>
      </c>
      <c r="F195" s="222" t="s">
        <v>264</v>
      </c>
      <c r="G195" s="220"/>
      <c r="H195" s="221" t="s">
        <v>19</v>
      </c>
      <c r="I195" s="223"/>
      <c r="J195" s="220"/>
      <c r="K195" s="220"/>
      <c r="L195" s="224"/>
      <c r="M195" s="225"/>
      <c r="N195" s="226"/>
      <c r="O195" s="226"/>
      <c r="P195" s="226"/>
      <c r="Q195" s="226"/>
      <c r="R195" s="226"/>
      <c r="S195" s="226"/>
      <c r="T195" s="22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28" t="s">
        <v>126</v>
      </c>
      <c r="AU195" s="228" t="s">
        <v>81</v>
      </c>
      <c r="AV195" s="13" t="s">
        <v>79</v>
      </c>
      <c r="AW195" s="13" t="s">
        <v>35</v>
      </c>
      <c r="AX195" s="13" t="s">
        <v>74</v>
      </c>
      <c r="AY195" s="228" t="s">
        <v>113</v>
      </c>
    </row>
    <row r="196" s="14" customFormat="1">
      <c r="A196" s="14"/>
      <c r="B196" s="229"/>
      <c r="C196" s="230"/>
      <c r="D196" s="212" t="s">
        <v>126</v>
      </c>
      <c r="E196" s="231" t="s">
        <v>19</v>
      </c>
      <c r="F196" s="232" t="s">
        <v>265</v>
      </c>
      <c r="G196" s="230"/>
      <c r="H196" s="233">
        <v>1.3200000000000001</v>
      </c>
      <c r="I196" s="234"/>
      <c r="J196" s="230"/>
      <c r="K196" s="230"/>
      <c r="L196" s="235"/>
      <c r="M196" s="236"/>
      <c r="N196" s="237"/>
      <c r="O196" s="237"/>
      <c r="P196" s="237"/>
      <c r="Q196" s="237"/>
      <c r="R196" s="237"/>
      <c r="S196" s="237"/>
      <c r="T196" s="23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39" t="s">
        <v>126</v>
      </c>
      <c r="AU196" s="239" t="s">
        <v>81</v>
      </c>
      <c r="AV196" s="14" t="s">
        <v>81</v>
      </c>
      <c r="AW196" s="14" t="s">
        <v>35</v>
      </c>
      <c r="AX196" s="14" t="s">
        <v>74</v>
      </c>
      <c r="AY196" s="239" t="s">
        <v>113</v>
      </c>
    </row>
    <row r="197" s="13" customFormat="1">
      <c r="A197" s="13"/>
      <c r="B197" s="219"/>
      <c r="C197" s="220"/>
      <c r="D197" s="212" t="s">
        <v>126</v>
      </c>
      <c r="E197" s="221" t="s">
        <v>19</v>
      </c>
      <c r="F197" s="222" t="s">
        <v>246</v>
      </c>
      <c r="G197" s="220"/>
      <c r="H197" s="221" t="s">
        <v>19</v>
      </c>
      <c r="I197" s="223"/>
      <c r="J197" s="220"/>
      <c r="K197" s="220"/>
      <c r="L197" s="224"/>
      <c r="M197" s="225"/>
      <c r="N197" s="226"/>
      <c r="O197" s="226"/>
      <c r="P197" s="226"/>
      <c r="Q197" s="226"/>
      <c r="R197" s="226"/>
      <c r="S197" s="226"/>
      <c r="T197" s="22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28" t="s">
        <v>126</v>
      </c>
      <c r="AU197" s="228" t="s">
        <v>81</v>
      </c>
      <c r="AV197" s="13" t="s">
        <v>79</v>
      </c>
      <c r="AW197" s="13" t="s">
        <v>35</v>
      </c>
      <c r="AX197" s="13" t="s">
        <v>74</v>
      </c>
      <c r="AY197" s="228" t="s">
        <v>113</v>
      </c>
    </row>
    <row r="198" s="14" customFormat="1">
      <c r="A198" s="14"/>
      <c r="B198" s="229"/>
      <c r="C198" s="230"/>
      <c r="D198" s="212" t="s">
        <v>126</v>
      </c>
      <c r="E198" s="231" t="s">
        <v>19</v>
      </c>
      <c r="F198" s="232" t="s">
        <v>266</v>
      </c>
      <c r="G198" s="230"/>
      <c r="H198" s="233">
        <v>0.37</v>
      </c>
      <c r="I198" s="234"/>
      <c r="J198" s="230"/>
      <c r="K198" s="230"/>
      <c r="L198" s="235"/>
      <c r="M198" s="236"/>
      <c r="N198" s="237"/>
      <c r="O198" s="237"/>
      <c r="P198" s="237"/>
      <c r="Q198" s="237"/>
      <c r="R198" s="237"/>
      <c r="S198" s="237"/>
      <c r="T198" s="23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39" t="s">
        <v>126</v>
      </c>
      <c r="AU198" s="239" t="s">
        <v>81</v>
      </c>
      <c r="AV198" s="14" t="s">
        <v>81</v>
      </c>
      <c r="AW198" s="14" t="s">
        <v>35</v>
      </c>
      <c r="AX198" s="14" t="s">
        <v>74</v>
      </c>
      <c r="AY198" s="239" t="s">
        <v>113</v>
      </c>
    </row>
    <row r="199" s="13" customFormat="1">
      <c r="A199" s="13"/>
      <c r="B199" s="219"/>
      <c r="C199" s="220"/>
      <c r="D199" s="212" t="s">
        <v>126</v>
      </c>
      <c r="E199" s="221" t="s">
        <v>19</v>
      </c>
      <c r="F199" s="222" t="s">
        <v>267</v>
      </c>
      <c r="G199" s="220"/>
      <c r="H199" s="221" t="s">
        <v>19</v>
      </c>
      <c r="I199" s="223"/>
      <c r="J199" s="220"/>
      <c r="K199" s="220"/>
      <c r="L199" s="224"/>
      <c r="M199" s="225"/>
      <c r="N199" s="226"/>
      <c r="O199" s="226"/>
      <c r="P199" s="226"/>
      <c r="Q199" s="226"/>
      <c r="R199" s="226"/>
      <c r="S199" s="226"/>
      <c r="T199" s="22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28" t="s">
        <v>126</v>
      </c>
      <c r="AU199" s="228" t="s">
        <v>81</v>
      </c>
      <c r="AV199" s="13" t="s">
        <v>79</v>
      </c>
      <c r="AW199" s="13" t="s">
        <v>35</v>
      </c>
      <c r="AX199" s="13" t="s">
        <v>74</v>
      </c>
      <c r="AY199" s="228" t="s">
        <v>113</v>
      </c>
    </row>
    <row r="200" s="14" customFormat="1">
      <c r="A200" s="14"/>
      <c r="B200" s="229"/>
      <c r="C200" s="230"/>
      <c r="D200" s="212" t="s">
        <v>126</v>
      </c>
      <c r="E200" s="231" t="s">
        <v>19</v>
      </c>
      <c r="F200" s="232" t="s">
        <v>268</v>
      </c>
      <c r="G200" s="230"/>
      <c r="H200" s="233">
        <v>1.4710000000000001</v>
      </c>
      <c r="I200" s="234"/>
      <c r="J200" s="230"/>
      <c r="K200" s="230"/>
      <c r="L200" s="235"/>
      <c r="M200" s="236"/>
      <c r="N200" s="237"/>
      <c r="O200" s="237"/>
      <c r="P200" s="237"/>
      <c r="Q200" s="237"/>
      <c r="R200" s="237"/>
      <c r="S200" s="237"/>
      <c r="T200" s="23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39" t="s">
        <v>126</v>
      </c>
      <c r="AU200" s="239" t="s">
        <v>81</v>
      </c>
      <c r="AV200" s="14" t="s">
        <v>81</v>
      </c>
      <c r="AW200" s="14" t="s">
        <v>35</v>
      </c>
      <c r="AX200" s="14" t="s">
        <v>74</v>
      </c>
      <c r="AY200" s="239" t="s">
        <v>113</v>
      </c>
    </row>
    <row r="201" s="13" customFormat="1">
      <c r="A201" s="13"/>
      <c r="B201" s="219"/>
      <c r="C201" s="220"/>
      <c r="D201" s="212" t="s">
        <v>126</v>
      </c>
      <c r="E201" s="221" t="s">
        <v>19</v>
      </c>
      <c r="F201" s="222" t="s">
        <v>248</v>
      </c>
      <c r="G201" s="220"/>
      <c r="H201" s="221" t="s">
        <v>19</v>
      </c>
      <c r="I201" s="223"/>
      <c r="J201" s="220"/>
      <c r="K201" s="220"/>
      <c r="L201" s="224"/>
      <c r="M201" s="225"/>
      <c r="N201" s="226"/>
      <c r="O201" s="226"/>
      <c r="P201" s="226"/>
      <c r="Q201" s="226"/>
      <c r="R201" s="226"/>
      <c r="S201" s="226"/>
      <c r="T201" s="22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28" t="s">
        <v>126</v>
      </c>
      <c r="AU201" s="228" t="s">
        <v>81</v>
      </c>
      <c r="AV201" s="13" t="s">
        <v>79</v>
      </c>
      <c r="AW201" s="13" t="s">
        <v>35</v>
      </c>
      <c r="AX201" s="13" t="s">
        <v>74</v>
      </c>
      <c r="AY201" s="228" t="s">
        <v>113</v>
      </c>
    </row>
    <row r="202" s="14" customFormat="1">
      <c r="A202" s="14"/>
      <c r="B202" s="229"/>
      <c r="C202" s="230"/>
      <c r="D202" s="212" t="s">
        <v>126</v>
      </c>
      <c r="E202" s="231" t="s">
        <v>19</v>
      </c>
      <c r="F202" s="232" t="s">
        <v>269</v>
      </c>
      <c r="G202" s="230"/>
      <c r="H202" s="233">
        <v>0.73399999999999999</v>
      </c>
      <c r="I202" s="234"/>
      <c r="J202" s="230"/>
      <c r="K202" s="230"/>
      <c r="L202" s="235"/>
      <c r="M202" s="236"/>
      <c r="N202" s="237"/>
      <c r="O202" s="237"/>
      <c r="P202" s="237"/>
      <c r="Q202" s="237"/>
      <c r="R202" s="237"/>
      <c r="S202" s="237"/>
      <c r="T202" s="23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39" t="s">
        <v>126</v>
      </c>
      <c r="AU202" s="239" t="s">
        <v>81</v>
      </c>
      <c r="AV202" s="14" t="s">
        <v>81</v>
      </c>
      <c r="AW202" s="14" t="s">
        <v>35</v>
      </c>
      <c r="AX202" s="14" t="s">
        <v>74</v>
      </c>
      <c r="AY202" s="239" t="s">
        <v>113</v>
      </c>
    </row>
    <row r="203" s="13" customFormat="1">
      <c r="A203" s="13"/>
      <c r="B203" s="219"/>
      <c r="C203" s="220"/>
      <c r="D203" s="212" t="s">
        <v>126</v>
      </c>
      <c r="E203" s="221" t="s">
        <v>19</v>
      </c>
      <c r="F203" s="222" t="s">
        <v>250</v>
      </c>
      <c r="G203" s="220"/>
      <c r="H203" s="221" t="s">
        <v>19</v>
      </c>
      <c r="I203" s="223"/>
      <c r="J203" s="220"/>
      <c r="K203" s="220"/>
      <c r="L203" s="224"/>
      <c r="M203" s="225"/>
      <c r="N203" s="226"/>
      <c r="O203" s="226"/>
      <c r="P203" s="226"/>
      <c r="Q203" s="226"/>
      <c r="R203" s="226"/>
      <c r="S203" s="226"/>
      <c r="T203" s="22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28" t="s">
        <v>126</v>
      </c>
      <c r="AU203" s="228" t="s">
        <v>81</v>
      </c>
      <c r="AV203" s="13" t="s">
        <v>79</v>
      </c>
      <c r="AW203" s="13" t="s">
        <v>35</v>
      </c>
      <c r="AX203" s="13" t="s">
        <v>74</v>
      </c>
      <c r="AY203" s="228" t="s">
        <v>113</v>
      </c>
    </row>
    <row r="204" s="14" customFormat="1">
      <c r="A204" s="14"/>
      <c r="B204" s="229"/>
      <c r="C204" s="230"/>
      <c r="D204" s="212" t="s">
        <v>126</v>
      </c>
      <c r="E204" s="231" t="s">
        <v>19</v>
      </c>
      <c r="F204" s="232" t="s">
        <v>270</v>
      </c>
      <c r="G204" s="230"/>
      <c r="H204" s="233">
        <v>0.97399999999999998</v>
      </c>
      <c r="I204" s="234"/>
      <c r="J204" s="230"/>
      <c r="K204" s="230"/>
      <c r="L204" s="235"/>
      <c r="M204" s="236"/>
      <c r="N204" s="237"/>
      <c r="O204" s="237"/>
      <c r="P204" s="237"/>
      <c r="Q204" s="237"/>
      <c r="R204" s="237"/>
      <c r="S204" s="237"/>
      <c r="T204" s="23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39" t="s">
        <v>126</v>
      </c>
      <c r="AU204" s="239" t="s">
        <v>81</v>
      </c>
      <c r="AV204" s="14" t="s">
        <v>81</v>
      </c>
      <c r="AW204" s="14" t="s">
        <v>35</v>
      </c>
      <c r="AX204" s="14" t="s">
        <v>74</v>
      </c>
      <c r="AY204" s="239" t="s">
        <v>113</v>
      </c>
    </row>
    <row r="205" s="15" customFormat="1">
      <c r="A205" s="15"/>
      <c r="B205" s="240"/>
      <c r="C205" s="241"/>
      <c r="D205" s="212" t="s">
        <v>126</v>
      </c>
      <c r="E205" s="242" t="s">
        <v>19</v>
      </c>
      <c r="F205" s="243" t="s">
        <v>131</v>
      </c>
      <c r="G205" s="241"/>
      <c r="H205" s="244">
        <v>4.8689999999999998</v>
      </c>
      <c r="I205" s="245"/>
      <c r="J205" s="241"/>
      <c r="K205" s="241"/>
      <c r="L205" s="246"/>
      <c r="M205" s="247"/>
      <c r="N205" s="248"/>
      <c r="O205" s="248"/>
      <c r="P205" s="248"/>
      <c r="Q205" s="248"/>
      <c r="R205" s="248"/>
      <c r="S205" s="248"/>
      <c r="T205" s="249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0" t="s">
        <v>126</v>
      </c>
      <c r="AU205" s="250" t="s">
        <v>81</v>
      </c>
      <c r="AV205" s="15" t="s">
        <v>120</v>
      </c>
      <c r="AW205" s="15" t="s">
        <v>35</v>
      </c>
      <c r="AX205" s="15" t="s">
        <v>79</v>
      </c>
      <c r="AY205" s="250" t="s">
        <v>113</v>
      </c>
    </row>
    <row r="206" s="2" customFormat="1" ht="16.5" customHeight="1">
      <c r="A206" s="40"/>
      <c r="B206" s="41"/>
      <c r="C206" s="199" t="s">
        <v>277</v>
      </c>
      <c r="D206" s="199" t="s">
        <v>115</v>
      </c>
      <c r="E206" s="200" t="s">
        <v>278</v>
      </c>
      <c r="F206" s="201" t="s">
        <v>279</v>
      </c>
      <c r="G206" s="202" t="s">
        <v>206</v>
      </c>
      <c r="H206" s="203">
        <v>9.2599999999999998</v>
      </c>
      <c r="I206" s="204"/>
      <c r="J206" s="205">
        <f>ROUND(I206*H206,2)</f>
        <v>0</v>
      </c>
      <c r="K206" s="201" t="s">
        <v>19</v>
      </c>
      <c r="L206" s="46"/>
      <c r="M206" s="206" t="s">
        <v>19</v>
      </c>
      <c r="N206" s="207" t="s">
        <v>45</v>
      </c>
      <c r="O206" s="86"/>
      <c r="P206" s="208">
        <f>O206*H206</f>
        <v>0</v>
      </c>
      <c r="Q206" s="208">
        <v>0</v>
      </c>
      <c r="R206" s="208">
        <f>Q206*H206</f>
        <v>0</v>
      </c>
      <c r="S206" s="208">
        <v>0</v>
      </c>
      <c r="T206" s="20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0" t="s">
        <v>230</v>
      </c>
      <c r="AT206" s="210" t="s">
        <v>115</v>
      </c>
      <c r="AU206" s="210" t="s">
        <v>81</v>
      </c>
      <c r="AY206" s="19" t="s">
        <v>113</v>
      </c>
      <c r="BE206" s="211">
        <f>IF(N206="základní",J206,0)</f>
        <v>0</v>
      </c>
      <c r="BF206" s="211">
        <f>IF(N206="snížená",J206,0)</f>
        <v>0</v>
      </c>
      <c r="BG206" s="211">
        <f>IF(N206="zákl. přenesená",J206,0)</f>
        <v>0</v>
      </c>
      <c r="BH206" s="211">
        <f>IF(N206="sníž. přenesená",J206,0)</f>
        <v>0</v>
      </c>
      <c r="BI206" s="211">
        <f>IF(N206="nulová",J206,0)</f>
        <v>0</v>
      </c>
      <c r="BJ206" s="19" t="s">
        <v>79</v>
      </c>
      <c r="BK206" s="211">
        <f>ROUND(I206*H206,2)</f>
        <v>0</v>
      </c>
      <c r="BL206" s="19" t="s">
        <v>230</v>
      </c>
      <c r="BM206" s="210" t="s">
        <v>280</v>
      </c>
    </row>
    <row r="207" s="2" customFormat="1">
      <c r="A207" s="40"/>
      <c r="B207" s="41"/>
      <c r="C207" s="42"/>
      <c r="D207" s="212" t="s">
        <v>122</v>
      </c>
      <c r="E207" s="42"/>
      <c r="F207" s="213" t="s">
        <v>279</v>
      </c>
      <c r="G207" s="42"/>
      <c r="H207" s="42"/>
      <c r="I207" s="214"/>
      <c r="J207" s="42"/>
      <c r="K207" s="42"/>
      <c r="L207" s="46"/>
      <c r="M207" s="215"/>
      <c r="N207" s="216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122</v>
      </c>
      <c r="AU207" s="19" t="s">
        <v>81</v>
      </c>
    </row>
    <row r="208" s="14" customFormat="1">
      <c r="A208" s="14"/>
      <c r="B208" s="229"/>
      <c r="C208" s="230"/>
      <c r="D208" s="212" t="s">
        <v>126</v>
      </c>
      <c r="E208" s="231" t="s">
        <v>19</v>
      </c>
      <c r="F208" s="232" t="s">
        <v>281</v>
      </c>
      <c r="G208" s="230"/>
      <c r="H208" s="233">
        <v>9.2599999999999998</v>
      </c>
      <c r="I208" s="234"/>
      <c r="J208" s="230"/>
      <c r="K208" s="230"/>
      <c r="L208" s="235"/>
      <c r="M208" s="236"/>
      <c r="N208" s="237"/>
      <c r="O208" s="237"/>
      <c r="P208" s="237"/>
      <c r="Q208" s="237"/>
      <c r="R208" s="237"/>
      <c r="S208" s="237"/>
      <c r="T208" s="23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39" t="s">
        <v>126</v>
      </c>
      <c r="AU208" s="239" t="s">
        <v>81</v>
      </c>
      <c r="AV208" s="14" t="s">
        <v>81</v>
      </c>
      <c r="AW208" s="14" t="s">
        <v>35</v>
      </c>
      <c r="AX208" s="14" t="s">
        <v>79</v>
      </c>
      <c r="AY208" s="239" t="s">
        <v>113</v>
      </c>
    </row>
    <row r="209" s="2" customFormat="1" ht="16.5" customHeight="1">
      <c r="A209" s="40"/>
      <c r="B209" s="41"/>
      <c r="C209" s="199" t="s">
        <v>7</v>
      </c>
      <c r="D209" s="199" t="s">
        <v>115</v>
      </c>
      <c r="E209" s="200" t="s">
        <v>282</v>
      </c>
      <c r="F209" s="201" t="s">
        <v>283</v>
      </c>
      <c r="G209" s="202" t="s">
        <v>206</v>
      </c>
      <c r="H209" s="203">
        <v>2.5</v>
      </c>
      <c r="I209" s="204"/>
      <c r="J209" s="205">
        <f>ROUND(I209*H209,2)</f>
        <v>0</v>
      </c>
      <c r="K209" s="201" t="s">
        <v>19</v>
      </c>
      <c r="L209" s="46"/>
      <c r="M209" s="206" t="s">
        <v>19</v>
      </c>
      <c r="N209" s="207" t="s">
        <v>45</v>
      </c>
      <c r="O209" s="86"/>
      <c r="P209" s="208">
        <f>O209*H209</f>
        <v>0</v>
      </c>
      <c r="Q209" s="208">
        <v>0</v>
      </c>
      <c r="R209" s="208">
        <f>Q209*H209</f>
        <v>0</v>
      </c>
      <c r="S209" s="208">
        <v>0</v>
      </c>
      <c r="T209" s="20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0" t="s">
        <v>230</v>
      </c>
      <c r="AT209" s="210" t="s">
        <v>115</v>
      </c>
      <c r="AU209" s="210" t="s">
        <v>81</v>
      </c>
      <c r="AY209" s="19" t="s">
        <v>113</v>
      </c>
      <c r="BE209" s="211">
        <f>IF(N209="základní",J209,0)</f>
        <v>0</v>
      </c>
      <c r="BF209" s="211">
        <f>IF(N209="snížená",J209,0)</f>
        <v>0</v>
      </c>
      <c r="BG209" s="211">
        <f>IF(N209="zákl. přenesená",J209,0)</f>
        <v>0</v>
      </c>
      <c r="BH209" s="211">
        <f>IF(N209="sníž. přenesená",J209,0)</f>
        <v>0</v>
      </c>
      <c r="BI209" s="211">
        <f>IF(N209="nulová",J209,0)</f>
        <v>0</v>
      </c>
      <c r="BJ209" s="19" t="s">
        <v>79</v>
      </c>
      <c r="BK209" s="211">
        <f>ROUND(I209*H209,2)</f>
        <v>0</v>
      </c>
      <c r="BL209" s="19" t="s">
        <v>230</v>
      </c>
      <c r="BM209" s="210" t="s">
        <v>284</v>
      </c>
    </row>
    <row r="210" s="2" customFormat="1">
      <c r="A210" s="40"/>
      <c r="B210" s="41"/>
      <c r="C210" s="42"/>
      <c r="D210" s="212" t="s">
        <v>122</v>
      </c>
      <c r="E210" s="42"/>
      <c r="F210" s="213" t="s">
        <v>283</v>
      </c>
      <c r="G210" s="42"/>
      <c r="H210" s="42"/>
      <c r="I210" s="214"/>
      <c r="J210" s="42"/>
      <c r="K210" s="42"/>
      <c r="L210" s="46"/>
      <c r="M210" s="215"/>
      <c r="N210" s="216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122</v>
      </c>
      <c r="AU210" s="19" t="s">
        <v>81</v>
      </c>
    </row>
    <row r="211" s="2" customFormat="1" ht="21.75" customHeight="1">
      <c r="A211" s="40"/>
      <c r="B211" s="41"/>
      <c r="C211" s="199" t="s">
        <v>285</v>
      </c>
      <c r="D211" s="199" t="s">
        <v>115</v>
      </c>
      <c r="E211" s="200" t="s">
        <v>286</v>
      </c>
      <c r="F211" s="201" t="s">
        <v>287</v>
      </c>
      <c r="G211" s="202" t="s">
        <v>196</v>
      </c>
      <c r="H211" s="203">
        <v>15.869999999999999</v>
      </c>
      <c r="I211" s="204"/>
      <c r="J211" s="205">
        <f>ROUND(I211*H211,2)</f>
        <v>0</v>
      </c>
      <c r="K211" s="201" t="s">
        <v>119</v>
      </c>
      <c r="L211" s="46"/>
      <c r="M211" s="206" t="s">
        <v>19</v>
      </c>
      <c r="N211" s="207" t="s">
        <v>45</v>
      </c>
      <c r="O211" s="86"/>
      <c r="P211" s="208">
        <f>O211*H211</f>
        <v>0</v>
      </c>
      <c r="Q211" s="208">
        <v>0</v>
      </c>
      <c r="R211" s="208">
        <f>Q211*H211</f>
        <v>0</v>
      </c>
      <c r="S211" s="208">
        <v>0</v>
      </c>
      <c r="T211" s="20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0" t="s">
        <v>230</v>
      </c>
      <c r="AT211" s="210" t="s">
        <v>115</v>
      </c>
      <c r="AU211" s="210" t="s">
        <v>81</v>
      </c>
      <c r="AY211" s="19" t="s">
        <v>113</v>
      </c>
      <c r="BE211" s="211">
        <f>IF(N211="základní",J211,0)</f>
        <v>0</v>
      </c>
      <c r="BF211" s="211">
        <f>IF(N211="snížená",J211,0)</f>
        <v>0</v>
      </c>
      <c r="BG211" s="211">
        <f>IF(N211="zákl. přenesená",J211,0)</f>
        <v>0</v>
      </c>
      <c r="BH211" s="211">
        <f>IF(N211="sníž. přenesená",J211,0)</f>
        <v>0</v>
      </c>
      <c r="BI211" s="211">
        <f>IF(N211="nulová",J211,0)</f>
        <v>0</v>
      </c>
      <c r="BJ211" s="19" t="s">
        <v>79</v>
      </c>
      <c r="BK211" s="211">
        <f>ROUND(I211*H211,2)</f>
        <v>0</v>
      </c>
      <c r="BL211" s="19" t="s">
        <v>230</v>
      </c>
      <c r="BM211" s="210" t="s">
        <v>288</v>
      </c>
    </row>
    <row r="212" s="2" customFormat="1">
      <c r="A212" s="40"/>
      <c r="B212" s="41"/>
      <c r="C212" s="42"/>
      <c r="D212" s="212" t="s">
        <v>122</v>
      </c>
      <c r="E212" s="42"/>
      <c r="F212" s="213" t="s">
        <v>289</v>
      </c>
      <c r="G212" s="42"/>
      <c r="H212" s="42"/>
      <c r="I212" s="214"/>
      <c r="J212" s="42"/>
      <c r="K212" s="42"/>
      <c r="L212" s="46"/>
      <c r="M212" s="215"/>
      <c r="N212" s="216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122</v>
      </c>
      <c r="AU212" s="19" t="s">
        <v>81</v>
      </c>
    </row>
    <row r="213" s="2" customFormat="1">
      <c r="A213" s="40"/>
      <c r="B213" s="41"/>
      <c r="C213" s="42"/>
      <c r="D213" s="217" t="s">
        <v>124</v>
      </c>
      <c r="E213" s="42"/>
      <c r="F213" s="218" t="s">
        <v>290</v>
      </c>
      <c r="G213" s="42"/>
      <c r="H213" s="42"/>
      <c r="I213" s="214"/>
      <c r="J213" s="42"/>
      <c r="K213" s="42"/>
      <c r="L213" s="46"/>
      <c r="M213" s="215"/>
      <c r="N213" s="216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124</v>
      </c>
      <c r="AU213" s="19" t="s">
        <v>81</v>
      </c>
    </row>
    <row r="214" s="13" customFormat="1">
      <c r="A214" s="13"/>
      <c r="B214" s="219"/>
      <c r="C214" s="220"/>
      <c r="D214" s="212" t="s">
        <v>126</v>
      </c>
      <c r="E214" s="221" t="s">
        <v>19</v>
      </c>
      <c r="F214" s="222" t="s">
        <v>291</v>
      </c>
      <c r="G214" s="220"/>
      <c r="H214" s="221" t="s">
        <v>19</v>
      </c>
      <c r="I214" s="223"/>
      <c r="J214" s="220"/>
      <c r="K214" s="220"/>
      <c r="L214" s="224"/>
      <c r="M214" s="225"/>
      <c r="N214" s="226"/>
      <c r="O214" s="226"/>
      <c r="P214" s="226"/>
      <c r="Q214" s="226"/>
      <c r="R214" s="226"/>
      <c r="S214" s="226"/>
      <c r="T214" s="22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28" t="s">
        <v>126</v>
      </c>
      <c r="AU214" s="228" t="s">
        <v>81</v>
      </c>
      <c r="AV214" s="13" t="s">
        <v>79</v>
      </c>
      <c r="AW214" s="13" t="s">
        <v>35</v>
      </c>
      <c r="AX214" s="13" t="s">
        <v>74</v>
      </c>
      <c r="AY214" s="228" t="s">
        <v>113</v>
      </c>
    </row>
    <row r="215" s="14" customFormat="1">
      <c r="A215" s="14"/>
      <c r="B215" s="229"/>
      <c r="C215" s="230"/>
      <c r="D215" s="212" t="s">
        <v>126</v>
      </c>
      <c r="E215" s="231" t="s">
        <v>19</v>
      </c>
      <c r="F215" s="232" t="s">
        <v>292</v>
      </c>
      <c r="G215" s="230"/>
      <c r="H215" s="233">
        <v>15.869999999999999</v>
      </c>
      <c r="I215" s="234"/>
      <c r="J215" s="230"/>
      <c r="K215" s="230"/>
      <c r="L215" s="235"/>
      <c r="M215" s="236"/>
      <c r="N215" s="237"/>
      <c r="O215" s="237"/>
      <c r="P215" s="237"/>
      <c r="Q215" s="237"/>
      <c r="R215" s="237"/>
      <c r="S215" s="237"/>
      <c r="T215" s="23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39" t="s">
        <v>126</v>
      </c>
      <c r="AU215" s="239" t="s">
        <v>81</v>
      </c>
      <c r="AV215" s="14" t="s">
        <v>81</v>
      </c>
      <c r="AW215" s="14" t="s">
        <v>35</v>
      </c>
      <c r="AX215" s="14" t="s">
        <v>74</v>
      </c>
      <c r="AY215" s="239" t="s">
        <v>113</v>
      </c>
    </row>
    <row r="216" s="15" customFormat="1">
      <c r="A216" s="15"/>
      <c r="B216" s="240"/>
      <c r="C216" s="241"/>
      <c r="D216" s="212" t="s">
        <v>126</v>
      </c>
      <c r="E216" s="242" t="s">
        <v>19</v>
      </c>
      <c r="F216" s="243" t="s">
        <v>131</v>
      </c>
      <c r="G216" s="241"/>
      <c r="H216" s="244">
        <v>15.869999999999999</v>
      </c>
      <c r="I216" s="245"/>
      <c r="J216" s="241"/>
      <c r="K216" s="241"/>
      <c r="L216" s="246"/>
      <c r="M216" s="247"/>
      <c r="N216" s="248"/>
      <c r="O216" s="248"/>
      <c r="P216" s="248"/>
      <c r="Q216" s="248"/>
      <c r="R216" s="248"/>
      <c r="S216" s="248"/>
      <c r="T216" s="249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0" t="s">
        <v>126</v>
      </c>
      <c r="AU216" s="250" t="s">
        <v>81</v>
      </c>
      <c r="AV216" s="15" t="s">
        <v>120</v>
      </c>
      <c r="AW216" s="15" t="s">
        <v>35</v>
      </c>
      <c r="AX216" s="15" t="s">
        <v>79</v>
      </c>
      <c r="AY216" s="250" t="s">
        <v>113</v>
      </c>
    </row>
    <row r="217" s="2" customFormat="1" ht="21.75" customHeight="1">
      <c r="A217" s="40"/>
      <c r="B217" s="41"/>
      <c r="C217" s="251" t="s">
        <v>293</v>
      </c>
      <c r="D217" s="251" t="s">
        <v>212</v>
      </c>
      <c r="E217" s="252" t="s">
        <v>294</v>
      </c>
      <c r="F217" s="253" t="s">
        <v>295</v>
      </c>
      <c r="G217" s="254" t="s">
        <v>196</v>
      </c>
      <c r="H217" s="255">
        <v>17.457000000000001</v>
      </c>
      <c r="I217" s="256"/>
      <c r="J217" s="257">
        <f>ROUND(I217*H217,2)</f>
        <v>0</v>
      </c>
      <c r="K217" s="253" t="s">
        <v>119</v>
      </c>
      <c r="L217" s="258"/>
      <c r="M217" s="259" t="s">
        <v>19</v>
      </c>
      <c r="N217" s="260" t="s">
        <v>45</v>
      </c>
      <c r="O217" s="86"/>
      <c r="P217" s="208">
        <f>O217*H217</f>
        <v>0</v>
      </c>
      <c r="Q217" s="208">
        <v>0.024</v>
      </c>
      <c r="R217" s="208">
        <f>Q217*H217</f>
        <v>0.41896800000000001</v>
      </c>
      <c r="S217" s="208">
        <v>0</v>
      </c>
      <c r="T217" s="20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0" t="s">
        <v>237</v>
      </c>
      <c r="AT217" s="210" t="s">
        <v>212</v>
      </c>
      <c r="AU217" s="210" t="s">
        <v>81</v>
      </c>
      <c r="AY217" s="19" t="s">
        <v>113</v>
      </c>
      <c r="BE217" s="211">
        <f>IF(N217="základní",J217,0)</f>
        <v>0</v>
      </c>
      <c r="BF217" s="211">
        <f>IF(N217="snížená",J217,0)</f>
        <v>0</v>
      </c>
      <c r="BG217" s="211">
        <f>IF(N217="zákl. přenesená",J217,0)</f>
        <v>0</v>
      </c>
      <c r="BH217" s="211">
        <f>IF(N217="sníž. přenesená",J217,0)</f>
        <v>0</v>
      </c>
      <c r="BI217" s="211">
        <f>IF(N217="nulová",J217,0)</f>
        <v>0</v>
      </c>
      <c r="BJ217" s="19" t="s">
        <v>79</v>
      </c>
      <c r="BK217" s="211">
        <f>ROUND(I217*H217,2)</f>
        <v>0</v>
      </c>
      <c r="BL217" s="19" t="s">
        <v>230</v>
      </c>
      <c r="BM217" s="210" t="s">
        <v>296</v>
      </c>
    </row>
    <row r="218" s="2" customFormat="1">
      <c r="A218" s="40"/>
      <c r="B218" s="41"/>
      <c r="C218" s="42"/>
      <c r="D218" s="212" t="s">
        <v>122</v>
      </c>
      <c r="E218" s="42"/>
      <c r="F218" s="213" t="s">
        <v>295</v>
      </c>
      <c r="G218" s="42"/>
      <c r="H218" s="42"/>
      <c r="I218" s="214"/>
      <c r="J218" s="42"/>
      <c r="K218" s="42"/>
      <c r="L218" s="46"/>
      <c r="M218" s="215"/>
      <c r="N218" s="216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122</v>
      </c>
      <c r="AU218" s="19" t="s">
        <v>81</v>
      </c>
    </row>
    <row r="219" s="14" customFormat="1">
      <c r="A219" s="14"/>
      <c r="B219" s="229"/>
      <c r="C219" s="230"/>
      <c r="D219" s="212" t="s">
        <v>126</v>
      </c>
      <c r="E219" s="231" t="s">
        <v>19</v>
      </c>
      <c r="F219" s="232" t="s">
        <v>297</v>
      </c>
      <c r="G219" s="230"/>
      <c r="H219" s="233">
        <v>17.457000000000001</v>
      </c>
      <c r="I219" s="234"/>
      <c r="J219" s="230"/>
      <c r="K219" s="230"/>
      <c r="L219" s="235"/>
      <c r="M219" s="236"/>
      <c r="N219" s="237"/>
      <c r="O219" s="237"/>
      <c r="P219" s="237"/>
      <c r="Q219" s="237"/>
      <c r="R219" s="237"/>
      <c r="S219" s="237"/>
      <c r="T219" s="23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39" t="s">
        <v>126</v>
      </c>
      <c r="AU219" s="239" t="s">
        <v>81</v>
      </c>
      <c r="AV219" s="14" t="s">
        <v>81</v>
      </c>
      <c r="AW219" s="14" t="s">
        <v>35</v>
      </c>
      <c r="AX219" s="14" t="s">
        <v>79</v>
      </c>
      <c r="AY219" s="239" t="s">
        <v>113</v>
      </c>
    </row>
    <row r="220" s="2" customFormat="1" ht="16.5" customHeight="1">
      <c r="A220" s="40"/>
      <c r="B220" s="41"/>
      <c r="C220" s="199" t="s">
        <v>298</v>
      </c>
      <c r="D220" s="199" t="s">
        <v>115</v>
      </c>
      <c r="E220" s="200" t="s">
        <v>299</v>
      </c>
      <c r="F220" s="201" t="s">
        <v>300</v>
      </c>
      <c r="G220" s="202" t="s">
        <v>196</v>
      </c>
      <c r="H220" s="203">
        <v>46.109999999999999</v>
      </c>
      <c r="I220" s="204"/>
      <c r="J220" s="205">
        <f>ROUND(I220*H220,2)</f>
        <v>0</v>
      </c>
      <c r="K220" s="201" t="s">
        <v>119</v>
      </c>
      <c r="L220" s="46"/>
      <c r="M220" s="206" t="s">
        <v>19</v>
      </c>
      <c r="N220" s="207" t="s">
        <v>45</v>
      </c>
      <c r="O220" s="86"/>
      <c r="P220" s="208">
        <f>O220*H220</f>
        <v>0</v>
      </c>
      <c r="Q220" s="208">
        <v>0</v>
      </c>
      <c r="R220" s="208">
        <f>Q220*H220</f>
        <v>0</v>
      </c>
      <c r="S220" s="208">
        <v>0</v>
      </c>
      <c r="T220" s="20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0" t="s">
        <v>230</v>
      </c>
      <c r="AT220" s="210" t="s">
        <v>115</v>
      </c>
      <c r="AU220" s="210" t="s">
        <v>81</v>
      </c>
      <c r="AY220" s="19" t="s">
        <v>113</v>
      </c>
      <c r="BE220" s="211">
        <f>IF(N220="základní",J220,0)</f>
        <v>0</v>
      </c>
      <c r="BF220" s="211">
        <f>IF(N220="snížená",J220,0)</f>
        <v>0</v>
      </c>
      <c r="BG220" s="211">
        <f>IF(N220="zákl. přenesená",J220,0)</f>
        <v>0</v>
      </c>
      <c r="BH220" s="211">
        <f>IF(N220="sníž. přenesená",J220,0)</f>
        <v>0</v>
      </c>
      <c r="BI220" s="211">
        <f>IF(N220="nulová",J220,0)</f>
        <v>0</v>
      </c>
      <c r="BJ220" s="19" t="s">
        <v>79</v>
      </c>
      <c r="BK220" s="211">
        <f>ROUND(I220*H220,2)</f>
        <v>0</v>
      </c>
      <c r="BL220" s="19" t="s">
        <v>230</v>
      </c>
      <c r="BM220" s="210" t="s">
        <v>301</v>
      </c>
    </row>
    <row r="221" s="2" customFormat="1">
      <c r="A221" s="40"/>
      <c r="B221" s="41"/>
      <c r="C221" s="42"/>
      <c r="D221" s="212" t="s">
        <v>122</v>
      </c>
      <c r="E221" s="42"/>
      <c r="F221" s="213" t="s">
        <v>302</v>
      </c>
      <c r="G221" s="42"/>
      <c r="H221" s="42"/>
      <c r="I221" s="214"/>
      <c r="J221" s="42"/>
      <c r="K221" s="42"/>
      <c r="L221" s="46"/>
      <c r="M221" s="215"/>
      <c r="N221" s="216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122</v>
      </c>
      <c r="AU221" s="19" t="s">
        <v>81</v>
      </c>
    </row>
    <row r="222" s="2" customFormat="1">
      <c r="A222" s="40"/>
      <c r="B222" s="41"/>
      <c r="C222" s="42"/>
      <c r="D222" s="217" t="s">
        <v>124</v>
      </c>
      <c r="E222" s="42"/>
      <c r="F222" s="218" t="s">
        <v>303</v>
      </c>
      <c r="G222" s="42"/>
      <c r="H222" s="42"/>
      <c r="I222" s="214"/>
      <c r="J222" s="42"/>
      <c r="K222" s="42"/>
      <c r="L222" s="46"/>
      <c r="M222" s="215"/>
      <c r="N222" s="216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124</v>
      </c>
      <c r="AU222" s="19" t="s">
        <v>81</v>
      </c>
    </row>
    <row r="223" s="13" customFormat="1">
      <c r="A223" s="13"/>
      <c r="B223" s="219"/>
      <c r="C223" s="220"/>
      <c r="D223" s="212" t="s">
        <v>126</v>
      </c>
      <c r="E223" s="221" t="s">
        <v>19</v>
      </c>
      <c r="F223" s="222" t="s">
        <v>304</v>
      </c>
      <c r="G223" s="220"/>
      <c r="H223" s="221" t="s">
        <v>19</v>
      </c>
      <c r="I223" s="223"/>
      <c r="J223" s="220"/>
      <c r="K223" s="220"/>
      <c r="L223" s="224"/>
      <c r="M223" s="225"/>
      <c r="N223" s="226"/>
      <c r="O223" s="226"/>
      <c r="P223" s="226"/>
      <c r="Q223" s="226"/>
      <c r="R223" s="226"/>
      <c r="S223" s="226"/>
      <c r="T223" s="22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28" t="s">
        <v>126</v>
      </c>
      <c r="AU223" s="228" t="s">
        <v>81</v>
      </c>
      <c r="AV223" s="13" t="s">
        <v>79</v>
      </c>
      <c r="AW223" s="13" t="s">
        <v>35</v>
      </c>
      <c r="AX223" s="13" t="s">
        <v>74</v>
      </c>
      <c r="AY223" s="228" t="s">
        <v>113</v>
      </c>
    </row>
    <row r="224" s="14" customFormat="1">
      <c r="A224" s="14"/>
      <c r="B224" s="229"/>
      <c r="C224" s="230"/>
      <c r="D224" s="212" t="s">
        <v>126</v>
      </c>
      <c r="E224" s="231" t="s">
        <v>19</v>
      </c>
      <c r="F224" s="232" t="s">
        <v>305</v>
      </c>
      <c r="G224" s="230"/>
      <c r="H224" s="233">
        <v>46.109999999999999</v>
      </c>
      <c r="I224" s="234"/>
      <c r="J224" s="230"/>
      <c r="K224" s="230"/>
      <c r="L224" s="235"/>
      <c r="M224" s="236"/>
      <c r="N224" s="237"/>
      <c r="O224" s="237"/>
      <c r="P224" s="237"/>
      <c r="Q224" s="237"/>
      <c r="R224" s="237"/>
      <c r="S224" s="237"/>
      <c r="T224" s="23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39" t="s">
        <v>126</v>
      </c>
      <c r="AU224" s="239" t="s">
        <v>81</v>
      </c>
      <c r="AV224" s="14" t="s">
        <v>81</v>
      </c>
      <c r="AW224" s="14" t="s">
        <v>35</v>
      </c>
      <c r="AX224" s="14" t="s">
        <v>74</v>
      </c>
      <c r="AY224" s="239" t="s">
        <v>113</v>
      </c>
    </row>
    <row r="225" s="15" customFormat="1">
      <c r="A225" s="15"/>
      <c r="B225" s="240"/>
      <c r="C225" s="241"/>
      <c r="D225" s="212" t="s">
        <v>126</v>
      </c>
      <c r="E225" s="242" t="s">
        <v>19</v>
      </c>
      <c r="F225" s="243" t="s">
        <v>131</v>
      </c>
      <c r="G225" s="241"/>
      <c r="H225" s="244">
        <v>46.109999999999999</v>
      </c>
      <c r="I225" s="245"/>
      <c r="J225" s="241"/>
      <c r="K225" s="241"/>
      <c r="L225" s="246"/>
      <c r="M225" s="247"/>
      <c r="N225" s="248"/>
      <c r="O225" s="248"/>
      <c r="P225" s="248"/>
      <c r="Q225" s="248"/>
      <c r="R225" s="248"/>
      <c r="S225" s="248"/>
      <c r="T225" s="249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0" t="s">
        <v>126</v>
      </c>
      <c r="AU225" s="250" t="s">
        <v>81</v>
      </c>
      <c r="AV225" s="15" t="s">
        <v>120</v>
      </c>
      <c r="AW225" s="15" t="s">
        <v>35</v>
      </c>
      <c r="AX225" s="15" t="s">
        <v>79</v>
      </c>
      <c r="AY225" s="250" t="s">
        <v>113</v>
      </c>
    </row>
    <row r="226" s="2" customFormat="1" ht="16.5" customHeight="1">
      <c r="A226" s="40"/>
      <c r="B226" s="41"/>
      <c r="C226" s="251" t="s">
        <v>306</v>
      </c>
      <c r="D226" s="251" t="s">
        <v>212</v>
      </c>
      <c r="E226" s="252" t="s">
        <v>307</v>
      </c>
      <c r="F226" s="253" t="s">
        <v>308</v>
      </c>
      <c r="G226" s="254" t="s">
        <v>196</v>
      </c>
      <c r="H226" s="255">
        <v>50.720999999999997</v>
      </c>
      <c r="I226" s="256"/>
      <c r="J226" s="257">
        <f>ROUND(I226*H226,2)</f>
        <v>0</v>
      </c>
      <c r="K226" s="253" t="s">
        <v>119</v>
      </c>
      <c r="L226" s="258"/>
      <c r="M226" s="259" t="s">
        <v>19</v>
      </c>
      <c r="N226" s="260" t="s">
        <v>45</v>
      </c>
      <c r="O226" s="86"/>
      <c r="P226" s="208">
        <f>O226*H226</f>
        <v>0</v>
      </c>
      <c r="Q226" s="208">
        <v>0.01323</v>
      </c>
      <c r="R226" s="208">
        <f>Q226*H226</f>
        <v>0.67103882999999998</v>
      </c>
      <c r="S226" s="208">
        <v>0</v>
      </c>
      <c r="T226" s="20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0" t="s">
        <v>237</v>
      </c>
      <c r="AT226" s="210" t="s">
        <v>212</v>
      </c>
      <c r="AU226" s="210" t="s">
        <v>81</v>
      </c>
      <c r="AY226" s="19" t="s">
        <v>113</v>
      </c>
      <c r="BE226" s="211">
        <f>IF(N226="základní",J226,0)</f>
        <v>0</v>
      </c>
      <c r="BF226" s="211">
        <f>IF(N226="snížená",J226,0)</f>
        <v>0</v>
      </c>
      <c r="BG226" s="211">
        <f>IF(N226="zákl. přenesená",J226,0)</f>
        <v>0</v>
      </c>
      <c r="BH226" s="211">
        <f>IF(N226="sníž. přenesená",J226,0)</f>
        <v>0</v>
      </c>
      <c r="BI226" s="211">
        <f>IF(N226="nulová",J226,0)</f>
        <v>0</v>
      </c>
      <c r="BJ226" s="19" t="s">
        <v>79</v>
      </c>
      <c r="BK226" s="211">
        <f>ROUND(I226*H226,2)</f>
        <v>0</v>
      </c>
      <c r="BL226" s="19" t="s">
        <v>230</v>
      </c>
      <c r="BM226" s="210" t="s">
        <v>309</v>
      </c>
    </row>
    <row r="227" s="2" customFormat="1">
      <c r="A227" s="40"/>
      <c r="B227" s="41"/>
      <c r="C227" s="42"/>
      <c r="D227" s="212" t="s">
        <v>122</v>
      </c>
      <c r="E227" s="42"/>
      <c r="F227" s="213" t="s">
        <v>308</v>
      </c>
      <c r="G227" s="42"/>
      <c r="H227" s="42"/>
      <c r="I227" s="214"/>
      <c r="J227" s="42"/>
      <c r="K227" s="42"/>
      <c r="L227" s="46"/>
      <c r="M227" s="215"/>
      <c r="N227" s="216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122</v>
      </c>
      <c r="AU227" s="19" t="s">
        <v>81</v>
      </c>
    </row>
    <row r="228" s="14" customFormat="1">
      <c r="A228" s="14"/>
      <c r="B228" s="229"/>
      <c r="C228" s="230"/>
      <c r="D228" s="212" t="s">
        <v>126</v>
      </c>
      <c r="E228" s="231" t="s">
        <v>19</v>
      </c>
      <c r="F228" s="232" t="s">
        <v>310</v>
      </c>
      <c r="G228" s="230"/>
      <c r="H228" s="233">
        <v>50.720999999999997</v>
      </c>
      <c r="I228" s="234"/>
      <c r="J228" s="230"/>
      <c r="K228" s="230"/>
      <c r="L228" s="235"/>
      <c r="M228" s="236"/>
      <c r="N228" s="237"/>
      <c r="O228" s="237"/>
      <c r="P228" s="237"/>
      <c r="Q228" s="237"/>
      <c r="R228" s="237"/>
      <c r="S228" s="237"/>
      <c r="T228" s="23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39" t="s">
        <v>126</v>
      </c>
      <c r="AU228" s="239" t="s">
        <v>81</v>
      </c>
      <c r="AV228" s="14" t="s">
        <v>81</v>
      </c>
      <c r="AW228" s="14" t="s">
        <v>35</v>
      </c>
      <c r="AX228" s="14" t="s">
        <v>79</v>
      </c>
      <c r="AY228" s="239" t="s">
        <v>113</v>
      </c>
    </row>
    <row r="229" s="2" customFormat="1" ht="16.5" customHeight="1">
      <c r="A229" s="40"/>
      <c r="B229" s="41"/>
      <c r="C229" s="199" t="s">
        <v>311</v>
      </c>
      <c r="D229" s="199" t="s">
        <v>115</v>
      </c>
      <c r="E229" s="200" t="s">
        <v>312</v>
      </c>
      <c r="F229" s="201" t="s">
        <v>313</v>
      </c>
      <c r="G229" s="202" t="s">
        <v>206</v>
      </c>
      <c r="H229" s="203">
        <v>104</v>
      </c>
      <c r="I229" s="204"/>
      <c r="J229" s="205">
        <f>ROUND(I229*H229,2)</f>
        <v>0</v>
      </c>
      <c r="K229" s="201" t="s">
        <v>119</v>
      </c>
      <c r="L229" s="46"/>
      <c r="M229" s="206" t="s">
        <v>19</v>
      </c>
      <c r="N229" s="207" t="s">
        <v>45</v>
      </c>
      <c r="O229" s="86"/>
      <c r="P229" s="208">
        <f>O229*H229</f>
        <v>0</v>
      </c>
      <c r="Q229" s="208">
        <v>0</v>
      </c>
      <c r="R229" s="208">
        <f>Q229*H229</f>
        <v>0</v>
      </c>
      <c r="S229" s="208">
        <v>0</v>
      </c>
      <c r="T229" s="20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0" t="s">
        <v>230</v>
      </c>
      <c r="AT229" s="210" t="s">
        <v>115</v>
      </c>
      <c r="AU229" s="210" t="s">
        <v>81</v>
      </c>
      <c r="AY229" s="19" t="s">
        <v>113</v>
      </c>
      <c r="BE229" s="211">
        <f>IF(N229="základní",J229,0)</f>
        <v>0</v>
      </c>
      <c r="BF229" s="211">
        <f>IF(N229="snížená",J229,0)</f>
        <v>0</v>
      </c>
      <c r="BG229" s="211">
        <f>IF(N229="zákl. přenesená",J229,0)</f>
        <v>0</v>
      </c>
      <c r="BH229" s="211">
        <f>IF(N229="sníž. přenesená",J229,0)</f>
        <v>0</v>
      </c>
      <c r="BI229" s="211">
        <f>IF(N229="nulová",J229,0)</f>
        <v>0</v>
      </c>
      <c r="BJ229" s="19" t="s">
        <v>79</v>
      </c>
      <c r="BK229" s="211">
        <f>ROUND(I229*H229,2)</f>
        <v>0</v>
      </c>
      <c r="BL229" s="19" t="s">
        <v>230</v>
      </c>
      <c r="BM229" s="210" t="s">
        <v>314</v>
      </c>
    </row>
    <row r="230" s="2" customFormat="1">
      <c r="A230" s="40"/>
      <c r="B230" s="41"/>
      <c r="C230" s="42"/>
      <c r="D230" s="212" t="s">
        <v>122</v>
      </c>
      <c r="E230" s="42"/>
      <c r="F230" s="213" t="s">
        <v>313</v>
      </c>
      <c r="G230" s="42"/>
      <c r="H230" s="42"/>
      <c r="I230" s="214"/>
      <c r="J230" s="42"/>
      <c r="K230" s="42"/>
      <c r="L230" s="46"/>
      <c r="M230" s="215"/>
      <c r="N230" s="216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122</v>
      </c>
      <c r="AU230" s="19" t="s">
        <v>81</v>
      </c>
    </row>
    <row r="231" s="2" customFormat="1">
      <c r="A231" s="40"/>
      <c r="B231" s="41"/>
      <c r="C231" s="42"/>
      <c r="D231" s="217" t="s">
        <v>124</v>
      </c>
      <c r="E231" s="42"/>
      <c r="F231" s="218" t="s">
        <v>315</v>
      </c>
      <c r="G231" s="42"/>
      <c r="H231" s="42"/>
      <c r="I231" s="214"/>
      <c r="J231" s="42"/>
      <c r="K231" s="42"/>
      <c r="L231" s="46"/>
      <c r="M231" s="215"/>
      <c r="N231" s="216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124</v>
      </c>
      <c r="AU231" s="19" t="s">
        <v>81</v>
      </c>
    </row>
    <row r="232" s="13" customFormat="1">
      <c r="A232" s="13"/>
      <c r="B232" s="219"/>
      <c r="C232" s="220"/>
      <c r="D232" s="212" t="s">
        <v>126</v>
      </c>
      <c r="E232" s="221" t="s">
        <v>19</v>
      </c>
      <c r="F232" s="222" t="s">
        <v>316</v>
      </c>
      <c r="G232" s="220"/>
      <c r="H232" s="221" t="s">
        <v>19</v>
      </c>
      <c r="I232" s="223"/>
      <c r="J232" s="220"/>
      <c r="K232" s="220"/>
      <c r="L232" s="224"/>
      <c r="M232" s="225"/>
      <c r="N232" s="226"/>
      <c r="O232" s="226"/>
      <c r="P232" s="226"/>
      <c r="Q232" s="226"/>
      <c r="R232" s="226"/>
      <c r="S232" s="226"/>
      <c r="T232" s="22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28" t="s">
        <v>126</v>
      </c>
      <c r="AU232" s="228" t="s">
        <v>81</v>
      </c>
      <c r="AV232" s="13" t="s">
        <v>79</v>
      </c>
      <c r="AW232" s="13" t="s">
        <v>35</v>
      </c>
      <c r="AX232" s="13" t="s">
        <v>74</v>
      </c>
      <c r="AY232" s="228" t="s">
        <v>113</v>
      </c>
    </row>
    <row r="233" s="14" customFormat="1">
      <c r="A233" s="14"/>
      <c r="B233" s="229"/>
      <c r="C233" s="230"/>
      <c r="D233" s="212" t="s">
        <v>126</v>
      </c>
      <c r="E233" s="231" t="s">
        <v>19</v>
      </c>
      <c r="F233" s="232" t="s">
        <v>317</v>
      </c>
      <c r="G233" s="230"/>
      <c r="H233" s="233">
        <v>104</v>
      </c>
      <c r="I233" s="234"/>
      <c r="J233" s="230"/>
      <c r="K233" s="230"/>
      <c r="L233" s="235"/>
      <c r="M233" s="236"/>
      <c r="N233" s="237"/>
      <c r="O233" s="237"/>
      <c r="P233" s="237"/>
      <c r="Q233" s="237"/>
      <c r="R233" s="237"/>
      <c r="S233" s="237"/>
      <c r="T233" s="23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39" t="s">
        <v>126</v>
      </c>
      <c r="AU233" s="239" t="s">
        <v>81</v>
      </c>
      <c r="AV233" s="14" t="s">
        <v>81</v>
      </c>
      <c r="AW233" s="14" t="s">
        <v>35</v>
      </c>
      <c r="AX233" s="14" t="s">
        <v>74</v>
      </c>
      <c r="AY233" s="239" t="s">
        <v>113</v>
      </c>
    </row>
    <row r="234" s="15" customFormat="1">
      <c r="A234" s="15"/>
      <c r="B234" s="240"/>
      <c r="C234" s="241"/>
      <c r="D234" s="212" t="s">
        <v>126</v>
      </c>
      <c r="E234" s="242" t="s">
        <v>19</v>
      </c>
      <c r="F234" s="243" t="s">
        <v>131</v>
      </c>
      <c r="G234" s="241"/>
      <c r="H234" s="244">
        <v>104</v>
      </c>
      <c r="I234" s="245"/>
      <c r="J234" s="241"/>
      <c r="K234" s="241"/>
      <c r="L234" s="246"/>
      <c r="M234" s="247"/>
      <c r="N234" s="248"/>
      <c r="O234" s="248"/>
      <c r="P234" s="248"/>
      <c r="Q234" s="248"/>
      <c r="R234" s="248"/>
      <c r="S234" s="248"/>
      <c r="T234" s="249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50" t="s">
        <v>126</v>
      </c>
      <c r="AU234" s="250" t="s">
        <v>81</v>
      </c>
      <c r="AV234" s="15" t="s">
        <v>120</v>
      </c>
      <c r="AW234" s="15" t="s">
        <v>35</v>
      </c>
      <c r="AX234" s="15" t="s">
        <v>79</v>
      </c>
      <c r="AY234" s="250" t="s">
        <v>113</v>
      </c>
    </row>
    <row r="235" s="2" customFormat="1" ht="16.5" customHeight="1">
      <c r="A235" s="40"/>
      <c r="B235" s="41"/>
      <c r="C235" s="251" t="s">
        <v>318</v>
      </c>
      <c r="D235" s="251" t="s">
        <v>212</v>
      </c>
      <c r="E235" s="252" t="s">
        <v>261</v>
      </c>
      <c r="F235" s="253" t="s">
        <v>262</v>
      </c>
      <c r="G235" s="254" t="s">
        <v>118</v>
      </c>
      <c r="H235" s="255">
        <v>0.40000000000000002</v>
      </c>
      <c r="I235" s="256"/>
      <c r="J235" s="257">
        <f>ROUND(I235*H235,2)</f>
        <v>0</v>
      </c>
      <c r="K235" s="253" t="s">
        <v>119</v>
      </c>
      <c r="L235" s="258"/>
      <c r="M235" s="259" t="s">
        <v>19</v>
      </c>
      <c r="N235" s="260" t="s">
        <v>45</v>
      </c>
      <c r="O235" s="86"/>
      <c r="P235" s="208">
        <f>O235*H235</f>
        <v>0</v>
      </c>
      <c r="Q235" s="208">
        <v>0.55000000000000004</v>
      </c>
      <c r="R235" s="208">
        <f>Q235*H235</f>
        <v>0.22000000000000003</v>
      </c>
      <c r="S235" s="208">
        <v>0</v>
      </c>
      <c r="T235" s="20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0" t="s">
        <v>237</v>
      </c>
      <c r="AT235" s="210" t="s">
        <v>212</v>
      </c>
      <c r="AU235" s="210" t="s">
        <v>81</v>
      </c>
      <c r="AY235" s="19" t="s">
        <v>113</v>
      </c>
      <c r="BE235" s="211">
        <f>IF(N235="základní",J235,0)</f>
        <v>0</v>
      </c>
      <c r="BF235" s="211">
        <f>IF(N235="snížená",J235,0)</f>
        <v>0</v>
      </c>
      <c r="BG235" s="211">
        <f>IF(N235="zákl. přenesená",J235,0)</f>
        <v>0</v>
      </c>
      <c r="BH235" s="211">
        <f>IF(N235="sníž. přenesená",J235,0)</f>
        <v>0</v>
      </c>
      <c r="BI235" s="211">
        <f>IF(N235="nulová",J235,0)</f>
        <v>0</v>
      </c>
      <c r="BJ235" s="19" t="s">
        <v>79</v>
      </c>
      <c r="BK235" s="211">
        <f>ROUND(I235*H235,2)</f>
        <v>0</v>
      </c>
      <c r="BL235" s="19" t="s">
        <v>230</v>
      </c>
      <c r="BM235" s="210" t="s">
        <v>319</v>
      </c>
    </row>
    <row r="236" s="2" customFormat="1">
      <c r="A236" s="40"/>
      <c r="B236" s="41"/>
      <c r="C236" s="42"/>
      <c r="D236" s="212" t="s">
        <v>122</v>
      </c>
      <c r="E236" s="42"/>
      <c r="F236" s="213" t="s">
        <v>262</v>
      </c>
      <c r="G236" s="42"/>
      <c r="H236" s="42"/>
      <c r="I236" s="214"/>
      <c r="J236" s="42"/>
      <c r="K236" s="42"/>
      <c r="L236" s="46"/>
      <c r="M236" s="215"/>
      <c r="N236" s="216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122</v>
      </c>
      <c r="AU236" s="19" t="s">
        <v>81</v>
      </c>
    </row>
    <row r="237" s="14" customFormat="1">
      <c r="A237" s="14"/>
      <c r="B237" s="229"/>
      <c r="C237" s="230"/>
      <c r="D237" s="212" t="s">
        <v>126</v>
      </c>
      <c r="E237" s="231" t="s">
        <v>19</v>
      </c>
      <c r="F237" s="232" t="s">
        <v>320</v>
      </c>
      <c r="G237" s="230"/>
      <c r="H237" s="233">
        <v>0.40000000000000002</v>
      </c>
      <c r="I237" s="234"/>
      <c r="J237" s="230"/>
      <c r="K237" s="230"/>
      <c r="L237" s="235"/>
      <c r="M237" s="236"/>
      <c r="N237" s="237"/>
      <c r="O237" s="237"/>
      <c r="P237" s="237"/>
      <c r="Q237" s="237"/>
      <c r="R237" s="237"/>
      <c r="S237" s="237"/>
      <c r="T237" s="238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39" t="s">
        <v>126</v>
      </c>
      <c r="AU237" s="239" t="s">
        <v>81</v>
      </c>
      <c r="AV237" s="14" t="s">
        <v>81</v>
      </c>
      <c r="AW237" s="14" t="s">
        <v>35</v>
      </c>
      <c r="AX237" s="14" t="s">
        <v>74</v>
      </c>
      <c r="AY237" s="239" t="s">
        <v>113</v>
      </c>
    </row>
    <row r="238" s="15" customFormat="1">
      <c r="A238" s="15"/>
      <c r="B238" s="240"/>
      <c r="C238" s="241"/>
      <c r="D238" s="212" t="s">
        <v>126</v>
      </c>
      <c r="E238" s="242" t="s">
        <v>19</v>
      </c>
      <c r="F238" s="243" t="s">
        <v>131</v>
      </c>
      <c r="G238" s="241"/>
      <c r="H238" s="244">
        <v>0.40000000000000002</v>
      </c>
      <c r="I238" s="245"/>
      <c r="J238" s="241"/>
      <c r="K238" s="241"/>
      <c r="L238" s="246"/>
      <c r="M238" s="247"/>
      <c r="N238" s="248"/>
      <c r="O238" s="248"/>
      <c r="P238" s="248"/>
      <c r="Q238" s="248"/>
      <c r="R238" s="248"/>
      <c r="S238" s="248"/>
      <c r="T238" s="249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0" t="s">
        <v>126</v>
      </c>
      <c r="AU238" s="250" t="s">
        <v>81</v>
      </c>
      <c r="AV238" s="15" t="s">
        <v>120</v>
      </c>
      <c r="AW238" s="15" t="s">
        <v>35</v>
      </c>
      <c r="AX238" s="15" t="s">
        <v>79</v>
      </c>
      <c r="AY238" s="250" t="s">
        <v>113</v>
      </c>
    </row>
    <row r="239" s="2" customFormat="1" ht="21.75" customHeight="1">
      <c r="A239" s="40"/>
      <c r="B239" s="41"/>
      <c r="C239" s="199" t="s">
        <v>321</v>
      </c>
      <c r="D239" s="199" t="s">
        <v>115</v>
      </c>
      <c r="E239" s="200" t="s">
        <v>322</v>
      </c>
      <c r="F239" s="201" t="s">
        <v>323</v>
      </c>
      <c r="G239" s="202" t="s">
        <v>196</v>
      </c>
      <c r="H239" s="203">
        <v>46.109999999999999</v>
      </c>
      <c r="I239" s="204"/>
      <c r="J239" s="205">
        <f>ROUND(I239*H239,2)</f>
        <v>0</v>
      </c>
      <c r="K239" s="201" t="s">
        <v>119</v>
      </c>
      <c r="L239" s="46"/>
      <c r="M239" s="206" t="s">
        <v>19</v>
      </c>
      <c r="N239" s="207" t="s">
        <v>45</v>
      </c>
      <c r="O239" s="86"/>
      <c r="P239" s="208">
        <f>O239*H239</f>
        <v>0</v>
      </c>
      <c r="Q239" s="208">
        <v>0.00018000000000000001</v>
      </c>
      <c r="R239" s="208">
        <f>Q239*H239</f>
        <v>0.0082998000000000013</v>
      </c>
      <c r="S239" s="208">
        <v>0</v>
      </c>
      <c r="T239" s="20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0" t="s">
        <v>230</v>
      </c>
      <c r="AT239" s="210" t="s">
        <v>115</v>
      </c>
      <c r="AU239" s="210" t="s">
        <v>81</v>
      </c>
      <c r="AY239" s="19" t="s">
        <v>113</v>
      </c>
      <c r="BE239" s="211">
        <f>IF(N239="základní",J239,0)</f>
        <v>0</v>
      </c>
      <c r="BF239" s="211">
        <f>IF(N239="snížená",J239,0)</f>
        <v>0</v>
      </c>
      <c r="BG239" s="211">
        <f>IF(N239="zákl. přenesená",J239,0)</f>
        <v>0</v>
      </c>
      <c r="BH239" s="211">
        <f>IF(N239="sníž. přenesená",J239,0)</f>
        <v>0</v>
      </c>
      <c r="BI239" s="211">
        <f>IF(N239="nulová",J239,0)</f>
        <v>0</v>
      </c>
      <c r="BJ239" s="19" t="s">
        <v>79</v>
      </c>
      <c r="BK239" s="211">
        <f>ROUND(I239*H239,2)</f>
        <v>0</v>
      </c>
      <c r="BL239" s="19" t="s">
        <v>230</v>
      </c>
      <c r="BM239" s="210" t="s">
        <v>324</v>
      </c>
    </row>
    <row r="240" s="2" customFormat="1">
      <c r="A240" s="40"/>
      <c r="B240" s="41"/>
      <c r="C240" s="42"/>
      <c r="D240" s="212" t="s">
        <v>122</v>
      </c>
      <c r="E240" s="42"/>
      <c r="F240" s="213" t="s">
        <v>325</v>
      </c>
      <c r="G240" s="42"/>
      <c r="H240" s="42"/>
      <c r="I240" s="214"/>
      <c r="J240" s="42"/>
      <c r="K240" s="42"/>
      <c r="L240" s="46"/>
      <c r="M240" s="215"/>
      <c r="N240" s="216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122</v>
      </c>
      <c r="AU240" s="19" t="s">
        <v>81</v>
      </c>
    </row>
    <row r="241" s="2" customFormat="1">
      <c r="A241" s="40"/>
      <c r="B241" s="41"/>
      <c r="C241" s="42"/>
      <c r="D241" s="217" t="s">
        <v>124</v>
      </c>
      <c r="E241" s="42"/>
      <c r="F241" s="218" t="s">
        <v>326</v>
      </c>
      <c r="G241" s="42"/>
      <c r="H241" s="42"/>
      <c r="I241" s="214"/>
      <c r="J241" s="42"/>
      <c r="K241" s="42"/>
      <c r="L241" s="46"/>
      <c r="M241" s="215"/>
      <c r="N241" s="216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124</v>
      </c>
      <c r="AU241" s="19" t="s">
        <v>81</v>
      </c>
    </row>
    <row r="242" s="2" customFormat="1" ht="16.5" customHeight="1">
      <c r="A242" s="40"/>
      <c r="B242" s="41"/>
      <c r="C242" s="199" t="s">
        <v>327</v>
      </c>
      <c r="D242" s="199" t="s">
        <v>115</v>
      </c>
      <c r="E242" s="200" t="s">
        <v>328</v>
      </c>
      <c r="F242" s="201" t="s">
        <v>329</v>
      </c>
      <c r="G242" s="202" t="s">
        <v>220</v>
      </c>
      <c r="H242" s="203">
        <v>3</v>
      </c>
      <c r="I242" s="204"/>
      <c r="J242" s="205">
        <f>ROUND(I242*H242,2)</f>
        <v>0</v>
      </c>
      <c r="K242" s="201" t="s">
        <v>119</v>
      </c>
      <c r="L242" s="46"/>
      <c r="M242" s="206" t="s">
        <v>19</v>
      </c>
      <c r="N242" s="207" t="s">
        <v>45</v>
      </c>
      <c r="O242" s="86"/>
      <c r="P242" s="208">
        <f>O242*H242</f>
        <v>0</v>
      </c>
      <c r="Q242" s="208">
        <v>0</v>
      </c>
      <c r="R242" s="208">
        <f>Q242*H242</f>
        <v>0</v>
      </c>
      <c r="S242" s="208">
        <v>0</v>
      </c>
      <c r="T242" s="20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0" t="s">
        <v>230</v>
      </c>
      <c r="AT242" s="210" t="s">
        <v>115</v>
      </c>
      <c r="AU242" s="210" t="s">
        <v>81</v>
      </c>
      <c r="AY242" s="19" t="s">
        <v>113</v>
      </c>
      <c r="BE242" s="211">
        <f>IF(N242="základní",J242,0)</f>
        <v>0</v>
      </c>
      <c r="BF242" s="211">
        <f>IF(N242="snížená",J242,0)</f>
        <v>0</v>
      </c>
      <c r="BG242" s="211">
        <f>IF(N242="zákl. přenesená",J242,0)</f>
        <v>0</v>
      </c>
      <c r="BH242" s="211">
        <f>IF(N242="sníž. přenesená",J242,0)</f>
        <v>0</v>
      </c>
      <c r="BI242" s="211">
        <f>IF(N242="nulová",J242,0)</f>
        <v>0</v>
      </c>
      <c r="BJ242" s="19" t="s">
        <v>79</v>
      </c>
      <c r="BK242" s="211">
        <f>ROUND(I242*H242,2)</f>
        <v>0</v>
      </c>
      <c r="BL242" s="19" t="s">
        <v>230</v>
      </c>
      <c r="BM242" s="210" t="s">
        <v>330</v>
      </c>
    </row>
    <row r="243" s="2" customFormat="1">
      <c r="A243" s="40"/>
      <c r="B243" s="41"/>
      <c r="C243" s="42"/>
      <c r="D243" s="212" t="s">
        <v>122</v>
      </c>
      <c r="E243" s="42"/>
      <c r="F243" s="213" t="s">
        <v>331</v>
      </c>
      <c r="G243" s="42"/>
      <c r="H243" s="42"/>
      <c r="I243" s="214"/>
      <c r="J243" s="42"/>
      <c r="K243" s="42"/>
      <c r="L243" s="46"/>
      <c r="M243" s="215"/>
      <c r="N243" s="216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122</v>
      </c>
      <c r="AU243" s="19" t="s">
        <v>81</v>
      </c>
    </row>
    <row r="244" s="2" customFormat="1">
      <c r="A244" s="40"/>
      <c r="B244" s="41"/>
      <c r="C244" s="42"/>
      <c r="D244" s="217" t="s">
        <v>124</v>
      </c>
      <c r="E244" s="42"/>
      <c r="F244" s="218" t="s">
        <v>332</v>
      </c>
      <c r="G244" s="42"/>
      <c r="H244" s="42"/>
      <c r="I244" s="214"/>
      <c r="J244" s="42"/>
      <c r="K244" s="42"/>
      <c r="L244" s="46"/>
      <c r="M244" s="215"/>
      <c r="N244" s="216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124</v>
      </c>
      <c r="AU244" s="19" t="s">
        <v>81</v>
      </c>
    </row>
    <row r="245" s="2" customFormat="1">
      <c r="A245" s="40"/>
      <c r="B245" s="41"/>
      <c r="C245" s="42"/>
      <c r="D245" s="212" t="s">
        <v>333</v>
      </c>
      <c r="E245" s="42"/>
      <c r="F245" s="261" t="s">
        <v>334</v>
      </c>
      <c r="G245" s="42"/>
      <c r="H245" s="42"/>
      <c r="I245" s="214"/>
      <c r="J245" s="42"/>
      <c r="K245" s="42"/>
      <c r="L245" s="46"/>
      <c r="M245" s="215"/>
      <c r="N245" s="216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333</v>
      </c>
      <c r="AU245" s="19" t="s">
        <v>81</v>
      </c>
    </row>
    <row r="246" s="14" customFormat="1">
      <c r="A246" s="14"/>
      <c r="B246" s="229"/>
      <c r="C246" s="230"/>
      <c r="D246" s="212" t="s">
        <v>126</v>
      </c>
      <c r="E246" s="230"/>
      <c r="F246" s="232" t="s">
        <v>335</v>
      </c>
      <c r="G246" s="230"/>
      <c r="H246" s="233">
        <v>3</v>
      </c>
      <c r="I246" s="234"/>
      <c r="J246" s="230"/>
      <c r="K246" s="230"/>
      <c r="L246" s="235"/>
      <c r="M246" s="236"/>
      <c r="N246" s="237"/>
      <c r="O246" s="237"/>
      <c r="P246" s="237"/>
      <c r="Q246" s="237"/>
      <c r="R246" s="237"/>
      <c r="S246" s="237"/>
      <c r="T246" s="238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39" t="s">
        <v>126</v>
      </c>
      <c r="AU246" s="239" t="s">
        <v>81</v>
      </c>
      <c r="AV246" s="14" t="s">
        <v>81</v>
      </c>
      <c r="AW246" s="14" t="s">
        <v>4</v>
      </c>
      <c r="AX246" s="14" t="s">
        <v>79</v>
      </c>
      <c r="AY246" s="239" t="s">
        <v>113</v>
      </c>
    </row>
    <row r="247" s="2" customFormat="1" ht="16.5" customHeight="1">
      <c r="A247" s="40"/>
      <c r="B247" s="41"/>
      <c r="C247" s="251" t="s">
        <v>336</v>
      </c>
      <c r="D247" s="251" t="s">
        <v>212</v>
      </c>
      <c r="E247" s="252" t="s">
        <v>337</v>
      </c>
      <c r="F247" s="253" t="s">
        <v>338</v>
      </c>
      <c r="G247" s="254" t="s">
        <v>339</v>
      </c>
      <c r="H247" s="255">
        <v>3</v>
      </c>
      <c r="I247" s="256"/>
      <c r="J247" s="257">
        <f>ROUND(I247*H247,2)</f>
        <v>0</v>
      </c>
      <c r="K247" s="253" t="s">
        <v>19</v>
      </c>
      <c r="L247" s="258"/>
      <c r="M247" s="259" t="s">
        <v>19</v>
      </c>
      <c r="N247" s="260" t="s">
        <v>45</v>
      </c>
      <c r="O247" s="86"/>
      <c r="P247" s="208">
        <f>O247*H247</f>
        <v>0</v>
      </c>
      <c r="Q247" s="208">
        <v>0</v>
      </c>
      <c r="R247" s="208">
        <f>Q247*H247</f>
        <v>0</v>
      </c>
      <c r="S247" s="208">
        <v>0</v>
      </c>
      <c r="T247" s="20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0" t="s">
        <v>237</v>
      </c>
      <c r="AT247" s="210" t="s">
        <v>212</v>
      </c>
      <c r="AU247" s="210" t="s">
        <v>81</v>
      </c>
      <c r="AY247" s="19" t="s">
        <v>113</v>
      </c>
      <c r="BE247" s="211">
        <f>IF(N247="základní",J247,0)</f>
        <v>0</v>
      </c>
      <c r="BF247" s="211">
        <f>IF(N247="snížená",J247,0)</f>
        <v>0</v>
      </c>
      <c r="BG247" s="211">
        <f>IF(N247="zákl. přenesená",J247,0)</f>
        <v>0</v>
      </c>
      <c r="BH247" s="211">
        <f>IF(N247="sníž. přenesená",J247,0)</f>
        <v>0</v>
      </c>
      <c r="BI247" s="211">
        <f>IF(N247="nulová",J247,0)</f>
        <v>0</v>
      </c>
      <c r="BJ247" s="19" t="s">
        <v>79</v>
      </c>
      <c r="BK247" s="211">
        <f>ROUND(I247*H247,2)</f>
        <v>0</v>
      </c>
      <c r="BL247" s="19" t="s">
        <v>230</v>
      </c>
      <c r="BM247" s="210" t="s">
        <v>340</v>
      </c>
    </row>
    <row r="248" s="2" customFormat="1">
      <c r="A248" s="40"/>
      <c r="B248" s="41"/>
      <c r="C248" s="42"/>
      <c r="D248" s="212" t="s">
        <v>122</v>
      </c>
      <c r="E248" s="42"/>
      <c r="F248" s="213" t="s">
        <v>338</v>
      </c>
      <c r="G248" s="42"/>
      <c r="H248" s="42"/>
      <c r="I248" s="214"/>
      <c r="J248" s="42"/>
      <c r="K248" s="42"/>
      <c r="L248" s="46"/>
      <c r="M248" s="215"/>
      <c r="N248" s="216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122</v>
      </c>
      <c r="AU248" s="19" t="s">
        <v>81</v>
      </c>
    </row>
    <row r="249" s="2" customFormat="1" ht="16.5" customHeight="1">
      <c r="A249" s="40"/>
      <c r="B249" s="41"/>
      <c r="C249" s="199" t="s">
        <v>341</v>
      </c>
      <c r="D249" s="199" t="s">
        <v>115</v>
      </c>
      <c r="E249" s="200" t="s">
        <v>342</v>
      </c>
      <c r="F249" s="201" t="s">
        <v>343</v>
      </c>
      <c r="G249" s="202" t="s">
        <v>196</v>
      </c>
      <c r="H249" s="203">
        <v>1</v>
      </c>
      <c r="I249" s="204"/>
      <c r="J249" s="205">
        <f>ROUND(I249*H249,2)</f>
        <v>0</v>
      </c>
      <c r="K249" s="201" t="s">
        <v>119</v>
      </c>
      <c r="L249" s="46"/>
      <c r="M249" s="206" t="s">
        <v>19</v>
      </c>
      <c r="N249" s="207" t="s">
        <v>45</v>
      </c>
      <c r="O249" s="86"/>
      <c r="P249" s="208">
        <f>O249*H249</f>
        <v>0</v>
      </c>
      <c r="Q249" s="208">
        <v>0</v>
      </c>
      <c r="R249" s="208">
        <f>Q249*H249</f>
        <v>0</v>
      </c>
      <c r="S249" s="208">
        <v>0</v>
      </c>
      <c r="T249" s="20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0" t="s">
        <v>230</v>
      </c>
      <c r="AT249" s="210" t="s">
        <v>115</v>
      </c>
      <c r="AU249" s="210" t="s">
        <v>81</v>
      </c>
      <c r="AY249" s="19" t="s">
        <v>113</v>
      </c>
      <c r="BE249" s="211">
        <f>IF(N249="základní",J249,0)</f>
        <v>0</v>
      </c>
      <c r="BF249" s="211">
        <f>IF(N249="snížená",J249,0)</f>
        <v>0</v>
      </c>
      <c r="BG249" s="211">
        <f>IF(N249="zákl. přenesená",J249,0)</f>
        <v>0</v>
      </c>
      <c r="BH249" s="211">
        <f>IF(N249="sníž. přenesená",J249,0)</f>
        <v>0</v>
      </c>
      <c r="BI249" s="211">
        <f>IF(N249="nulová",J249,0)</f>
        <v>0</v>
      </c>
      <c r="BJ249" s="19" t="s">
        <v>79</v>
      </c>
      <c r="BK249" s="211">
        <f>ROUND(I249*H249,2)</f>
        <v>0</v>
      </c>
      <c r="BL249" s="19" t="s">
        <v>230</v>
      </c>
      <c r="BM249" s="210" t="s">
        <v>344</v>
      </c>
    </row>
    <row r="250" s="2" customFormat="1">
      <c r="A250" s="40"/>
      <c r="B250" s="41"/>
      <c r="C250" s="42"/>
      <c r="D250" s="212" t="s">
        <v>122</v>
      </c>
      <c r="E250" s="42"/>
      <c r="F250" s="213" t="s">
        <v>343</v>
      </c>
      <c r="G250" s="42"/>
      <c r="H250" s="42"/>
      <c r="I250" s="214"/>
      <c r="J250" s="42"/>
      <c r="K250" s="42"/>
      <c r="L250" s="46"/>
      <c r="M250" s="215"/>
      <c r="N250" s="216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122</v>
      </c>
      <c r="AU250" s="19" t="s">
        <v>81</v>
      </c>
    </row>
    <row r="251" s="2" customFormat="1">
      <c r="A251" s="40"/>
      <c r="B251" s="41"/>
      <c r="C251" s="42"/>
      <c r="D251" s="217" t="s">
        <v>124</v>
      </c>
      <c r="E251" s="42"/>
      <c r="F251" s="218" t="s">
        <v>345</v>
      </c>
      <c r="G251" s="42"/>
      <c r="H251" s="42"/>
      <c r="I251" s="214"/>
      <c r="J251" s="42"/>
      <c r="K251" s="42"/>
      <c r="L251" s="46"/>
      <c r="M251" s="215"/>
      <c r="N251" s="216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124</v>
      </c>
      <c r="AU251" s="19" t="s">
        <v>81</v>
      </c>
    </row>
    <row r="252" s="2" customFormat="1" ht="16.5" customHeight="1">
      <c r="A252" s="40"/>
      <c r="B252" s="41"/>
      <c r="C252" s="199" t="s">
        <v>237</v>
      </c>
      <c r="D252" s="199" t="s">
        <v>115</v>
      </c>
      <c r="E252" s="200" t="s">
        <v>346</v>
      </c>
      <c r="F252" s="201" t="s">
        <v>347</v>
      </c>
      <c r="G252" s="202" t="s">
        <v>220</v>
      </c>
      <c r="H252" s="203">
        <v>10</v>
      </c>
      <c r="I252" s="204"/>
      <c r="J252" s="205">
        <f>ROUND(I252*H252,2)</f>
        <v>0</v>
      </c>
      <c r="K252" s="201" t="s">
        <v>119</v>
      </c>
      <c r="L252" s="46"/>
      <c r="M252" s="206" t="s">
        <v>19</v>
      </c>
      <c r="N252" s="207" t="s">
        <v>45</v>
      </c>
      <c r="O252" s="86"/>
      <c r="P252" s="208">
        <f>O252*H252</f>
        <v>0</v>
      </c>
      <c r="Q252" s="208">
        <v>0</v>
      </c>
      <c r="R252" s="208">
        <f>Q252*H252</f>
        <v>0</v>
      </c>
      <c r="S252" s="208">
        <v>0</v>
      </c>
      <c r="T252" s="20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0" t="s">
        <v>230</v>
      </c>
      <c r="AT252" s="210" t="s">
        <v>115</v>
      </c>
      <c r="AU252" s="210" t="s">
        <v>81</v>
      </c>
      <c r="AY252" s="19" t="s">
        <v>113</v>
      </c>
      <c r="BE252" s="211">
        <f>IF(N252="základní",J252,0)</f>
        <v>0</v>
      </c>
      <c r="BF252" s="211">
        <f>IF(N252="snížená",J252,0)</f>
        <v>0</v>
      </c>
      <c r="BG252" s="211">
        <f>IF(N252="zákl. přenesená",J252,0)</f>
        <v>0</v>
      </c>
      <c r="BH252" s="211">
        <f>IF(N252="sníž. přenesená",J252,0)</f>
        <v>0</v>
      </c>
      <c r="BI252" s="211">
        <f>IF(N252="nulová",J252,0)</f>
        <v>0</v>
      </c>
      <c r="BJ252" s="19" t="s">
        <v>79</v>
      </c>
      <c r="BK252" s="211">
        <f>ROUND(I252*H252,2)</f>
        <v>0</v>
      </c>
      <c r="BL252" s="19" t="s">
        <v>230</v>
      </c>
      <c r="BM252" s="210" t="s">
        <v>348</v>
      </c>
    </row>
    <row r="253" s="2" customFormat="1">
      <c r="A253" s="40"/>
      <c r="B253" s="41"/>
      <c r="C253" s="42"/>
      <c r="D253" s="212" t="s">
        <v>122</v>
      </c>
      <c r="E253" s="42"/>
      <c r="F253" s="213" t="s">
        <v>347</v>
      </c>
      <c r="G253" s="42"/>
      <c r="H253" s="42"/>
      <c r="I253" s="214"/>
      <c r="J253" s="42"/>
      <c r="K253" s="42"/>
      <c r="L253" s="46"/>
      <c r="M253" s="215"/>
      <c r="N253" s="216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122</v>
      </c>
      <c r="AU253" s="19" t="s">
        <v>81</v>
      </c>
    </row>
    <row r="254" s="2" customFormat="1">
      <c r="A254" s="40"/>
      <c r="B254" s="41"/>
      <c r="C254" s="42"/>
      <c r="D254" s="217" t="s">
        <v>124</v>
      </c>
      <c r="E254" s="42"/>
      <c r="F254" s="218" t="s">
        <v>349</v>
      </c>
      <c r="G254" s="42"/>
      <c r="H254" s="42"/>
      <c r="I254" s="214"/>
      <c r="J254" s="42"/>
      <c r="K254" s="42"/>
      <c r="L254" s="46"/>
      <c r="M254" s="215"/>
      <c r="N254" s="216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124</v>
      </c>
      <c r="AU254" s="19" t="s">
        <v>81</v>
      </c>
    </row>
    <row r="255" s="2" customFormat="1" ht="16.5" customHeight="1">
      <c r="A255" s="40"/>
      <c r="B255" s="41"/>
      <c r="C255" s="199" t="s">
        <v>350</v>
      </c>
      <c r="D255" s="199" t="s">
        <v>115</v>
      </c>
      <c r="E255" s="200" t="s">
        <v>351</v>
      </c>
      <c r="F255" s="201" t="s">
        <v>352</v>
      </c>
      <c r="G255" s="202" t="s">
        <v>206</v>
      </c>
      <c r="H255" s="203">
        <v>10</v>
      </c>
      <c r="I255" s="204"/>
      <c r="J255" s="205">
        <f>ROUND(I255*H255,2)</f>
        <v>0</v>
      </c>
      <c r="K255" s="201" t="s">
        <v>119</v>
      </c>
      <c r="L255" s="46"/>
      <c r="M255" s="206" t="s">
        <v>19</v>
      </c>
      <c r="N255" s="207" t="s">
        <v>45</v>
      </c>
      <c r="O255" s="86"/>
      <c r="P255" s="208">
        <f>O255*H255</f>
        <v>0</v>
      </c>
      <c r="Q255" s="208">
        <v>0</v>
      </c>
      <c r="R255" s="208">
        <f>Q255*H255</f>
        <v>0</v>
      </c>
      <c r="S255" s="208">
        <v>0</v>
      </c>
      <c r="T255" s="20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0" t="s">
        <v>230</v>
      </c>
      <c r="AT255" s="210" t="s">
        <v>115</v>
      </c>
      <c r="AU255" s="210" t="s">
        <v>81</v>
      </c>
      <c r="AY255" s="19" t="s">
        <v>113</v>
      </c>
      <c r="BE255" s="211">
        <f>IF(N255="základní",J255,0)</f>
        <v>0</v>
      </c>
      <c r="BF255" s="211">
        <f>IF(N255="snížená",J255,0)</f>
        <v>0</v>
      </c>
      <c r="BG255" s="211">
        <f>IF(N255="zákl. přenesená",J255,0)</f>
        <v>0</v>
      </c>
      <c r="BH255" s="211">
        <f>IF(N255="sníž. přenesená",J255,0)</f>
        <v>0</v>
      </c>
      <c r="BI255" s="211">
        <f>IF(N255="nulová",J255,0)</f>
        <v>0</v>
      </c>
      <c r="BJ255" s="19" t="s">
        <v>79</v>
      </c>
      <c r="BK255" s="211">
        <f>ROUND(I255*H255,2)</f>
        <v>0</v>
      </c>
      <c r="BL255" s="19" t="s">
        <v>230</v>
      </c>
      <c r="BM255" s="210" t="s">
        <v>353</v>
      </c>
    </row>
    <row r="256" s="2" customFormat="1">
      <c r="A256" s="40"/>
      <c r="B256" s="41"/>
      <c r="C256" s="42"/>
      <c r="D256" s="212" t="s">
        <v>122</v>
      </c>
      <c r="E256" s="42"/>
      <c r="F256" s="213" t="s">
        <v>352</v>
      </c>
      <c r="G256" s="42"/>
      <c r="H256" s="42"/>
      <c r="I256" s="214"/>
      <c r="J256" s="42"/>
      <c r="K256" s="42"/>
      <c r="L256" s="46"/>
      <c r="M256" s="215"/>
      <c r="N256" s="216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122</v>
      </c>
      <c r="AU256" s="19" t="s">
        <v>81</v>
      </c>
    </row>
    <row r="257" s="2" customFormat="1">
      <c r="A257" s="40"/>
      <c r="B257" s="41"/>
      <c r="C257" s="42"/>
      <c r="D257" s="217" t="s">
        <v>124</v>
      </c>
      <c r="E257" s="42"/>
      <c r="F257" s="218" t="s">
        <v>354</v>
      </c>
      <c r="G257" s="42"/>
      <c r="H257" s="42"/>
      <c r="I257" s="214"/>
      <c r="J257" s="42"/>
      <c r="K257" s="42"/>
      <c r="L257" s="46"/>
      <c r="M257" s="215"/>
      <c r="N257" s="216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124</v>
      </c>
      <c r="AU257" s="19" t="s">
        <v>81</v>
      </c>
    </row>
    <row r="258" s="12" customFormat="1" ht="22.8" customHeight="1">
      <c r="A258" s="12"/>
      <c r="B258" s="183"/>
      <c r="C258" s="184"/>
      <c r="D258" s="185" t="s">
        <v>73</v>
      </c>
      <c r="E258" s="197" t="s">
        <v>355</v>
      </c>
      <c r="F258" s="197" t="s">
        <v>356</v>
      </c>
      <c r="G258" s="184"/>
      <c r="H258" s="184"/>
      <c r="I258" s="187"/>
      <c r="J258" s="198">
        <f>BK258</f>
        <v>0</v>
      </c>
      <c r="K258" s="184"/>
      <c r="L258" s="189"/>
      <c r="M258" s="190"/>
      <c r="N258" s="191"/>
      <c r="O258" s="191"/>
      <c r="P258" s="192">
        <f>SUM(P259:P267)</f>
        <v>0</v>
      </c>
      <c r="Q258" s="191"/>
      <c r="R258" s="192">
        <f>SUM(R259:R267)</f>
        <v>0.186968</v>
      </c>
      <c r="S258" s="191"/>
      <c r="T258" s="193">
        <f>SUM(T259:T267)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194" t="s">
        <v>81</v>
      </c>
      <c r="AT258" s="195" t="s">
        <v>73</v>
      </c>
      <c r="AU258" s="195" t="s">
        <v>79</v>
      </c>
      <c r="AY258" s="194" t="s">
        <v>113</v>
      </c>
      <c r="BK258" s="196">
        <f>SUM(BK259:BK267)</f>
        <v>0</v>
      </c>
    </row>
    <row r="259" s="2" customFormat="1" ht="24.15" customHeight="1">
      <c r="A259" s="40"/>
      <c r="B259" s="41"/>
      <c r="C259" s="199" t="s">
        <v>357</v>
      </c>
      <c r="D259" s="199" t="s">
        <v>115</v>
      </c>
      <c r="E259" s="200" t="s">
        <v>358</v>
      </c>
      <c r="F259" s="201" t="s">
        <v>359</v>
      </c>
      <c r="G259" s="202" t="s">
        <v>196</v>
      </c>
      <c r="H259" s="203">
        <v>47.520000000000003</v>
      </c>
      <c r="I259" s="204"/>
      <c r="J259" s="205">
        <f>ROUND(I259*H259,2)</f>
        <v>0</v>
      </c>
      <c r="K259" s="201" t="s">
        <v>119</v>
      </c>
      <c r="L259" s="46"/>
      <c r="M259" s="206" t="s">
        <v>19</v>
      </c>
      <c r="N259" s="207" t="s">
        <v>45</v>
      </c>
      <c r="O259" s="86"/>
      <c r="P259" s="208">
        <f>O259*H259</f>
        <v>0</v>
      </c>
      <c r="Q259" s="208">
        <v>0.0038999999999999998</v>
      </c>
      <c r="R259" s="208">
        <f>Q259*H259</f>
        <v>0.18532799999999999</v>
      </c>
      <c r="S259" s="208">
        <v>0</v>
      </c>
      <c r="T259" s="20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0" t="s">
        <v>230</v>
      </c>
      <c r="AT259" s="210" t="s">
        <v>115</v>
      </c>
      <c r="AU259" s="210" t="s">
        <v>81</v>
      </c>
      <c r="AY259" s="19" t="s">
        <v>113</v>
      </c>
      <c r="BE259" s="211">
        <f>IF(N259="základní",J259,0)</f>
        <v>0</v>
      </c>
      <c r="BF259" s="211">
        <f>IF(N259="snížená",J259,0)</f>
        <v>0</v>
      </c>
      <c r="BG259" s="211">
        <f>IF(N259="zákl. přenesená",J259,0)</f>
        <v>0</v>
      </c>
      <c r="BH259" s="211">
        <f>IF(N259="sníž. přenesená",J259,0)</f>
        <v>0</v>
      </c>
      <c r="BI259" s="211">
        <f>IF(N259="nulová",J259,0)</f>
        <v>0</v>
      </c>
      <c r="BJ259" s="19" t="s">
        <v>79</v>
      </c>
      <c r="BK259" s="211">
        <f>ROUND(I259*H259,2)</f>
        <v>0</v>
      </c>
      <c r="BL259" s="19" t="s">
        <v>230</v>
      </c>
      <c r="BM259" s="210" t="s">
        <v>360</v>
      </c>
    </row>
    <row r="260" s="2" customFormat="1">
      <c r="A260" s="40"/>
      <c r="B260" s="41"/>
      <c r="C260" s="42"/>
      <c r="D260" s="212" t="s">
        <v>122</v>
      </c>
      <c r="E260" s="42"/>
      <c r="F260" s="213" t="s">
        <v>361</v>
      </c>
      <c r="G260" s="42"/>
      <c r="H260" s="42"/>
      <c r="I260" s="214"/>
      <c r="J260" s="42"/>
      <c r="K260" s="42"/>
      <c r="L260" s="46"/>
      <c r="M260" s="215"/>
      <c r="N260" s="216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122</v>
      </c>
      <c r="AU260" s="19" t="s">
        <v>81</v>
      </c>
    </row>
    <row r="261" s="2" customFormat="1">
      <c r="A261" s="40"/>
      <c r="B261" s="41"/>
      <c r="C261" s="42"/>
      <c r="D261" s="217" t="s">
        <v>124</v>
      </c>
      <c r="E261" s="42"/>
      <c r="F261" s="218" t="s">
        <v>362</v>
      </c>
      <c r="G261" s="42"/>
      <c r="H261" s="42"/>
      <c r="I261" s="214"/>
      <c r="J261" s="42"/>
      <c r="K261" s="42"/>
      <c r="L261" s="46"/>
      <c r="M261" s="215"/>
      <c r="N261" s="216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124</v>
      </c>
      <c r="AU261" s="19" t="s">
        <v>81</v>
      </c>
    </row>
    <row r="262" s="2" customFormat="1">
      <c r="A262" s="40"/>
      <c r="B262" s="41"/>
      <c r="C262" s="42"/>
      <c r="D262" s="212" t="s">
        <v>333</v>
      </c>
      <c r="E262" s="42"/>
      <c r="F262" s="261" t="s">
        <v>363</v>
      </c>
      <c r="G262" s="42"/>
      <c r="H262" s="42"/>
      <c r="I262" s="214"/>
      <c r="J262" s="42"/>
      <c r="K262" s="42"/>
      <c r="L262" s="46"/>
      <c r="M262" s="215"/>
      <c r="N262" s="216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333</v>
      </c>
      <c r="AU262" s="19" t="s">
        <v>81</v>
      </c>
    </row>
    <row r="263" s="13" customFormat="1">
      <c r="A263" s="13"/>
      <c r="B263" s="219"/>
      <c r="C263" s="220"/>
      <c r="D263" s="212" t="s">
        <v>126</v>
      </c>
      <c r="E263" s="221" t="s">
        <v>19</v>
      </c>
      <c r="F263" s="222" t="s">
        <v>364</v>
      </c>
      <c r="G263" s="220"/>
      <c r="H263" s="221" t="s">
        <v>19</v>
      </c>
      <c r="I263" s="223"/>
      <c r="J263" s="220"/>
      <c r="K263" s="220"/>
      <c r="L263" s="224"/>
      <c r="M263" s="225"/>
      <c r="N263" s="226"/>
      <c r="O263" s="226"/>
      <c r="P263" s="226"/>
      <c r="Q263" s="226"/>
      <c r="R263" s="226"/>
      <c r="S263" s="226"/>
      <c r="T263" s="22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28" t="s">
        <v>126</v>
      </c>
      <c r="AU263" s="228" t="s">
        <v>81</v>
      </c>
      <c r="AV263" s="13" t="s">
        <v>79</v>
      </c>
      <c r="AW263" s="13" t="s">
        <v>35</v>
      </c>
      <c r="AX263" s="13" t="s">
        <v>74</v>
      </c>
      <c r="AY263" s="228" t="s">
        <v>113</v>
      </c>
    </row>
    <row r="264" s="14" customFormat="1">
      <c r="A264" s="14"/>
      <c r="B264" s="229"/>
      <c r="C264" s="230"/>
      <c r="D264" s="212" t="s">
        <v>126</v>
      </c>
      <c r="E264" s="231" t="s">
        <v>19</v>
      </c>
      <c r="F264" s="232" t="s">
        <v>365</v>
      </c>
      <c r="G264" s="230"/>
      <c r="H264" s="233">
        <v>47.520000000000003</v>
      </c>
      <c r="I264" s="234"/>
      <c r="J264" s="230"/>
      <c r="K264" s="230"/>
      <c r="L264" s="235"/>
      <c r="M264" s="236"/>
      <c r="N264" s="237"/>
      <c r="O264" s="237"/>
      <c r="P264" s="237"/>
      <c r="Q264" s="237"/>
      <c r="R264" s="237"/>
      <c r="S264" s="237"/>
      <c r="T264" s="238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39" t="s">
        <v>126</v>
      </c>
      <c r="AU264" s="239" t="s">
        <v>81</v>
      </c>
      <c r="AV264" s="14" t="s">
        <v>81</v>
      </c>
      <c r="AW264" s="14" t="s">
        <v>35</v>
      </c>
      <c r="AX264" s="14" t="s">
        <v>79</v>
      </c>
      <c r="AY264" s="239" t="s">
        <v>113</v>
      </c>
    </row>
    <row r="265" s="2" customFormat="1" ht="21.75" customHeight="1">
      <c r="A265" s="40"/>
      <c r="B265" s="41"/>
      <c r="C265" s="199" t="s">
        <v>366</v>
      </c>
      <c r="D265" s="199" t="s">
        <v>115</v>
      </c>
      <c r="E265" s="200" t="s">
        <v>367</v>
      </c>
      <c r="F265" s="201" t="s">
        <v>368</v>
      </c>
      <c r="G265" s="202" t="s">
        <v>220</v>
      </c>
      <c r="H265" s="203">
        <v>1</v>
      </c>
      <c r="I265" s="204"/>
      <c r="J265" s="205">
        <f>ROUND(I265*H265,2)</f>
        <v>0</v>
      </c>
      <c r="K265" s="201" t="s">
        <v>19</v>
      </c>
      <c r="L265" s="46"/>
      <c r="M265" s="206" t="s">
        <v>19</v>
      </c>
      <c r="N265" s="207" t="s">
        <v>45</v>
      </c>
      <c r="O265" s="86"/>
      <c r="P265" s="208">
        <f>O265*H265</f>
        <v>0</v>
      </c>
      <c r="Q265" s="208">
        <v>0.00164</v>
      </c>
      <c r="R265" s="208">
        <f>Q265*H265</f>
        <v>0.00164</v>
      </c>
      <c r="S265" s="208">
        <v>0</v>
      </c>
      <c r="T265" s="20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0" t="s">
        <v>230</v>
      </c>
      <c r="AT265" s="210" t="s">
        <v>115</v>
      </c>
      <c r="AU265" s="210" t="s">
        <v>81</v>
      </c>
      <c r="AY265" s="19" t="s">
        <v>113</v>
      </c>
      <c r="BE265" s="211">
        <f>IF(N265="základní",J265,0)</f>
        <v>0</v>
      </c>
      <c r="BF265" s="211">
        <f>IF(N265="snížená",J265,0)</f>
        <v>0</v>
      </c>
      <c r="BG265" s="211">
        <f>IF(N265="zákl. přenesená",J265,0)</f>
        <v>0</v>
      </c>
      <c r="BH265" s="211">
        <f>IF(N265="sníž. přenesená",J265,0)</f>
        <v>0</v>
      </c>
      <c r="BI265" s="211">
        <f>IF(N265="nulová",J265,0)</f>
        <v>0</v>
      </c>
      <c r="BJ265" s="19" t="s">
        <v>79</v>
      </c>
      <c r="BK265" s="211">
        <f>ROUND(I265*H265,2)</f>
        <v>0</v>
      </c>
      <c r="BL265" s="19" t="s">
        <v>230</v>
      </c>
      <c r="BM265" s="210" t="s">
        <v>369</v>
      </c>
    </row>
    <row r="266" s="2" customFormat="1">
      <c r="A266" s="40"/>
      <c r="B266" s="41"/>
      <c r="C266" s="42"/>
      <c r="D266" s="212" t="s">
        <v>122</v>
      </c>
      <c r="E266" s="42"/>
      <c r="F266" s="213" t="s">
        <v>368</v>
      </c>
      <c r="G266" s="42"/>
      <c r="H266" s="42"/>
      <c r="I266" s="214"/>
      <c r="J266" s="42"/>
      <c r="K266" s="42"/>
      <c r="L266" s="46"/>
      <c r="M266" s="215"/>
      <c r="N266" s="216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122</v>
      </c>
      <c r="AU266" s="19" t="s">
        <v>81</v>
      </c>
    </row>
    <row r="267" s="2" customFormat="1">
      <c r="A267" s="40"/>
      <c r="B267" s="41"/>
      <c r="C267" s="42"/>
      <c r="D267" s="212" t="s">
        <v>333</v>
      </c>
      <c r="E267" s="42"/>
      <c r="F267" s="261" t="s">
        <v>370</v>
      </c>
      <c r="G267" s="42"/>
      <c r="H267" s="42"/>
      <c r="I267" s="214"/>
      <c r="J267" s="42"/>
      <c r="K267" s="42"/>
      <c r="L267" s="46"/>
      <c r="M267" s="215"/>
      <c r="N267" s="216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333</v>
      </c>
      <c r="AU267" s="19" t="s">
        <v>81</v>
      </c>
    </row>
    <row r="268" s="12" customFormat="1" ht="22.8" customHeight="1">
      <c r="A268" s="12"/>
      <c r="B268" s="183"/>
      <c r="C268" s="184"/>
      <c r="D268" s="185" t="s">
        <v>73</v>
      </c>
      <c r="E268" s="197" t="s">
        <v>371</v>
      </c>
      <c r="F268" s="197" t="s">
        <v>372</v>
      </c>
      <c r="G268" s="184"/>
      <c r="H268" s="184"/>
      <c r="I268" s="187"/>
      <c r="J268" s="198">
        <f>BK268</f>
        <v>0</v>
      </c>
      <c r="K268" s="184"/>
      <c r="L268" s="189"/>
      <c r="M268" s="190"/>
      <c r="N268" s="191"/>
      <c r="O268" s="191"/>
      <c r="P268" s="192">
        <f>SUM(P269:P289)</f>
        <v>0</v>
      </c>
      <c r="Q268" s="191"/>
      <c r="R268" s="192">
        <f>SUM(R269:R289)</f>
        <v>0.016160000000000001</v>
      </c>
      <c r="S268" s="191"/>
      <c r="T268" s="193">
        <f>SUM(T269:T289)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194" t="s">
        <v>81</v>
      </c>
      <c r="AT268" s="195" t="s">
        <v>73</v>
      </c>
      <c r="AU268" s="195" t="s">
        <v>79</v>
      </c>
      <c r="AY268" s="194" t="s">
        <v>113</v>
      </c>
      <c r="BK268" s="196">
        <f>SUM(BK269:BK289)</f>
        <v>0</v>
      </c>
    </row>
    <row r="269" s="2" customFormat="1" ht="16.5" customHeight="1">
      <c r="A269" s="40"/>
      <c r="B269" s="41"/>
      <c r="C269" s="199" t="s">
        <v>373</v>
      </c>
      <c r="D269" s="199" t="s">
        <v>115</v>
      </c>
      <c r="E269" s="200" t="s">
        <v>374</v>
      </c>
      <c r="F269" s="201" t="s">
        <v>375</v>
      </c>
      <c r="G269" s="202" t="s">
        <v>206</v>
      </c>
      <c r="H269" s="203">
        <v>16</v>
      </c>
      <c r="I269" s="204"/>
      <c r="J269" s="205">
        <f>ROUND(I269*H269,2)</f>
        <v>0</v>
      </c>
      <c r="K269" s="201" t="s">
        <v>119</v>
      </c>
      <c r="L269" s="46"/>
      <c r="M269" s="206" t="s">
        <v>19</v>
      </c>
      <c r="N269" s="207" t="s">
        <v>45</v>
      </c>
      <c r="O269" s="86"/>
      <c r="P269" s="208">
        <f>O269*H269</f>
        <v>0</v>
      </c>
      <c r="Q269" s="208">
        <v>1.0000000000000001E-05</v>
      </c>
      <c r="R269" s="208">
        <f>Q269*H269</f>
        <v>0.00016000000000000001</v>
      </c>
      <c r="S269" s="208">
        <v>0</v>
      </c>
      <c r="T269" s="20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0" t="s">
        <v>230</v>
      </c>
      <c r="AT269" s="210" t="s">
        <v>115</v>
      </c>
      <c r="AU269" s="210" t="s">
        <v>81</v>
      </c>
      <c r="AY269" s="19" t="s">
        <v>113</v>
      </c>
      <c r="BE269" s="211">
        <f>IF(N269="základní",J269,0)</f>
        <v>0</v>
      </c>
      <c r="BF269" s="211">
        <f>IF(N269="snížená",J269,0)</f>
        <v>0</v>
      </c>
      <c r="BG269" s="211">
        <f>IF(N269="zákl. přenesená",J269,0)</f>
        <v>0</v>
      </c>
      <c r="BH269" s="211">
        <f>IF(N269="sníž. přenesená",J269,0)</f>
        <v>0</v>
      </c>
      <c r="BI269" s="211">
        <f>IF(N269="nulová",J269,0)</f>
        <v>0</v>
      </c>
      <c r="BJ269" s="19" t="s">
        <v>79</v>
      </c>
      <c r="BK269" s="211">
        <f>ROUND(I269*H269,2)</f>
        <v>0</v>
      </c>
      <c r="BL269" s="19" t="s">
        <v>230</v>
      </c>
      <c r="BM269" s="210" t="s">
        <v>376</v>
      </c>
    </row>
    <row r="270" s="2" customFormat="1">
      <c r="A270" s="40"/>
      <c r="B270" s="41"/>
      <c r="C270" s="42"/>
      <c r="D270" s="212" t="s">
        <v>122</v>
      </c>
      <c r="E270" s="42"/>
      <c r="F270" s="213" t="s">
        <v>375</v>
      </c>
      <c r="G270" s="42"/>
      <c r="H270" s="42"/>
      <c r="I270" s="214"/>
      <c r="J270" s="42"/>
      <c r="K270" s="42"/>
      <c r="L270" s="46"/>
      <c r="M270" s="215"/>
      <c r="N270" s="216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122</v>
      </c>
      <c r="AU270" s="19" t="s">
        <v>81</v>
      </c>
    </row>
    <row r="271" s="2" customFormat="1">
      <c r="A271" s="40"/>
      <c r="B271" s="41"/>
      <c r="C271" s="42"/>
      <c r="D271" s="217" t="s">
        <v>124</v>
      </c>
      <c r="E271" s="42"/>
      <c r="F271" s="218" t="s">
        <v>377</v>
      </c>
      <c r="G271" s="42"/>
      <c r="H271" s="42"/>
      <c r="I271" s="214"/>
      <c r="J271" s="42"/>
      <c r="K271" s="42"/>
      <c r="L271" s="46"/>
      <c r="M271" s="215"/>
      <c r="N271" s="216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124</v>
      </c>
      <c r="AU271" s="19" t="s">
        <v>81</v>
      </c>
    </row>
    <row r="272" s="13" customFormat="1">
      <c r="A272" s="13"/>
      <c r="B272" s="219"/>
      <c r="C272" s="220"/>
      <c r="D272" s="212" t="s">
        <v>126</v>
      </c>
      <c r="E272" s="221" t="s">
        <v>19</v>
      </c>
      <c r="F272" s="222" t="s">
        <v>378</v>
      </c>
      <c r="G272" s="220"/>
      <c r="H272" s="221" t="s">
        <v>19</v>
      </c>
      <c r="I272" s="223"/>
      <c r="J272" s="220"/>
      <c r="K272" s="220"/>
      <c r="L272" s="224"/>
      <c r="M272" s="225"/>
      <c r="N272" s="226"/>
      <c r="O272" s="226"/>
      <c r="P272" s="226"/>
      <c r="Q272" s="226"/>
      <c r="R272" s="226"/>
      <c r="S272" s="226"/>
      <c r="T272" s="22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28" t="s">
        <v>126</v>
      </c>
      <c r="AU272" s="228" t="s">
        <v>81</v>
      </c>
      <c r="AV272" s="13" t="s">
        <v>79</v>
      </c>
      <c r="AW272" s="13" t="s">
        <v>35</v>
      </c>
      <c r="AX272" s="13" t="s">
        <v>74</v>
      </c>
      <c r="AY272" s="228" t="s">
        <v>113</v>
      </c>
    </row>
    <row r="273" s="14" customFormat="1">
      <c r="A273" s="14"/>
      <c r="B273" s="229"/>
      <c r="C273" s="230"/>
      <c r="D273" s="212" t="s">
        <v>126</v>
      </c>
      <c r="E273" s="231" t="s">
        <v>19</v>
      </c>
      <c r="F273" s="232" t="s">
        <v>379</v>
      </c>
      <c r="G273" s="230"/>
      <c r="H273" s="233">
        <v>12.800000000000001</v>
      </c>
      <c r="I273" s="234"/>
      <c r="J273" s="230"/>
      <c r="K273" s="230"/>
      <c r="L273" s="235"/>
      <c r="M273" s="236"/>
      <c r="N273" s="237"/>
      <c r="O273" s="237"/>
      <c r="P273" s="237"/>
      <c r="Q273" s="237"/>
      <c r="R273" s="237"/>
      <c r="S273" s="237"/>
      <c r="T273" s="23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39" t="s">
        <v>126</v>
      </c>
      <c r="AU273" s="239" t="s">
        <v>81</v>
      </c>
      <c r="AV273" s="14" t="s">
        <v>81</v>
      </c>
      <c r="AW273" s="14" t="s">
        <v>35</v>
      </c>
      <c r="AX273" s="14" t="s">
        <v>74</v>
      </c>
      <c r="AY273" s="239" t="s">
        <v>113</v>
      </c>
    </row>
    <row r="274" s="14" customFormat="1">
      <c r="A274" s="14"/>
      <c r="B274" s="229"/>
      <c r="C274" s="230"/>
      <c r="D274" s="212" t="s">
        <v>126</v>
      </c>
      <c r="E274" s="231" t="s">
        <v>19</v>
      </c>
      <c r="F274" s="232" t="s">
        <v>380</v>
      </c>
      <c r="G274" s="230"/>
      <c r="H274" s="233">
        <v>3.2000000000000002</v>
      </c>
      <c r="I274" s="234"/>
      <c r="J274" s="230"/>
      <c r="K274" s="230"/>
      <c r="L274" s="235"/>
      <c r="M274" s="236"/>
      <c r="N274" s="237"/>
      <c r="O274" s="237"/>
      <c r="P274" s="237"/>
      <c r="Q274" s="237"/>
      <c r="R274" s="237"/>
      <c r="S274" s="237"/>
      <c r="T274" s="238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39" t="s">
        <v>126</v>
      </c>
      <c r="AU274" s="239" t="s">
        <v>81</v>
      </c>
      <c r="AV274" s="14" t="s">
        <v>81</v>
      </c>
      <c r="AW274" s="14" t="s">
        <v>35</v>
      </c>
      <c r="AX274" s="14" t="s">
        <v>74</v>
      </c>
      <c r="AY274" s="239" t="s">
        <v>113</v>
      </c>
    </row>
    <row r="275" s="15" customFormat="1">
      <c r="A275" s="15"/>
      <c r="B275" s="240"/>
      <c r="C275" s="241"/>
      <c r="D275" s="212" t="s">
        <v>126</v>
      </c>
      <c r="E275" s="242" t="s">
        <v>19</v>
      </c>
      <c r="F275" s="243" t="s">
        <v>131</v>
      </c>
      <c r="G275" s="241"/>
      <c r="H275" s="244">
        <v>16</v>
      </c>
      <c r="I275" s="245"/>
      <c r="J275" s="241"/>
      <c r="K275" s="241"/>
      <c r="L275" s="246"/>
      <c r="M275" s="247"/>
      <c r="N275" s="248"/>
      <c r="O275" s="248"/>
      <c r="P275" s="248"/>
      <c r="Q275" s="248"/>
      <c r="R275" s="248"/>
      <c r="S275" s="248"/>
      <c r="T275" s="249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0" t="s">
        <v>126</v>
      </c>
      <c r="AU275" s="250" t="s">
        <v>81</v>
      </c>
      <c r="AV275" s="15" t="s">
        <v>120</v>
      </c>
      <c r="AW275" s="15" t="s">
        <v>35</v>
      </c>
      <c r="AX275" s="15" t="s">
        <v>79</v>
      </c>
      <c r="AY275" s="250" t="s">
        <v>113</v>
      </c>
    </row>
    <row r="276" s="2" customFormat="1" ht="16.5" customHeight="1">
      <c r="A276" s="40"/>
      <c r="B276" s="41"/>
      <c r="C276" s="251" t="s">
        <v>381</v>
      </c>
      <c r="D276" s="251" t="s">
        <v>212</v>
      </c>
      <c r="E276" s="252" t="s">
        <v>382</v>
      </c>
      <c r="F276" s="253" t="s">
        <v>383</v>
      </c>
      <c r="G276" s="254" t="s">
        <v>206</v>
      </c>
      <c r="H276" s="255">
        <v>7.2000000000000002</v>
      </c>
      <c r="I276" s="256"/>
      <c r="J276" s="257">
        <f>ROUND(I276*H276,2)</f>
        <v>0</v>
      </c>
      <c r="K276" s="253" t="s">
        <v>19</v>
      </c>
      <c r="L276" s="258"/>
      <c r="M276" s="259" t="s">
        <v>19</v>
      </c>
      <c r="N276" s="260" t="s">
        <v>45</v>
      </c>
      <c r="O276" s="86"/>
      <c r="P276" s="208">
        <f>O276*H276</f>
        <v>0</v>
      </c>
      <c r="Q276" s="208">
        <v>0.001</v>
      </c>
      <c r="R276" s="208">
        <f>Q276*H276</f>
        <v>0.0072000000000000007</v>
      </c>
      <c r="S276" s="208">
        <v>0</v>
      </c>
      <c r="T276" s="20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0" t="s">
        <v>237</v>
      </c>
      <c r="AT276" s="210" t="s">
        <v>212</v>
      </c>
      <c r="AU276" s="210" t="s">
        <v>81</v>
      </c>
      <c r="AY276" s="19" t="s">
        <v>113</v>
      </c>
      <c r="BE276" s="211">
        <f>IF(N276="základní",J276,0)</f>
        <v>0</v>
      </c>
      <c r="BF276" s="211">
        <f>IF(N276="snížená",J276,0)</f>
        <v>0</v>
      </c>
      <c r="BG276" s="211">
        <f>IF(N276="zákl. přenesená",J276,0)</f>
        <v>0</v>
      </c>
      <c r="BH276" s="211">
        <f>IF(N276="sníž. přenesená",J276,0)</f>
        <v>0</v>
      </c>
      <c r="BI276" s="211">
        <f>IF(N276="nulová",J276,0)</f>
        <v>0</v>
      </c>
      <c r="BJ276" s="19" t="s">
        <v>79</v>
      </c>
      <c r="BK276" s="211">
        <f>ROUND(I276*H276,2)</f>
        <v>0</v>
      </c>
      <c r="BL276" s="19" t="s">
        <v>230</v>
      </c>
      <c r="BM276" s="210" t="s">
        <v>384</v>
      </c>
    </row>
    <row r="277" s="2" customFormat="1">
      <c r="A277" s="40"/>
      <c r="B277" s="41"/>
      <c r="C277" s="42"/>
      <c r="D277" s="212" t="s">
        <v>122</v>
      </c>
      <c r="E277" s="42"/>
      <c r="F277" s="213" t="s">
        <v>383</v>
      </c>
      <c r="G277" s="42"/>
      <c r="H277" s="42"/>
      <c r="I277" s="214"/>
      <c r="J277" s="42"/>
      <c r="K277" s="42"/>
      <c r="L277" s="46"/>
      <c r="M277" s="215"/>
      <c r="N277" s="216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122</v>
      </c>
      <c r="AU277" s="19" t="s">
        <v>81</v>
      </c>
    </row>
    <row r="278" s="14" customFormat="1">
      <c r="A278" s="14"/>
      <c r="B278" s="229"/>
      <c r="C278" s="230"/>
      <c r="D278" s="212" t="s">
        <v>126</v>
      </c>
      <c r="E278" s="231" t="s">
        <v>19</v>
      </c>
      <c r="F278" s="232" t="s">
        <v>385</v>
      </c>
      <c r="G278" s="230"/>
      <c r="H278" s="233">
        <v>6.4000000000000004</v>
      </c>
      <c r="I278" s="234"/>
      <c r="J278" s="230"/>
      <c r="K278" s="230"/>
      <c r="L278" s="235"/>
      <c r="M278" s="236"/>
      <c r="N278" s="237"/>
      <c r="O278" s="237"/>
      <c r="P278" s="237"/>
      <c r="Q278" s="237"/>
      <c r="R278" s="237"/>
      <c r="S278" s="237"/>
      <c r="T278" s="238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39" t="s">
        <v>126</v>
      </c>
      <c r="AU278" s="239" t="s">
        <v>81</v>
      </c>
      <c r="AV278" s="14" t="s">
        <v>81</v>
      </c>
      <c r="AW278" s="14" t="s">
        <v>35</v>
      </c>
      <c r="AX278" s="14" t="s">
        <v>74</v>
      </c>
      <c r="AY278" s="239" t="s">
        <v>113</v>
      </c>
    </row>
    <row r="279" s="14" customFormat="1">
      <c r="A279" s="14"/>
      <c r="B279" s="229"/>
      <c r="C279" s="230"/>
      <c r="D279" s="212" t="s">
        <v>126</v>
      </c>
      <c r="E279" s="231" t="s">
        <v>19</v>
      </c>
      <c r="F279" s="232" t="s">
        <v>386</v>
      </c>
      <c r="G279" s="230"/>
      <c r="H279" s="233">
        <v>0.80000000000000004</v>
      </c>
      <c r="I279" s="234"/>
      <c r="J279" s="230"/>
      <c r="K279" s="230"/>
      <c r="L279" s="235"/>
      <c r="M279" s="236"/>
      <c r="N279" s="237"/>
      <c r="O279" s="237"/>
      <c r="P279" s="237"/>
      <c r="Q279" s="237"/>
      <c r="R279" s="237"/>
      <c r="S279" s="237"/>
      <c r="T279" s="238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39" t="s">
        <v>126</v>
      </c>
      <c r="AU279" s="239" t="s">
        <v>81</v>
      </c>
      <c r="AV279" s="14" t="s">
        <v>81</v>
      </c>
      <c r="AW279" s="14" t="s">
        <v>35</v>
      </c>
      <c r="AX279" s="14" t="s">
        <v>74</v>
      </c>
      <c r="AY279" s="239" t="s">
        <v>113</v>
      </c>
    </row>
    <row r="280" s="15" customFormat="1">
      <c r="A280" s="15"/>
      <c r="B280" s="240"/>
      <c r="C280" s="241"/>
      <c r="D280" s="212" t="s">
        <v>126</v>
      </c>
      <c r="E280" s="242" t="s">
        <v>19</v>
      </c>
      <c r="F280" s="243" t="s">
        <v>131</v>
      </c>
      <c r="G280" s="241"/>
      <c r="H280" s="244">
        <v>7.2000000000000002</v>
      </c>
      <c r="I280" s="245"/>
      <c r="J280" s="241"/>
      <c r="K280" s="241"/>
      <c r="L280" s="246"/>
      <c r="M280" s="247"/>
      <c r="N280" s="248"/>
      <c r="O280" s="248"/>
      <c r="P280" s="248"/>
      <c r="Q280" s="248"/>
      <c r="R280" s="248"/>
      <c r="S280" s="248"/>
      <c r="T280" s="249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50" t="s">
        <v>126</v>
      </c>
      <c r="AU280" s="250" t="s">
        <v>81</v>
      </c>
      <c r="AV280" s="15" t="s">
        <v>120</v>
      </c>
      <c r="AW280" s="15" t="s">
        <v>35</v>
      </c>
      <c r="AX280" s="15" t="s">
        <v>79</v>
      </c>
      <c r="AY280" s="250" t="s">
        <v>113</v>
      </c>
    </row>
    <row r="281" s="2" customFormat="1" ht="16.5" customHeight="1">
      <c r="A281" s="40"/>
      <c r="B281" s="41"/>
      <c r="C281" s="251" t="s">
        <v>387</v>
      </c>
      <c r="D281" s="251" t="s">
        <v>212</v>
      </c>
      <c r="E281" s="252" t="s">
        <v>388</v>
      </c>
      <c r="F281" s="253" t="s">
        <v>389</v>
      </c>
      <c r="G281" s="254" t="s">
        <v>390</v>
      </c>
      <c r="H281" s="255">
        <v>6.4000000000000004</v>
      </c>
      <c r="I281" s="256"/>
      <c r="J281" s="257">
        <f>ROUND(I281*H281,2)</f>
        <v>0</v>
      </c>
      <c r="K281" s="253" t="s">
        <v>119</v>
      </c>
      <c r="L281" s="258"/>
      <c r="M281" s="259" t="s">
        <v>19</v>
      </c>
      <c r="N281" s="260" t="s">
        <v>45</v>
      </c>
      <c r="O281" s="86"/>
      <c r="P281" s="208">
        <f>O281*H281</f>
        <v>0</v>
      </c>
      <c r="Q281" s="208">
        <v>0.001</v>
      </c>
      <c r="R281" s="208">
        <f>Q281*H281</f>
        <v>0.0064000000000000003</v>
      </c>
      <c r="S281" s="208">
        <v>0</v>
      </c>
      <c r="T281" s="20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0" t="s">
        <v>237</v>
      </c>
      <c r="AT281" s="210" t="s">
        <v>212</v>
      </c>
      <c r="AU281" s="210" t="s">
        <v>81</v>
      </c>
      <c r="AY281" s="19" t="s">
        <v>113</v>
      </c>
      <c r="BE281" s="211">
        <f>IF(N281="základní",J281,0)</f>
        <v>0</v>
      </c>
      <c r="BF281" s="211">
        <f>IF(N281="snížená",J281,0)</f>
        <v>0</v>
      </c>
      <c r="BG281" s="211">
        <f>IF(N281="zákl. přenesená",J281,0)</f>
        <v>0</v>
      </c>
      <c r="BH281" s="211">
        <f>IF(N281="sníž. přenesená",J281,0)</f>
        <v>0</v>
      </c>
      <c r="BI281" s="211">
        <f>IF(N281="nulová",J281,0)</f>
        <v>0</v>
      </c>
      <c r="BJ281" s="19" t="s">
        <v>79</v>
      </c>
      <c r="BK281" s="211">
        <f>ROUND(I281*H281,2)</f>
        <v>0</v>
      </c>
      <c r="BL281" s="19" t="s">
        <v>230</v>
      </c>
      <c r="BM281" s="210" t="s">
        <v>391</v>
      </c>
    </row>
    <row r="282" s="2" customFormat="1">
      <c r="A282" s="40"/>
      <c r="B282" s="41"/>
      <c r="C282" s="42"/>
      <c r="D282" s="212" t="s">
        <v>122</v>
      </c>
      <c r="E282" s="42"/>
      <c r="F282" s="213" t="s">
        <v>389</v>
      </c>
      <c r="G282" s="42"/>
      <c r="H282" s="42"/>
      <c r="I282" s="214"/>
      <c r="J282" s="42"/>
      <c r="K282" s="42"/>
      <c r="L282" s="46"/>
      <c r="M282" s="215"/>
      <c r="N282" s="216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122</v>
      </c>
      <c r="AU282" s="19" t="s">
        <v>81</v>
      </c>
    </row>
    <row r="283" s="14" customFormat="1">
      <c r="A283" s="14"/>
      <c r="B283" s="229"/>
      <c r="C283" s="230"/>
      <c r="D283" s="212" t="s">
        <v>126</v>
      </c>
      <c r="E283" s="231" t="s">
        <v>19</v>
      </c>
      <c r="F283" s="232" t="s">
        <v>385</v>
      </c>
      <c r="G283" s="230"/>
      <c r="H283" s="233">
        <v>6.4000000000000004</v>
      </c>
      <c r="I283" s="234"/>
      <c r="J283" s="230"/>
      <c r="K283" s="230"/>
      <c r="L283" s="235"/>
      <c r="M283" s="236"/>
      <c r="N283" s="237"/>
      <c r="O283" s="237"/>
      <c r="P283" s="237"/>
      <c r="Q283" s="237"/>
      <c r="R283" s="237"/>
      <c r="S283" s="237"/>
      <c r="T283" s="23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39" t="s">
        <v>126</v>
      </c>
      <c r="AU283" s="239" t="s">
        <v>81</v>
      </c>
      <c r="AV283" s="14" t="s">
        <v>81</v>
      </c>
      <c r="AW283" s="14" t="s">
        <v>35</v>
      </c>
      <c r="AX283" s="14" t="s">
        <v>79</v>
      </c>
      <c r="AY283" s="239" t="s">
        <v>113</v>
      </c>
    </row>
    <row r="284" s="2" customFormat="1" ht="16.5" customHeight="1">
      <c r="A284" s="40"/>
      <c r="B284" s="41"/>
      <c r="C284" s="251" t="s">
        <v>392</v>
      </c>
      <c r="D284" s="251" t="s">
        <v>212</v>
      </c>
      <c r="E284" s="252" t="s">
        <v>393</v>
      </c>
      <c r="F284" s="253" t="s">
        <v>394</v>
      </c>
      <c r="G284" s="254" t="s">
        <v>390</v>
      </c>
      <c r="H284" s="255">
        <v>2.3999999999999999</v>
      </c>
      <c r="I284" s="256"/>
      <c r="J284" s="257">
        <f>ROUND(I284*H284,2)</f>
        <v>0</v>
      </c>
      <c r="K284" s="253" t="s">
        <v>119</v>
      </c>
      <c r="L284" s="258"/>
      <c r="M284" s="259" t="s">
        <v>19</v>
      </c>
      <c r="N284" s="260" t="s">
        <v>45</v>
      </c>
      <c r="O284" s="86"/>
      <c r="P284" s="208">
        <f>O284*H284</f>
        <v>0</v>
      </c>
      <c r="Q284" s="208">
        <v>0.001</v>
      </c>
      <c r="R284" s="208">
        <f>Q284*H284</f>
        <v>0.0023999999999999998</v>
      </c>
      <c r="S284" s="208">
        <v>0</v>
      </c>
      <c r="T284" s="20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0" t="s">
        <v>237</v>
      </c>
      <c r="AT284" s="210" t="s">
        <v>212</v>
      </c>
      <c r="AU284" s="210" t="s">
        <v>81</v>
      </c>
      <c r="AY284" s="19" t="s">
        <v>113</v>
      </c>
      <c r="BE284" s="211">
        <f>IF(N284="základní",J284,0)</f>
        <v>0</v>
      </c>
      <c r="BF284" s="211">
        <f>IF(N284="snížená",J284,0)</f>
        <v>0</v>
      </c>
      <c r="BG284" s="211">
        <f>IF(N284="zákl. přenesená",J284,0)</f>
        <v>0</v>
      </c>
      <c r="BH284" s="211">
        <f>IF(N284="sníž. přenesená",J284,0)</f>
        <v>0</v>
      </c>
      <c r="BI284" s="211">
        <f>IF(N284="nulová",J284,0)</f>
        <v>0</v>
      </c>
      <c r="BJ284" s="19" t="s">
        <v>79</v>
      </c>
      <c r="BK284" s="211">
        <f>ROUND(I284*H284,2)</f>
        <v>0</v>
      </c>
      <c r="BL284" s="19" t="s">
        <v>230</v>
      </c>
      <c r="BM284" s="210" t="s">
        <v>395</v>
      </c>
    </row>
    <row r="285" s="2" customFormat="1">
      <c r="A285" s="40"/>
      <c r="B285" s="41"/>
      <c r="C285" s="42"/>
      <c r="D285" s="212" t="s">
        <v>122</v>
      </c>
      <c r="E285" s="42"/>
      <c r="F285" s="213" t="s">
        <v>394</v>
      </c>
      <c r="G285" s="42"/>
      <c r="H285" s="42"/>
      <c r="I285" s="214"/>
      <c r="J285" s="42"/>
      <c r="K285" s="42"/>
      <c r="L285" s="46"/>
      <c r="M285" s="215"/>
      <c r="N285" s="216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122</v>
      </c>
      <c r="AU285" s="19" t="s">
        <v>81</v>
      </c>
    </row>
    <row r="286" s="14" customFormat="1">
      <c r="A286" s="14"/>
      <c r="B286" s="229"/>
      <c r="C286" s="230"/>
      <c r="D286" s="212" t="s">
        <v>126</v>
      </c>
      <c r="E286" s="231" t="s">
        <v>19</v>
      </c>
      <c r="F286" s="232" t="s">
        <v>396</v>
      </c>
      <c r="G286" s="230"/>
      <c r="H286" s="233">
        <v>2.3999999999999999</v>
      </c>
      <c r="I286" s="234"/>
      <c r="J286" s="230"/>
      <c r="K286" s="230"/>
      <c r="L286" s="235"/>
      <c r="M286" s="236"/>
      <c r="N286" s="237"/>
      <c r="O286" s="237"/>
      <c r="P286" s="237"/>
      <c r="Q286" s="237"/>
      <c r="R286" s="237"/>
      <c r="S286" s="237"/>
      <c r="T286" s="238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39" t="s">
        <v>126</v>
      </c>
      <c r="AU286" s="239" t="s">
        <v>81</v>
      </c>
      <c r="AV286" s="14" t="s">
        <v>81</v>
      </c>
      <c r="AW286" s="14" t="s">
        <v>35</v>
      </c>
      <c r="AX286" s="14" t="s">
        <v>79</v>
      </c>
      <c r="AY286" s="239" t="s">
        <v>113</v>
      </c>
    </row>
    <row r="287" s="2" customFormat="1" ht="16.5" customHeight="1">
      <c r="A287" s="40"/>
      <c r="B287" s="41"/>
      <c r="C287" s="199" t="s">
        <v>397</v>
      </c>
      <c r="D287" s="199" t="s">
        <v>115</v>
      </c>
      <c r="E287" s="200" t="s">
        <v>398</v>
      </c>
      <c r="F287" s="201" t="s">
        <v>399</v>
      </c>
      <c r="G287" s="202" t="s">
        <v>206</v>
      </c>
      <c r="H287" s="203">
        <v>11</v>
      </c>
      <c r="I287" s="204"/>
      <c r="J287" s="205">
        <f>ROUND(I287*H287,2)</f>
        <v>0</v>
      </c>
      <c r="K287" s="201" t="s">
        <v>19</v>
      </c>
      <c r="L287" s="46"/>
      <c r="M287" s="206" t="s">
        <v>19</v>
      </c>
      <c r="N287" s="207" t="s">
        <v>45</v>
      </c>
      <c r="O287" s="86"/>
      <c r="P287" s="208">
        <f>O287*H287</f>
        <v>0</v>
      </c>
      <c r="Q287" s="208">
        <v>0</v>
      </c>
      <c r="R287" s="208">
        <f>Q287*H287</f>
        <v>0</v>
      </c>
      <c r="S287" s="208">
        <v>0</v>
      </c>
      <c r="T287" s="20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0" t="s">
        <v>230</v>
      </c>
      <c r="AT287" s="210" t="s">
        <v>115</v>
      </c>
      <c r="AU287" s="210" t="s">
        <v>81</v>
      </c>
      <c r="AY287" s="19" t="s">
        <v>113</v>
      </c>
      <c r="BE287" s="211">
        <f>IF(N287="základní",J287,0)</f>
        <v>0</v>
      </c>
      <c r="BF287" s="211">
        <f>IF(N287="snížená",J287,0)</f>
        <v>0</v>
      </c>
      <c r="BG287" s="211">
        <f>IF(N287="zákl. přenesená",J287,0)</f>
        <v>0</v>
      </c>
      <c r="BH287" s="211">
        <f>IF(N287="sníž. přenesená",J287,0)</f>
        <v>0</v>
      </c>
      <c r="BI287" s="211">
        <f>IF(N287="nulová",J287,0)</f>
        <v>0</v>
      </c>
      <c r="BJ287" s="19" t="s">
        <v>79</v>
      </c>
      <c r="BK287" s="211">
        <f>ROUND(I287*H287,2)</f>
        <v>0</v>
      </c>
      <c r="BL287" s="19" t="s">
        <v>230</v>
      </c>
      <c r="BM287" s="210" t="s">
        <v>400</v>
      </c>
    </row>
    <row r="288" s="2" customFormat="1">
      <c r="A288" s="40"/>
      <c r="B288" s="41"/>
      <c r="C288" s="42"/>
      <c r="D288" s="212" t="s">
        <v>122</v>
      </c>
      <c r="E288" s="42"/>
      <c r="F288" s="213" t="s">
        <v>399</v>
      </c>
      <c r="G288" s="42"/>
      <c r="H288" s="42"/>
      <c r="I288" s="214"/>
      <c r="J288" s="42"/>
      <c r="K288" s="42"/>
      <c r="L288" s="46"/>
      <c r="M288" s="215"/>
      <c r="N288" s="216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122</v>
      </c>
      <c r="AU288" s="19" t="s">
        <v>81</v>
      </c>
    </row>
    <row r="289" s="2" customFormat="1">
      <c r="A289" s="40"/>
      <c r="B289" s="41"/>
      <c r="C289" s="42"/>
      <c r="D289" s="212" t="s">
        <v>333</v>
      </c>
      <c r="E289" s="42"/>
      <c r="F289" s="261" t="s">
        <v>401</v>
      </c>
      <c r="G289" s="42"/>
      <c r="H289" s="42"/>
      <c r="I289" s="214"/>
      <c r="J289" s="42"/>
      <c r="K289" s="42"/>
      <c r="L289" s="46"/>
      <c r="M289" s="215"/>
      <c r="N289" s="216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333</v>
      </c>
      <c r="AU289" s="19" t="s">
        <v>81</v>
      </c>
    </row>
    <row r="290" s="12" customFormat="1" ht="22.8" customHeight="1">
      <c r="A290" s="12"/>
      <c r="B290" s="183"/>
      <c r="C290" s="184"/>
      <c r="D290" s="185" t="s">
        <v>73</v>
      </c>
      <c r="E290" s="197" t="s">
        <v>402</v>
      </c>
      <c r="F290" s="197" t="s">
        <v>403</v>
      </c>
      <c r="G290" s="184"/>
      <c r="H290" s="184"/>
      <c r="I290" s="187"/>
      <c r="J290" s="198">
        <f>BK290</f>
        <v>0</v>
      </c>
      <c r="K290" s="184"/>
      <c r="L290" s="189"/>
      <c r="M290" s="190"/>
      <c r="N290" s="191"/>
      <c r="O290" s="191"/>
      <c r="P290" s="192">
        <f>SUM(P291:P308)</f>
        <v>0</v>
      </c>
      <c r="Q290" s="191"/>
      <c r="R290" s="192">
        <f>SUM(R291:R308)</f>
        <v>0.023487600000000001</v>
      </c>
      <c r="S290" s="191"/>
      <c r="T290" s="193">
        <f>SUM(T291:T308)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194" t="s">
        <v>81</v>
      </c>
      <c r="AT290" s="195" t="s">
        <v>73</v>
      </c>
      <c r="AU290" s="195" t="s">
        <v>79</v>
      </c>
      <c r="AY290" s="194" t="s">
        <v>113</v>
      </c>
      <c r="BK290" s="196">
        <f>SUM(BK291:BK308)</f>
        <v>0</v>
      </c>
    </row>
    <row r="291" s="2" customFormat="1" ht="24.15" customHeight="1">
      <c r="A291" s="40"/>
      <c r="B291" s="41"/>
      <c r="C291" s="199" t="s">
        <v>404</v>
      </c>
      <c r="D291" s="199" t="s">
        <v>115</v>
      </c>
      <c r="E291" s="200" t="s">
        <v>405</v>
      </c>
      <c r="F291" s="201" t="s">
        <v>406</v>
      </c>
      <c r="G291" s="202" t="s">
        <v>196</v>
      </c>
      <c r="H291" s="203">
        <v>31.739999999999998</v>
      </c>
      <c r="I291" s="204"/>
      <c r="J291" s="205">
        <f>ROUND(I291*H291,2)</f>
        <v>0</v>
      </c>
      <c r="K291" s="201" t="s">
        <v>119</v>
      </c>
      <c r="L291" s="46"/>
      <c r="M291" s="206" t="s">
        <v>19</v>
      </c>
      <c r="N291" s="207" t="s">
        <v>45</v>
      </c>
      <c r="O291" s="86"/>
      <c r="P291" s="208">
        <f>O291*H291</f>
        <v>0</v>
      </c>
      <c r="Q291" s="208">
        <v>0.00032000000000000003</v>
      </c>
      <c r="R291" s="208">
        <f>Q291*H291</f>
        <v>0.010156800000000001</v>
      </c>
      <c r="S291" s="208">
        <v>0</v>
      </c>
      <c r="T291" s="20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0" t="s">
        <v>230</v>
      </c>
      <c r="AT291" s="210" t="s">
        <v>115</v>
      </c>
      <c r="AU291" s="210" t="s">
        <v>81</v>
      </c>
      <c r="AY291" s="19" t="s">
        <v>113</v>
      </c>
      <c r="BE291" s="211">
        <f>IF(N291="základní",J291,0)</f>
        <v>0</v>
      </c>
      <c r="BF291" s="211">
        <f>IF(N291="snížená",J291,0)</f>
        <v>0</v>
      </c>
      <c r="BG291" s="211">
        <f>IF(N291="zákl. přenesená",J291,0)</f>
        <v>0</v>
      </c>
      <c r="BH291" s="211">
        <f>IF(N291="sníž. přenesená",J291,0)</f>
        <v>0</v>
      </c>
      <c r="BI291" s="211">
        <f>IF(N291="nulová",J291,0)</f>
        <v>0</v>
      </c>
      <c r="BJ291" s="19" t="s">
        <v>79</v>
      </c>
      <c r="BK291" s="211">
        <f>ROUND(I291*H291,2)</f>
        <v>0</v>
      </c>
      <c r="BL291" s="19" t="s">
        <v>230</v>
      </c>
      <c r="BM291" s="210" t="s">
        <v>407</v>
      </c>
    </row>
    <row r="292" s="2" customFormat="1">
      <c r="A292" s="40"/>
      <c r="B292" s="41"/>
      <c r="C292" s="42"/>
      <c r="D292" s="212" t="s">
        <v>122</v>
      </c>
      <c r="E292" s="42"/>
      <c r="F292" s="213" t="s">
        <v>408</v>
      </c>
      <c r="G292" s="42"/>
      <c r="H292" s="42"/>
      <c r="I292" s="214"/>
      <c r="J292" s="42"/>
      <c r="K292" s="42"/>
      <c r="L292" s="46"/>
      <c r="M292" s="215"/>
      <c r="N292" s="216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122</v>
      </c>
      <c r="AU292" s="19" t="s">
        <v>81</v>
      </c>
    </row>
    <row r="293" s="2" customFormat="1">
      <c r="A293" s="40"/>
      <c r="B293" s="41"/>
      <c r="C293" s="42"/>
      <c r="D293" s="217" t="s">
        <v>124</v>
      </c>
      <c r="E293" s="42"/>
      <c r="F293" s="218" t="s">
        <v>409</v>
      </c>
      <c r="G293" s="42"/>
      <c r="H293" s="42"/>
      <c r="I293" s="214"/>
      <c r="J293" s="42"/>
      <c r="K293" s="42"/>
      <c r="L293" s="46"/>
      <c r="M293" s="215"/>
      <c r="N293" s="216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124</v>
      </c>
      <c r="AU293" s="19" t="s">
        <v>81</v>
      </c>
    </row>
    <row r="294" s="13" customFormat="1">
      <c r="A294" s="13"/>
      <c r="B294" s="219"/>
      <c r="C294" s="220"/>
      <c r="D294" s="212" t="s">
        <v>126</v>
      </c>
      <c r="E294" s="221" t="s">
        <v>19</v>
      </c>
      <c r="F294" s="222" t="s">
        <v>291</v>
      </c>
      <c r="G294" s="220"/>
      <c r="H294" s="221" t="s">
        <v>19</v>
      </c>
      <c r="I294" s="223"/>
      <c r="J294" s="220"/>
      <c r="K294" s="220"/>
      <c r="L294" s="224"/>
      <c r="M294" s="225"/>
      <c r="N294" s="226"/>
      <c r="O294" s="226"/>
      <c r="P294" s="226"/>
      <c r="Q294" s="226"/>
      <c r="R294" s="226"/>
      <c r="S294" s="226"/>
      <c r="T294" s="22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28" t="s">
        <v>126</v>
      </c>
      <c r="AU294" s="228" t="s">
        <v>81</v>
      </c>
      <c r="AV294" s="13" t="s">
        <v>79</v>
      </c>
      <c r="AW294" s="13" t="s">
        <v>35</v>
      </c>
      <c r="AX294" s="13" t="s">
        <v>74</v>
      </c>
      <c r="AY294" s="228" t="s">
        <v>113</v>
      </c>
    </row>
    <row r="295" s="14" customFormat="1">
      <c r="A295" s="14"/>
      <c r="B295" s="229"/>
      <c r="C295" s="230"/>
      <c r="D295" s="212" t="s">
        <v>126</v>
      </c>
      <c r="E295" s="231" t="s">
        <v>19</v>
      </c>
      <c r="F295" s="232" t="s">
        <v>410</v>
      </c>
      <c r="G295" s="230"/>
      <c r="H295" s="233">
        <v>31.739999999999998</v>
      </c>
      <c r="I295" s="234"/>
      <c r="J295" s="230"/>
      <c r="K295" s="230"/>
      <c r="L295" s="235"/>
      <c r="M295" s="236"/>
      <c r="N295" s="237"/>
      <c r="O295" s="237"/>
      <c r="P295" s="237"/>
      <c r="Q295" s="237"/>
      <c r="R295" s="237"/>
      <c r="S295" s="237"/>
      <c r="T295" s="238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39" t="s">
        <v>126</v>
      </c>
      <c r="AU295" s="239" t="s">
        <v>81</v>
      </c>
      <c r="AV295" s="14" t="s">
        <v>81</v>
      </c>
      <c r="AW295" s="14" t="s">
        <v>35</v>
      </c>
      <c r="AX295" s="14" t="s">
        <v>74</v>
      </c>
      <c r="AY295" s="239" t="s">
        <v>113</v>
      </c>
    </row>
    <row r="296" s="15" customFormat="1">
      <c r="A296" s="15"/>
      <c r="B296" s="240"/>
      <c r="C296" s="241"/>
      <c r="D296" s="212" t="s">
        <v>126</v>
      </c>
      <c r="E296" s="242" t="s">
        <v>19</v>
      </c>
      <c r="F296" s="243" t="s">
        <v>131</v>
      </c>
      <c r="G296" s="241"/>
      <c r="H296" s="244">
        <v>31.739999999999998</v>
      </c>
      <c r="I296" s="245"/>
      <c r="J296" s="241"/>
      <c r="K296" s="241"/>
      <c r="L296" s="246"/>
      <c r="M296" s="247"/>
      <c r="N296" s="248"/>
      <c r="O296" s="248"/>
      <c r="P296" s="248"/>
      <c r="Q296" s="248"/>
      <c r="R296" s="248"/>
      <c r="S296" s="248"/>
      <c r="T296" s="249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0" t="s">
        <v>126</v>
      </c>
      <c r="AU296" s="250" t="s">
        <v>81</v>
      </c>
      <c r="AV296" s="15" t="s">
        <v>120</v>
      </c>
      <c r="AW296" s="15" t="s">
        <v>35</v>
      </c>
      <c r="AX296" s="15" t="s">
        <v>79</v>
      </c>
      <c r="AY296" s="250" t="s">
        <v>113</v>
      </c>
    </row>
    <row r="297" s="2" customFormat="1" ht="24.15" customHeight="1">
      <c r="A297" s="40"/>
      <c r="B297" s="41"/>
      <c r="C297" s="199" t="s">
        <v>247</v>
      </c>
      <c r="D297" s="199" t="s">
        <v>115</v>
      </c>
      <c r="E297" s="200" t="s">
        <v>411</v>
      </c>
      <c r="F297" s="201" t="s">
        <v>412</v>
      </c>
      <c r="G297" s="202" t="s">
        <v>196</v>
      </c>
      <c r="H297" s="203">
        <v>31.739999999999998</v>
      </c>
      <c r="I297" s="204"/>
      <c r="J297" s="205">
        <f>ROUND(I297*H297,2)</f>
        <v>0</v>
      </c>
      <c r="K297" s="201" t="s">
        <v>119</v>
      </c>
      <c r="L297" s="46"/>
      <c r="M297" s="206" t="s">
        <v>19</v>
      </c>
      <c r="N297" s="207" t="s">
        <v>45</v>
      </c>
      <c r="O297" s="86"/>
      <c r="P297" s="208">
        <f>O297*H297</f>
        <v>0</v>
      </c>
      <c r="Q297" s="208">
        <v>0.00013999999999999999</v>
      </c>
      <c r="R297" s="208">
        <f>Q297*H297</f>
        <v>0.0044435999999999998</v>
      </c>
      <c r="S297" s="208">
        <v>0</v>
      </c>
      <c r="T297" s="20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0" t="s">
        <v>230</v>
      </c>
      <c r="AT297" s="210" t="s">
        <v>115</v>
      </c>
      <c r="AU297" s="210" t="s">
        <v>81</v>
      </c>
      <c r="AY297" s="19" t="s">
        <v>113</v>
      </c>
      <c r="BE297" s="211">
        <f>IF(N297="základní",J297,0)</f>
        <v>0</v>
      </c>
      <c r="BF297" s="211">
        <f>IF(N297="snížená",J297,0)</f>
        <v>0</v>
      </c>
      <c r="BG297" s="211">
        <f>IF(N297="zákl. přenesená",J297,0)</f>
        <v>0</v>
      </c>
      <c r="BH297" s="211">
        <f>IF(N297="sníž. přenesená",J297,0)</f>
        <v>0</v>
      </c>
      <c r="BI297" s="211">
        <f>IF(N297="nulová",J297,0)</f>
        <v>0</v>
      </c>
      <c r="BJ297" s="19" t="s">
        <v>79</v>
      </c>
      <c r="BK297" s="211">
        <f>ROUND(I297*H297,2)</f>
        <v>0</v>
      </c>
      <c r="BL297" s="19" t="s">
        <v>230</v>
      </c>
      <c r="BM297" s="210" t="s">
        <v>413</v>
      </c>
    </row>
    <row r="298" s="2" customFormat="1">
      <c r="A298" s="40"/>
      <c r="B298" s="41"/>
      <c r="C298" s="42"/>
      <c r="D298" s="212" t="s">
        <v>122</v>
      </c>
      <c r="E298" s="42"/>
      <c r="F298" s="213" t="s">
        <v>414</v>
      </c>
      <c r="G298" s="42"/>
      <c r="H298" s="42"/>
      <c r="I298" s="214"/>
      <c r="J298" s="42"/>
      <c r="K298" s="42"/>
      <c r="L298" s="46"/>
      <c r="M298" s="215"/>
      <c r="N298" s="216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122</v>
      </c>
      <c r="AU298" s="19" t="s">
        <v>81</v>
      </c>
    </row>
    <row r="299" s="2" customFormat="1">
      <c r="A299" s="40"/>
      <c r="B299" s="41"/>
      <c r="C299" s="42"/>
      <c r="D299" s="217" t="s">
        <v>124</v>
      </c>
      <c r="E299" s="42"/>
      <c r="F299" s="218" t="s">
        <v>415</v>
      </c>
      <c r="G299" s="42"/>
      <c r="H299" s="42"/>
      <c r="I299" s="214"/>
      <c r="J299" s="42"/>
      <c r="K299" s="42"/>
      <c r="L299" s="46"/>
      <c r="M299" s="215"/>
      <c r="N299" s="216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124</v>
      </c>
      <c r="AU299" s="19" t="s">
        <v>81</v>
      </c>
    </row>
    <row r="300" s="13" customFormat="1">
      <c r="A300" s="13"/>
      <c r="B300" s="219"/>
      <c r="C300" s="220"/>
      <c r="D300" s="212" t="s">
        <v>126</v>
      </c>
      <c r="E300" s="221" t="s">
        <v>19</v>
      </c>
      <c r="F300" s="222" t="s">
        <v>291</v>
      </c>
      <c r="G300" s="220"/>
      <c r="H300" s="221" t="s">
        <v>19</v>
      </c>
      <c r="I300" s="223"/>
      <c r="J300" s="220"/>
      <c r="K300" s="220"/>
      <c r="L300" s="224"/>
      <c r="M300" s="225"/>
      <c r="N300" s="226"/>
      <c r="O300" s="226"/>
      <c r="P300" s="226"/>
      <c r="Q300" s="226"/>
      <c r="R300" s="226"/>
      <c r="S300" s="226"/>
      <c r="T300" s="22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28" t="s">
        <v>126</v>
      </c>
      <c r="AU300" s="228" t="s">
        <v>81</v>
      </c>
      <c r="AV300" s="13" t="s">
        <v>79</v>
      </c>
      <c r="AW300" s="13" t="s">
        <v>35</v>
      </c>
      <c r="AX300" s="13" t="s">
        <v>74</v>
      </c>
      <c r="AY300" s="228" t="s">
        <v>113</v>
      </c>
    </row>
    <row r="301" s="14" customFormat="1">
      <c r="A301" s="14"/>
      <c r="B301" s="229"/>
      <c r="C301" s="230"/>
      <c r="D301" s="212" t="s">
        <v>126</v>
      </c>
      <c r="E301" s="231" t="s">
        <v>19</v>
      </c>
      <c r="F301" s="232" t="s">
        <v>410</v>
      </c>
      <c r="G301" s="230"/>
      <c r="H301" s="233">
        <v>31.739999999999998</v>
      </c>
      <c r="I301" s="234"/>
      <c r="J301" s="230"/>
      <c r="K301" s="230"/>
      <c r="L301" s="235"/>
      <c r="M301" s="236"/>
      <c r="N301" s="237"/>
      <c r="O301" s="237"/>
      <c r="P301" s="237"/>
      <c r="Q301" s="237"/>
      <c r="R301" s="237"/>
      <c r="S301" s="237"/>
      <c r="T301" s="238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39" t="s">
        <v>126</v>
      </c>
      <c r="AU301" s="239" t="s">
        <v>81</v>
      </c>
      <c r="AV301" s="14" t="s">
        <v>81</v>
      </c>
      <c r="AW301" s="14" t="s">
        <v>35</v>
      </c>
      <c r="AX301" s="14" t="s">
        <v>74</v>
      </c>
      <c r="AY301" s="239" t="s">
        <v>113</v>
      </c>
    </row>
    <row r="302" s="15" customFormat="1">
      <c r="A302" s="15"/>
      <c r="B302" s="240"/>
      <c r="C302" s="241"/>
      <c r="D302" s="212" t="s">
        <v>126</v>
      </c>
      <c r="E302" s="242" t="s">
        <v>19</v>
      </c>
      <c r="F302" s="243" t="s">
        <v>131</v>
      </c>
      <c r="G302" s="241"/>
      <c r="H302" s="244">
        <v>31.739999999999998</v>
      </c>
      <c r="I302" s="245"/>
      <c r="J302" s="241"/>
      <c r="K302" s="241"/>
      <c r="L302" s="246"/>
      <c r="M302" s="247"/>
      <c r="N302" s="248"/>
      <c r="O302" s="248"/>
      <c r="P302" s="248"/>
      <c r="Q302" s="248"/>
      <c r="R302" s="248"/>
      <c r="S302" s="248"/>
      <c r="T302" s="249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50" t="s">
        <v>126</v>
      </c>
      <c r="AU302" s="250" t="s">
        <v>81</v>
      </c>
      <c r="AV302" s="15" t="s">
        <v>120</v>
      </c>
      <c r="AW302" s="15" t="s">
        <v>35</v>
      </c>
      <c r="AX302" s="15" t="s">
        <v>79</v>
      </c>
      <c r="AY302" s="250" t="s">
        <v>113</v>
      </c>
    </row>
    <row r="303" s="2" customFormat="1" ht="24.15" customHeight="1">
      <c r="A303" s="40"/>
      <c r="B303" s="41"/>
      <c r="C303" s="199" t="s">
        <v>416</v>
      </c>
      <c r="D303" s="199" t="s">
        <v>115</v>
      </c>
      <c r="E303" s="200" t="s">
        <v>417</v>
      </c>
      <c r="F303" s="201" t="s">
        <v>418</v>
      </c>
      <c r="G303" s="202" t="s">
        <v>196</v>
      </c>
      <c r="H303" s="203">
        <v>63.479999999999997</v>
      </c>
      <c r="I303" s="204"/>
      <c r="J303" s="205">
        <f>ROUND(I303*H303,2)</f>
        <v>0</v>
      </c>
      <c r="K303" s="201" t="s">
        <v>119</v>
      </c>
      <c r="L303" s="46"/>
      <c r="M303" s="206" t="s">
        <v>19</v>
      </c>
      <c r="N303" s="207" t="s">
        <v>45</v>
      </c>
      <c r="O303" s="86"/>
      <c r="P303" s="208">
        <f>O303*H303</f>
        <v>0</v>
      </c>
      <c r="Q303" s="208">
        <v>0.00013999999999999999</v>
      </c>
      <c r="R303" s="208">
        <f>Q303*H303</f>
        <v>0.0088871999999999996</v>
      </c>
      <c r="S303" s="208">
        <v>0</v>
      </c>
      <c r="T303" s="20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0" t="s">
        <v>230</v>
      </c>
      <c r="AT303" s="210" t="s">
        <v>115</v>
      </c>
      <c r="AU303" s="210" t="s">
        <v>81</v>
      </c>
      <c r="AY303" s="19" t="s">
        <v>113</v>
      </c>
      <c r="BE303" s="211">
        <f>IF(N303="základní",J303,0)</f>
        <v>0</v>
      </c>
      <c r="BF303" s="211">
        <f>IF(N303="snížená",J303,0)</f>
        <v>0</v>
      </c>
      <c r="BG303" s="211">
        <f>IF(N303="zákl. přenesená",J303,0)</f>
        <v>0</v>
      </c>
      <c r="BH303" s="211">
        <f>IF(N303="sníž. přenesená",J303,0)</f>
        <v>0</v>
      </c>
      <c r="BI303" s="211">
        <f>IF(N303="nulová",J303,0)</f>
        <v>0</v>
      </c>
      <c r="BJ303" s="19" t="s">
        <v>79</v>
      </c>
      <c r="BK303" s="211">
        <f>ROUND(I303*H303,2)</f>
        <v>0</v>
      </c>
      <c r="BL303" s="19" t="s">
        <v>230</v>
      </c>
      <c r="BM303" s="210" t="s">
        <v>419</v>
      </c>
    </row>
    <row r="304" s="2" customFormat="1">
      <c r="A304" s="40"/>
      <c r="B304" s="41"/>
      <c r="C304" s="42"/>
      <c r="D304" s="212" t="s">
        <v>122</v>
      </c>
      <c r="E304" s="42"/>
      <c r="F304" s="213" t="s">
        <v>420</v>
      </c>
      <c r="G304" s="42"/>
      <c r="H304" s="42"/>
      <c r="I304" s="214"/>
      <c r="J304" s="42"/>
      <c r="K304" s="42"/>
      <c r="L304" s="46"/>
      <c r="M304" s="215"/>
      <c r="N304" s="216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122</v>
      </c>
      <c r="AU304" s="19" t="s">
        <v>81</v>
      </c>
    </row>
    <row r="305" s="2" customFormat="1">
      <c r="A305" s="40"/>
      <c r="B305" s="41"/>
      <c r="C305" s="42"/>
      <c r="D305" s="217" t="s">
        <v>124</v>
      </c>
      <c r="E305" s="42"/>
      <c r="F305" s="218" t="s">
        <v>421</v>
      </c>
      <c r="G305" s="42"/>
      <c r="H305" s="42"/>
      <c r="I305" s="214"/>
      <c r="J305" s="42"/>
      <c r="K305" s="42"/>
      <c r="L305" s="46"/>
      <c r="M305" s="215"/>
      <c r="N305" s="216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124</v>
      </c>
      <c r="AU305" s="19" t="s">
        <v>81</v>
      </c>
    </row>
    <row r="306" s="13" customFormat="1">
      <c r="A306" s="13"/>
      <c r="B306" s="219"/>
      <c r="C306" s="220"/>
      <c r="D306" s="212" t="s">
        <v>126</v>
      </c>
      <c r="E306" s="221" t="s">
        <v>19</v>
      </c>
      <c r="F306" s="222" t="s">
        <v>422</v>
      </c>
      <c r="G306" s="220"/>
      <c r="H306" s="221" t="s">
        <v>19</v>
      </c>
      <c r="I306" s="223"/>
      <c r="J306" s="220"/>
      <c r="K306" s="220"/>
      <c r="L306" s="224"/>
      <c r="M306" s="225"/>
      <c r="N306" s="226"/>
      <c r="O306" s="226"/>
      <c r="P306" s="226"/>
      <c r="Q306" s="226"/>
      <c r="R306" s="226"/>
      <c r="S306" s="226"/>
      <c r="T306" s="22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28" t="s">
        <v>126</v>
      </c>
      <c r="AU306" s="228" t="s">
        <v>81</v>
      </c>
      <c r="AV306" s="13" t="s">
        <v>79</v>
      </c>
      <c r="AW306" s="13" t="s">
        <v>35</v>
      </c>
      <c r="AX306" s="13" t="s">
        <v>74</v>
      </c>
      <c r="AY306" s="228" t="s">
        <v>113</v>
      </c>
    </row>
    <row r="307" s="14" customFormat="1">
      <c r="A307" s="14"/>
      <c r="B307" s="229"/>
      <c r="C307" s="230"/>
      <c r="D307" s="212" t="s">
        <v>126</v>
      </c>
      <c r="E307" s="231" t="s">
        <v>19</v>
      </c>
      <c r="F307" s="232" t="s">
        <v>423</v>
      </c>
      <c r="G307" s="230"/>
      <c r="H307" s="233">
        <v>63.479999999999997</v>
      </c>
      <c r="I307" s="234"/>
      <c r="J307" s="230"/>
      <c r="K307" s="230"/>
      <c r="L307" s="235"/>
      <c r="M307" s="236"/>
      <c r="N307" s="237"/>
      <c r="O307" s="237"/>
      <c r="P307" s="237"/>
      <c r="Q307" s="237"/>
      <c r="R307" s="237"/>
      <c r="S307" s="237"/>
      <c r="T307" s="238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39" t="s">
        <v>126</v>
      </c>
      <c r="AU307" s="239" t="s">
        <v>81</v>
      </c>
      <c r="AV307" s="14" t="s">
        <v>81</v>
      </c>
      <c r="AW307" s="14" t="s">
        <v>35</v>
      </c>
      <c r="AX307" s="14" t="s">
        <v>74</v>
      </c>
      <c r="AY307" s="239" t="s">
        <v>113</v>
      </c>
    </row>
    <row r="308" s="15" customFormat="1">
      <c r="A308" s="15"/>
      <c r="B308" s="240"/>
      <c r="C308" s="241"/>
      <c r="D308" s="212" t="s">
        <v>126</v>
      </c>
      <c r="E308" s="242" t="s">
        <v>19</v>
      </c>
      <c r="F308" s="243" t="s">
        <v>131</v>
      </c>
      <c r="G308" s="241"/>
      <c r="H308" s="244">
        <v>63.479999999999997</v>
      </c>
      <c r="I308" s="245"/>
      <c r="J308" s="241"/>
      <c r="K308" s="241"/>
      <c r="L308" s="246"/>
      <c r="M308" s="247"/>
      <c r="N308" s="248"/>
      <c r="O308" s="248"/>
      <c r="P308" s="248"/>
      <c r="Q308" s="248"/>
      <c r="R308" s="248"/>
      <c r="S308" s="248"/>
      <c r="T308" s="249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50" t="s">
        <v>126</v>
      </c>
      <c r="AU308" s="250" t="s">
        <v>81</v>
      </c>
      <c r="AV308" s="15" t="s">
        <v>120</v>
      </c>
      <c r="AW308" s="15" t="s">
        <v>35</v>
      </c>
      <c r="AX308" s="15" t="s">
        <v>79</v>
      </c>
      <c r="AY308" s="250" t="s">
        <v>113</v>
      </c>
    </row>
    <row r="309" s="12" customFormat="1" ht="22.8" customHeight="1">
      <c r="A309" s="12"/>
      <c r="B309" s="183"/>
      <c r="C309" s="184"/>
      <c r="D309" s="185" t="s">
        <v>73</v>
      </c>
      <c r="E309" s="197" t="s">
        <v>424</v>
      </c>
      <c r="F309" s="197" t="s">
        <v>425</v>
      </c>
      <c r="G309" s="184"/>
      <c r="H309" s="184"/>
      <c r="I309" s="187"/>
      <c r="J309" s="198">
        <f>BK309</f>
        <v>0</v>
      </c>
      <c r="K309" s="184"/>
      <c r="L309" s="189"/>
      <c r="M309" s="190"/>
      <c r="N309" s="191"/>
      <c r="O309" s="191"/>
      <c r="P309" s="192">
        <f>SUM(P310:P315)</f>
        <v>0</v>
      </c>
      <c r="Q309" s="191"/>
      <c r="R309" s="192">
        <f>SUM(R310:R315)</f>
        <v>0.21270700000000001</v>
      </c>
      <c r="S309" s="191"/>
      <c r="T309" s="193">
        <f>SUM(T310:T315)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194" t="s">
        <v>81</v>
      </c>
      <c r="AT309" s="195" t="s">
        <v>73</v>
      </c>
      <c r="AU309" s="195" t="s">
        <v>79</v>
      </c>
      <c r="AY309" s="194" t="s">
        <v>113</v>
      </c>
      <c r="BK309" s="196">
        <f>SUM(BK310:BK315)</f>
        <v>0</v>
      </c>
    </row>
    <row r="310" s="2" customFormat="1" ht="16.5" customHeight="1">
      <c r="A310" s="40"/>
      <c r="B310" s="41"/>
      <c r="C310" s="199" t="s">
        <v>426</v>
      </c>
      <c r="D310" s="199" t="s">
        <v>115</v>
      </c>
      <c r="E310" s="200" t="s">
        <v>427</v>
      </c>
      <c r="F310" s="201" t="s">
        <v>428</v>
      </c>
      <c r="G310" s="202" t="s">
        <v>196</v>
      </c>
      <c r="H310" s="203">
        <v>44.200000000000003</v>
      </c>
      <c r="I310" s="204"/>
      <c r="J310" s="205">
        <f>ROUND(I310*H310,2)</f>
        <v>0</v>
      </c>
      <c r="K310" s="201" t="s">
        <v>119</v>
      </c>
      <c r="L310" s="46"/>
      <c r="M310" s="206" t="s">
        <v>19</v>
      </c>
      <c r="N310" s="207" t="s">
        <v>45</v>
      </c>
      <c r="O310" s="86"/>
      <c r="P310" s="208">
        <f>O310*H310</f>
        <v>0</v>
      </c>
      <c r="Q310" s="208">
        <v>1.0000000000000001E-05</v>
      </c>
      <c r="R310" s="208">
        <f>Q310*H310</f>
        <v>0.00044200000000000006</v>
      </c>
      <c r="S310" s="208">
        <v>0</v>
      </c>
      <c r="T310" s="20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0" t="s">
        <v>230</v>
      </c>
      <c r="AT310" s="210" t="s">
        <v>115</v>
      </c>
      <c r="AU310" s="210" t="s">
        <v>81</v>
      </c>
      <c r="AY310" s="19" t="s">
        <v>113</v>
      </c>
      <c r="BE310" s="211">
        <f>IF(N310="základní",J310,0)</f>
        <v>0</v>
      </c>
      <c r="BF310" s="211">
        <f>IF(N310="snížená",J310,0)</f>
        <v>0</v>
      </c>
      <c r="BG310" s="211">
        <f>IF(N310="zákl. přenesená",J310,0)</f>
        <v>0</v>
      </c>
      <c r="BH310" s="211">
        <f>IF(N310="sníž. přenesená",J310,0)</f>
        <v>0</v>
      </c>
      <c r="BI310" s="211">
        <f>IF(N310="nulová",J310,0)</f>
        <v>0</v>
      </c>
      <c r="BJ310" s="19" t="s">
        <v>79</v>
      </c>
      <c r="BK310" s="211">
        <f>ROUND(I310*H310,2)</f>
        <v>0</v>
      </c>
      <c r="BL310" s="19" t="s">
        <v>230</v>
      </c>
      <c r="BM310" s="210" t="s">
        <v>429</v>
      </c>
    </row>
    <row r="311" s="2" customFormat="1">
      <c r="A311" s="40"/>
      <c r="B311" s="41"/>
      <c r="C311" s="42"/>
      <c r="D311" s="212" t="s">
        <v>122</v>
      </c>
      <c r="E311" s="42"/>
      <c r="F311" s="213" t="s">
        <v>428</v>
      </c>
      <c r="G311" s="42"/>
      <c r="H311" s="42"/>
      <c r="I311" s="214"/>
      <c r="J311" s="42"/>
      <c r="K311" s="42"/>
      <c r="L311" s="46"/>
      <c r="M311" s="215"/>
      <c r="N311" s="216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122</v>
      </c>
      <c r="AU311" s="19" t="s">
        <v>81</v>
      </c>
    </row>
    <row r="312" s="2" customFormat="1">
      <c r="A312" s="40"/>
      <c r="B312" s="41"/>
      <c r="C312" s="42"/>
      <c r="D312" s="217" t="s">
        <v>124</v>
      </c>
      <c r="E312" s="42"/>
      <c r="F312" s="218" t="s">
        <v>430</v>
      </c>
      <c r="G312" s="42"/>
      <c r="H312" s="42"/>
      <c r="I312" s="214"/>
      <c r="J312" s="42"/>
      <c r="K312" s="42"/>
      <c r="L312" s="46"/>
      <c r="M312" s="215"/>
      <c r="N312" s="216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124</v>
      </c>
      <c r="AU312" s="19" t="s">
        <v>81</v>
      </c>
    </row>
    <row r="313" s="2" customFormat="1" ht="16.5" customHeight="1">
      <c r="A313" s="40"/>
      <c r="B313" s="41"/>
      <c r="C313" s="251" t="s">
        <v>431</v>
      </c>
      <c r="D313" s="251" t="s">
        <v>212</v>
      </c>
      <c r="E313" s="252" t="s">
        <v>432</v>
      </c>
      <c r="F313" s="253" t="s">
        <v>433</v>
      </c>
      <c r="G313" s="254" t="s">
        <v>196</v>
      </c>
      <c r="H313" s="255">
        <v>44.5</v>
      </c>
      <c r="I313" s="256"/>
      <c r="J313" s="257">
        <f>ROUND(I313*H313,2)</f>
        <v>0</v>
      </c>
      <c r="K313" s="253" t="s">
        <v>119</v>
      </c>
      <c r="L313" s="258"/>
      <c r="M313" s="259" t="s">
        <v>19</v>
      </c>
      <c r="N313" s="260" t="s">
        <v>45</v>
      </c>
      <c r="O313" s="86"/>
      <c r="P313" s="208">
        <f>O313*H313</f>
        <v>0</v>
      </c>
      <c r="Q313" s="208">
        <v>0.0047699999999999999</v>
      </c>
      <c r="R313" s="208">
        <f>Q313*H313</f>
        <v>0.21226500000000001</v>
      </c>
      <c r="S313" s="208">
        <v>0</v>
      </c>
      <c r="T313" s="20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0" t="s">
        <v>237</v>
      </c>
      <c r="AT313" s="210" t="s">
        <v>212</v>
      </c>
      <c r="AU313" s="210" t="s">
        <v>81</v>
      </c>
      <c r="AY313" s="19" t="s">
        <v>113</v>
      </c>
      <c r="BE313" s="211">
        <f>IF(N313="základní",J313,0)</f>
        <v>0</v>
      </c>
      <c r="BF313" s="211">
        <f>IF(N313="snížená",J313,0)</f>
        <v>0</v>
      </c>
      <c r="BG313" s="211">
        <f>IF(N313="zákl. přenesená",J313,0)</f>
        <v>0</v>
      </c>
      <c r="BH313" s="211">
        <f>IF(N313="sníž. přenesená",J313,0)</f>
        <v>0</v>
      </c>
      <c r="BI313" s="211">
        <f>IF(N313="nulová",J313,0)</f>
        <v>0</v>
      </c>
      <c r="BJ313" s="19" t="s">
        <v>79</v>
      </c>
      <c r="BK313" s="211">
        <f>ROUND(I313*H313,2)</f>
        <v>0</v>
      </c>
      <c r="BL313" s="19" t="s">
        <v>230</v>
      </c>
      <c r="BM313" s="210" t="s">
        <v>434</v>
      </c>
    </row>
    <row r="314" s="2" customFormat="1">
      <c r="A314" s="40"/>
      <c r="B314" s="41"/>
      <c r="C314" s="42"/>
      <c r="D314" s="212" t="s">
        <v>122</v>
      </c>
      <c r="E314" s="42"/>
      <c r="F314" s="213" t="s">
        <v>433</v>
      </c>
      <c r="G314" s="42"/>
      <c r="H314" s="42"/>
      <c r="I314" s="214"/>
      <c r="J314" s="42"/>
      <c r="K314" s="42"/>
      <c r="L314" s="46"/>
      <c r="M314" s="215"/>
      <c r="N314" s="216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122</v>
      </c>
      <c r="AU314" s="19" t="s">
        <v>81</v>
      </c>
    </row>
    <row r="315" s="14" customFormat="1">
      <c r="A315" s="14"/>
      <c r="B315" s="229"/>
      <c r="C315" s="230"/>
      <c r="D315" s="212" t="s">
        <v>126</v>
      </c>
      <c r="E315" s="230"/>
      <c r="F315" s="232" t="s">
        <v>435</v>
      </c>
      <c r="G315" s="230"/>
      <c r="H315" s="233">
        <v>44.5</v>
      </c>
      <c r="I315" s="234"/>
      <c r="J315" s="230"/>
      <c r="K315" s="230"/>
      <c r="L315" s="235"/>
      <c r="M315" s="236"/>
      <c r="N315" s="237"/>
      <c r="O315" s="237"/>
      <c r="P315" s="237"/>
      <c r="Q315" s="237"/>
      <c r="R315" s="237"/>
      <c r="S315" s="237"/>
      <c r="T315" s="23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39" t="s">
        <v>126</v>
      </c>
      <c r="AU315" s="239" t="s">
        <v>81</v>
      </c>
      <c r="AV315" s="14" t="s">
        <v>81</v>
      </c>
      <c r="AW315" s="14" t="s">
        <v>4</v>
      </c>
      <c r="AX315" s="14" t="s">
        <v>79</v>
      </c>
      <c r="AY315" s="239" t="s">
        <v>113</v>
      </c>
    </row>
    <row r="316" s="12" customFormat="1" ht="22.8" customHeight="1">
      <c r="A316" s="12"/>
      <c r="B316" s="183"/>
      <c r="C316" s="184"/>
      <c r="D316" s="185" t="s">
        <v>73</v>
      </c>
      <c r="E316" s="197" t="s">
        <v>436</v>
      </c>
      <c r="F316" s="197" t="s">
        <v>437</v>
      </c>
      <c r="G316" s="184"/>
      <c r="H316" s="184"/>
      <c r="I316" s="187"/>
      <c r="J316" s="198">
        <f>BK316</f>
        <v>0</v>
      </c>
      <c r="K316" s="184"/>
      <c r="L316" s="189"/>
      <c r="M316" s="190"/>
      <c r="N316" s="191"/>
      <c r="O316" s="191"/>
      <c r="P316" s="192">
        <f>SUM(P317:P325)</f>
        <v>0</v>
      </c>
      <c r="Q316" s="191"/>
      <c r="R316" s="192">
        <f>SUM(R317:R325)</f>
        <v>0.157863</v>
      </c>
      <c r="S316" s="191"/>
      <c r="T316" s="193">
        <f>SUM(T317:T325)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194" t="s">
        <v>81</v>
      </c>
      <c r="AT316" s="195" t="s">
        <v>73</v>
      </c>
      <c r="AU316" s="195" t="s">
        <v>79</v>
      </c>
      <c r="AY316" s="194" t="s">
        <v>113</v>
      </c>
      <c r="BK316" s="196">
        <f>SUM(BK317:BK325)</f>
        <v>0</v>
      </c>
    </row>
    <row r="317" s="2" customFormat="1" ht="33" customHeight="1">
      <c r="A317" s="40"/>
      <c r="B317" s="41"/>
      <c r="C317" s="199" t="s">
        <v>438</v>
      </c>
      <c r="D317" s="199" t="s">
        <v>115</v>
      </c>
      <c r="E317" s="200" t="s">
        <v>439</v>
      </c>
      <c r="F317" s="201" t="s">
        <v>440</v>
      </c>
      <c r="G317" s="202" t="s">
        <v>196</v>
      </c>
      <c r="H317" s="203">
        <v>31.260000000000002</v>
      </c>
      <c r="I317" s="204"/>
      <c r="J317" s="205">
        <f>ROUND(I317*H317,2)</f>
        <v>0</v>
      </c>
      <c r="K317" s="201" t="s">
        <v>119</v>
      </c>
      <c r="L317" s="46"/>
      <c r="M317" s="206" t="s">
        <v>19</v>
      </c>
      <c r="N317" s="207" t="s">
        <v>45</v>
      </c>
      <c r="O317" s="86"/>
      <c r="P317" s="208">
        <f>O317*H317</f>
        <v>0</v>
      </c>
      <c r="Q317" s="208">
        <v>0.0050499999999999998</v>
      </c>
      <c r="R317" s="208">
        <f>Q317*H317</f>
        <v>0.157863</v>
      </c>
      <c r="S317" s="208">
        <v>0</v>
      </c>
      <c r="T317" s="20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0" t="s">
        <v>230</v>
      </c>
      <c r="AT317" s="210" t="s">
        <v>115</v>
      </c>
      <c r="AU317" s="210" t="s">
        <v>81</v>
      </c>
      <c r="AY317" s="19" t="s">
        <v>113</v>
      </c>
      <c r="BE317" s="211">
        <f>IF(N317="základní",J317,0)</f>
        <v>0</v>
      </c>
      <c r="BF317" s="211">
        <f>IF(N317="snížená",J317,0)</f>
        <v>0</v>
      </c>
      <c r="BG317" s="211">
        <f>IF(N317="zákl. přenesená",J317,0)</f>
        <v>0</v>
      </c>
      <c r="BH317" s="211">
        <f>IF(N317="sníž. přenesená",J317,0)</f>
        <v>0</v>
      </c>
      <c r="BI317" s="211">
        <f>IF(N317="nulová",J317,0)</f>
        <v>0</v>
      </c>
      <c r="BJ317" s="19" t="s">
        <v>79</v>
      </c>
      <c r="BK317" s="211">
        <f>ROUND(I317*H317,2)</f>
        <v>0</v>
      </c>
      <c r="BL317" s="19" t="s">
        <v>230</v>
      </c>
      <c r="BM317" s="210" t="s">
        <v>441</v>
      </c>
    </row>
    <row r="318" s="2" customFormat="1">
      <c r="A318" s="40"/>
      <c r="B318" s="41"/>
      <c r="C318" s="42"/>
      <c r="D318" s="212" t="s">
        <v>122</v>
      </c>
      <c r="E318" s="42"/>
      <c r="F318" s="213" t="s">
        <v>442</v>
      </c>
      <c r="G318" s="42"/>
      <c r="H318" s="42"/>
      <c r="I318" s="214"/>
      <c r="J318" s="42"/>
      <c r="K318" s="42"/>
      <c r="L318" s="46"/>
      <c r="M318" s="215"/>
      <c r="N318" s="216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122</v>
      </c>
      <c r="AU318" s="19" t="s">
        <v>81</v>
      </c>
    </row>
    <row r="319" s="2" customFormat="1">
      <c r="A319" s="40"/>
      <c r="B319" s="41"/>
      <c r="C319" s="42"/>
      <c r="D319" s="217" t="s">
        <v>124</v>
      </c>
      <c r="E319" s="42"/>
      <c r="F319" s="218" t="s">
        <v>443</v>
      </c>
      <c r="G319" s="42"/>
      <c r="H319" s="42"/>
      <c r="I319" s="214"/>
      <c r="J319" s="42"/>
      <c r="K319" s="42"/>
      <c r="L319" s="46"/>
      <c r="M319" s="215"/>
      <c r="N319" s="216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124</v>
      </c>
      <c r="AU319" s="19" t="s">
        <v>81</v>
      </c>
    </row>
    <row r="320" s="13" customFormat="1">
      <c r="A320" s="13"/>
      <c r="B320" s="219"/>
      <c r="C320" s="220"/>
      <c r="D320" s="212" t="s">
        <v>126</v>
      </c>
      <c r="E320" s="221" t="s">
        <v>19</v>
      </c>
      <c r="F320" s="222" t="s">
        <v>444</v>
      </c>
      <c r="G320" s="220"/>
      <c r="H320" s="221" t="s">
        <v>19</v>
      </c>
      <c r="I320" s="223"/>
      <c r="J320" s="220"/>
      <c r="K320" s="220"/>
      <c r="L320" s="224"/>
      <c r="M320" s="225"/>
      <c r="N320" s="226"/>
      <c r="O320" s="226"/>
      <c r="P320" s="226"/>
      <c r="Q320" s="226"/>
      <c r="R320" s="226"/>
      <c r="S320" s="226"/>
      <c r="T320" s="22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28" t="s">
        <v>126</v>
      </c>
      <c r="AU320" s="228" t="s">
        <v>81</v>
      </c>
      <c r="AV320" s="13" t="s">
        <v>79</v>
      </c>
      <c r="AW320" s="13" t="s">
        <v>35</v>
      </c>
      <c r="AX320" s="13" t="s">
        <v>74</v>
      </c>
      <c r="AY320" s="228" t="s">
        <v>113</v>
      </c>
    </row>
    <row r="321" s="14" customFormat="1">
      <c r="A321" s="14"/>
      <c r="B321" s="229"/>
      <c r="C321" s="230"/>
      <c r="D321" s="212" t="s">
        <v>126</v>
      </c>
      <c r="E321" s="231" t="s">
        <v>19</v>
      </c>
      <c r="F321" s="232" t="s">
        <v>445</v>
      </c>
      <c r="G321" s="230"/>
      <c r="H321" s="233">
        <v>28.800000000000001</v>
      </c>
      <c r="I321" s="234"/>
      <c r="J321" s="230"/>
      <c r="K321" s="230"/>
      <c r="L321" s="235"/>
      <c r="M321" s="236"/>
      <c r="N321" s="237"/>
      <c r="O321" s="237"/>
      <c r="P321" s="237"/>
      <c r="Q321" s="237"/>
      <c r="R321" s="237"/>
      <c r="S321" s="237"/>
      <c r="T321" s="238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39" t="s">
        <v>126</v>
      </c>
      <c r="AU321" s="239" t="s">
        <v>81</v>
      </c>
      <c r="AV321" s="14" t="s">
        <v>81</v>
      </c>
      <c r="AW321" s="14" t="s">
        <v>35</v>
      </c>
      <c r="AX321" s="14" t="s">
        <v>74</v>
      </c>
      <c r="AY321" s="239" t="s">
        <v>113</v>
      </c>
    </row>
    <row r="322" s="13" customFormat="1">
      <c r="A322" s="13"/>
      <c r="B322" s="219"/>
      <c r="C322" s="220"/>
      <c r="D322" s="212" t="s">
        <v>126</v>
      </c>
      <c r="E322" s="221" t="s">
        <v>19</v>
      </c>
      <c r="F322" s="222" t="s">
        <v>446</v>
      </c>
      <c r="G322" s="220"/>
      <c r="H322" s="221" t="s">
        <v>19</v>
      </c>
      <c r="I322" s="223"/>
      <c r="J322" s="220"/>
      <c r="K322" s="220"/>
      <c r="L322" s="224"/>
      <c r="M322" s="225"/>
      <c r="N322" s="226"/>
      <c r="O322" s="226"/>
      <c r="P322" s="226"/>
      <c r="Q322" s="226"/>
      <c r="R322" s="226"/>
      <c r="S322" s="226"/>
      <c r="T322" s="22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28" t="s">
        <v>126</v>
      </c>
      <c r="AU322" s="228" t="s">
        <v>81</v>
      </c>
      <c r="AV322" s="13" t="s">
        <v>79</v>
      </c>
      <c r="AW322" s="13" t="s">
        <v>35</v>
      </c>
      <c r="AX322" s="13" t="s">
        <v>74</v>
      </c>
      <c r="AY322" s="228" t="s">
        <v>113</v>
      </c>
    </row>
    <row r="323" s="14" customFormat="1">
      <c r="A323" s="14"/>
      <c r="B323" s="229"/>
      <c r="C323" s="230"/>
      <c r="D323" s="212" t="s">
        <v>126</v>
      </c>
      <c r="E323" s="231" t="s">
        <v>19</v>
      </c>
      <c r="F323" s="232" t="s">
        <v>447</v>
      </c>
      <c r="G323" s="230"/>
      <c r="H323" s="233">
        <v>2.2999999999999998</v>
      </c>
      <c r="I323" s="234"/>
      <c r="J323" s="230"/>
      <c r="K323" s="230"/>
      <c r="L323" s="235"/>
      <c r="M323" s="236"/>
      <c r="N323" s="237"/>
      <c r="O323" s="237"/>
      <c r="P323" s="237"/>
      <c r="Q323" s="237"/>
      <c r="R323" s="237"/>
      <c r="S323" s="237"/>
      <c r="T323" s="238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39" t="s">
        <v>126</v>
      </c>
      <c r="AU323" s="239" t="s">
        <v>81</v>
      </c>
      <c r="AV323" s="14" t="s">
        <v>81</v>
      </c>
      <c r="AW323" s="14" t="s">
        <v>35</v>
      </c>
      <c r="AX323" s="14" t="s">
        <v>74</v>
      </c>
      <c r="AY323" s="239" t="s">
        <v>113</v>
      </c>
    </row>
    <row r="324" s="14" customFormat="1">
      <c r="A324" s="14"/>
      <c r="B324" s="229"/>
      <c r="C324" s="230"/>
      <c r="D324" s="212" t="s">
        <v>126</v>
      </c>
      <c r="E324" s="231" t="s">
        <v>19</v>
      </c>
      <c r="F324" s="232" t="s">
        <v>448</v>
      </c>
      <c r="G324" s="230"/>
      <c r="H324" s="233">
        <v>0.16</v>
      </c>
      <c r="I324" s="234"/>
      <c r="J324" s="230"/>
      <c r="K324" s="230"/>
      <c r="L324" s="235"/>
      <c r="M324" s="236"/>
      <c r="N324" s="237"/>
      <c r="O324" s="237"/>
      <c r="P324" s="237"/>
      <c r="Q324" s="237"/>
      <c r="R324" s="237"/>
      <c r="S324" s="237"/>
      <c r="T324" s="23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39" t="s">
        <v>126</v>
      </c>
      <c r="AU324" s="239" t="s">
        <v>81</v>
      </c>
      <c r="AV324" s="14" t="s">
        <v>81</v>
      </c>
      <c r="AW324" s="14" t="s">
        <v>35</v>
      </c>
      <c r="AX324" s="14" t="s">
        <v>74</v>
      </c>
      <c r="AY324" s="239" t="s">
        <v>113</v>
      </c>
    </row>
    <row r="325" s="15" customFormat="1">
      <c r="A325" s="15"/>
      <c r="B325" s="240"/>
      <c r="C325" s="241"/>
      <c r="D325" s="212" t="s">
        <v>126</v>
      </c>
      <c r="E325" s="242" t="s">
        <v>19</v>
      </c>
      <c r="F325" s="243" t="s">
        <v>131</v>
      </c>
      <c r="G325" s="241"/>
      <c r="H325" s="244">
        <v>31.260000000000002</v>
      </c>
      <c r="I325" s="245"/>
      <c r="J325" s="241"/>
      <c r="K325" s="241"/>
      <c r="L325" s="246"/>
      <c r="M325" s="262"/>
      <c r="N325" s="263"/>
      <c r="O325" s="263"/>
      <c r="P325" s="263"/>
      <c r="Q325" s="263"/>
      <c r="R325" s="263"/>
      <c r="S325" s="263"/>
      <c r="T325" s="264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50" t="s">
        <v>126</v>
      </c>
      <c r="AU325" s="250" t="s">
        <v>81</v>
      </c>
      <c r="AV325" s="15" t="s">
        <v>120</v>
      </c>
      <c r="AW325" s="15" t="s">
        <v>35</v>
      </c>
      <c r="AX325" s="15" t="s">
        <v>79</v>
      </c>
      <c r="AY325" s="250" t="s">
        <v>113</v>
      </c>
    </row>
    <row r="326" s="2" customFormat="1" ht="6.96" customHeight="1">
      <c r="A326" s="40"/>
      <c r="B326" s="61"/>
      <c r="C326" s="62"/>
      <c r="D326" s="62"/>
      <c r="E326" s="62"/>
      <c r="F326" s="62"/>
      <c r="G326" s="62"/>
      <c r="H326" s="62"/>
      <c r="I326" s="62"/>
      <c r="J326" s="62"/>
      <c r="K326" s="62"/>
      <c r="L326" s="46"/>
      <c r="M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</row>
  </sheetData>
  <sheetProtection sheet="1" autoFilter="0" formatColumns="0" formatRows="0" objects="1" scenarios="1" spinCount="100000" saltValue="DvsHUzd2dmrrBAP+ms4mNAfndryGucHBUKSBRp27s8C7usRO3XzqigqjGvtvWk5LLUwFeTWcwAjtoPwmR2sg5w==" hashValue="7UF2B7nGKX8h5C0GUoFSboYocMUyQ85XAHLnfRGwU61fkf7+uOEsy0cLN82VgFX0ZB2g05lHtVqhMdul4Np9FQ==" algorithmName="SHA-512" password="CC35"/>
  <autoFilter ref="C83:K325"/>
  <mergeCells count="6">
    <mergeCell ref="E7:H7"/>
    <mergeCell ref="E16:H16"/>
    <mergeCell ref="E25:H25"/>
    <mergeCell ref="E46:H46"/>
    <mergeCell ref="E76:H76"/>
    <mergeCell ref="L2:V2"/>
  </mergeCells>
  <hyperlinks>
    <hyperlink ref="F89" r:id="rId1" display="https://podminky.urs.cz/item/CS_URS_2023_02/122251102"/>
    <hyperlink ref="F97" r:id="rId2" display="https://podminky.urs.cz/item/CS_URS_2023_02/162551108"/>
    <hyperlink ref="F104" r:id="rId3" display="https://podminky.urs.cz/item/CS_URS_2023_02/167151101"/>
    <hyperlink ref="F107" r:id="rId4" display="https://podminky.urs.cz/item/CS_URS_2023_02/171201231"/>
    <hyperlink ref="F110" r:id="rId5" display="https://podminky.urs.cz/item/CS_URS_2023_02/174151102"/>
    <hyperlink ref="F121" r:id="rId6" display="https://podminky.urs.cz/item/CS_URS_2023_02/271532212"/>
    <hyperlink ref="F125" r:id="rId7" display="https://podminky.urs.cz/item/CS_URS_2023_02/271542211"/>
    <hyperlink ref="F129" r:id="rId8" display="https://podminky.urs.cz/item/CS_URS_2023_02/271532213"/>
    <hyperlink ref="F134" r:id="rId9" display="https://podminky.urs.cz/item/CS_URS_2023_02/272313611"/>
    <hyperlink ref="F140" r:id="rId10" display="https://podminky.urs.cz/item/CS_URS_2023_02/279113133"/>
    <hyperlink ref="F147" r:id="rId11" display="https://podminky.urs.cz/item/CS_URS_2023_02/916131111"/>
    <hyperlink ref="F159" r:id="rId12" display="https://podminky.urs.cz/item/CS_URS_2023_02/762085103"/>
    <hyperlink ref="F164" r:id="rId13" display="https://podminky.urs.cz/item/CS_URS_2023_02/762124110"/>
    <hyperlink ref="F176" r:id="rId14" display="https://podminky.urs.cz/item/CS_URS_2023_02/762332532"/>
    <hyperlink ref="F194" r:id="rId15" display="https://podminky.urs.cz/item/CS_URS_2023_02/762195000"/>
    <hyperlink ref="F213" r:id="rId16" display="https://podminky.urs.cz/item/CS_URS_2023_02/762431220"/>
    <hyperlink ref="F222" r:id="rId17" display="https://podminky.urs.cz/item/CS_URS_2023_02/762523104"/>
    <hyperlink ref="F231" r:id="rId18" display="https://podminky.urs.cz/item/CS_URS_2023_02/762526510"/>
    <hyperlink ref="F241" r:id="rId19" display="https://podminky.urs.cz/item/CS_URS_2023_02/762595001"/>
    <hyperlink ref="F244" r:id="rId20" display="https://podminky.urs.cz/item/CS_URS_2023_02/762633120"/>
    <hyperlink ref="F251" r:id="rId21" display="https://podminky.urs.cz/item/CS_URS_2023_02/762813110"/>
    <hyperlink ref="F254" r:id="rId22" display="https://podminky.urs.cz/item/CS_URS_2023_02/762822130"/>
    <hyperlink ref="F257" r:id="rId23" display="https://podminky.urs.cz/item/CS_URS_2023_02/762822140"/>
    <hyperlink ref="F261" r:id="rId24" display="https://podminky.urs.cz/item/CS_URS_2023_02/765144027"/>
    <hyperlink ref="F271" r:id="rId25" display="https://podminky.urs.cz/item/CS_URS_2023_02/767135702"/>
    <hyperlink ref="F293" r:id="rId26" display="https://podminky.urs.cz/item/CS_URS_2023_02/783122131"/>
    <hyperlink ref="F299" r:id="rId27" display="https://podminky.urs.cz/item/CS_URS_2023_02/783164101"/>
    <hyperlink ref="F305" r:id="rId28" display="https://podminky.urs.cz/item/CS_URS_2023_02/783167101"/>
    <hyperlink ref="F312" r:id="rId29" display="https://podminky.urs.cz/item/CS_URS_2023_02/786681002"/>
    <hyperlink ref="F319" r:id="rId30" display="https://podminky.urs.cz/item/CS_URS_2023_02/787127227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65" customWidth="1"/>
    <col min="2" max="2" width="1.667969" style="265" customWidth="1"/>
    <col min="3" max="4" width="5" style="265" customWidth="1"/>
    <col min="5" max="5" width="11.66016" style="265" customWidth="1"/>
    <col min="6" max="6" width="9.160156" style="265" customWidth="1"/>
    <col min="7" max="7" width="5" style="265" customWidth="1"/>
    <col min="8" max="8" width="77.83203" style="265" customWidth="1"/>
    <col min="9" max="10" width="20" style="265" customWidth="1"/>
    <col min="11" max="11" width="1.667969" style="265" customWidth="1"/>
  </cols>
  <sheetData>
    <row r="1" s="1" customFormat="1" ht="37.5" customHeight="1"/>
    <row r="2" s="1" customFormat="1" ht="7.5" customHeight="1">
      <c r="B2" s="266"/>
      <c r="C2" s="267"/>
      <c r="D2" s="267"/>
      <c r="E2" s="267"/>
      <c r="F2" s="267"/>
      <c r="G2" s="267"/>
      <c r="H2" s="267"/>
      <c r="I2" s="267"/>
      <c r="J2" s="267"/>
      <c r="K2" s="268"/>
    </row>
    <row r="3" s="16" customFormat="1" ht="45" customHeight="1">
      <c r="B3" s="269"/>
      <c r="C3" s="270" t="s">
        <v>449</v>
      </c>
      <c r="D3" s="270"/>
      <c r="E3" s="270"/>
      <c r="F3" s="270"/>
      <c r="G3" s="270"/>
      <c r="H3" s="270"/>
      <c r="I3" s="270"/>
      <c r="J3" s="270"/>
      <c r="K3" s="271"/>
    </row>
    <row r="4" s="1" customFormat="1" ht="25.5" customHeight="1">
      <c r="B4" s="272"/>
      <c r="C4" s="273" t="s">
        <v>450</v>
      </c>
      <c r="D4" s="273"/>
      <c r="E4" s="273"/>
      <c r="F4" s="273"/>
      <c r="G4" s="273"/>
      <c r="H4" s="273"/>
      <c r="I4" s="273"/>
      <c r="J4" s="273"/>
      <c r="K4" s="274"/>
    </row>
    <row r="5" s="1" customFormat="1" ht="5.25" customHeight="1">
      <c r="B5" s="272"/>
      <c r="C5" s="275"/>
      <c r="D5" s="275"/>
      <c r="E5" s="275"/>
      <c r="F5" s="275"/>
      <c r="G5" s="275"/>
      <c r="H5" s="275"/>
      <c r="I5" s="275"/>
      <c r="J5" s="275"/>
      <c r="K5" s="274"/>
    </row>
    <row r="6" s="1" customFormat="1" ht="15" customHeight="1">
      <c r="B6" s="272"/>
      <c r="C6" s="276" t="s">
        <v>451</v>
      </c>
      <c r="D6" s="276"/>
      <c r="E6" s="276"/>
      <c r="F6" s="276"/>
      <c r="G6" s="276"/>
      <c r="H6" s="276"/>
      <c r="I6" s="276"/>
      <c r="J6" s="276"/>
      <c r="K6" s="274"/>
    </row>
    <row r="7" s="1" customFormat="1" ht="15" customHeight="1">
      <c r="B7" s="277"/>
      <c r="C7" s="276" t="s">
        <v>452</v>
      </c>
      <c r="D7" s="276"/>
      <c r="E7" s="276"/>
      <c r="F7" s="276"/>
      <c r="G7" s="276"/>
      <c r="H7" s="276"/>
      <c r="I7" s="276"/>
      <c r="J7" s="276"/>
      <c r="K7" s="274"/>
    </row>
    <row r="8" s="1" customFormat="1" ht="12.75" customHeight="1">
      <c r="B8" s="277"/>
      <c r="C8" s="276"/>
      <c r="D8" s="276"/>
      <c r="E8" s="276"/>
      <c r="F8" s="276"/>
      <c r="G8" s="276"/>
      <c r="H8" s="276"/>
      <c r="I8" s="276"/>
      <c r="J8" s="276"/>
      <c r="K8" s="274"/>
    </row>
    <row r="9" s="1" customFormat="1" ht="15" customHeight="1">
      <c r="B9" s="277"/>
      <c r="C9" s="276" t="s">
        <v>453</v>
      </c>
      <c r="D9" s="276"/>
      <c r="E9" s="276"/>
      <c r="F9" s="276"/>
      <c r="G9" s="276"/>
      <c r="H9" s="276"/>
      <c r="I9" s="276"/>
      <c r="J9" s="276"/>
      <c r="K9" s="274"/>
    </row>
    <row r="10" s="1" customFormat="1" ht="15" customHeight="1">
      <c r="B10" s="277"/>
      <c r="C10" s="276"/>
      <c r="D10" s="276" t="s">
        <v>454</v>
      </c>
      <c r="E10" s="276"/>
      <c r="F10" s="276"/>
      <c r="G10" s="276"/>
      <c r="H10" s="276"/>
      <c r="I10" s="276"/>
      <c r="J10" s="276"/>
      <c r="K10" s="274"/>
    </row>
    <row r="11" s="1" customFormat="1" ht="15" customHeight="1">
      <c r="B11" s="277"/>
      <c r="C11" s="278"/>
      <c r="D11" s="276" t="s">
        <v>455</v>
      </c>
      <c r="E11" s="276"/>
      <c r="F11" s="276"/>
      <c r="G11" s="276"/>
      <c r="H11" s="276"/>
      <c r="I11" s="276"/>
      <c r="J11" s="276"/>
      <c r="K11" s="274"/>
    </row>
    <row r="12" s="1" customFormat="1" ht="15" customHeight="1">
      <c r="B12" s="277"/>
      <c r="C12" s="278"/>
      <c r="D12" s="276"/>
      <c r="E12" s="276"/>
      <c r="F12" s="276"/>
      <c r="G12" s="276"/>
      <c r="H12" s="276"/>
      <c r="I12" s="276"/>
      <c r="J12" s="276"/>
      <c r="K12" s="274"/>
    </row>
    <row r="13" s="1" customFormat="1" ht="15" customHeight="1">
      <c r="B13" s="277"/>
      <c r="C13" s="278"/>
      <c r="D13" s="279" t="s">
        <v>456</v>
      </c>
      <c r="E13" s="276"/>
      <c r="F13" s="276"/>
      <c r="G13" s="276"/>
      <c r="H13" s="276"/>
      <c r="I13" s="276"/>
      <c r="J13" s="276"/>
      <c r="K13" s="274"/>
    </row>
    <row r="14" s="1" customFormat="1" ht="12.75" customHeight="1">
      <c r="B14" s="277"/>
      <c r="C14" s="278"/>
      <c r="D14" s="278"/>
      <c r="E14" s="278"/>
      <c r="F14" s="278"/>
      <c r="G14" s="278"/>
      <c r="H14" s="278"/>
      <c r="I14" s="278"/>
      <c r="J14" s="278"/>
      <c r="K14" s="274"/>
    </row>
    <row r="15" s="1" customFormat="1" ht="15" customHeight="1">
      <c r="B15" s="277"/>
      <c r="C15" s="278"/>
      <c r="D15" s="276" t="s">
        <v>457</v>
      </c>
      <c r="E15" s="276"/>
      <c r="F15" s="276"/>
      <c r="G15" s="276"/>
      <c r="H15" s="276"/>
      <c r="I15" s="276"/>
      <c r="J15" s="276"/>
      <c r="K15" s="274"/>
    </row>
    <row r="16" s="1" customFormat="1" ht="15" customHeight="1">
      <c r="B16" s="277"/>
      <c r="C16" s="278"/>
      <c r="D16" s="276" t="s">
        <v>458</v>
      </c>
      <c r="E16" s="276"/>
      <c r="F16" s="276"/>
      <c r="G16" s="276"/>
      <c r="H16" s="276"/>
      <c r="I16" s="276"/>
      <c r="J16" s="276"/>
      <c r="K16" s="274"/>
    </row>
    <row r="17" s="1" customFormat="1" ht="15" customHeight="1">
      <c r="B17" s="277"/>
      <c r="C17" s="278"/>
      <c r="D17" s="276" t="s">
        <v>459</v>
      </c>
      <c r="E17" s="276"/>
      <c r="F17" s="276"/>
      <c r="G17" s="276"/>
      <c r="H17" s="276"/>
      <c r="I17" s="276"/>
      <c r="J17" s="276"/>
      <c r="K17" s="274"/>
    </row>
    <row r="18" s="1" customFormat="1" ht="15" customHeight="1">
      <c r="B18" s="277"/>
      <c r="C18" s="278"/>
      <c r="D18" s="278"/>
      <c r="E18" s="280" t="s">
        <v>78</v>
      </c>
      <c r="F18" s="276" t="s">
        <v>460</v>
      </c>
      <c r="G18" s="276"/>
      <c r="H18" s="276"/>
      <c r="I18" s="276"/>
      <c r="J18" s="276"/>
      <c r="K18" s="274"/>
    </row>
    <row r="19" s="1" customFormat="1" ht="15" customHeight="1">
      <c r="B19" s="277"/>
      <c r="C19" s="278"/>
      <c r="D19" s="278"/>
      <c r="E19" s="280" t="s">
        <v>461</v>
      </c>
      <c r="F19" s="276" t="s">
        <v>462</v>
      </c>
      <c r="G19" s="276"/>
      <c r="H19" s="276"/>
      <c r="I19" s="276"/>
      <c r="J19" s="276"/>
      <c r="K19" s="274"/>
    </row>
    <row r="20" s="1" customFormat="1" ht="15" customHeight="1">
      <c r="B20" s="277"/>
      <c r="C20" s="278"/>
      <c r="D20" s="278"/>
      <c r="E20" s="280" t="s">
        <v>463</v>
      </c>
      <c r="F20" s="276" t="s">
        <v>464</v>
      </c>
      <c r="G20" s="276"/>
      <c r="H20" s="276"/>
      <c r="I20" s="276"/>
      <c r="J20" s="276"/>
      <c r="K20" s="274"/>
    </row>
    <row r="21" s="1" customFormat="1" ht="15" customHeight="1">
      <c r="B21" s="277"/>
      <c r="C21" s="278"/>
      <c r="D21" s="278"/>
      <c r="E21" s="280" t="s">
        <v>465</v>
      </c>
      <c r="F21" s="276" t="s">
        <v>466</v>
      </c>
      <c r="G21" s="276"/>
      <c r="H21" s="276"/>
      <c r="I21" s="276"/>
      <c r="J21" s="276"/>
      <c r="K21" s="274"/>
    </row>
    <row r="22" s="1" customFormat="1" ht="15" customHeight="1">
      <c r="B22" s="277"/>
      <c r="C22" s="278"/>
      <c r="D22" s="278"/>
      <c r="E22" s="280" t="s">
        <v>467</v>
      </c>
      <c r="F22" s="276" t="s">
        <v>468</v>
      </c>
      <c r="G22" s="276"/>
      <c r="H22" s="276"/>
      <c r="I22" s="276"/>
      <c r="J22" s="276"/>
      <c r="K22" s="274"/>
    </row>
    <row r="23" s="1" customFormat="1" ht="15" customHeight="1">
      <c r="B23" s="277"/>
      <c r="C23" s="278"/>
      <c r="D23" s="278"/>
      <c r="E23" s="280" t="s">
        <v>469</v>
      </c>
      <c r="F23" s="276" t="s">
        <v>470</v>
      </c>
      <c r="G23" s="276"/>
      <c r="H23" s="276"/>
      <c r="I23" s="276"/>
      <c r="J23" s="276"/>
      <c r="K23" s="274"/>
    </row>
    <row r="24" s="1" customFormat="1" ht="12.75" customHeight="1">
      <c r="B24" s="277"/>
      <c r="C24" s="278"/>
      <c r="D24" s="278"/>
      <c r="E24" s="278"/>
      <c r="F24" s="278"/>
      <c r="G24" s="278"/>
      <c r="H24" s="278"/>
      <c r="I24" s="278"/>
      <c r="J24" s="278"/>
      <c r="K24" s="274"/>
    </row>
    <row r="25" s="1" customFormat="1" ht="15" customHeight="1">
      <c r="B25" s="277"/>
      <c r="C25" s="276" t="s">
        <v>471</v>
      </c>
      <c r="D25" s="276"/>
      <c r="E25" s="276"/>
      <c r="F25" s="276"/>
      <c r="G25" s="276"/>
      <c r="H25" s="276"/>
      <c r="I25" s="276"/>
      <c r="J25" s="276"/>
      <c r="K25" s="274"/>
    </row>
    <row r="26" s="1" customFormat="1" ht="15" customHeight="1">
      <c r="B26" s="277"/>
      <c r="C26" s="276" t="s">
        <v>472</v>
      </c>
      <c r="D26" s="276"/>
      <c r="E26" s="276"/>
      <c r="F26" s="276"/>
      <c r="G26" s="276"/>
      <c r="H26" s="276"/>
      <c r="I26" s="276"/>
      <c r="J26" s="276"/>
      <c r="K26" s="274"/>
    </row>
    <row r="27" s="1" customFormat="1" ht="15" customHeight="1">
      <c r="B27" s="277"/>
      <c r="C27" s="276"/>
      <c r="D27" s="276" t="s">
        <v>473</v>
      </c>
      <c r="E27" s="276"/>
      <c r="F27" s="276"/>
      <c r="G27" s="276"/>
      <c r="H27" s="276"/>
      <c r="I27" s="276"/>
      <c r="J27" s="276"/>
      <c r="K27" s="274"/>
    </row>
    <row r="28" s="1" customFormat="1" ht="15" customHeight="1">
      <c r="B28" s="277"/>
      <c r="C28" s="278"/>
      <c r="D28" s="276" t="s">
        <v>474</v>
      </c>
      <c r="E28" s="276"/>
      <c r="F28" s="276"/>
      <c r="G28" s="276"/>
      <c r="H28" s="276"/>
      <c r="I28" s="276"/>
      <c r="J28" s="276"/>
      <c r="K28" s="274"/>
    </row>
    <row r="29" s="1" customFormat="1" ht="12.75" customHeight="1">
      <c r="B29" s="277"/>
      <c r="C29" s="278"/>
      <c r="D29" s="278"/>
      <c r="E29" s="278"/>
      <c r="F29" s="278"/>
      <c r="G29" s="278"/>
      <c r="H29" s="278"/>
      <c r="I29" s="278"/>
      <c r="J29" s="278"/>
      <c r="K29" s="274"/>
    </row>
    <row r="30" s="1" customFormat="1" ht="15" customHeight="1">
      <c r="B30" s="277"/>
      <c r="C30" s="278"/>
      <c r="D30" s="276" t="s">
        <v>475</v>
      </c>
      <c r="E30" s="276"/>
      <c r="F30" s="276"/>
      <c r="G30" s="276"/>
      <c r="H30" s="276"/>
      <c r="I30" s="276"/>
      <c r="J30" s="276"/>
      <c r="K30" s="274"/>
    </row>
    <row r="31" s="1" customFormat="1" ht="15" customHeight="1">
      <c r="B31" s="277"/>
      <c r="C31" s="278"/>
      <c r="D31" s="276" t="s">
        <v>476</v>
      </c>
      <c r="E31" s="276"/>
      <c r="F31" s="276"/>
      <c r="G31" s="276"/>
      <c r="H31" s="276"/>
      <c r="I31" s="276"/>
      <c r="J31" s="276"/>
      <c r="K31" s="274"/>
    </row>
    <row r="32" s="1" customFormat="1" ht="12.75" customHeight="1">
      <c r="B32" s="277"/>
      <c r="C32" s="278"/>
      <c r="D32" s="278"/>
      <c r="E32" s="278"/>
      <c r="F32" s="278"/>
      <c r="G32" s="278"/>
      <c r="H32" s="278"/>
      <c r="I32" s="278"/>
      <c r="J32" s="278"/>
      <c r="K32" s="274"/>
    </row>
    <row r="33" s="1" customFormat="1" ht="15" customHeight="1">
      <c r="B33" s="277"/>
      <c r="C33" s="278"/>
      <c r="D33" s="276" t="s">
        <v>477</v>
      </c>
      <c r="E33" s="276"/>
      <c r="F33" s="276"/>
      <c r="G33" s="276"/>
      <c r="H33" s="276"/>
      <c r="I33" s="276"/>
      <c r="J33" s="276"/>
      <c r="K33" s="274"/>
    </row>
    <row r="34" s="1" customFormat="1" ht="15" customHeight="1">
      <c r="B34" s="277"/>
      <c r="C34" s="278"/>
      <c r="D34" s="276" t="s">
        <v>478</v>
      </c>
      <c r="E34" s="276"/>
      <c r="F34" s="276"/>
      <c r="G34" s="276"/>
      <c r="H34" s="276"/>
      <c r="I34" s="276"/>
      <c r="J34" s="276"/>
      <c r="K34" s="274"/>
    </row>
    <row r="35" s="1" customFormat="1" ht="15" customHeight="1">
      <c r="B35" s="277"/>
      <c r="C35" s="278"/>
      <c r="D35" s="276" t="s">
        <v>479</v>
      </c>
      <c r="E35" s="276"/>
      <c r="F35" s="276"/>
      <c r="G35" s="276"/>
      <c r="H35" s="276"/>
      <c r="I35" s="276"/>
      <c r="J35" s="276"/>
      <c r="K35" s="274"/>
    </row>
    <row r="36" s="1" customFormat="1" ht="15" customHeight="1">
      <c r="B36" s="277"/>
      <c r="C36" s="278"/>
      <c r="D36" s="276"/>
      <c r="E36" s="279" t="s">
        <v>99</v>
      </c>
      <c r="F36" s="276"/>
      <c r="G36" s="276" t="s">
        <v>480</v>
      </c>
      <c r="H36" s="276"/>
      <c r="I36" s="276"/>
      <c r="J36" s="276"/>
      <c r="K36" s="274"/>
    </row>
    <row r="37" s="1" customFormat="1" ht="30.75" customHeight="1">
      <c r="B37" s="277"/>
      <c r="C37" s="278"/>
      <c r="D37" s="276"/>
      <c r="E37" s="279" t="s">
        <v>481</v>
      </c>
      <c r="F37" s="276"/>
      <c r="G37" s="276" t="s">
        <v>482</v>
      </c>
      <c r="H37" s="276"/>
      <c r="I37" s="276"/>
      <c r="J37" s="276"/>
      <c r="K37" s="274"/>
    </row>
    <row r="38" s="1" customFormat="1" ht="15" customHeight="1">
      <c r="B38" s="277"/>
      <c r="C38" s="278"/>
      <c r="D38" s="276"/>
      <c r="E38" s="279" t="s">
        <v>55</v>
      </c>
      <c r="F38" s="276"/>
      <c r="G38" s="276" t="s">
        <v>483</v>
      </c>
      <c r="H38" s="276"/>
      <c r="I38" s="276"/>
      <c r="J38" s="276"/>
      <c r="K38" s="274"/>
    </row>
    <row r="39" s="1" customFormat="1" ht="15" customHeight="1">
      <c r="B39" s="277"/>
      <c r="C39" s="278"/>
      <c r="D39" s="276"/>
      <c r="E39" s="279" t="s">
        <v>56</v>
      </c>
      <c r="F39" s="276"/>
      <c r="G39" s="276" t="s">
        <v>484</v>
      </c>
      <c r="H39" s="276"/>
      <c r="I39" s="276"/>
      <c r="J39" s="276"/>
      <c r="K39" s="274"/>
    </row>
    <row r="40" s="1" customFormat="1" ht="15" customHeight="1">
      <c r="B40" s="277"/>
      <c r="C40" s="278"/>
      <c r="D40" s="276"/>
      <c r="E40" s="279" t="s">
        <v>100</v>
      </c>
      <c r="F40" s="276"/>
      <c r="G40" s="276" t="s">
        <v>485</v>
      </c>
      <c r="H40" s="276"/>
      <c r="I40" s="276"/>
      <c r="J40" s="276"/>
      <c r="K40" s="274"/>
    </row>
    <row r="41" s="1" customFormat="1" ht="15" customHeight="1">
      <c r="B41" s="277"/>
      <c r="C41" s="278"/>
      <c r="D41" s="276"/>
      <c r="E41" s="279" t="s">
        <v>101</v>
      </c>
      <c r="F41" s="276"/>
      <c r="G41" s="276" t="s">
        <v>486</v>
      </c>
      <c r="H41" s="276"/>
      <c r="I41" s="276"/>
      <c r="J41" s="276"/>
      <c r="K41" s="274"/>
    </row>
    <row r="42" s="1" customFormat="1" ht="15" customHeight="1">
      <c r="B42" s="277"/>
      <c r="C42" s="278"/>
      <c r="D42" s="276"/>
      <c r="E42" s="279" t="s">
        <v>487</v>
      </c>
      <c r="F42" s="276"/>
      <c r="G42" s="276" t="s">
        <v>488</v>
      </c>
      <c r="H42" s="276"/>
      <c r="I42" s="276"/>
      <c r="J42" s="276"/>
      <c r="K42" s="274"/>
    </row>
    <row r="43" s="1" customFormat="1" ht="15" customHeight="1">
      <c r="B43" s="277"/>
      <c r="C43" s="278"/>
      <c r="D43" s="276"/>
      <c r="E43" s="279"/>
      <c r="F43" s="276"/>
      <c r="G43" s="276" t="s">
        <v>489</v>
      </c>
      <c r="H43" s="276"/>
      <c r="I43" s="276"/>
      <c r="J43" s="276"/>
      <c r="K43" s="274"/>
    </row>
    <row r="44" s="1" customFormat="1" ht="15" customHeight="1">
      <c r="B44" s="277"/>
      <c r="C44" s="278"/>
      <c r="D44" s="276"/>
      <c r="E44" s="279" t="s">
        <v>490</v>
      </c>
      <c r="F44" s="276"/>
      <c r="G44" s="276" t="s">
        <v>491</v>
      </c>
      <c r="H44" s="276"/>
      <c r="I44" s="276"/>
      <c r="J44" s="276"/>
      <c r="K44" s="274"/>
    </row>
    <row r="45" s="1" customFormat="1" ht="15" customHeight="1">
      <c r="B45" s="277"/>
      <c r="C45" s="278"/>
      <c r="D45" s="276"/>
      <c r="E45" s="279" t="s">
        <v>103</v>
      </c>
      <c r="F45" s="276"/>
      <c r="G45" s="276" t="s">
        <v>492</v>
      </c>
      <c r="H45" s="276"/>
      <c r="I45" s="276"/>
      <c r="J45" s="276"/>
      <c r="K45" s="274"/>
    </row>
    <row r="46" s="1" customFormat="1" ht="12.75" customHeight="1">
      <c r="B46" s="277"/>
      <c r="C46" s="278"/>
      <c r="D46" s="276"/>
      <c r="E46" s="276"/>
      <c r="F46" s="276"/>
      <c r="G46" s="276"/>
      <c r="H46" s="276"/>
      <c r="I46" s="276"/>
      <c r="J46" s="276"/>
      <c r="K46" s="274"/>
    </row>
    <row r="47" s="1" customFormat="1" ht="15" customHeight="1">
      <c r="B47" s="277"/>
      <c r="C47" s="278"/>
      <c r="D47" s="276" t="s">
        <v>493</v>
      </c>
      <c r="E47" s="276"/>
      <c r="F47" s="276"/>
      <c r="G47" s="276"/>
      <c r="H47" s="276"/>
      <c r="I47" s="276"/>
      <c r="J47" s="276"/>
      <c r="K47" s="274"/>
    </row>
    <row r="48" s="1" customFormat="1" ht="15" customHeight="1">
      <c r="B48" s="277"/>
      <c r="C48" s="278"/>
      <c r="D48" s="278"/>
      <c r="E48" s="276" t="s">
        <v>494</v>
      </c>
      <c r="F48" s="276"/>
      <c r="G48" s="276"/>
      <c r="H48" s="276"/>
      <c r="I48" s="276"/>
      <c r="J48" s="276"/>
      <c r="K48" s="274"/>
    </row>
    <row r="49" s="1" customFormat="1" ht="15" customHeight="1">
      <c r="B49" s="277"/>
      <c r="C49" s="278"/>
      <c r="D49" s="278"/>
      <c r="E49" s="276" t="s">
        <v>495</v>
      </c>
      <c r="F49" s="276"/>
      <c r="G49" s="276"/>
      <c r="H49" s="276"/>
      <c r="I49" s="276"/>
      <c r="J49" s="276"/>
      <c r="K49" s="274"/>
    </row>
    <row r="50" s="1" customFormat="1" ht="15" customHeight="1">
      <c r="B50" s="277"/>
      <c r="C50" s="278"/>
      <c r="D50" s="278"/>
      <c r="E50" s="276" t="s">
        <v>496</v>
      </c>
      <c r="F50" s="276"/>
      <c r="G50" s="276"/>
      <c r="H50" s="276"/>
      <c r="I50" s="276"/>
      <c r="J50" s="276"/>
      <c r="K50" s="274"/>
    </row>
    <row r="51" s="1" customFormat="1" ht="15" customHeight="1">
      <c r="B51" s="277"/>
      <c r="C51" s="278"/>
      <c r="D51" s="276" t="s">
        <v>497</v>
      </c>
      <c r="E51" s="276"/>
      <c r="F51" s="276"/>
      <c r="G51" s="276"/>
      <c r="H51" s="276"/>
      <c r="I51" s="276"/>
      <c r="J51" s="276"/>
      <c r="K51" s="274"/>
    </row>
    <row r="52" s="1" customFormat="1" ht="25.5" customHeight="1">
      <c r="B52" s="272"/>
      <c r="C52" s="273" t="s">
        <v>498</v>
      </c>
      <c r="D52" s="273"/>
      <c r="E52" s="273"/>
      <c r="F52" s="273"/>
      <c r="G52" s="273"/>
      <c r="H52" s="273"/>
      <c r="I52" s="273"/>
      <c r="J52" s="273"/>
      <c r="K52" s="274"/>
    </row>
    <row r="53" s="1" customFormat="1" ht="5.25" customHeight="1">
      <c r="B53" s="272"/>
      <c r="C53" s="275"/>
      <c r="D53" s="275"/>
      <c r="E53" s="275"/>
      <c r="F53" s="275"/>
      <c r="G53" s="275"/>
      <c r="H53" s="275"/>
      <c r="I53" s="275"/>
      <c r="J53" s="275"/>
      <c r="K53" s="274"/>
    </row>
    <row r="54" s="1" customFormat="1" ht="15" customHeight="1">
      <c r="B54" s="272"/>
      <c r="C54" s="276" t="s">
        <v>499</v>
      </c>
      <c r="D54" s="276"/>
      <c r="E54" s="276"/>
      <c r="F54" s="276"/>
      <c r="G54" s="276"/>
      <c r="H54" s="276"/>
      <c r="I54" s="276"/>
      <c r="J54" s="276"/>
      <c r="K54" s="274"/>
    </row>
    <row r="55" s="1" customFormat="1" ht="15" customHeight="1">
      <c r="B55" s="272"/>
      <c r="C55" s="276" t="s">
        <v>500</v>
      </c>
      <c r="D55" s="276"/>
      <c r="E55" s="276"/>
      <c r="F55" s="276"/>
      <c r="G55" s="276"/>
      <c r="H55" s="276"/>
      <c r="I55" s="276"/>
      <c r="J55" s="276"/>
      <c r="K55" s="274"/>
    </row>
    <row r="56" s="1" customFormat="1" ht="12.75" customHeight="1">
      <c r="B56" s="272"/>
      <c r="C56" s="276"/>
      <c r="D56" s="276"/>
      <c r="E56" s="276"/>
      <c r="F56" s="276"/>
      <c r="G56" s="276"/>
      <c r="H56" s="276"/>
      <c r="I56" s="276"/>
      <c r="J56" s="276"/>
      <c r="K56" s="274"/>
    </row>
    <row r="57" s="1" customFormat="1" ht="15" customHeight="1">
      <c r="B57" s="272"/>
      <c r="C57" s="276" t="s">
        <v>501</v>
      </c>
      <c r="D57" s="276"/>
      <c r="E57" s="276"/>
      <c r="F57" s="276"/>
      <c r="G57" s="276"/>
      <c r="H57" s="276"/>
      <c r="I57" s="276"/>
      <c r="J57" s="276"/>
      <c r="K57" s="274"/>
    </row>
    <row r="58" s="1" customFormat="1" ht="15" customHeight="1">
      <c r="B58" s="272"/>
      <c r="C58" s="278"/>
      <c r="D58" s="276" t="s">
        <v>502</v>
      </c>
      <c r="E58" s="276"/>
      <c r="F58" s="276"/>
      <c r="G58" s="276"/>
      <c r="H58" s="276"/>
      <c r="I58" s="276"/>
      <c r="J58" s="276"/>
      <c r="K58" s="274"/>
    </row>
    <row r="59" s="1" customFormat="1" ht="15" customHeight="1">
      <c r="B59" s="272"/>
      <c r="C59" s="278"/>
      <c r="D59" s="276" t="s">
        <v>503</v>
      </c>
      <c r="E59" s="276"/>
      <c r="F59" s="276"/>
      <c r="G59" s="276"/>
      <c r="H59" s="276"/>
      <c r="I59" s="276"/>
      <c r="J59" s="276"/>
      <c r="K59" s="274"/>
    </row>
    <row r="60" s="1" customFormat="1" ht="15" customHeight="1">
      <c r="B60" s="272"/>
      <c r="C60" s="278"/>
      <c r="D60" s="276" t="s">
        <v>504</v>
      </c>
      <c r="E60" s="276"/>
      <c r="F60" s="276"/>
      <c r="G60" s="276"/>
      <c r="H60" s="276"/>
      <c r="I60" s="276"/>
      <c r="J60" s="276"/>
      <c r="K60" s="274"/>
    </row>
    <row r="61" s="1" customFormat="1" ht="15" customHeight="1">
      <c r="B61" s="272"/>
      <c r="C61" s="278"/>
      <c r="D61" s="276" t="s">
        <v>505</v>
      </c>
      <c r="E61" s="276"/>
      <c r="F61" s="276"/>
      <c r="G61" s="276"/>
      <c r="H61" s="276"/>
      <c r="I61" s="276"/>
      <c r="J61" s="276"/>
      <c r="K61" s="274"/>
    </row>
    <row r="62" s="1" customFormat="1" ht="15" customHeight="1">
      <c r="B62" s="272"/>
      <c r="C62" s="278"/>
      <c r="D62" s="281" t="s">
        <v>506</v>
      </c>
      <c r="E62" s="281"/>
      <c r="F62" s="281"/>
      <c r="G62" s="281"/>
      <c r="H62" s="281"/>
      <c r="I62" s="281"/>
      <c r="J62" s="281"/>
      <c r="K62" s="274"/>
    </row>
    <row r="63" s="1" customFormat="1" ht="15" customHeight="1">
      <c r="B63" s="272"/>
      <c r="C63" s="278"/>
      <c r="D63" s="276" t="s">
        <v>507</v>
      </c>
      <c r="E63" s="276"/>
      <c r="F63" s="276"/>
      <c r="G63" s="276"/>
      <c r="H63" s="276"/>
      <c r="I63" s="276"/>
      <c r="J63" s="276"/>
      <c r="K63" s="274"/>
    </row>
    <row r="64" s="1" customFormat="1" ht="12.75" customHeight="1">
      <c r="B64" s="272"/>
      <c r="C64" s="278"/>
      <c r="D64" s="278"/>
      <c r="E64" s="282"/>
      <c r="F64" s="278"/>
      <c r="G64" s="278"/>
      <c r="H64" s="278"/>
      <c r="I64" s="278"/>
      <c r="J64" s="278"/>
      <c r="K64" s="274"/>
    </row>
    <row r="65" s="1" customFormat="1" ht="15" customHeight="1">
      <c r="B65" s="272"/>
      <c r="C65" s="278"/>
      <c r="D65" s="276" t="s">
        <v>508</v>
      </c>
      <c r="E65" s="276"/>
      <c r="F65" s="276"/>
      <c r="G65" s="276"/>
      <c r="H65" s="276"/>
      <c r="I65" s="276"/>
      <c r="J65" s="276"/>
      <c r="K65" s="274"/>
    </row>
    <row r="66" s="1" customFormat="1" ht="15" customHeight="1">
      <c r="B66" s="272"/>
      <c r="C66" s="278"/>
      <c r="D66" s="281" t="s">
        <v>509</v>
      </c>
      <c r="E66" s="281"/>
      <c r="F66" s="281"/>
      <c r="G66" s="281"/>
      <c r="H66" s="281"/>
      <c r="I66" s="281"/>
      <c r="J66" s="281"/>
      <c r="K66" s="274"/>
    </row>
    <row r="67" s="1" customFormat="1" ht="15" customHeight="1">
      <c r="B67" s="272"/>
      <c r="C67" s="278"/>
      <c r="D67" s="276" t="s">
        <v>510</v>
      </c>
      <c r="E67" s="276"/>
      <c r="F67" s="276"/>
      <c r="G67" s="276"/>
      <c r="H67" s="276"/>
      <c r="I67" s="276"/>
      <c r="J67" s="276"/>
      <c r="K67" s="274"/>
    </row>
    <row r="68" s="1" customFormat="1" ht="15" customHeight="1">
      <c r="B68" s="272"/>
      <c r="C68" s="278"/>
      <c r="D68" s="276" t="s">
        <v>511</v>
      </c>
      <c r="E68" s="276"/>
      <c r="F68" s="276"/>
      <c r="G68" s="276"/>
      <c r="H68" s="276"/>
      <c r="I68" s="276"/>
      <c r="J68" s="276"/>
      <c r="K68" s="274"/>
    </row>
    <row r="69" s="1" customFormat="1" ht="15" customHeight="1">
      <c r="B69" s="272"/>
      <c r="C69" s="278"/>
      <c r="D69" s="276" t="s">
        <v>512</v>
      </c>
      <c r="E69" s="276"/>
      <c r="F69" s="276"/>
      <c r="G69" s="276"/>
      <c r="H69" s="276"/>
      <c r="I69" s="276"/>
      <c r="J69" s="276"/>
      <c r="K69" s="274"/>
    </row>
    <row r="70" s="1" customFormat="1" ht="15" customHeight="1">
      <c r="B70" s="272"/>
      <c r="C70" s="278"/>
      <c r="D70" s="276" t="s">
        <v>513</v>
      </c>
      <c r="E70" s="276"/>
      <c r="F70" s="276"/>
      <c r="G70" s="276"/>
      <c r="H70" s="276"/>
      <c r="I70" s="276"/>
      <c r="J70" s="276"/>
      <c r="K70" s="274"/>
    </row>
    <row r="71" s="1" customFormat="1" ht="12.75" customHeight="1">
      <c r="B71" s="283"/>
      <c r="C71" s="284"/>
      <c r="D71" s="284"/>
      <c r="E71" s="284"/>
      <c r="F71" s="284"/>
      <c r="G71" s="284"/>
      <c r="H71" s="284"/>
      <c r="I71" s="284"/>
      <c r="J71" s="284"/>
      <c r="K71" s="285"/>
    </row>
    <row r="72" s="1" customFormat="1" ht="18.75" customHeight="1">
      <c r="B72" s="286"/>
      <c r="C72" s="286"/>
      <c r="D72" s="286"/>
      <c r="E72" s="286"/>
      <c r="F72" s="286"/>
      <c r="G72" s="286"/>
      <c r="H72" s="286"/>
      <c r="I72" s="286"/>
      <c r="J72" s="286"/>
      <c r="K72" s="287"/>
    </row>
    <row r="73" s="1" customFormat="1" ht="18.75" customHeight="1">
      <c r="B73" s="287"/>
      <c r="C73" s="287"/>
      <c r="D73" s="287"/>
      <c r="E73" s="287"/>
      <c r="F73" s="287"/>
      <c r="G73" s="287"/>
      <c r="H73" s="287"/>
      <c r="I73" s="287"/>
      <c r="J73" s="287"/>
      <c r="K73" s="287"/>
    </row>
    <row r="74" s="1" customFormat="1" ht="7.5" customHeight="1">
      <c r="B74" s="288"/>
      <c r="C74" s="289"/>
      <c r="D74" s="289"/>
      <c r="E74" s="289"/>
      <c r="F74" s="289"/>
      <c r="G74" s="289"/>
      <c r="H74" s="289"/>
      <c r="I74" s="289"/>
      <c r="J74" s="289"/>
      <c r="K74" s="290"/>
    </row>
    <row r="75" s="1" customFormat="1" ht="45" customHeight="1">
      <c r="B75" s="291"/>
      <c r="C75" s="292" t="s">
        <v>514</v>
      </c>
      <c r="D75" s="292"/>
      <c r="E75" s="292"/>
      <c r="F75" s="292"/>
      <c r="G75" s="292"/>
      <c r="H75" s="292"/>
      <c r="I75" s="292"/>
      <c r="J75" s="292"/>
      <c r="K75" s="293"/>
    </row>
    <row r="76" s="1" customFormat="1" ht="17.25" customHeight="1">
      <c r="B76" s="291"/>
      <c r="C76" s="294" t="s">
        <v>515</v>
      </c>
      <c r="D76" s="294"/>
      <c r="E76" s="294"/>
      <c r="F76" s="294" t="s">
        <v>516</v>
      </c>
      <c r="G76" s="295"/>
      <c r="H76" s="294" t="s">
        <v>56</v>
      </c>
      <c r="I76" s="294" t="s">
        <v>59</v>
      </c>
      <c r="J76" s="294" t="s">
        <v>517</v>
      </c>
      <c r="K76" s="293"/>
    </row>
    <row r="77" s="1" customFormat="1" ht="17.25" customHeight="1">
      <c r="B77" s="291"/>
      <c r="C77" s="296" t="s">
        <v>518</v>
      </c>
      <c r="D77" s="296"/>
      <c r="E77" s="296"/>
      <c r="F77" s="297" t="s">
        <v>519</v>
      </c>
      <c r="G77" s="298"/>
      <c r="H77" s="296"/>
      <c r="I77" s="296"/>
      <c r="J77" s="296" t="s">
        <v>520</v>
      </c>
      <c r="K77" s="293"/>
    </row>
    <row r="78" s="1" customFormat="1" ht="5.25" customHeight="1">
      <c r="B78" s="291"/>
      <c r="C78" s="299"/>
      <c r="D78" s="299"/>
      <c r="E78" s="299"/>
      <c r="F78" s="299"/>
      <c r="G78" s="300"/>
      <c r="H78" s="299"/>
      <c r="I78" s="299"/>
      <c r="J78" s="299"/>
      <c r="K78" s="293"/>
    </row>
    <row r="79" s="1" customFormat="1" ht="15" customHeight="1">
      <c r="B79" s="291"/>
      <c r="C79" s="279" t="s">
        <v>55</v>
      </c>
      <c r="D79" s="301"/>
      <c r="E79" s="301"/>
      <c r="F79" s="302" t="s">
        <v>521</v>
      </c>
      <c r="G79" s="303"/>
      <c r="H79" s="279" t="s">
        <v>522</v>
      </c>
      <c r="I79" s="279" t="s">
        <v>523</v>
      </c>
      <c r="J79" s="279">
        <v>20</v>
      </c>
      <c r="K79" s="293"/>
    </row>
    <row r="80" s="1" customFormat="1" ht="15" customHeight="1">
      <c r="B80" s="291"/>
      <c r="C80" s="279" t="s">
        <v>524</v>
      </c>
      <c r="D80" s="279"/>
      <c r="E80" s="279"/>
      <c r="F80" s="302" t="s">
        <v>521</v>
      </c>
      <c r="G80" s="303"/>
      <c r="H80" s="279" t="s">
        <v>525</v>
      </c>
      <c r="I80" s="279" t="s">
        <v>523</v>
      </c>
      <c r="J80" s="279">
        <v>120</v>
      </c>
      <c r="K80" s="293"/>
    </row>
    <row r="81" s="1" customFormat="1" ht="15" customHeight="1">
      <c r="B81" s="304"/>
      <c r="C81" s="279" t="s">
        <v>526</v>
      </c>
      <c r="D81" s="279"/>
      <c r="E81" s="279"/>
      <c r="F81" s="302" t="s">
        <v>527</v>
      </c>
      <c r="G81" s="303"/>
      <c r="H81" s="279" t="s">
        <v>528</v>
      </c>
      <c r="I81" s="279" t="s">
        <v>523</v>
      </c>
      <c r="J81" s="279">
        <v>50</v>
      </c>
      <c r="K81" s="293"/>
    </row>
    <row r="82" s="1" customFormat="1" ht="15" customHeight="1">
      <c r="B82" s="304"/>
      <c r="C82" s="279" t="s">
        <v>529</v>
      </c>
      <c r="D82" s="279"/>
      <c r="E82" s="279"/>
      <c r="F82" s="302" t="s">
        <v>521</v>
      </c>
      <c r="G82" s="303"/>
      <c r="H82" s="279" t="s">
        <v>530</v>
      </c>
      <c r="I82" s="279" t="s">
        <v>531</v>
      </c>
      <c r="J82" s="279"/>
      <c r="K82" s="293"/>
    </row>
    <row r="83" s="1" customFormat="1" ht="15" customHeight="1">
      <c r="B83" s="304"/>
      <c r="C83" s="305" t="s">
        <v>532</v>
      </c>
      <c r="D83" s="305"/>
      <c r="E83" s="305"/>
      <c r="F83" s="306" t="s">
        <v>527</v>
      </c>
      <c r="G83" s="305"/>
      <c r="H83" s="305" t="s">
        <v>533</v>
      </c>
      <c r="I83" s="305" t="s">
        <v>523</v>
      </c>
      <c r="J83" s="305">
        <v>15</v>
      </c>
      <c r="K83" s="293"/>
    </row>
    <row r="84" s="1" customFormat="1" ht="15" customHeight="1">
      <c r="B84" s="304"/>
      <c r="C84" s="305" t="s">
        <v>534</v>
      </c>
      <c r="D84" s="305"/>
      <c r="E84" s="305"/>
      <c r="F84" s="306" t="s">
        <v>527</v>
      </c>
      <c r="G84" s="305"/>
      <c r="H84" s="305" t="s">
        <v>535</v>
      </c>
      <c r="I84" s="305" t="s">
        <v>523</v>
      </c>
      <c r="J84" s="305">
        <v>15</v>
      </c>
      <c r="K84" s="293"/>
    </row>
    <row r="85" s="1" customFormat="1" ht="15" customHeight="1">
      <c r="B85" s="304"/>
      <c r="C85" s="305" t="s">
        <v>536</v>
      </c>
      <c r="D85" s="305"/>
      <c r="E85" s="305"/>
      <c r="F85" s="306" t="s">
        <v>527</v>
      </c>
      <c r="G85" s="305"/>
      <c r="H85" s="305" t="s">
        <v>537</v>
      </c>
      <c r="I85" s="305" t="s">
        <v>523</v>
      </c>
      <c r="J85" s="305">
        <v>20</v>
      </c>
      <c r="K85" s="293"/>
    </row>
    <row r="86" s="1" customFormat="1" ht="15" customHeight="1">
      <c r="B86" s="304"/>
      <c r="C86" s="305" t="s">
        <v>538</v>
      </c>
      <c r="D86" s="305"/>
      <c r="E86" s="305"/>
      <c r="F86" s="306" t="s">
        <v>527</v>
      </c>
      <c r="G86" s="305"/>
      <c r="H86" s="305" t="s">
        <v>539</v>
      </c>
      <c r="I86" s="305" t="s">
        <v>523</v>
      </c>
      <c r="J86" s="305">
        <v>20</v>
      </c>
      <c r="K86" s="293"/>
    </row>
    <row r="87" s="1" customFormat="1" ht="15" customHeight="1">
      <c r="B87" s="304"/>
      <c r="C87" s="279" t="s">
        <v>540</v>
      </c>
      <c r="D87" s="279"/>
      <c r="E87" s="279"/>
      <c r="F87" s="302" t="s">
        <v>527</v>
      </c>
      <c r="G87" s="303"/>
      <c r="H87" s="279" t="s">
        <v>541</v>
      </c>
      <c r="I87" s="279" t="s">
        <v>523</v>
      </c>
      <c r="J87" s="279">
        <v>50</v>
      </c>
      <c r="K87" s="293"/>
    </row>
    <row r="88" s="1" customFormat="1" ht="15" customHeight="1">
      <c r="B88" s="304"/>
      <c r="C88" s="279" t="s">
        <v>542</v>
      </c>
      <c r="D88" s="279"/>
      <c r="E88" s="279"/>
      <c r="F88" s="302" t="s">
        <v>527</v>
      </c>
      <c r="G88" s="303"/>
      <c r="H88" s="279" t="s">
        <v>543</v>
      </c>
      <c r="I88" s="279" t="s">
        <v>523</v>
      </c>
      <c r="J88" s="279">
        <v>20</v>
      </c>
      <c r="K88" s="293"/>
    </row>
    <row r="89" s="1" customFormat="1" ht="15" customHeight="1">
      <c r="B89" s="304"/>
      <c r="C89" s="279" t="s">
        <v>544</v>
      </c>
      <c r="D89" s="279"/>
      <c r="E89" s="279"/>
      <c r="F89" s="302" t="s">
        <v>527</v>
      </c>
      <c r="G89" s="303"/>
      <c r="H89" s="279" t="s">
        <v>545</v>
      </c>
      <c r="I89" s="279" t="s">
        <v>523</v>
      </c>
      <c r="J89" s="279">
        <v>20</v>
      </c>
      <c r="K89" s="293"/>
    </row>
    <row r="90" s="1" customFormat="1" ht="15" customHeight="1">
      <c r="B90" s="304"/>
      <c r="C90" s="279" t="s">
        <v>546</v>
      </c>
      <c r="D90" s="279"/>
      <c r="E90" s="279"/>
      <c r="F90" s="302" t="s">
        <v>527</v>
      </c>
      <c r="G90" s="303"/>
      <c r="H90" s="279" t="s">
        <v>547</v>
      </c>
      <c r="I90" s="279" t="s">
        <v>523</v>
      </c>
      <c r="J90" s="279">
        <v>50</v>
      </c>
      <c r="K90" s="293"/>
    </row>
    <row r="91" s="1" customFormat="1" ht="15" customHeight="1">
      <c r="B91" s="304"/>
      <c r="C91" s="279" t="s">
        <v>548</v>
      </c>
      <c r="D91" s="279"/>
      <c r="E91" s="279"/>
      <c r="F91" s="302" t="s">
        <v>527</v>
      </c>
      <c r="G91" s="303"/>
      <c r="H91" s="279" t="s">
        <v>548</v>
      </c>
      <c r="I91" s="279" t="s">
        <v>523</v>
      </c>
      <c r="J91" s="279">
        <v>50</v>
      </c>
      <c r="K91" s="293"/>
    </row>
    <row r="92" s="1" customFormat="1" ht="15" customHeight="1">
      <c r="B92" s="304"/>
      <c r="C92" s="279" t="s">
        <v>549</v>
      </c>
      <c r="D92" s="279"/>
      <c r="E92" s="279"/>
      <c r="F92" s="302" t="s">
        <v>527</v>
      </c>
      <c r="G92" s="303"/>
      <c r="H92" s="279" t="s">
        <v>550</v>
      </c>
      <c r="I92" s="279" t="s">
        <v>523</v>
      </c>
      <c r="J92" s="279">
        <v>255</v>
      </c>
      <c r="K92" s="293"/>
    </row>
    <row r="93" s="1" customFormat="1" ht="15" customHeight="1">
      <c r="B93" s="304"/>
      <c r="C93" s="279" t="s">
        <v>551</v>
      </c>
      <c r="D93" s="279"/>
      <c r="E93" s="279"/>
      <c r="F93" s="302" t="s">
        <v>521</v>
      </c>
      <c r="G93" s="303"/>
      <c r="H93" s="279" t="s">
        <v>552</v>
      </c>
      <c r="I93" s="279" t="s">
        <v>553</v>
      </c>
      <c r="J93" s="279"/>
      <c r="K93" s="293"/>
    </row>
    <row r="94" s="1" customFormat="1" ht="15" customHeight="1">
      <c r="B94" s="304"/>
      <c r="C94" s="279" t="s">
        <v>554</v>
      </c>
      <c r="D94" s="279"/>
      <c r="E94" s="279"/>
      <c r="F94" s="302" t="s">
        <v>521</v>
      </c>
      <c r="G94" s="303"/>
      <c r="H94" s="279" t="s">
        <v>555</v>
      </c>
      <c r="I94" s="279" t="s">
        <v>556</v>
      </c>
      <c r="J94" s="279"/>
      <c r="K94" s="293"/>
    </row>
    <row r="95" s="1" customFormat="1" ht="15" customHeight="1">
      <c r="B95" s="304"/>
      <c r="C95" s="279" t="s">
        <v>557</v>
      </c>
      <c r="D95" s="279"/>
      <c r="E95" s="279"/>
      <c r="F95" s="302" t="s">
        <v>521</v>
      </c>
      <c r="G95" s="303"/>
      <c r="H95" s="279" t="s">
        <v>557</v>
      </c>
      <c r="I95" s="279" t="s">
        <v>556</v>
      </c>
      <c r="J95" s="279"/>
      <c r="K95" s="293"/>
    </row>
    <row r="96" s="1" customFormat="1" ht="15" customHeight="1">
      <c r="B96" s="304"/>
      <c r="C96" s="279" t="s">
        <v>40</v>
      </c>
      <c r="D96" s="279"/>
      <c r="E96" s="279"/>
      <c r="F96" s="302" t="s">
        <v>521</v>
      </c>
      <c r="G96" s="303"/>
      <c r="H96" s="279" t="s">
        <v>558</v>
      </c>
      <c r="I96" s="279" t="s">
        <v>556</v>
      </c>
      <c r="J96" s="279"/>
      <c r="K96" s="293"/>
    </row>
    <row r="97" s="1" customFormat="1" ht="15" customHeight="1">
      <c r="B97" s="304"/>
      <c r="C97" s="279" t="s">
        <v>50</v>
      </c>
      <c r="D97" s="279"/>
      <c r="E97" s="279"/>
      <c r="F97" s="302" t="s">
        <v>521</v>
      </c>
      <c r="G97" s="303"/>
      <c r="H97" s="279" t="s">
        <v>559</v>
      </c>
      <c r="I97" s="279" t="s">
        <v>556</v>
      </c>
      <c r="J97" s="279"/>
      <c r="K97" s="293"/>
    </row>
    <row r="98" s="1" customFormat="1" ht="15" customHeight="1">
      <c r="B98" s="307"/>
      <c r="C98" s="308"/>
      <c r="D98" s="308"/>
      <c r="E98" s="308"/>
      <c r="F98" s="308"/>
      <c r="G98" s="308"/>
      <c r="H98" s="308"/>
      <c r="I98" s="308"/>
      <c r="J98" s="308"/>
      <c r="K98" s="309"/>
    </row>
    <row r="99" s="1" customFormat="1" ht="18.75" customHeight="1">
      <c r="B99" s="310"/>
      <c r="C99" s="311"/>
      <c r="D99" s="311"/>
      <c r="E99" s="311"/>
      <c r="F99" s="311"/>
      <c r="G99" s="311"/>
      <c r="H99" s="311"/>
      <c r="I99" s="311"/>
      <c r="J99" s="311"/>
      <c r="K99" s="310"/>
    </row>
    <row r="100" s="1" customFormat="1" ht="18.75" customHeight="1">
      <c r="B100" s="287"/>
      <c r="C100" s="287"/>
      <c r="D100" s="287"/>
      <c r="E100" s="287"/>
      <c r="F100" s="287"/>
      <c r="G100" s="287"/>
      <c r="H100" s="287"/>
      <c r="I100" s="287"/>
      <c r="J100" s="287"/>
      <c r="K100" s="287"/>
    </row>
    <row r="101" s="1" customFormat="1" ht="7.5" customHeight="1">
      <c r="B101" s="288"/>
      <c r="C101" s="289"/>
      <c r="D101" s="289"/>
      <c r="E101" s="289"/>
      <c r="F101" s="289"/>
      <c r="G101" s="289"/>
      <c r="H101" s="289"/>
      <c r="I101" s="289"/>
      <c r="J101" s="289"/>
      <c r="K101" s="290"/>
    </row>
    <row r="102" s="1" customFormat="1" ht="45" customHeight="1">
      <c r="B102" s="291"/>
      <c r="C102" s="292" t="s">
        <v>560</v>
      </c>
      <c r="D102" s="292"/>
      <c r="E102" s="292"/>
      <c r="F102" s="292"/>
      <c r="G102" s="292"/>
      <c r="H102" s="292"/>
      <c r="I102" s="292"/>
      <c r="J102" s="292"/>
      <c r="K102" s="293"/>
    </row>
    <row r="103" s="1" customFormat="1" ht="17.25" customHeight="1">
      <c r="B103" s="291"/>
      <c r="C103" s="294" t="s">
        <v>515</v>
      </c>
      <c r="D103" s="294"/>
      <c r="E103" s="294"/>
      <c r="F103" s="294" t="s">
        <v>516</v>
      </c>
      <c r="G103" s="295"/>
      <c r="H103" s="294" t="s">
        <v>56</v>
      </c>
      <c r="I103" s="294" t="s">
        <v>59</v>
      </c>
      <c r="J103" s="294" t="s">
        <v>517</v>
      </c>
      <c r="K103" s="293"/>
    </row>
    <row r="104" s="1" customFormat="1" ht="17.25" customHeight="1">
      <c r="B104" s="291"/>
      <c r="C104" s="296" t="s">
        <v>518</v>
      </c>
      <c r="D104" s="296"/>
      <c r="E104" s="296"/>
      <c r="F104" s="297" t="s">
        <v>519</v>
      </c>
      <c r="G104" s="298"/>
      <c r="H104" s="296"/>
      <c r="I104" s="296"/>
      <c r="J104" s="296" t="s">
        <v>520</v>
      </c>
      <c r="K104" s="293"/>
    </row>
    <row r="105" s="1" customFormat="1" ht="5.25" customHeight="1">
      <c r="B105" s="291"/>
      <c r="C105" s="294"/>
      <c r="D105" s="294"/>
      <c r="E105" s="294"/>
      <c r="F105" s="294"/>
      <c r="G105" s="312"/>
      <c r="H105" s="294"/>
      <c r="I105" s="294"/>
      <c r="J105" s="294"/>
      <c r="K105" s="293"/>
    </row>
    <row r="106" s="1" customFormat="1" ht="15" customHeight="1">
      <c r="B106" s="291"/>
      <c r="C106" s="279" t="s">
        <v>55</v>
      </c>
      <c r="D106" s="301"/>
      <c r="E106" s="301"/>
      <c r="F106" s="302" t="s">
        <v>521</v>
      </c>
      <c r="G106" s="279"/>
      <c r="H106" s="279" t="s">
        <v>561</v>
      </c>
      <c r="I106" s="279" t="s">
        <v>523</v>
      </c>
      <c r="J106" s="279">
        <v>20</v>
      </c>
      <c r="K106" s="293"/>
    </row>
    <row r="107" s="1" customFormat="1" ht="15" customHeight="1">
      <c r="B107" s="291"/>
      <c r="C107" s="279" t="s">
        <v>524</v>
      </c>
      <c r="D107" s="279"/>
      <c r="E107" s="279"/>
      <c r="F107" s="302" t="s">
        <v>521</v>
      </c>
      <c r="G107" s="279"/>
      <c r="H107" s="279" t="s">
        <v>561</v>
      </c>
      <c r="I107" s="279" t="s">
        <v>523</v>
      </c>
      <c r="J107" s="279">
        <v>120</v>
      </c>
      <c r="K107" s="293"/>
    </row>
    <row r="108" s="1" customFormat="1" ht="15" customHeight="1">
      <c r="B108" s="304"/>
      <c r="C108" s="279" t="s">
        <v>526</v>
      </c>
      <c r="D108" s="279"/>
      <c r="E108" s="279"/>
      <c r="F108" s="302" t="s">
        <v>527</v>
      </c>
      <c r="G108" s="279"/>
      <c r="H108" s="279" t="s">
        <v>561</v>
      </c>
      <c r="I108" s="279" t="s">
        <v>523</v>
      </c>
      <c r="J108" s="279">
        <v>50</v>
      </c>
      <c r="K108" s="293"/>
    </row>
    <row r="109" s="1" customFormat="1" ht="15" customHeight="1">
      <c r="B109" s="304"/>
      <c r="C109" s="279" t="s">
        <v>529</v>
      </c>
      <c r="D109" s="279"/>
      <c r="E109" s="279"/>
      <c r="F109" s="302" t="s">
        <v>521</v>
      </c>
      <c r="G109" s="279"/>
      <c r="H109" s="279" t="s">
        <v>561</v>
      </c>
      <c r="I109" s="279" t="s">
        <v>531</v>
      </c>
      <c r="J109" s="279"/>
      <c r="K109" s="293"/>
    </row>
    <row r="110" s="1" customFormat="1" ht="15" customHeight="1">
      <c r="B110" s="304"/>
      <c r="C110" s="279" t="s">
        <v>540</v>
      </c>
      <c r="D110" s="279"/>
      <c r="E110" s="279"/>
      <c r="F110" s="302" t="s">
        <v>527</v>
      </c>
      <c r="G110" s="279"/>
      <c r="H110" s="279" t="s">
        <v>561</v>
      </c>
      <c r="I110" s="279" t="s">
        <v>523</v>
      </c>
      <c r="J110" s="279">
        <v>50</v>
      </c>
      <c r="K110" s="293"/>
    </row>
    <row r="111" s="1" customFormat="1" ht="15" customHeight="1">
      <c r="B111" s="304"/>
      <c r="C111" s="279" t="s">
        <v>548</v>
      </c>
      <c r="D111" s="279"/>
      <c r="E111" s="279"/>
      <c r="F111" s="302" t="s">
        <v>527</v>
      </c>
      <c r="G111" s="279"/>
      <c r="H111" s="279" t="s">
        <v>561</v>
      </c>
      <c r="I111" s="279" t="s">
        <v>523</v>
      </c>
      <c r="J111" s="279">
        <v>50</v>
      </c>
      <c r="K111" s="293"/>
    </row>
    <row r="112" s="1" customFormat="1" ht="15" customHeight="1">
      <c r="B112" s="304"/>
      <c r="C112" s="279" t="s">
        <v>546</v>
      </c>
      <c r="D112" s="279"/>
      <c r="E112" s="279"/>
      <c r="F112" s="302" t="s">
        <v>527</v>
      </c>
      <c r="G112" s="279"/>
      <c r="H112" s="279" t="s">
        <v>561</v>
      </c>
      <c r="I112" s="279" t="s">
        <v>523</v>
      </c>
      <c r="J112" s="279">
        <v>50</v>
      </c>
      <c r="K112" s="293"/>
    </row>
    <row r="113" s="1" customFormat="1" ht="15" customHeight="1">
      <c r="B113" s="304"/>
      <c r="C113" s="279" t="s">
        <v>55</v>
      </c>
      <c r="D113" s="279"/>
      <c r="E113" s="279"/>
      <c r="F113" s="302" t="s">
        <v>521</v>
      </c>
      <c r="G113" s="279"/>
      <c r="H113" s="279" t="s">
        <v>562</v>
      </c>
      <c r="I113" s="279" t="s">
        <v>523</v>
      </c>
      <c r="J113" s="279">
        <v>20</v>
      </c>
      <c r="K113" s="293"/>
    </row>
    <row r="114" s="1" customFormat="1" ht="15" customHeight="1">
      <c r="B114" s="304"/>
      <c r="C114" s="279" t="s">
        <v>563</v>
      </c>
      <c r="D114" s="279"/>
      <c r="E114" s="279"/>
      <c r="F114" s="302" t="s">
        <v>521</v>
      </c>
      <c r="G114" s="279"/>
      <c r="H114" s="279" t="s">
        <v>564</v>
      </c>
      <c r="I114" s="279" t="s">
        <v>523</v>
      </c>
      <c r="J114" s="279">
        <v>120</v>
      </c>
      <c r="K114" s="293"/>
    </row>
    <row r="115" s="1" customFormat="1" ht="15" customHeight="1">
      <c r="B115" s="304"/>
      <c r="C115" s="279" t="s">
        <v>40</v>
      </c>
      <c r="D115" s="279"/>
      <c r="E115" s="279"/>
      <c r="F115" s="302" t="s">
        <v>521</v>
      </c>
      <c r="G115" s="279"/>
      <c r="H115" s="279" t="s">
        <v>565</v>
      </c>
      <c r="I115" s="279" t="s">
        <v>556</v>
      </c>
      <c r="J115" s="279"/>
      <c r="K115" s="293"/>
    </row>
    <row r="116" s="1" customFormat="1" ht="15" customHeight="1">
      <c r="B116" s="304"/>
      <c r="C116" s="279" t="s">
        <v>50</v>
      </c>
      <c r="D116" s="279"/>
      <c r="E116" s="279"/>
      <c r="F116" s="302" t="s">
        <v>521</v>
      </c>
      <c r="G116" s="279"/>
      <c r="H116" s="279" t="s">
        <v>566</v>
      </c>
      <c r="I116" s="279" t="s">
        <v>556</v>
      </c>
      <c r="J116" s="279"/>
      <c r="K116" s="293"/>
    </row>
    <row r="117" s="1" customFormat="1" ht="15" customHeight="1">
      <c r="B117" s="304"/>
      <c r="C117" s="279" t="s">
        <v>59</v>
      </c>
      <c r="D117" s="279"/>
      <c r="E117" s="279"/>
      <c r="F117" s="302" t="s">
        <v>521</v>
      </c>
      <c r="G117" s="279"/>
      <c r="H117" s="279" t="s">
        <v>567</v>
      </c>
      <c r="I117" s="279" t="s">
        <v>568</v>
      </c>
      <c r="J117" s="279"/>
      <c r="K117" s="293"/>
    </row>
    <row r="118" s="1" customFormat="1" ht="15" customHeight="1">
      <c r="B118" s="307"/>
      <c r="C118" s="313"/>
      <c r="D118" s="313"/>
      <c r="E118" s="313"/>
      <c r="F118" s="313"/>
      <c r="G118" s="313"/>
      <c r="H118" s="313"/>
      <c r="I118" s="313"/>
      <c r="J118" s="313"/>
      <c r="K118" s="309"/>
    </row>
    <row r="119" s="1" customFormat="1" ht="18.75" customHeight="1">
      <c r="B119" s="314"/>
      <c r="C119" s="315"/>
      <c r="D119" s="315"/>
      <c r="E119" s="315"/>
      <c r="F119" s="316"/>
      <c r="G119" s="315"/>
      <c r="H119" s="315"/>
      <c r="I119" s="315"/>
      <c r="J119" s="315"/>
      <c r="K119" s="314"/>
    </row>
    <row r="120" s="1" customFormat="1" ht="18.75" customHeight="1">
      <c r="B120" s="287"/>
      <c r="C120" s="287"/>
      <c r="D120" s="287"/>
      <c r="E120" s="287"/>
      <c r="F120" s="287"/>
      <c r="G120" s="287"/>
      <c r="H120" s="287"/>
      <c r="I120" s="287"/>
      <c r="J120" s="287"/>
      <c r="K120" s="287"/>
    </row>
    <row r="121" s="1" customFormat="1" ht="7.5" customHeight="1">
      <c r="B121" s="317"/>
      <c r="C121" s="318"/>
      <c r="D121" s="318"/>
      <c r="E121" s="318"/>
      <c r="F121" s="318"/>
      <c r="G121" s="318"/>
      <c r="H121" s="318"/>
      <c r="I121" s="318"/>
      <c r="J121" s="318"/>
      <c r="K121" s="319"/>
    </row>
    <row r="122" s="1" customFormat="1" ht="45" customHeight="1">
      <c r="B122" s="320"/>
      <c r="C122" s="270" t="s">
        <v>569</v>
      </c>
      <c r="D122" s="270"/>
      <c r="E122" s="270"/>
      <c r="F122" s="270"/>
      <c r="G122" s="270"/>
      <c r="H122" s="270"/>
      <c r="I122" s="270"/>
      <c r="J122" s="270"/>
      <c r="K122" s="321"/>
    </row>
    <row r="123" s="1" customFormat="1" ht="17.25" customHeight="1">
      <c r="B123" s="322"/>
      <c r="C123" s="294" t="s">
        <v>515</v>
      </c>
      <c r="D123" s="294"/>
      <c r="E123" s="294"/>
      <c r="F123" s="294" t="s">
        <v>516</v>
      </c>
      <c r="G123" s="295"/>
      <c r="H123" s="294" t="s">
        <v>56</v>
      </c>
      <c r="I123" s="294" t="s">
        <v>59</v>
      </c>
      <c r="J123" s="294" t="s">
        <v>517</v>
      </c>
      <c r="K123" s="323"/>
    </row>
    <row r="124" s="1" customFormat="1" ht="17.25" customHeight="1">
      <c r="B124" s="322"/>
      <c r="C124" s="296" t="s">
        <v>518</v>
      </c>
      <c r="D124" s="296"/>
      <c r="E124" s="296"/>
      <c r="F124" s="297" t="s">
        <v>519</v>
      </c>
      <c r="G124" s="298"/>
      <c r="H124" s="296"/>
      <c r="I124" s="296"/>
      <c r="J124" s="296" t="s">
        <v>520</v>
      </c>
      <c r="K124" s="323"/>
    </row>
    <row r="125" s="1" customFormat="1" ht="5.25" customHeight="1">
      <c r="B125" s="324"/>
      <c r="C125" s="299"/>
      <c r="D125" s="299"/>
      <c r="E125" s="299"/>
      <c r="F125" s="299"/>
      <c r="G125" s="325"/>
      <c r="H125" s="299"/>
      <c r="I125" s="299"/>
      <c r="J125" s="299"/>
      <c r="K125" s="326"/>
    </row>
    <row r="126" s="1" customFormat="1" ht="15" customHeight="1">
      <c r="B126" s="324"/>
      <c r="C126" s="279" t="s">
        <v>524</v>
      </c>
      <c r="D126" s="301"/>
      <c r="E126" s="301"/>
      <c r="F126" s="302" t="s">
        <v>521</v>
      </c>
      <c r="G126" s="279"/>
      <c r="H126" s="279" t="s">
        <v>561</v>
      </c>
      <c r="I126" s="279" t="s">
        <v>523</v>
      </c>
      <c r="J126" s="279">
        <v>120</v>
      </c>
      <c r="K126" s="327"/>
    </row>
    <row r="127" s="1" customFormat="1" ht="15" customHeight="1">
      <c r="B127" s="324"/>
      <c r="C127" s="279" t="s">
        <v>570</v>
      </c>
      <c r="D127" s="279"/>
      <c r="E127" s="279"/>
      <c r="F127" s="302" t="s">
        <v>521</v>
      </c>
      <c r="G127" s="279"/>
      <c r="H127" s="279" t="s">
        <v>571</v>
      </c>
      <c r="I127" s="279" t="s">
        <v>523</v>
      </c>
      <c r="J127" s="279" t="s">
        <v>572</v>
      </c>
      <c r="K127" s="327"/>
    </row>
    <row r="128" s="1" customFormat="1" ht="15" customHeight="1">
      <c r="B128" s="324"/>
      <c r="C128" s="279" t="s">
        <v>469</v>
      </c>
      <c r="D128" s="279"/>
      <c r="E128" s="279"/>
      <c r="F128" s="302" t="s">
        <v>521</v>
      </c>
      <c r="G128" s="279"/>
      <c r="H128" s="279" t="s">
        <v>573</v>
      </c>
      <c r="I128" s="279" t="s">
        <v>523</v>
      </c>
      <c r="J128" s="279" t="s">
        <v>572</v>
      </c>
      <c r="K128" s="327"/>
    </row>
    <row r="129" s="1" customFormat="1" ht="15" customHeight="1">
      <c r="B129" s="324"/>
      <c r="C129" s="279" t="s">
        <v>532</v>
      </c>
      <c r="D129" s="279"/>
      <c r="E129" s="279"/>
      <c r="F129" s="302" t="s">
        <v>527</v>
      </c>
      <c r="G129" s="279"/>
      <c r="H129" s="279" t="s">
        <v>533</v>
      </c>
      <c r="I129" s="279" t="s">
        <v>523</v>
      </c>
      <c r="J129" s="279">
        <v>15</v>
      </c>
      <c r="K129" s="327"/>
    </row>
    <row r="130" s="1" customFormat="1" ht="15" customHeight="1">
      <c r="B130" s="324"/>
      <c r="C130" s="305" t="s">
        <v>534</v>
      </c>
      <c r="D130" s="305"/>
      <c r="E130" s="305"/>
      <c r="F130" s="306" t="s">
        <v>527</v>
      </c>
      <c r="G130" s="305"/>
      <c r="H130" s="305" t="s">
        <v>535</v>
      </c>
      <c r="I130" s="305" t="s">
        <v>523</v>
      </c>
      <c r="J130" s="305">
        <v>15</v>
      </c>
      <c r="K130" s="327"/>
    </row>
    <row r="131" s="1" customFormat="1" ht="15" customHeight="1">
      <c r="B131" s="324"/>
      <c r="C131" s="305" t="s">
        <v>536</v>
      </c>
      <c r="D131" s="305"/>
      <c r="E131" s="305"/>
      <c r="F131" s="306" t="s">
        <v>527</v>
      </c>
      <c r="G131" s="305"/>
      <c r="H131" s="305" t="s">
        <v>537</v>
      </c>
      <c r="I131" s="305" t="s">
        <v>523</v>
      </c>
      <c r="J131" s="305">
        <v>20</v>
      </c>
      <c r="K131" s="327"/>
    </row>
    <row r="132" s="1" customFormat="1" ht="15" customHeight="1">
      <c r="B132" s="324"/>
      <c r="C132" s="305" t="s">
        <v>538</v>
      </c>
      <c r="D132" s="305"/>
      <c r="E132" s="305"/>
      <c r="F132" s="306" t="s">
        <v>527</v>
      </c>
      <c r="G132" s="305"/>
      <c r="H132" s="305" t="s">
        <v>539</v>
      </c>
      <c r="I132" s="305" t="s">
        <v>523</v>
      </c>
      <c r="J132" s="305">
        <v>20</v>
      </c>
      <c r="K132" s="327"/>
    </row>
    <row r="133" s="1" customFormat="1" ht="15" customHeight="1">
      <c r="B133" s="324"/>
      <c r="C133" s="279" t="s">
        <v>526</v>
      </c>
      <c r="D133" s="279"/>
      <c r="E133" s="279"/>
      <c r="F133" s="302" t="s">
        <v>527</v>
      </c>
      <c r="G133" s="279"/>
      <c r="H133" s="279" t="s">
        <v>561</v>
      </c>
      <c r="I133" s="279" t="s">
        <v>523</v>
      </c>
      <c r="J133" s="279">
        <v>50</v>
      </c>
      <c r="K133" s="327"/>
    </row>
    <row r="134" s="1" customFormat="1" ht="15" customHeight="1">
      <c r="B134" s="324"/>
      <c r="C134" s="279" t="s">
        <v>540</v>
      </c>
      <c r="D134" s="279"/>
      <c r="E134" s="279"/>
      <c r="F134" s="302" t="s">
        <v>527</v>
      </c>
      <c r="G134" s="279"/>
      <c r="H134" s="279" t="s">
        <v>561</v>
      </c>
      <c r="I134" s="279" t="s">
        <v>523</v>
      </c>
      <c r="J134" s="279">
        <v>50</v>
      </c>
      <c r="K134" s="327"/>
    </row>
    <row r="135" s="1" customFormat="1" ht="15" customHeight="1">
      <c r="B135" s="324"/>
      <c r="C135" s="279" t="s">
        <v>546</v>
      </c>
      <c r="D135" s="279"/>
      <c r="E135" s="279"/>
      <c r="F135" s="302" t="s">
        <v>527</v>
      </c>
      <c r="G135" s="279"/>
      <c r="H135" s="279" t="s">
        <v>561</v>
      </c>
      <c r="I135" s="279" t="s">
        <v>523</v>
      </c>
      <c r="J135" s="279">
        <v>50</v>
      </c>
      <c r="K135" s="327"/>
    </row>
    <row r="136" s="1" customFormat="1" ht="15" customHeight="1">
      <c r="B136" s="324"/>
      <c r="C136" s="279" t="s">
        <v>548</v>
      </c>
      <c r="D136" s="279"/>
      <c r="E136" s="279"/>
      <c r="F136" s="302" t="s">
        <v>527</v>
      </c>
      <c r="G136" s="279"/>
      <c r="H136" s="279" t="s">
        <v>561</v>
      </c>
      <c r="I136" s="279" t="s">
        <v>523</v>
      </c>
      <c r="J136" s="279">
        <v>50</v>
      </c>
      <c r="K136" s="327"/>
    </row>
    <row r="137" s="1" customFormat="1" ht="15" customHeight="1">
      <c r="B137" s="324"/>
      <c r="C137" s="279" t="s">
        <v>549</v>
      </c>
      <c r="D137" s="279"/>
      <c r="E137" s="279"/>
      <c r="F137" s="302" t="s">
        <v>527</v>
      </c>
      <c r="G137" s="279"/>
      <c r="H137" s="279" t="s">
        <v>574</v>
      </c>
      <c r="I137" s="279" t="s">
        <v>523</v>
      </c>
      <c r="J137" s="279">
        <v>255</v>
      </c>
      <c r="K137" s="327"/>
    </row>
    <row r="138" s="1" customFormat="1" ht="15" customHeight="1">
      <c r="B138" s="324"/>
      <c r="C138" s="279" t="s">
        <v>551</v>
      </c>
      <c r="D138" s="279"/>
      <c r="E138" s="279"/>
      <c r="F138" s="302" t="s">
        <v>521</v>
      </c>
      <c r="G138" s="279"/>
      <c r="H138" s="279" t="s">
        <v>575</v>
      </c>
      <c r="I138" s="279" t="s">
        <v>553</v>
      </c>
      <c r="J138" s="279"/>
      <c r="K138" s="327"/>
    </row>
    <row r="139" s="1" customFormat="1" ht="15" customHeight="1">
      <c r="B139" s="324"/>
      <c r="C139" s="279" t="s">
        <v>554</v>
      </c>
      <c r="D139" s="279"/>
      <c r="E139" s="279"/>
      <c r="F139" s="302" t="s">
        <v>521</v>
      </c>
      <c r="G139" s="279"/>
      <c r="H139" s="279" t="s">
        <v>576</v>
      </c>
      <c r="I139" s="279" t="s">
        <v>556</v>
      </c>
      <c r="J139" s="279"/>
      <c r="K139" s="327"/>
    </row>
    <row r="140" s="1" customFormat="1" ht="15" customHeight="1">
      <c r="B140" s="324"/>
      <c r="C140" s="279" t="s">
        <v>557</v>
      </c>
      <c r="D140" s="279"/>
      <c r="E140" s="279"/>
      <c r="F140" s="302" t="s">
        <v>521</v>
      </c>
      <c r="G140" s="279"/>
      <c r="H140" s="279" t="s">
        <v>557</v>
      </c>
      <c r="I140" s="279" t="s">
        <v>556</v>
      </c>
      <c r="J140" s="279"/>
      <c r="K140" s="327"/>
    </row>
    <row r="141" s="1" customFormat="1" ht="15" customHeight="1">
      <c r="B141" s="324"/>
      <c r="C141" s="279" t="s">
        <v>40</v>
      </c>
      <c r="D141" s="279"/>
      <c r="E141" s="279"/>
      <c r="F141" s="302" t="s">
        <v>521</v>
      </c>
      <c r="G141" s="279"/>
      <c r="H141" s="279" t="s">
        <v>577</v>
      </c>
      <c r="I141" s="279" t="s">
        <v>556</v>
      </c>
      <c r="J141" s="279"/>
      <c r="K141" s="327"/>
    </row>
    <row r="142" s="1" customFormat="1" ht="15" customHeight="1">
      <c r="B142" s="324"/>
      <c r="C142" s="279" t="s">
        <v>578</v>
      </c>
      <c r="D142" s="279"/>
      <c r="E142" s="279"/>
      <c r="F142" s="302" t="s">
        <v>521</v>
      </c>
      <c r="G142" s="279"/>
      <c r="H142" s="279" t="s">
        <v>579</v>
      </c>
      <c r="I142" s="279" t="s">
        <v>556</v>
      </c>
      <c r="J142" s="279"/>
      <c r="K142" s="327"/>
    </row>
    <row r="143" s="1" customFormat="1" ht="15" customHeight="1">
      <c r="B143" s="328"/>
      <c r="C143" s="329"/>
      <c r="D143" s="329"/>
      <c r="E143" s="329"/>
      <c r="F143" s="329"/>
      <c r="G143" s="329"/>
      <c r="H143" s="329"/>
      <c r="I143" s="329"/>
      <c r="J143" s="329"/>
      <c r="K143" s="330"/>
    </row>
    <row r="144" s="1" customFormat="1" ht="18.75" customHeight="1">
      <c r="B144" s="315"/>
      <c r="C144" s="315"/>
      <c r="D144" s="315"/>
      <c r="E144" s="315"/>
      <c r="F144" s="316"/>
      <c r="G144" s="315"/>
      <c r="H144" s="315"/>
      <c r="I144" s="315"/>
      <c r="J144" s="315"/>
      <c r="K144" s="315"/>
    </row>
    <row r="145" s="1" customFormat="1" ht="18.75" customHeight="1">
      <c r="B145" s="287"/>
      <c r="C145" s="287"/>
      <c r="D145" s="287"/>
      <c r="E145" s="287"/>
      <c r="F145" s="287"/>
      <c r="G145" s="287"/>
      <c r="H145" s="287"/>
      <c r="I145" s="287"/>
      <c r="J145" s="287"/>
      <c r="K145" s="287"/>
    </row>
    <row r="146" s="1" customFormat="1" ht="7.5" customHeight="1">
      <c r="B146" s="288"/>
      <c r="C146" s="289"/>
      <c r="D146" s="289"/>
      <c r="E146" s="289"/>
      <c r="F146" s="289"/>
      <c r="G146" s="289"/>
      <c r="H146" s="289"/>
      <c r="I146" s="289"/>
      <c r="J146" s="289"/>
      <c r="K146" s="290"/>
    </row>
    <row r="147" s="1" customFormat="1" ht="45" customHeight="1">
      <c r="B147" s="291"/>
      <c r="C147" s="292" t="s">
        <v>580</v>
      </c>
      <c r="D147" s="292"/>
      <c r="E147" s="292"/>
      <c r="F147" s="292"/>
      <c r="G147" s="292"/>
      <c r="H147" s="292"/>
      <c r="I147" s="292"/>
      <c r="J147" s="292"/>
      <c r="K147" s="293"/>
    </row>
    <row r="148" s="1" customFormat="1" ht="17.25" customHeight="1">
      <c r="B148" s="291"/>
      <c r="C148" s="294" t="s">
        <v>515</v>
      </c>
      <c r="D148" s="294"/>
      <c r="E148" s="294"/>
      <c r="F148" s="294" t="s">
        <v>516</v>
      </c>
      <c r="G148" s="295"/>
      <c r="H148" s="294" t="s">
        <v>56</v>
      </c>
      <c r="I148" s="294" t="s">
        <v>59</v>
      </c>
      <c r="J148" s="294" t="s">
        <v>517</v>
      </c>
      <c r="K148" s="293"/>
    </row>
    <row r="149" s="1" customFormat="1" ht="17.25" customHeight="1">
      <c r="B149" s="291"/>
      <c r="C149" s="296" t="s">
        <v>518</v>
      </c>
      <c r="D149" s="296"/>
      <c r="E149" s="296"/>
      <c r="F149" s="297" t="s">
        <v>519</v>
      </c>
      <c r="G149" s="298"/>
      <c r="H149" s="296"/>
      <c r="I149" s="296"/>
      <c r="J149" s="296" t="s">
        <v>520</v>
      </c>
      <c r="K149" s="293"/>
    </row>
    <row r="150" s="1" customFormat="1" ht="5.25" customHeight="1">
      <c r="B150" s="304"/>
      <c r="C150" s="299"/>
      <c r="D150" s="299"/>
      <c r="E150" s="299"/>
      <c r="F150" s="299"/>
      <c r="G150" s="300"/>
      <c r="H150" s="299"/>
      <c r="I150" s="299"/>
      <c r="J150" s="299"/>
      <c r="K150" s="327"/>
    </row>
    <row r="151" s="1" customFormat="1" ht="15" customHeight="1">
      <c r="B151" s="304"/>
      <c r="C151" s="331" t="s">
        <v>524</v>
      </c>
      <c r="D151" s="279"/>
      <c r="E151" s="279"/>
      <c r="F151" s="332" t="s">
        <v>521</v>
      </c>
      <c r="G151" s="279"/>
      <c r="H151" s="331" t="s">
        <v>561</v>
      </c>
      <c r="I151" s="331" t="s">
        <v>523</v>
      </c>
      <c r="J151" s="331">
        <v>120</v>
      </c>
      <c r="K151" s="327"/>
    </row>
    <row r="152" s="1" customFormat="1" ht="15" customHeight="1">
      <c r="B152" s="304"/>
      <c r="C152" s="331" t="s">
        <v>570</v>
      </c>
      <c r="D152" s="279"/>
      <c r="E152" s="279"/>
      <c r="F152" s="332" t="s">
        <v>521</v>
      </c>
      <c r="G152" s="279"/>
      <c r="H152" s="331" t="s">
        <v>581</v>
      </c>
      <c r="I152" s="331" t="s">
        <v>523</v>
      </c>
      <c r="J152" s="331" t="s">
        <v>572</v>
      </c>
      <c r="K152" s="327"/>
    </row>
    <row r="153" s="1" customFormat="1" ht="15" customHeight="1">
      <c r="B153" s="304"/>
      <c r="C153" s="331" t="s">
        <v>469</v>
      </c>
      <c r="D153" s="279"/>
      <c r="E153" s="279"/>
      <c r="F153" s="332" t="s">
        <v>521</v>
      </c>
      <c r="G153" s="279"/>
      <c r="H153" s="331" t="s">
        <v>582</v>
      </c>
      <c r="I153" s="331" t="s">
        <v>523</v>
      </c>
      <c r="J153" s="331" t="s">
        <v>572</v>
      </c>
      <c r="K153" s="327"/>
    </row>
    <row r="154" s="1" customFormat="1" ht="15" customHeight="1">
      <c r="B154" s="304"/>
      <c r="C154" s="331" t="s">
        <v>526</v>
      </c>
      <c r="D154" s="279"/>
      <c r="E154" s="279"/>
      <c r="F154" s="332" t="s">
        <v>527</v>
      </c>
      <c r="G154" s="279"/>
      <c r="H154" s="331" t="s">
        <v>561</v>
      </c>
      <c r="I154" s="331" t="s">
        <v>523</v>
      </c>
      <c r="J154" s="331">
        <v>50</v>
      </c>
      <c r="K154" s="327"/>
    </row>
    <row r="155" s="1" customFormat="1" ht="15" customHeight="1">
      <c r="B155" s="304"/>
      <c r="C155" s="331" t="s">
        <v>529</v>
      </c>
      <c r="D155" s="279"/>
      <c r="E155" s="279"/>
      <c r="F155" s="332" t="s">
        <v>521</v>
      </c>
      <c r="G155" s="279"/>
      <c r="H155" s="331" t="s">
        <v>561</v>
      </c>
      <c r="I155" s="331" t="s">
        <v>531</v>
      </c>
      <c r="J155" s="331"/>
      <c r="K155" s="327"/>
    </row>
    <row r="156" s="1" customFormat="1" ht="15" customHeight="1">
      <c r="B156" s="304"/>
      <c r="C156" s="331" t="s">
        <v>540</v>
      </c>
      <c r="D156" s="279"/>
      <c r="E156" s="279"/>
      <c r="F156" s="332" t="s">
        <v>527</v>
      </c>
      <c r="G156" s="279"/>
      <c r="H156" s="331" t="s">
        <v>561</v>
      </c>
      <c r="I156" s="331" t="s">
        <v>523</v>
      </c>
      <c r="J156" s="331">
        <v>50</v>
      </c>
      <c r="K156" s="327"/>
    </row>
    <row r="157" s="1" customFormat="1" ht="15" customHeight="1">
      <c r="B157" s="304"/>
      <c r="C157" s="331" t="s">
        <v>548</v>
      </c>
      <c r="D157" s="279"/>
      <c r="E157" s="279"/>
      <c r="F157" s="332" t="s">
        <v>527</v>
      </c>
      <c r="G157" s="279"/>
      <c r="H157" s="331" t="s">
        <v>561</v>
      </c>
      <c r="I157" s="331" t="s">
        <v>523</v>
      </c>
      <c r="J157" s="331">
        <v>50</v>
      </c>
      <c r="K157" s="327"/>
    </row>
    <row r="158" s="1" customFormat="1" ht="15" customHeight="1">
      <c r="B158" s="304"/>
      <c r="C158" s="331" t="s">
        <v>546</v>
      </c>
      <c r="D158" s="279"/>
      <c r="E158" s="279"/>
      <c r="F158" s="332" t="s">
        <v>527</v>
      </c>
      <c r="G158" s="279"/>
      <c r="H158" s="331" t="s">
        <v>561</v>
      </c>
      <c r="I158" s="331" t="s">
        <v>523</v>
      </c>
      <c r="J158" s="331">
        <v>50</v>
      </c>
      <c r="K158" s="327"/>
    </row>
    <row r="159" s="1" customFormat="1" ht="15" customHeight="1">
      <c r="B159" s="304"/>
      <c r="C159" s="331" t="s">
        <v>84</v>
      </c>
      <c r="D159" s="279"/>
      <c r="E159" s="279"/>
      <c r="F159" s="332" t="s">
        <v>521</v>
      </c>
      <c r="G159" s="279"/>
      <c r="H159" s="331" t="s">
        <v>583</v>
      </c>
      <c r="I159" s="331" t="s">
        <v>523</v>
      </c>
      <c r="J159" s="331" t="s">
        <v>584</v>
      </c>
      <c r="K159" s="327"/>
    </row>
    <row r="160" s="1" customFormat="1" ht="15" customHeight="1">
      <c r="B160" s="304"/>
      <c r="C160" s="331" t="s">
        <v>585</v>
      </c>
      <c r="D160" s="279"/>
      <c r="E160" s="279"/>
      <c r="F160" s="332" t="s">
        <v>521</v>
      </c>
      <c r="G160" s="279"/>
      <c r="H160" s="331" t="s">
        <v>586</v>
      </c>
      <c r="I160" s="331" t="s">
        <v>556</v>
      </c>
      <c r="J160" s="331"/>
      <c r="K160" s="327"/>
    </row>
    <row r="161" s="1" customFormat="1" ht="15" customHeight="1">
      <c r="B161" s="333"/>
      <c r="C161" s="313"/>
      <c r="D161" s="313"/>
      <c r="E161" s="313"/>
      <c r="F161" s="313"/>
      <c r="G161" s="313"/>
      <c r="H161" s="313"/>
      <c r="I161" s="313"/>
      <c r="J161" s="313"/>
      <c r="K161" s="334"/>
    </row>
    <row r="162" s="1" customFormat="1" ht="18.75" customHeight="1">
      <c r="B162" s="315"/>
      <c r="C162" s="325"/>
      <c r="D162" s="325"/>
      <c r="E162" s="325"/>
      <c r="F162" s="335"/>
      <c r="G162" s="325"/>
      <c r="H162" s="325"/>
      <c r="I162" s="325"/>
      <c r="J162" s="325"/>
      <c r="K162" s="315"/>
    </row>
    <row r="163" s="1" customFormat="1" ht="18.75" customHeight="1"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</row>
    <row r="164" s="1" customFormat="1" ht="7.5" customHeight="1">
      <c r="B164" s="266"/>
      <c r="C164" s="267"/>
      <c r="D164" s="267"/>
      <c r="E164" s="267"/>
      <c r="F164" s="267"/>
      <c r="G164" s="267"/>
      <c r="H164" s="267"/>
      <c r="I164" s="267"/>
      <c r="J164" s="267"/>
      <c r="K164" s="268"/>
    </row>
    <row r="165" s="1" customFormat="1" ht="45" customHeight="1">
      <c r="B165" s="269"/>
      <c r="C165" s="270" t="s">
        <v>587</v>
      </c>
      <c r="D165" s="270"/>
      <c r="E165" s="270"/>
      <c r="F165" s="270"/>
      <c r="G165" s="270"/>
      <c r="H165" s="270"/>
      <c r="I165" s="270"/>
      <c r="J165" s="270"/>
      <c r="K165" s="271"/>
    </row>
    <row r="166" s="1" customFormat="1" ht="17.25" customHeight="1">
      <c r="B166" s="269"/>
      <c r="C166" s="294" t="s">
        <v>515</v>
      </c>
      <c r="D166" s="294"/>
      <c r="E166" s="294"/>
      <c r="F166" s="294" t="s">
        <v>516</v>
      </c>
      <c r="G166" s="336"/>
      <c r="H166" s="337" t="s">
        <v>56</v>
      </c>
      <c r="I166" s="337" t="s">
        <v>59</v>
      </c>
      <c r="J166" s="294" t="s">
        <v>517</v>
      </c>
      <c r="K166" s="271"/>
    </row>
    <row r="167" s="1" customFormat="1" ht="17.25" customHeight="1">
      <c r="B167" s="272"/>
      <c r="C167" s="296" t="s">
        <v>518</v>
      </c>
      <c r="D167" s="296"/>
      <c r="E167" s="296"/>
      <c r="F167" s="297" t="s">
        <v>519</v>
      </c>
      <c r="G167" s="338"/>
      <c r="H167" s="339"/>
      <c r="I167" s="339"/>
      <c r="J167" s="296" t="s">
        <v>520</v>
      </c>
      <c r="K167" s="274"/>
    </row>
    <row r="168" s="1" customFormat="1" ht="5.25" customHeight="1">
      <c r="B168" s="304"/>
      <c r="C168" s="299"/>
      <c r="D168" s="299"/>
      <c r="E168" s="299"/>
      <c r="F168" s="299"/>
      <c r="G168" s="300"/>
      <c r="H168" s="299"/>
      <c r="I168" s="299"/>
      <c r="J168" s="299"/>
      <c r="K168" s="327"/>
    </row>
    <row r="169" s="1" customFormat="1" ht="15" customHeight="1">
      <c r="B169" s="304"/>
      <c r="C169" s="279" t="s">
        <v>524</v>
      </c>
      <c r="D169" s="279"/>
      <c r="E169" s="279"/>
      <c r="F169" s="302" t="s">
        <v>521</v>
      </c>
      <c r="G169" s="279"/>
      <c r="H169" s="279" t="s">
        <v>561</v>
      </c>
      <c r="I169" s="279" t="s">
        <v>523</v>
      </c>
      <c r="J169" s="279">
        <v>120</v>
      </c>
      <c r="K169" s="327"/>
    </row>
    <row r="170" s="1" customFormat="1" ht="15" customHeight="1">
      <c r="B170" s="304"/>
      <c r="C170" s="279" t="s">
        <v>570</v>
      </c>
      <c r="D170" s="279"/>
      <c r="E170" s="279"/>
      <c r="F170" s="302" t="s">
        <v>521</v>
      </c>
      <c r="G170" s="279"/>
      <c r="H170" s="279" t="s">
        <v>571</v>
      </c>
      <c r="I170" s="279" t="s">
        <v>523</v>
      </c>
      <c r="J170" s="279" t="s">
        <v>572</v>
      </c>
      <c r="K170" s="327"/>
    </row>
    <row r="171" s="1" customFormat="1" ht="15" customHeight="1">
      <c r="B171" s="304"/>
      <c r="C171" s="279" t="s">
        <v>469</v>
      </c>
      <c r="D171" s="279"/>
      <c r="E171" s="279"/>
      <c r="F171" s="302" t="s">
        <v>521</v>
      </c>
      <c r="G171" s="279"/>
      <c r="H171" s="279" t="s">
        <v>588</v>
      </c>
      <c r="I171" s="279" t="s">
        <v>523</v>
      </c>
      <c r="J171" s="279" t="s">
        <v>572</v>
      </c>
      <c r="K171" s="327"/>
    </row>
    <row r="172" s="1" customFormat="1" ht="15" customHeight="1">
      <c r="B172" s="304"/>
      <c r="C172" s="279" t="s">
        <v>526</v>
      </c>
      <c r="D172" s="279"/>
      <c r="E172" s="279"/>
      <c r="F172" s="302" t="s">
        <v>527</v>
      </c>
      <c r="G172" s="279"/>
      <c r="H172" s="279" t="s">
        <v>588</v>
      </c>
      <c r="I172" s="279" t="s">
        <v>523</v>
      </c>
      <c r="J172" s="279">
        <v>50</v>
      </c>
      <c r="K172" s="327"/>
    </row>
    <row r="173" s="1" customFormat="1" ht="15" customHeight="1">
      <c r="B173" s="304"/>
      <c r="C173" s="279" t="s">
        <v>529</v>
      </c>
      <c r="D173" s="279"/>
      <c r="E173" s="279"/>
      <c r="F173" s="302" t="s">
        <v>521</v>
      </c>
      <c r="G173" s="279"/>
      <c r="H173" s="279" t="s">
        <v>588</v>
      </c>
      <c r="I173" s="279" t="s">
        <v>531</v>
      </c>
      <c r="J173" s="279"/>
      <c r="K173" s="327"/>
    </row>
    <row r="174" s="1" customFormat="1" ht="15" customHeight="1">
      <c r="B174" s="304"/>
      <c r="C174" s="279" t="s">
        <v>540</v>
      </c>
      <c r="D174" s="279"/>
      <c r="E174" s="279"/>
      <c r="F174" s="302" t="s">
        <v>527</v>
      </c>
      <c r="G174" s="279"/>
      <c r="H174" s="279" t="s">
        <v>588</v>
      </c>
      <c r="I174" s="279" t="s">
        <v>523</v>
      </c>
      <c r="J174" s="279">
        <v>50</v>
      </c>
      <c r="K174" s="327"/>
    </row>
    <row r="175" s="1" customFormat="1" ht="15" customHeight="1">
      <c r="B175" s="304"/>
      <c r="C175" s="279" t="s">
        <v>548</v>
      </c>
      <c r="D175" s="279"/>
      <c r="E175" s="279"/>
      <c r="F175" s="302" t="s">
        <v>527</v>
      </c>
      <c r="G175" s="279"/>
      <c r="H175" s="279" t="s">
        <v>588</v>
      </c>
      <c r="I175" s="279" t="s">
        <v>523</v>
      </c>
      <c r="J175" s="279">
        <v>50</v>
      </c>
      <c r="K175" s="327"/>
    </row>
    <row r="176" s="1" customFormat="1" ht="15" customHeight="1">
      <c r="B176" s="304"/>
      <c r="C176" s="279" t="s">
        <v>546</v>
      </c>
      <c r="D176" s="279"/>
      <c r="E176" s="279"/>
      <c r="F176" s="302" t="s">
        <v>527</v>
      </c>
      <c r="G176" s="279"/>
      <c r="H176" s="279" t="s">
        <v>588</v>
      </c>
      <c r="I176" s="279" t="s">
        <v>523</v>
      </c>
      <c r="J176" s="279">
        <v>50</v>
      </c>
      <c r="K176" s="327"/>
    </row>
    <row r="177" s="1" customFormat="1" ht="15" customHeight="1">
      <c r="B177" s="304"/>
      <c r="C177" s="279" t="s">
        <v>99</v>
      </c>
      <c r="D177" s="279"/>
      <c r="E177" s="279"/>
      <c r="F177" s="302" t="s">
        <v>521</v>
      </c>
      <c r="G177" s="279"/>
      <c r="H177" s="279" t="s">
        <v>589</v>
      </c>
      <c r="I177" s="279" t="s">
        <v>590</v>
      </c>
      <c r="J177" s="279"/>
      <c r="K177" s="327"/>
    </row>
    <row r="178" s="1" customFormat="1" ht="15" customHeight="1">
      <c r="B178" s="304"/>
      <c r="C178" s="279" t="s">
        <v>59</v>
      </c>
      <c r="D178" s="279"/>
      <c r="E178" s="279"/>
      <c r="F178" s="302" t="s">
        <v>521</v>
      </c>
      <c r="G178" s="279"/>
      <c r="H178" s="279" t="s">
        <v>591</v>
      </c>
      <c r="I178" s="279" t="s">
        <v>592</v>
      </c>
      <c r="J178" s="279">
        <v>1</v>
      </c>
      <c r="K178" s="327"/>
    </row>
    <row r="179" s="1" customFormat="1" ht="15" customHeight="1">
      <c r="B179" s="304"/>
      <c r="C179" s="279" t="s">
        <v>55</v>
      </c>
      <c r="D179" s="279"/>
      <c r="E179" s="279"/>
      <c r="F179" s="302" t="s">
        <v>521</v>
      </c>
      <c r="G179" s="279"/>
      <c r="H179" s="279" t="s">
        <v>593</v>
      </c>
      <c r="I179" s="279" t="s">
        <v>523</v>
      </c>
      <c r="J179" s="279">
        <v>20</v>
      </c>
      <c r="K179" s="327"/>
    </row>
    <row r="180" s="1" customFormat="1" ht="15" customHeight="1">
      <c r="B180" s="304"/>
      <c r="C180" s="279" t="s">
        <v>56</v>
      </c>
      <c r="D180" s="279"/>
      <c r="E180" s="279"/>
      <c r="F180" s="302" t="s">
        <v>521</v>
      </c>
      <c r="G180" s="279"/>
      <c r="H180" s="279" t="s">
        <v>594</v>
      </c>
      <c r="I180" s="279" t="s">
        <v>523</v>
      </c>
      <c r="J180" s="279">
        <v>255</v>
      </c>
      <c r="K180" s="327"/>
    </row>
    <row r="181" s="1" customFormat="1" ht="15" customHeight="1">
      <c r="B181" s="304"/>
      <c r="C181" s="279" t="s">
        <v>100</v>
      </c>
      <c r="D181" s="279"/>
      <c r="E181" s="279"/>
      <c r="F181" s="302" t="s">
        <v>521</v>
      </c>
      <c r="G181" s="279"/>
      <c r="H181" s="279" t="s">
        <v>485</v>
      </c>
      <c r="I181" s="279" t="s">
        <v>523</v>
      </c>
      <c r="J181" s="279">
        <v>10</v>
      </c>
      <c r="K181" s="327"/>
    </row>
    <row r="182" s="1" customFormat="1" ht="15" customHeight="1">
      <c r="B182" s="304"/>
      <c r="C182" s="279" t="s">
        <v>101</v>
      </c>
      <c r="D182" s="279"/>
      <c r="E182" s="279"/>
      <c r="F182" s="302" t="s">
        <v>521</v>
      </c>
      <c r="G182" s="279"/>
      <c r="H182" s="279" t="s">
        <v>595</v>
      </c>
      <c r="I182" s="279" t="s">
        <v>556</v>
      </c>
      <c r="J182" s="279"/>
      <c r="K182" s="327"/>
    </row>
    <row r="183" s="1" customFormat="1" ht="15" customHeight="1">
      <c r="B183" s="304"/>
      <c r="C183" s="279" t="s">
        <v>596</v>
      </c>
      <c r="D183" s="279"/>
      <c r="E183" s="279"/>
      <c r="F183" s="302" t="s">
        <v>521</v>
      </c>
      <c r="G183" s="279"/>
      <c r="H183" s="279" t="s">
        <v>597</v>
      </c>
      <c r="I183" s="279" t="s">
        <v>556</v>
      </c>
      <c r="J183" s="279"/>
      <c r="K183" s="327"/>
    </row>
    <row r="184" s="1" customFormat="1" ht="15" customHeight="1">
      <c r="B184" s="304"/>
      <c r="C184" s="279" t="s">
        <v>585</v>
      </c>
      <c r="D184" s="279"/>
      <c r="E184" s="279"/>
      <c r="F184" s="302" t="s">
        <v>521</v>
      </c>
      <c r="G184" s="279"/>
      <c r="H184" s="279" t="s">
        <v>598</v>
      </c>
      <c r="I184" s="279" t="s">
        <v>556</v>
      </c>
      <c r="J184" s="279"/>
      <c r="K184" s="327"/>
    </row>
    <row r="185" s="1" customFormat="1" ht="15" customHeight="1">
      <c r="B185" s="304"/>
      <c r="C185" s="279" t="s">
        <v>103</v>
      </c>
      <c r="D185" s="279"/>
      <c r="E185" s="279"/>
      <c r="F185" s="302" t="s">
        <v>527</v>
      </c>
      <c r="G185" s="279"/>
      <c r="H185" s="279" t="s">
        <v>599</v>
      </c>
      <c r="I185" s="279" t="s">
        <v>523</v>
      </c>
      <c r="J185" s="279">
        <v>50</v>
      </c>
      <c r="K185" s="327"/>
    </row>
    <row r="186" s="1" customFormat="1" ht="15" customHeight="1">
      <c r="B186" s="304"/>
      <c r="C186" s="279" t="s">
        <v>600</v>
      </c>
      <c r="D186" s="279"/>
      <c r="E186" s="279"/>
      <c r="F186" s="302" t="s">
        <v>527</v>
      </c>
      <c r="G186" s="279"/>
      <c r="H186" s="279" t="s">
        <v>601</v>
      </c>
      <c r="I186" s="279" t="s">
        <v>602</v>
      </c>
      <c r="J186" s="279"/>
      <c r="K186" s="327"/>
    </row>
    <row r="187" s="1" customFormat="1" ht="15" customHeight="1">
      <c r="B187" s="304"/>
      <c r="C187" s="279" t="s">
        <v>603</v>
      </c>
      <c r="D187" s="279"/>
      <c r="E187" s="279"/>
      <c r="F187" s="302" t="s">
        <v>527</v>
      </c>
      <c r="G187" s="279"/>
      <c r="H187" s="279" t="s">
        <v>604</v>
      </c>
      <c r="I187" s="279" t="s">
        <v>602</v>
      </c>
      <c r="J187" s="279"/>
      <c r="K187" s="327"/>
    </row>
    <row r="188" s="1" customFormat="1" ht="15" customHeight="1">
      <c r="B188" s="304"/>
      <c r="C188" s="279" t="s">
        <v>605</v>
      </c>
      <c r="D188" s="279"/>
      <c r="E188" s="279"/>
      <c r="F188" s="302" t="s">
        <v>527</v>
      </c>
      <c r="G188" s="279"/>
      <c r="H188" s="279" t="s">
        <v>606</v>
      </c>
      <c r="I188" s="279" t="s">
        <v>602</v>
      </c>
      <c r="J188" s="279"/>
      <c r="K188" s="327"/>
    </row>
    <row r="189" s="1" customFormat="1" ht="15" customHeight="1">
      <c r="B189" s="304"/>
      <c r="C189" s="340" t="s">
        <v>607</v>
      </c>
      <c r="D189" s="279"/>
      <c r="E189" s="279"/>
      <c r="F189" s="302" t="s">
        <v>527</v>
      </c>
      <c r="G189" s="279"/>
      <c r="H189" s="279" t="s">
        <v>608</v>
      </c>
      <c r="I189" s="279" t="s">
        <v>609</v>
      </c>
      <c r="J189" s="341" t="s">
        <v>610</v>
      </c>
      <c r="K189" s="327"/>
    </row>
    <row r="190" s="17" customFormat="1" ht="15" customHeight="1">
      <c r="B190" s="342"/>
      <c r="C190" s="343" t="s">
        <v>611</v>
      </c>
      <c r="D190" s="344"/>
      <c r="E190" s="344"/>
      <c r="F190" s="345" t="s">
        <v>527</v>
      </c>
      <c r="G190" s="344"/>
      <c r="H190" s="344" t="s">
        <v>612</v>
      </c>
      <c r="I190" s="344" t="s">
        <v>609</v>
      </c>
      <c r="J190" s="346" t="s">
        <v>610</v>
      </c>
      <c r="K190" s="347"/>
    </row>
    <row r="191" s="1" customFormat="1" ht="15" customHeight="1">
      <c r="B191" s="304"/>
      <c r="C191" s="340" t="s">
        <v>44</v>
      </c>
      <c r="D191" s="279"/>
      <c r="E191" s="279"/>
      <c r="F191" s="302" t="s">
        <v>521</v>
      </c>
      <c r="G191" s="279"/>
      <c r="H191" s="276" t="s">
        <v>613</v>
      </c>
      <c r="I191" s="279" t="s">
        <v>614</v>
      </c>
      <c r="J191" s="279"/>
      <c r="K191" s="327"/>
    </row>
    <row r="192" s="1" customFormat="1" ht="15" customHeight="1">
      <c r="B192" s="304"/>
      <c r="C192" s="340" t="s">
        <v>615</v>
      </c>
      <c r="D192" s="279"/>
      <c r="E192" s="279"/>
      <c r="F192" s="302" t="s">
        <v>521</v>
      </c>
      <c r="G192" s="279"/>
      <c r="H192" s="279" t="s">
        <v>616</v>
      </c>
      <c r="I192" s="279" t="s">
        <v>556</v>
      </c>
      <c r="J192" s="279"/>
      <c r="K192" s="327"/>
    </row>
    <row r="193" s="1" customFormat="1" ht="15" customHeight="1">
      <c r="B193" s="304"/>
      <c r="C193" s="340" t="s">
        <v>617</v>
      </c>
      <c r="D193" s="279"/>
      <c r="E193" s="279"/>
      <c r="F193" s="302" t="s">
        <v>521</v>
      </c>
      <c r="G193" s="279"/>
      <c r="H193" s="279" t="s">
        <v>618</v>
      </c>
      <c r="I193" s="279" t="s">
        <v>556</v>
      </c>
      <c r="J193" s="279"/>
      <c r="K193" s="327"/>
    </row>
    <row r="194" s="1" customFormat="1" ht="15" customHeight="1">
      <c r="B194" s="304"/>
      <c r="C194" s="340" t="s">
        <v>619</v>
      </c>
      <c r="D194" s="279"/>
      <c r="E194" s="279"/>
      <c r="F194" s="302" t="s">
        <v>527</v>
      </c>
      <c r="G194" s="279"/>
      <c r="H194" s="279" t="s">
        <v>620</v>
      </c>
      <c r="I194" s="279" t="s">
        <v>556</v>
      </c>
      <c r="J194" s="279"/>
      <c r="K194" s="327"/>
    </row>
    <row r="195" s="1" customFormat="1" ht="15" customHeight="1">
      <c r="B195" s="333"/>
      <c r="C195" s="348"/>
      <c r="D195" s="313"/>
      <c r="E195" s="313"/>
      <c r="F195" s="313"/>
      <c r="G195" s="313"/>
      <c r="H195" s="313"/>
      <c r="I195" s="313"/>
      <c r="J195" s="313"/>
      <c r="K195" s="334"/>
    </row>
    <row r="196" s="1" customFormat="1" ht="18.75" customHeight="1">
      <c r="B196" s="315"/>
      <c r="C196" s="325"/>
      <c r="D196" s="325"/>
      <c r="E196" s="325"/>
      <c r="F196" s="335"/>
      <c r="G196" s="325"/>
      <c r="H196" s="325"/>
      <c r="I196" s="325"/>
      <c r="J196" s="325"/>
      <c r="K196" s="315"/>
    </row>
    <row r="197" s="1" customFormat="1" ht="18.75" customHeight="1">
      <c r="B197" s="315"/>
      <c r="C197" s="325"/>
      <c r="D197" s="325"/>
      <c r="E197" s="325"/>
      <c r="F197" s="335"/>
      <c r="G197" s="325"/>
      <c r="H197" s="325"/>
      <c r="I197" s="325"/>
      <c r="J197" s="325"/>
      <c r="K197" s="315"/>
    </row>
    <row r="198" s="1" customFormat="1" ht="18.75" customHeight="1">
      <c r="B198" s="287"/>
      <c r="C198" s="287"/>
      <c r="D198" s="287"/>
      <c r="E198" s="287"/>
      <c r="F198" s="287"/>
      <c r="G198" s="287"/>
      <c r="H198" s="287"/>
      <c r="I198" s="287"/>
      <c r="J198" s="287"/>
      <c r="K198" s="287"/>
    </row>
    <row r="199" s="1" customFormat="1" ht="13.5">
      <c r="B199" s="266"/>
      <c r="C199" s="267"/>
      <c r="D199" s="267"/>
      <c r="E199" s="267"/>
      <c r="F199" s="267"/>
      <c r="G199" s="267"/>
      <c r="H199" s="267"/>
      <c r="I199" s="267"/>
      <c r="J199" s="267"/>
      <c r="K199" s="268"/>
    </row>
    <row r="200" s="1" customFormat="1" ht="21">
      <c r="B200" s="269"/>
      <c r="C200" s="270" t="s">
        <v>621</v>
      </c>
      <c r="D200" s="270"/>
      <c r="E200" s="270"/>
      <c r="F200" s="270"/>
      <c r="G200" s="270"/>
      <c r="H200" s="270"/>
      <c r="I200" s="270"/>
      <c r="J200" s="270"/>
      <c r="K200" s="271"/>
    </row>
    <row r="201" s="1" customFormat="1" ht="25.5" customHeight="1">
      <c r="B201" s="269"/>
      <c r="C201" s="349" t="s">
        <v>622</v>
      </c>
      <c r="D201" s="349"/>
      <c r="E201" s="349"/>
      <c r="F201" s="349" t="s">
        <v>623</v>
      </c>
      <c r="G201" s="350"/>
      <c r="H201" s="349" t="s">
        <v>624</v>
      </c>
      <c r="I201" s="349"/>
      <c r="J201" s="349"/>
      <c r="K201" s="271"/>
    </row>
    <row r="202" s="1" customFormat="1" ht="5.25" customHeight="1">
      <c r="B202" s="304"/>
      <c r="C202" s="299"/>
      <c r="D202" s="299"/>
      <c r="E202" s="299"/>
      <c r="F202" s="299"/>
      <c r="G202" s="325"/>
      <c r="H202" s="299"/>
      <c r="I202" s="299"/>
      <c r="J202" s="299"/>
      <c r="K202" s="327"/>
    </row>
    <row r="203" s="1" customFormat="1" ht="15" customHeight="1">
      <c r="B203" s="304"/>
      <c r="C203" s="279" t="s">
        <v>614</v>
      </c>
      <c r="D203" s="279"/>
      <c r="E203" s="279"/>
      <c r="F203" s="302" t="s">
        <v>45</v>
      </c>
      <c r="G203" s="279"/>
      <c r="H203" s="279" t="s">
        <v>625</v>
      </c>
      <c r="I203" s="279"/>
      <c r="J203" s="279"/>
      <c r="K203" s="327"/>
    </row>
    <row r="204" s="1" customFormat="1" ht="15" customHeight="1">
      <c r="B204" s="304"/>
      <c r="C204" s="279"/>
      <c r="D204" s="279"/>
      <c r="E204" s="279"/>
      <c r="F204" s="302" t="s">
        <v>46</v>
      </c>
      <c r="G204" s="279"/>
      <c r="H204" s="279" t="s">
        <v>626</v>
      </c>
      <c r="I204" s="279"/>
      <c r="J204" s="279"/>
      <c r="K204" s="327"/>
    </row>
    <row r="205" s="1" customFormat="1" ht="15" customHeight="1">
      <c r="B205" s="304"/>
      <c r="C205" s="279"/>
      <c r="D205" s="279"/>
      <c r="E205" s="279"/>
      <c r="F205" s="302" t="s">
        <v>49</v>
      </c>
      <c r="G205" s="279"/>
      <c r="H205" s="279" t="s">
        <v>627</v>
      </c>
      <c r="I205" s="279"/>
      <c r="J205" s="279"/>
      <c r="K205" s="327"/>
    </row>
    <row r="206" s="1" customFormat="1" ht="15" customHeight="1">
      <c r="B206" s="304"/>
      <c r="C206" s="279"/>
      <c r="D206" s="279"/>
      <c r="E206" s="279"/>
      <c r="F206" s="302" t="s">
        <v>47</v>
      </c>
      <c r="G206" s="279"/>
      <c r="H206" s="279" t="s">
        <v>628</v>
      </c>
      <c r="I206" s="279"/>
      <c r="J206" s="279"/>
      <c r="K206" s="327"/>
    </row>
    <row r="207" s="1" customFormat="1" ht="15" customHeight="1">
      <c r="B207" s="304"/>
      <c r="C207" s="279"/>
      <c r="D207" s="279"/>
      <c r="E207" s="279"/>
      <c r="F207" s="302" t="s">
        <v>48</v>
      </c>
      <c r="G207" s="279"/>
      <c r="H207" s="279" t="s">
        <v>629</v>
      </c>
      <c r="I207" s="279"/>
      <c r="J207" s="279"/>
      <c r="K207" s="327"/>
    </row>
    <row r="208" s="1" customFormat="1" ht="15" customHeight="1">
      <c r="B208" s="304"/>
      <c r="C208" s="279"/>
      <c r="D208" s="279"/>
      <c r="E208" s="279"/>
      <c r="F208" s="302"/>
      <c r="G208" s="279"/>
      <c r="H208" s="279"/>
      <c r="I208" s="279"/>
      <c r="J208" s="279"/>
      <c r="K208" s="327"/>
    </row>
    <row r="209" s="1" customFormat="1" ht="15" customHeight="1">
      <c r="B209" s="304"/>
      <c r="C209" s="279" t="s">
        <v>568</v>
      </c>
      <c r="D209" s="279"/>
      <c r="E209" s="279"/>
      <c r="F209" s="302" t="s">
        <v>78</v>
      </c>
      <c r="G209" s="279"/>
      <c r="H209" s="279" t="s">
        <v>630</v>
      </c>
      <c r="I209" s="279"/>
      <c r="J209" s="279"/>
      <c r="K209" s="327"/>
    </row>
    <row r="210" s="1" customFormat="1" ht="15" customHeight="1">
      <c r="B210" s="304"/>
      <c r="C210" s="279"/>
      <c r="D210" s="279"/>
      <c r="E210" s="279"/>
      <c r="F210" s="302" t="s">
        <v>463</v>
      </c>
      <c r="G210" s="279"/>
      <c r="H210" s="279" t="s">
        <v>464</v>
      </c>
      <c r="I210" s="279"/>
      <c r="J210" s="279"/>
      <c r="K210" s="327"/>
    </row>
    <row r="211" s="1" customFormat="1" ht="15" customHeight="1">
      <c r="B211" s="304"/>
      <c r="C211" s="279"/>
      <c r="D211" s="279"/>
      <c r="E211" s="279"/>
      <c r="F211" s="302" t="s">
        <v>461</v>
      </c>
      <c r="G211" s="279"/>
      <c r="H211" s="279" t="s">
        <v>631</v>
      </c>
      <c r="I211" s="279"/>
      <c r="J211" s="279"/>
      <c r="K211" s="327"/>
    </row>
    <row r="212" s="1" customFormat="1" ht="15" customHeight="1">
      <c r="B212" s="351"/>
      <c r="C212" s="279"/>
      <c r="D212" s="279"/>
      <c r="E212" s="279"/>
      <c r="F212" s="302" t="s">
        <v>465</v>
      </c>
      <c r="G212" s="340"/>
      <c r="H212" s="331" t="s">
        <v>466</v>
      </c>
      <c r="I212" s="331"/>
      <c r="J212" s="331"/>
      <c r="K212" s="352"/>
    </row>
    <row r="213" s="1" customFormat="1" ht="15" customHeight="1">
      <c r="B213" s="351"/>
      <c r="C213" s="279"/>
      <c r="D213" s="279"/>
      <c r="E213" s="279"/>
      <c r="F213" s="302" t="s">
        <v>467</v>
      </c>
      <c r="G213" s="340"/>
      <c r="H213" s="331" t="s">
        <v>632</v>
      </c>
      <c r="I213" s="331"/>
      <c r="J213" s="331"/>
      <c r="K213" s="352"/>
    </row>
    <row r="214" s="1" customFormat="1" ht="15" customHeight="1">
      <c r="B214" s="351"/>
      <c r="C214" s="279"/>
      <c r="D214" s="279"/>
      <c r="E214" s="279"/>
      <c r="F214" s="302"/>
      <c r="G214" s="340"/>
      <c r="H214" s="331"/>
      <c r="I214" s="331"/>
      <c r="J214" s="331"/>
      <c r="K214" s="352"/>
    </row>
    <row r="215" s="1" customFormat="1" ht="15" customHeight="1">
      <c r="B215" s="351"/>
      <c r="C215" s="279" t="s">
        <v>592</v>
      </c>
      <c r="D215" s="279"/>
      <c r="E215" s="279"/>
      <c r="F215" s="302">
        <v>1</v>
      </c>
      <c r="G215" s="340"/>
      <c r="H215" s="331" t="s">
        <v>633</v>
      </c>
      <c r="I215" s="331"/>
      <c r="J215" s="331"/>
      <c r="K215" s="352"/>
    </row>
    <row r="216" s="1" customFormat="1" ht="15" customHeight="1">
      <c r="B216" s="351"/>
      <c r="C216" s="279"/>
      <c r="D216" s="279"/>
      <c r="E216" s="279"/>
      <c r="F216" s="302">
        <v>2</v>
      </c>
      <c r="G216" s="340"/>
      <c r="H216" s="331" t="s">
        <v>634</v>
      </c>
      <c r="I216" s="331"/>
      <c r="J216" s="331"/>
      <c r="K216" s="352"/>
    </row>
    <row r="217" s="1" customFormat="1" ht="15" customHeight="1">
      <c r="B217" s="351"/>
      <c r="C217" s="279"/>
      <c r="D217" s="279"/>
      <c r="E217" s="279"/>
      <c r="F217" s="302">
        <v>3</v>
      </c>
      <c r="G217" s="340"/>
      <c r="H217" s="331" t="s">
        <v>635</v>
      </c>
      <c r="I217" s="331"/>
      <c r="J217" s="331"/>
      <c r="K217" s="352"/>
    </row>
    <row r="218" s="1" customFormat="1" ht="15" customHeight="1">
      <c r="B218" s="351"/>
      <c r="C218" s="279"/>
      <c r="D218" s="279"/>
      <c r="E218" s="279"/>
      <c r="F218" s="302">
        <v>4</v>
      </c>
      <c r="G218" s="340"/>
      <c r="H218" s="331" t="s">
        <v>636</v>
      </c>
      <c r="I218" s="331"/>
      <c r="J218" s="331"/>
      <c r="K218" s="352"/>
    </row>
    <row r="219" s="1" customFormat="1" ht="12.75" customHeight="1">
      <c r="B219" s="353"/>
      <c r="C219" s="354"/>
      <c r="D219" s="354"/>
      <c r="E219" s="354"/>
      <c r="F219" s="354"/>
      <c r="G219" s="354"/>
      <c r="H219" s="354"/>
      <c r="I219" s="354"/>
      <c r="J219" s="354"/>
      <c r="K219" s="355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Karel Novák</dc:creator>
  <cp:lastModifiedBy>Karel Novák</cp:lastModifiedBy>
  <dcterms:created xsi:type="dcterms:W3CDTF">2024-02-06T11:53:02Z</dcterms:created>
  <dcterms:modified xsi:type="dcterms:W3CDTF">2024-02-06T11:53:04Z</dcterms:modified>
</cp:coreProperties>
</file>