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živatel\Documents\MARTIN ROZPOČTY 2024\ROUŠ KVĚTEN 2024 RAMPA MŠ BRODSKÁ\"/>
    </mc:Choice>
  </mc:AlternateContent>
  <bookViews>
    <workbookView xWindow="0" yWindow="0" windowWidth="0" windowHeight="0"/>
  </bookViews>
  <sheets>
    <sheet name="Rekapitulace stavby" sheetId="1" r:id="rId1"/>
    <sheet name="SO_01 - STAVEBNÍ ČÁST" sheetId="2" r:id="rId2"/>
    <sheet name="SO_02 - DEŠŤOVÁ KANALIZACE" sheetId="3" r:id="rId3"/>
    <sheet name="SO_03 - KOMUNIKACE" sheetId="4" r:id="rId4"/>
    <sheet name="SO_04 - VEDLEJŠÍ ROZPOČTO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'SO_01 - STAVEBNÍ ČÁST'!$C$132:$K$454</definedName>
    <definedName name="_xlnm.Print_Area" localSheetId="1">'SO_01 - STAVEBNÍ ČÁST'!$C$4:$J$76,'SO_01 - STAVEBNÍ ČÁST'!$C$120:$K$454</definedName>
    <definedName name="_xlnm.Print_Titles" localSheetId="1">'SO_01 - STAVEBNÍ ČÁST'!$132:$132</definedName>
    <definedName name="_xlnm._FilterDatabase" localSheetId="2" hidden="1">'SO_02 - DEŠŤOVÁ KANALIZACE'!$C$124:$K$225</definedName>
    <definedName name="_xlnm.Print_Area" localSheetId="2">'SO_02 - DEŠŤOVÁ KANALIZACE'!$C$4:$J$76,'SO_02 - DEŠŤOVÁ KANALIZACE'!$C$112:$K$225</definedName>
    <definedName name="_xlnm.Print_Titles" localSheetId="2">'SO_02 - DEŠŤOVÁ KANALIZACE'!$124:$124</definedName>
    <definedName name="_xlnm._FilterDatabase" localSheetId="3" hidden="1">'SO_03 - KOMUNIKACE'!$C$125:$K$203</definedName>
    <definedName name="_xlnm.Print_Area" localSheetId="3">'SO_03 - KOMUNIKACE'!$C$4:$J$76,'SO_03 - KOMUNIKACE'!$C$113:$K$203</definedName>
    <definedName name="_xlnm.Print_Titles" localSheetId="3">'SO_03 - KOMUNIKACE'!$125:$125</definedName>
    <definedName name="_xlnm._FilterDatabase" localSheetId="4" hidden="1">'SO_04 - VEDLEJŠÍ ROZPOČTO...'!$C$119:$K$138</definedName>
    <definedName name="_xlnm.Print_Area" localSheetId="4">'SO_04 - VEDLEJŠÍ ROZPOČTO...'!$C$4:$J$76,'SO_04 - VEDLEJŠÍ ROZPOČTO...'!$C$107:$K$138</definedName>
    <definedName name="_xlnm.Print_Titles" localSheetId="4">'SO_04 - VEDLEJŠÍ ROZPOČTO...'!$119:$119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91"/>
  <c r="J20"/>
  <c r="J18"/>
  <c r="E18"/>
  <c r="F92"/>
  <c r="J17"/>
  <c r="J15"/>
  <c r="E15"/>
  <c r="F116"/>
  <c r="J14"/>
  <c r="J12"/>
  <c r="J89"/>
  <c r="E7"/>
  <c r="E110"/>
  <c i="4" r="J37"/>
  <c r="J36"/>
  <c i="1" r="AY97"/>
  <c i="4" r="J35"/>
  <c i="1" r="AX97"/>
  <c i="4"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T190"/>
  <c r="T189"/>
  <c r="R191"/>
  <c r="R190"/>
  <c r="R189"/>
  <c r="P191"/>
  <c r="P190"/>
  <c r="P189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116"/>
  <c i="3" r="J37"/>
  <c r="J36"/>
  <c i="1" r="AY96"/>
  <c i="3" r="J35"/>
  <c i="1" r="AX96"/>
  <c i="3" r="BI224"/>
  <c r="BH224"/>
  <c r="BG224"/>
  <c r="BF224"/>
  <c r="T224"/>
  <c r="T223"/>
  <c r="T222"/>
  <c r="R224"/>
  <c r="R223"/>
  <c r="R222"/>
  <c r="P224"/>
  <c r="P223"/>
  <c r="P222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121"/>
  <c r="J14"/>
  <c r="J12"/>
  <c r="J119"/>
  <c r="E7"/>
  <c r="E115"/>
  <c i="2" r="J37"/>
  <c r="J36"/>
  <c i="1" r="AY95"/>
  <c i="2" r="J35"/>
  <c i="1" r="AX95"/>
  <c i="2"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T270"/>
  <c r="R271"/>
  <c r="R270"/>
  <c r="P271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F127"/>
  <c r="E125"/>
  <c r="F89"/>
  <c r="E87"/>
  <c r="J24"/>
  <c r="E24"/>
  <c r="J130"/>
  <c r="J23"/>
  <c r="J21"/>
  <c r="E21"/>
  <c r="J129"/>
  <c r="J20"/>
  <c r="J18"/>
  <c r="E18"/>
  <c r="F130"/>
  <c r="J17"/>
  <c r="J15"/>
  <c r="E15"/>
  <c r="F91"/>
  <c r="J14"/>
  <c r="J12"/>
  <c r="J127"/>
  <c r="E7"/>
  <c r="E123"/>
  <c i="1" r="L90"/>
  <c r="AM90"/>
  <c r="AM89"/>
  <c r="L89"/>
  <c r="AM87"/>
  <c r="L87"/>
  <c r="L85"/>
  <c r="L84"/>
  <c i="2" r="BK430"/>
  <c r="BK388"/>
  <c r="J378"/>
  <c r="BK367"/>
  <c r="J340"/>
  <c r="J317"/>
  <c r="J285"/>
  <c r="BK252"/>
  <c r="BK231"/>
  <c r="BK219"/>
  <c r="BK160"/>
  <c r="J448"/>
  <c r="BK433"/>
  <c r="J428"/>
  <c r="J417"/>
  <c r="J399"/>
  <c r="BK386"/>
  <c r="J350"/>
  <c r="J336"/>
  <c r="BK308"/>
  <c r="J296"/>
  <c r="J271"/>
  <c r="J257"/>
  <c r="J247"/>
  <c r="J231"/>
  <c r="BK214"/>
  <c r="BK194"/>
  <c r="BK177"/>
  <c r="J165"/>
  <c r="BK151"/>
  <c r="BK136"/>
  <c r="BK445"/>
  <c r="BK421"/>
  <c r="BK396"/>
  <c r="J388"/>
  <c r="BK371"/>
  <c r="J364"/>
  <c r="BK340"/>
  <c r="J325"/>
  <c r="BK293"/>
  <c r="BK279"/>
  <c r="BK247"/>
  <c r="BK217"/>
  <c r="BK206"/>
  <c r="J191"/>
  <c r="J177"/>
  <c r="BK143"/>
  <c r="J362"/>
  <c r="J347"/>
  <c r="J334"/>
  <c r="BK325"/>
  <c r="BK314"/>
  <c r="BK296"/>
  <c r="J261"/>
  <c r="J236"/>
  <c r="J203"/>
  <c r="BK158"/>
  <c r="J141"/>
  <c i="3" r="J203"/>
  <c r="BK188"/>
  <c r="J177"/>
  <c r="BK165"/>
  <c r="J128"/>
  <c r="J205"/>
  <c r="J159"/>
  <c r="J140"/>
  <c r="J224"/>
  <c r="J199"/>
  <c r="J162"/>
  <c r="J144"/>
  <c r="BK220"/>
  <c r="BK197"/>
  <c r="BK157"/>
  <c i="4" r="J197"/>
  <c r="BK161"/>
  <c r="BK134"/>
  <c r="BK168"/>
  <c r="BK144"/>
  <c r="J129"/>
  <c r="J177"/>
  <c r="BK156"/>
  <c r="BK187"/>
  <c r="J156"/>
  <c r="BK129"/>
  <c i="5" r="BK127"/>
  <c r="J132"/>
  <c r="J127"/>
  <c i="2" r="BK424"/>
  <c r="BK411"/>
  <c r="J383"/>
  <c r="J371"/>
  <c r="BK362"/>
  <c r="BK327"/>
  <c r="BK311"/>
  <c r="BK275"/>
  <c r="J245"/>
  <c r="BK227"/>
  <c r="J167"/>
  <c i="1" r="AS94"/>
  <c i="2" r="J424"/>
  <c r="J414"/>
  <c r="J396"/>
  <c r="BK383"/>
  <c r="J353"/>
  <c r="J342"/>
  <c r="J305"/>
  <c r="BK285"/>
  <c r="J266"/>
  <c r="BK249"/>
  <c r="J233"/>
  <c r="J221"/>
  <c r="J206"/>
  <c r="BK189"/>
  <c r="J160"/>
  <c r="BK146"/>
  <c r="J453"/>
  <c r="BK438"/>
  <c r="BK414"/>
  <c r="BK392"/>
  <c r="J386"/>
  <c r="BK369"/>
  <c r="BK359"/>
  <c r="J338"/>
  <c r="BK305"/>
  <c r="BK281"/>
  <c r="BK266"/>
  <c r="BK229"/>
  <c r="BK212"/>
  <c r="BK183"/>
  <c r="J155"/>
  <c r="BK139"/>
  <c r="J374"/>
  <c r="BK350"/>
  <c r="BK336"/>
  <c r="J323"/>
  <c r="J311"/>
  <c r="J293"/>
  <c r="BK257"/>
  <c r="BK239"/>
  <c r="J219"/>
  <c r="J183"/>
  <c r="BK155"/>
  <c i="3" r="BK207"/>
  <c r="J197"/>
  <c r="BK180"/>
  <c r="J171"/>
  <c r="J133"/>
  <c r="J210"/>
  <c r="J185"/>
  <c r="J147"/>
  <c r="BK135"/>
  <c r="BK210"/>
  <c r="BK201"/>
  <c r="BK168"/>
  <c r="BK154"/>
  <c r="BK137"/>
  <c r="BK217"/>
  <c r="BK177"/>
  <c r="BK147"/>
  <c i="4" r="J202"/>
  <c r="BK174"/>
  <c r="BK152"/>
  <c r="BK202"/>
  <c r="BK177"/>
  <c r="J161"/>
  <c r="J134"/>
  <c r="J184"/>
  <c r="J174"/>
  <c r="BK132"/>
  <c r="J168"/>
  <c r="J147"/>
  <c i="5" r="BK129"/>
  <c r="J125"/>
  <c r="BK137"/>
  <c r="BK132"/>
  <c r="BK125"/>
  <c i="2" r="BK417"/>
  <c r="BK399"/>
  <c r="BK380"/>
  <c r="J369"/>
  <c r="J320"/>
  <c r="J314"/>
  <c r="J279"/>
  <c r="J249"/>
  <c r="J229"/>
  <c r="J180"/>
  <c r="BK453"/>
  <c r="J445"/>
  <c r="BK435"/>
  <c r="J421"/>
  <c r="J411"/>
  <c r="BK390"/>
  <c r="J356"/>
  <c r="J345"/>
  <c r="BK323"/>
  <c r="J299"/>
  <c r="J268"/>
  <c r="J252"/>
  <c r="BK236"/>
  <c r="J227"/>
  <c r="BK209"/>
  <c r="BK191"/>
  <c r="J174"/>
  <c r="BK163"/>
  <c r="J139"/>
  <c r="BK448"/>
  <c r="BK428"/>
  <c r="BK402"/>
  <c r="J390"/>
  <c r="BK376"/>
  <c r="BK356"/>
  <c r="BK334"/>
  <c r="BK302"/>
  <c r="J289"/>
  <c r="BK268"/>
  <c r="J239"/>
  <c r="J209"/>
  <c r="J189"/>
  <c r="BK165"/>
  <c r="J136"/>
  <c r="J359"/>
  <c r="BK345"/>
  <c r="J327"/>
  <c r="BK317"/>
  <c r="BK271"/>
  <c r="J255"/>
  <c r="BK225"/>
  <c r="J186"/>
  <c r="J143"/>
  <c i="3" r="J217"/>
  <c r="J201"/>
  <c r="BK185"/>
  <c r="J168"/>
  <c r="J131"/>
  <c r="J207"/>
  <c r="BK171"/>
  <c r="BK144"/>
  <c r="BK128"/>
  <c r="BK203"/>
  <c r="J180"/>
  <c r="J165"/>
  <c r="J151"/>
  <c r="J135"/>
  <c r="BK205"/>
  <c r="BK162"/>
  <c r="BK133"/>
  <c i="4" r="J199"/>
  <c r="BK163"/>
  <c r="BK150"/>
  <c r="BK191"/>
  <c r="BK171"/>
  <c r="J152"/>
  <c r="J132"/>
  <c r="J180"/>
  <c r="BK147"/>
  <c r="BK199"/>
  <c r="BK180"/>
  <c r="J150"/>
  <c i="5" r="J137"/>
  <c r="BK123"/>
  <c r="J134"/>
  <c r="J129"/>
  <c r="J123"/>
  <c i="2" r="J433"/>
  <c r="BK394"/>
  <c r="BK374"/>
  <c r="BK364"/>
  <c r="J329"/>
  <c r="BK299"/>
  <c r="BK263"/>
  <c r="BK233"/>
  <c r="BK221"/>
  <c r="J163"/>
  <c r="BK450"/>
  <c r="J438"/>
  <c r="J430"/>
  <c r="J419"/>
  <c r="J402"/>
  <c r="J392"/>
  <c r="J376"/>
  <c r="BK347"/>
  <c r="BK329"/>
  <c r="J302"/>
  <c r="J281"/>
  <c r="BK261"/>
  <c r="BK255"/>
  <c r="BK245"/>
  <c r="J225"/>
  <c r="J212"/>
  <c r="BK203"/>
  <c r="BK186"/>
  <c r="BK167"/>
  <c r="J158"/>
  <c r="BK141"/>
  <c r="J450"/>
  <c r="J435"/>
  <c r="BK419"/>
  <c r="J394"/>
  <c r="BK378"/>
  <c r="J367"/>
  <c r="BK342"/>
  <c r="BK332"/>
  <c r="BK289"/>
  <c r="J275"/>
  <c r="BK242"/>
  <c r="J214"/>
  <c r="J194"/>
  <c r="BK180"/>
  <c r="J151"/>
  <c r="J380"/>
  <c r="BK353"/>
  <c r="BK338"/>
  <c r="J332"/>
  <c r="BK320"/>
  <c r="J308"/>
  <c r="J263"/>
  <c r="J242"/>
  <c r="J217"/>
  <c r="BK174"/>
  <c r="J146"/>
  <c i="3" r="J214"/>
  <c r="BK199"/>
  <c r="J182"/>
  <c r="J175"/>
  <c r="J154"/>
  <c r="BK214"/>
  <c r="J188"/>
  <c r="J157"/>
  <c r="J137"/>
  <c r="J220"/>
  <c r="BK175"/>
  <c r="BK159"/>
  <c r="BK140"/>
  <c r="BK224"/>
  <c r="BK182"/>
  <c r="BK151"/>
  <c r="BK131"/>
  <c i="4" r="J187"/>
  <c r="BK159"/>
  <c r="BK184"/>
  <c r="J163"/>
  <c r="BK137"/>
  <c r="BK197"/>
  <c r="J171"/>
  <c r="J144"/>
  <c r="J191"/>
  <c r="J159"/>
  <c r="J137"/>
  <c i="5" r="BK134"/>
  <c i="2" l="1" r="R135"/>
  <c r="P154"/>
  <c r="P162"/>
  <c r="P224"/>
  <c r="R260"/>
  <c r="BK274"/>
  <c r="J274"/>
  <c r="J106"/>
  <c r="T316"/>
  <c r="T344"/>
  <c r="T358"/>
  <c r="P382"/>
  <c r="BK416"/>
  <c r="J416"/>
  <c r="J111"/>
  <c r="BK437"/>
  <c r="J437"/>
  <c r="J112"/>
  <c r="BK447"/>
  <c r="J447"/>
  <c r="J113"/>
  <c i="3" r="T127"/>
  <c r="T174"/>
  <c r="R179"/>
  <c r="R209"/>
  <c i="4" r="R128"/>
  <c r="BK167"/>
  <c r="J167"/>
  <c r="J100"/>
  <c i="2" r="P135"/>
  <c r="R154"/>
  <c r="T154"/>
  <c r="T224"/>
  <c r="T260"/>
  <c r="P274"/>
  <c r="BK316"/>
  <c r="J316"/>
  <c r="J107"/>
  <c r="BK344"/>
  <c r="J344"/>
  <c r="J108"/>
  <c r="R358"/>
  <c r="BK382"/>
  <c r="J382"/>
  <c r="J110"/>
  <c r="T416"/>
  <c r="T437"/>
  <c r="R447"/>
  <c i="3" r="P127"/>
  <c r="R174"/>
  <c r="P179"/>
  <c r="P209"/>
  <c i="4" r="P128"/>
  <c r="R158"/>
  <c r="P167"/>
  <c r="BK196"/>
  <c r="J196"/>
  <c r="J105"/>
  <c r="T196"/>
  <c r="T195"/>
  <c i="2" r="BK135"/>
  <c r="J135"/>
  <c r="J98"/>
  <c r="T135"/>
  <c r="BK154"/>
  <c r="J154"/>
  <c r="J100"/>
  <c r="BK162"/>
  <c r="J162"/>
  <c r="J101"/>
  <c r="R162"/>
  <c r="T162"/>
  <c r="BK224"/>
  <c r="J224"/>
  <c r="J102"/>
  <c r="BK260"/>
  <c r="J260"/>
  <c r="J103"/>
  <c r="R274"/>
  <c r="P316"/>
  <c r="P344"/>
  <c r="BK358"/>
  <c r="J358"/>
  <c r="J109"/>
  <c r="T382"/>
  <c r="R416"/>
  <c r="P437"/>
  <c r="P447"/>
  <c i="3" r="BK127"/>
  <c r="J127"/>
  <c r="J98"/>
  <c r="BK174"/>
  <c r="J174"/>
  <c r="J100"/>
  <c r="BK179"/>
  <c r="J179"/>
  <c r="J101"/>
  <c r="BK209"/>
  <c r="J209"/>
  <c r="J102"/>
  <c i="4" r="BK128"/>
  <c r="J128"/>
  <c r="J98"/>
  <c r="BK158"/>
  <c r="J158"/>
  <c r="J99"/>
  <c r="T158"/>
  <c r="T167"/>
  <c r="R196"/>
  <c r="R195"/>
  <c i="5" r="BK122"/>
  <c r="T122"/>
  <c i="2" r="R224"/>
  <c r="P260"/>
  <c r="T274"/>
  <c r="R316"/>
  <c r="R344"/>
  <c r="P358"/>
  <c r="R382"/>
  <c r="P416"/>
  <c r="R437"/>
  <c r="T447"/>
  <c i="3" r="R127"/>
  <c r="R126"/>
  <c r="R125"/>
  <c r="P174"/>
  <c r="T179"/>
  <c r="T209"/>
  <c i="4" r="T128"/>
  <c r="T127"/>
  <c r="T126"/>
  <c r="P158"/>
  <c r="R167"/>
  <c r="P196"/>
  <c r="P195"/>
  <c i="5" r="P122"/>
  <c r="R122"/>
  <c r="BK131"/>
  <c r="J131"/>
  <c r="J99"/>
  <c r="P131"/>
  <c r="R131"/>
  <c r="T131"/>
  <c i="2" r="BK150"/>
  <c r="J150"/>
  <c r="J99"/>
  <c i="4" r="BK186"/>
  <c r="J186"/>
  <c r="J101"/>
  <c r="BK190"/>
  <c r="BK189"/>
  <c r="J189"/>
  <c r="J102"/>
  <c i="2" r="BK270"/>
  <c r="J270"/>
  <c r="J104"/>
  <c i="3" r="BK170"/>
  <c r="J170"/>
  <c r="J99"/>
  <c r="BK219"/>
  <c r="J219"/>
  <c r="J103"/>
  <c r="BK223"/>
  <c r="J223"/>
  <c r="J105"/>
  <c i="4" r="BK201"/>
  <c r="J201"/>
  <c r="J106"/>
  <c i="5" r="BK136"/>
  <c r="J136"/>
  <c r="J100"/>
  <c i="4" r="BK127"/>
  <c r="J127"/>
  <c r="J97"/>
  <c i="5" r="J92"/>
  <c r="J116"/>
  <c r="BE134"/>
  <c i="4" r="J190"/>
  <c r="J103"/>
  <c r="BK195"/>
  <c r="J195"/>
  <c r="J104"/>
  <c i="5" r="F117"/>
  <c r="BE127"/>
  <c r="BE137"/>
  <c r="E85"/>
  <c r="F91"/>
  <c r="J114"/>
  <c r="BE129"/>
  <c r="BE123"/>
  <c r="BE125"/>
  <c r="BE132"/>
  <c i="4" r="F91"/>
  <c r="J92"/>
  <c r="F123"/>
  <c r="BE147"/>
  <c r="BE184"/>
  <c r="BE197"/>
  <c r="BE202"/>
  <c r="E85"/>
  <c r="J89"/>
  <c r="BE129"/>
  <c r="BE132"/>
  <c r="BE134"/>
  <c r="BE150"/>
  <c r="BE159"/>
  <c r="BE161"/>
  <c r="BE168"/>
  <c r="BE187"/>
  <c r="J91"/>
  <c r="BE152"/>
  <c r="BE156"/>
  <c r="BE174"/>
  <c r="BE180"/>
  <c r="BE137"/>
  <c r="BE144"/>
  <c r="BE163"/>
  <c r="BE171"/>
  <c r="BE177"/>
  <c r="BE191"/>
  <c r="BE199"/>
  <c i="3" r="J89"/>
  <c r="J92"/>
  <c r="J121"/>
  <c r="BE135"/>
  <c r="BE137"/>
  <c r="BE165"/>
  <c r="BE171"/>
  <c r="BE188"/>
  <c r="BE207"/>
  <c r="BE224"/>
  <c r="F91"/>
  <c r="BE128"/>
  <c r="BE131"/>
  <c r="BE182"/>
  <c r="BE185"/>
  <c r="BE205"/>
  <c r="BE214"/>
  <c r="E85"/>
  <c r="F92"/>
  <c r="BE147"/>
  <c r="BE151"/>
  <c r="BE162"/>
  <c r="BE168"/>
  <c r="BE175"/>
  <c r="BE177"/>
  <c r="BE180"/>
  <c r="BE197"/>
  <c r="BE199"/>
  <c r="BE201"/>
  <c r="BE217"/>
  <c r="BE220"/>
  <c r="BE133"/>
  <c r="BE140"/>
  <c r="BE144"/>
  <c r="BE154"/>
  <c r="BE157"/>
  <c r="BE159"/>
  <c r="BE203"/>
  <c r="BE210"/>
  <c i="2" r="F92"/>
  <c r="F129"/>
  <c r="BE136"/>
  <c r="BE163"/>
  <c r="BE165"/>
  <c r="BE177"/>
  <c r="BE203"/>
  <c r="BE212"/>
  <c r="BE227"/>
  <c r="BE231"/>
  <c r="BE233"/>
  <c r="BE242"/>
  <c r="BE247"/>
  <c r="BE249"/>
  <c r="BE275"/>
  <c r="BE279"/>
  <c r="BE281"/>
  <c r="BE299"/>
  <c r="BE302"/>
  <c r="BE327"/>
  <c r="BE340"/>
  <c r="BE367"/>
  <c r="BE378"/>
  <c r="J89"/>
  <c r="J92"/>
  <c r="BE158"/>
  <c r="BE160"/>
  <c r="BE167"/>
  <c r="BE194"/>
  <c r="BE219"/>
  <c r="BE221"/>
  <c r="BE225"/>
  <c r="BE236"/>
  <c r="BE252"/>
  <c r="BE257"/>
  <c r="BE261"/>
  <c r="BE296"/>
  <c r="BE308"/>
  <c r="BE314"/>
  <c r="BE320"/>
  <c r="BE329"/>
  <c r="BE336"/>
  <c r="BE347"/>
  <c r="BE350"/>
  <c r="BE383"/>
  <c r="BE390"/>
  <c r="BE392"/>
  <c r="BE394"/>
  <c r="BE399"/>
  <c r="BE411"/>
  <c r="BE417"/>
  <c r="BE430"/>
  <c r="BE433"/>
  <c r="BE438"/>
  <c r="BE445"/>
  <c r="J91"/>
  <c r="BE180"/>
  <c r="BE189"/>
  <c r="BE217"/>
  <c r="BE229"/>
  <c r="BE263"/>
  <c r="BE311"/>
  <c r="BE317"/>
  <c r="BE325"/>
  <c r="BE338"/>
  <c r="BE359"/>
  <c r="BE362"/>
  <c r="BE364"/>
  <c r="BE369"/>
  <c r="BE371"/>
  <c r="BE374"/>
  <c r="BE376"/>
  <c r="BE380"/>
  <c r="BE388"/>
  <c r="BE402"/>
  <c r="BE414"/>
  <c r="BE424"/>
  <c r="BE435"/>
  <c r="BE448"/>
  <c r="BE450"/>
  <c r="BE453"/>
  <c r="E85"/>
  <c r="BE139"/>
  <c r="BE141"/>
  <c r="BE143"/>
  <c r="BE146"/>
  <c r="BE151"/>
  <c r="BE155"/>
  <c r="BE174"/>
  <c r="BE183"/>
  <c r="BE186"/>
  <c r="BE191"/>
  <c r="BE206"/>
  <c r="BE209"/>
  <c r="BE214"/>
  <c r="BE239"/>
  <c r="BE245"/>
  <c r="BE255"/>
  <c r="BE266"/>
  <c r="BE268"/>
  <c r="BE271"/>
  <c r="BE285"/>
  <c r="BE289"/>
  <c r="BE293"/>
  <c r="BE305"/>
  <c r="BE323"/>
  <c r="BE332"/>
  <c r="BE334"/>
  <c r="BE342"/>
  <c r="BE345"/>
  <c r="BE353"/>
  <c r="BE356"/>
  <c r="BE386"/>
  <c r="BE396"/>
  <c r="BE419"/>
  <c r="BE421"/>
  <c r="BE428"/>
  <c r="F37"/>
  <c i="1" r="BD95"/>
  <c i="2" r="J34"/>
  <c i="1" r="AW95"/>
  <c i="3" r="F35"/>
  <c i="1" r="BB96"/>
  <c i="4" r="F34"/>
  <c i="1" r="BA97"/>
  <c i="5" r="F37"/>
  <c i="1" r="BD98"/>
  <c i="5" r="F34"/>
  <c i="1" r="BA98"/>
  <c i="2" r="F36"/>
  <c i="1" r="BC95"/>
  <c i="3" r="F37"/>
  <c i="1" r="BD96"/>
  <c i="3" r="F34"/>
  <c i="1" r="BA96"/>
  <c i="4" r="F36"/>
  <c i="1" r="BC97"/>
  <c i="5" r="F35"/>
  <c i="1" r="BB98"/>
  <c i="2" r="F35"/>
  <c i="1" r="BB95"/>
  <c i="3" r="F36"/>
  <c i="1" r="BC96"/>
  <c i="4" r="J34"/>
  <c i="1" r="AW97"/>
  <c i="5" r="J34"/>
  <c i="1" r="AW98"/>
  <c i="5" r="F36"/>
  <c i="1" r="BC98"/>
  <c i="2" r="F34"/>
  <c i="1" r="BA95"/>
  <c i="3" r="J34"/>
  <c i="1" r="AW96"/>
  <c i="4" r="F35"/>
  <c i="1" r="BB97"/>
  <c i="4" r="F37"/>
  <c i="1" r="BD97"/>
  <c i="5" l="1" r="R121"/>
  <c r="R120"/>
  <c i="2" r="T273"/>
  <c i="5" r="BK121"/>
  <c r="J121"/>
  <c r="J97"/>
  <c i="4" r="R127"/>
  <c r="R126"/>
  <c i="5" r="P121"/>
  <c r="P120"/>
  <c i="1" r="AU98"/>
  <c i="3" r="P126"/>
  <c r="P125"/>
  <c i="1" r="AU96"/>
  <c i="2" r="P273"/>
  <c r="R273"/>
  <c r="T134"/>
  <c r="T133"/>
  <c i="4" r="P127"/>
  <c r="P126"/>
  <c i="1" r="AU97"/>
  <c i="2" r="P134"/>
  <c r="P133"/>
  <c i="1" r="AU95"/>
  <c i="5" r="T121"/>
  <c r="T120"/>
  <c i="3" r="T126"/>
  <c r="T125"/>
  <c i="2" r="R134"/>
  <c r="R133"/>
  <c r="BK134"/>
  <c r="BK133"/>
  <c r="J133"/>
  <c i="3" r="BK126"/>
  <c r="J126"/>
  <c r="J97"/>
  <c r="BK222"/>
  <c r="J222"/>
  <c r="J104"/>
  <c i="5" r="J122"/>
  <c r="J98"/>
  <c i="2" r="BK273"/>
  <c r="J273"/>
  <c r="J105"/>
  <c i="4" r="BK126"/>
  <c r="J126"/>
  <c i="3" r="F33"/>
  <c i="1" r="AZ96"/>
  <c i="4" r="J33"/>
  <c i="1" r="AV97"/>
  <c r="AT97"/>
  <c i="5" r="F33"/>
  <c i="1" r="AZ98"/>
  <c r="BC94"/>
  <c r="AY94"/>
  <c r="BB94"/>
  <c r="AX94"/>
  <c i="2" r="F33"/>
  <c i="1" r="AZ95"/>
  <c i="2" r="J30"/>
  <c i="1" r="AG95"/>
  <c i="3" r="J33"/>
  <c i="1" r="AV96"/>
  <c r="AT96"/>
  <c i="4" r="F33"/>
  <c i="1" r="AZ97"/>
  <c i="4" r="J30"/>
  <c i="1" r="AG97"/>
  <c r="BA94"/>
  <c r="W30"/>
  <c r="BD94"/>
  <c r="W33"/>
  <c i="5" r="J33"/>
  <c i="1" r="AV98"/>
  <c r="AT98"/>
  <c i="2" r="J33"/>
  <c i="1" r="AV95"/>
  <c r="AT95"/>
  <c r="AN95"/>
  <c i="2" l="1" r="J134"/>
  <c r="J97"/>
  <c i="3" r="BK125"/>
  <c r="J125"/>
  <c r="J96"/>
  <c i="2" r="J96"/>
  <c i="5" r="BK120"/>
  <c r="J120"/>
  <c i="1" r="AN97"/>
  <c i="4" r="J96"/>
  <c r="J39"/>
  <c i="2" r="J39"/>
  <c i="5" r="J30"/>
  <c i="1" r="AG98"/>
  <c r="AZ94"/>
  <c r="AV94"/>
  <c r="AK29"/>
  <c r="AU94"/>
  <c r="AW94"/>
  <c r="AK30"/>
  <c r="W31"/>
  <c r="W32"/>
  <c i="5" l="1" r="J39"/>
  <c r="J96"/>
  <c i="1" r="AN98"/>
  <c i="3" r="J30"/>
  <c i="1" r="AG96"/>
  <c r="AT94"/>
  <c r="W29"/>
  <c i="3" l="1" r="J39"/>
  <c i="1"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<sst xmlns="http://schemas.openxmlformats.org/spreadsheetml/2006/main">
  <si>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</si>
  <si>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</si>
  <si>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</si>
  <si>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</si>
  <si>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</si>
  <si>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{39109efe-cd47-4f04-9931-87df9d7c5b31}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</si>
  <si>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</si>
  <si>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</si>
  <si>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</si>
  <si>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</si>
  <si>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</si>
  <si>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</si>
  <si>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</si>
  <si>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</si>
  <si>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SK-2024-06-01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</si>
  <si>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</si>
  <si>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</si>
  <si>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NÁKLADNÍ RAMPA SE ZASTŘEŠENÍM MŠ BRODSKÁ</t>
  </si>
  <si>
    <t>KSO:</t>
  </si>
  <si>
    <t>CC-CZ:</t>
  </si>
  <si>
    <t>Místo:</t>
  </si>
  <si>
    <t xml:space="preserve"> </t>
  </si>
  <si>
    <t>Datum:</t>
  </si>
  <si>
    <t>1. 6. 2024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</si>
  <si>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</si>
  <si>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</si>
  <si>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</si>
  <si>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</si>
  <si>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</si>
  <si>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</si>
  <si>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</si>
  <si>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</si>
  <si>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</si>
  <si>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</si>
  <si>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</si>
  <si>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</si>
  <si>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</si>
  <si>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</si>
  <si>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</si>
  <si>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</si>
  <si>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</si>
  <si>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</si>
  <si>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</si>
  <si>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</si>
  <si>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</si>
  <si>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</si>
  <si>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</si>
  <si>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</si>
  <si>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</si>
  <si>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</si>
  <si>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</si>
  <si>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</si>
  <si>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</si>
  <si>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</si>
  <si>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</si>
  <si>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</si>
  <si>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</si>
  <si>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</si>
  <si>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</si>
  <si>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</si>
  <si>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</si>
  <si>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</si>
  <si>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</si>
  <si>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</si>
  <si>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</si>
  <si>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</si>
  <si>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</si>
  <si>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</si>
  <si>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</si>
  <si>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</si>
  <si>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</si>
  <si>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</si>
  <si>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</si>
  <si>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</si>
  <si>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</si>
  <si>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</si>
  <si>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</si>
  <si>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</si>
  <si>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</si>
  <si>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STAVEBNÍ ČÁST</t>
  </si>
  <si>
    <t>STA</t>
  </si>
  <si>
    <t>1</t>
  </si>
  <si>
    <t>{9c7b545c-af9b-4492-8560-04545ffeec27}</t>
  </si>
  <si>
    <t>2</t>
  </si>
  <si>
    <t>SO_02</t>
  </si>
  <si>
    <t>DEŠŤOVÁ KANALIZACE</t>
  </si>
  <si>
    <t>{9085e355-d49b-4f4e-a85b-54a582b32f7c}</t>
  </si>
  <si>
    <t>SO_03</t>
  </si>
  <si>
    <t>KOMUNIKACE</t>
  </si>
  <si>
    <t>{5cca03a7-9b6a-49f7-9957-13c0cbbe4848}</t>
  </si>
  <si>
    <t>SO_04</t>
  </si>
  <si>
    <t>VEDLEJŠÍ ROZPOČTOVÉ NÁKLADY</t>
  </si>
  <si>
    <t>{cf9c5530-473e-4a7a-be5e-81ea33862956}</t>
  </si>
  <si>
    <t>KRYCÍ LIST SOUPISU PRACÍ</t>
  </si>
  <si>
    <t>Objekt:</t>
  </si>
  <si>
    <t>SO_01 -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</si>
  <si>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</si>
  <si>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</si>
  <si>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</si>
  <si>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</si>
  <si>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</si>
  <si>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</si>
  <si>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</si>
  <si>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</si>
  <si>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</si>
  <si>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</si>
  <si>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</si>
  <si>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</si>
  <si>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</si>
  <si>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</si>
  <si>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</si>
  <si>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</si>
  <si>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</si>
  <si>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</si>
  <si>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</si>
  <si>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</si>
  <si>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</si>
  <si>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</si>
  <si>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</si>
  <si>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</si>
  <si>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</si>
  <si>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</si>
  <si>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</si>
  <si>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</si>
  <si>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</si>
  <si>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</si>
  <si>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</si>
  <si>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</si>
  <si>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</si>
  <si>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</si>
  <si>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</si>
  <si>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</si>
  <si>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</si>
  <si>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</si>
  <si>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</si>
  <si>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</si>
  <si>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</si>
  <si>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</si>
  <si>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</si>
  <si>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2024 01</t>
  </si>
  <si>
    <t>4</t>
  </si>
  <si>
    <t>1701278791</t>
  </si>
  <si>
    <t>PP</t>
  </si>
  <si>
    <t>Hloubení nezapažených jam ručně s urovnáním dna do předepsaného profilu a spádu v hornině třídy těžitelnosti I skupiny 3 soudržných</t>
  </si>
  <si>
    <t>VV</t>
  </si>
  <si>
    <t>0,5*0,5*1*2+1,28*1*0,5</t>
  </si>
  <si>
    <t>162751117</t>
  </si>
  <si>
    <t>Vodorovné přemístění přes 9 000 do 10000 m výkopku/sypaniny z horniny třídy těžitelnosti I skupiny 1 až 3</t>
  </si>
  <si>
    <t>1983061894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</si>
  <si>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</si>
  <si>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</t>
  </si>
  <si>
    <t>167111101</t>
  </si>
  <si>
    <t>Nakládání výkopku z hornin třídy těžitelnosti I skupiny 1 až 3 ručně</t>
  </si>
  <si>
    <t>-415835604</t>
  </si>
  <si>
    <t>Nakládání, skládání a překládání neulehlého výkopku nebo sypaniny ručně nakládání, z hornin třídy těžitelnosti I, skupiny 1 až 3</t>
  </si>
  <si>
    <t>171201231</t>
  </si>
  <si>
    <t>Poplatek za uložení zeminy a kamení na recyklační skládce (skládkovné) kód odpadu 17 05 04</t>
  </si>
  <si>
    <t>t</t>
  </si>
  <si>
    <t>-814517665</t>
  </si>
  <si>
    <t>Poplatek za uložení stavebního odpadu na recyklační skládce (skládkovné) zeminy a kamení zatříděného do Katalogu odpadů pod kódem 17 05 04</t>
  </si>
  <si>
    <t>8,358*2</t>
  </si>
  <si>
    <t>5</t>
  </si>
  <si>
    <t>174111101</t>
  </si>
  <si>
    <t>Zásyp jam, šachet rýh nebo kolem objektů sypaninou se zhutněním ručně</t>
  </si>
  <si>
    <t>1778589378</t>
  </si>
  <si>
    <t>Zásyp sypaninou z jakékoliv horniny ručně s uložením výkopku ve vrstvách se zhutněním jam, šachet, rýh nebo kolem objektů v těchto vykopávkách</t>
  </si>
  <si>
    <t>cca 0,5m3 - zásyp po ubouraném schodišti v míst 1,01 na úroveň -0,25, použít vybouranou suť</t>
  </si>
  <si>
    <t>0,5</t>
  </si>
  <si>
    <t>Zakládání</t>
  </si>
  <si>
    <t>6</t>
  </si>
  <si>
    <t>275313611</t>
  </si>
  <si>
    <t>Základové patky z betonu tř. C 16/20</t>
  </si>
  <si>
    <t>4301722</t>
  </si>
  <si>
    <t>Základy z betonu prostého patky a bloky z betonu kamenem neprokládaného tř. C 16/20</t>
  </si>
  <si>
    <t>Svislé a kompletní konstrukce</t>
  </si>
  <si>
    <t>7</t>
  </si>
  <si>
    <t>311234081</t>
  </si>
  <si>
    <t>Zdivo jednovrstvé z cihel děrovaných do P10 na maltu M5 tl 380 mm</t>
  </si>
  <si>
    <t>m2</t>
  </si>
  <si>
    <t>-1994453779</t>
  </si>
  <si>
    <t>Zdivo jednovrstvé z cihel děrovaných nebroušených klasických spojených na pero a drážku na maltu M5, pevnost cihel do P10, tl. zdiva 380 mm</t>
  </si>
  <si>
    <t>1,15*(1,06+0,86)</t>
  </si>
  <si>
    <t>8</t>
  </si>
  <si>
    <t>317168053.WNR</t>
  </si>
  <si>
    <t>Překlad vysoký Porotherm KP 7 dl 1500 mm</t>
  </si>
  <si>
    <t>kus</t>
  </si>
  <si>
    <t>1483972102</t>
  </si>
  <si>
    <t>9</t>
  </si>
  <si>
    <t>317998115</t>
  </si>
  <si>
    <t>Tepelná izolace mezi překlady v 24 cm z EPS tl 120 mm</t>
  </si>
  <si>
    <t>m</t>
  </si>
  <si>
    <t>-468391016</t>
  </si>
  <si>
    <t>Úpravy povrchů, podlahy a osazování výplní</t>
  </si>
  <si>
    <t>10</t>
  </si>
  <si>
    <t>612325223</t>
  </si>
  <si>
    <t>Vápenocementová štuková omítka malých ploch přes 0,25 do 1 m2 na stěnách</t>
  </si>
  <si>
    <t>1647280968</t>
  </si>
  <si>
    <t>Vápenocementová omítka jednotlivých malých ploch štuková na stěnách, plochy jednotlivě přes 0,25 do 1 m2</t>
  </si>
  <si>
    <t>11</t>
  </si>
  <si>
    <t>612325225</t>
  </si>
  <si>
    <t>Vápenocementová štuková omítka malých ploch přes 1 do 4 m2 na stěnách</t>
  </si>
  <si>
    <t>-1378525782</t>
  </si>
  <si>
    <t>Vápenocementová omítka jednotlivých malých ploch štuková na stěnách, plochy jednotlivě přes 1,0 do 4 m2</t>
  </si>
  <si>
    <t>621211021</t>
  </si>
  <si>
    <t>Montáž kontaktního zateplení vnějších podhledů lepením a mechanickým kotvením polystyrénových desek do betonu nebo zdiva tl přes 80 do 120 mm</t>
  </si>
  <si>
    <t>-746935602</t>
  </si>
  <si>
    <t>Montáž kontaktního zateplení lepením a mechanickým kotvením z polystyrenových desek (dodávka ve specifikaci) na vnější podhledy, na podklad betonový nebo z lehčeného betonu, z tvárnic keramických nebo vápenopískových, tloušťky desek přes 80 do 120 mm</t>
  </si>
  <si>
    <t>stěna sever od úrovně 2,01</t>
  </si>
  <si>
    <t>1,825*(2,015+0,78)-1,05*1,15</t>
  </si>
  <si>
    <t>sokl</t>
  </si>
  <si>
    <t>1,825*0,5</t>
  </si>
  <si>
    <t>Součet</t>
  </si>
  <si>
    <t>13</t>
  </si>
  <si>
    <t>M</t>
  </si>
  <si>
    <t>28375939</t>
  </si>
  <si>
    <t>deska EPS 70 fasádní λ=0,039 tl 120mm</t>
  </si>
  <si>
    <t>1364206590</t>
  </si>
  <si>
    <t>3,893*1,05 'Přepočtené koeficientem množství</t>
  </si>
  <si>
    <t>14</t>
  </si>
  <si>
    <t>28376015</t>
  </si>
  <si>
    <t>deska perimetrická fasádní soklová 150kPa λ=0,035 tl 90mm</t>
  </si>
  <si>
    <t>1340498180</t>
  </si>
  <si>
    <t>0,913*1,1 'Přepočtené koeficientem množství</t>
  </si>
  <si>
    <t>15</t>
  </si>
  <si>
    <t>622151031</t>
  </si>
  <si>
    <t>Penetrační silikonový nátěr vnějších pastovitých tenkovrstvých omítek stěn</t>
  </si>
  <si>
    <t>375555636</t>
  </si>
  <si>
    <t>Penetrační nátěr vnějších pastovitých tenkovrstvých omítek silikonový stěn</t>
  </si>
  <si>
    <t>8,35*0,3+3,893</t>
  </si>
  <si>
    <t>16</t>
  </si>
  <si>
    <t>622212001</t>
  </si>
  <si>
    <t>Montáž kontaktního zateplení vnějšího ostění, nadpraží nebo parapetu hl. špalety do 200 mm lepením desek z polystyrenu tl do 40 mm</t>
  </si>
  <si>
    <t>-2081165604</t>
  </si>
  <si>
    <t>Montáž kontaktního zateplení vnějšího ostění, nadpraží nebo parapetu lepením z polystyrenových desek (dodávka ve specifikaci) hloubky špalet do 200 mm, tloušťky desek do 40 mm</t>
  </si>
  <si>
    <t>1,05+1,15*2+1+2*2</t>
  </si>
  <si>
    <t>17</t>
  </si>
  <si>
    <t>28375944</t>
  </si>
  <si>
    <t>deska EPS 100 fasádní λ=0,037 tl 40mm</t>
  </si>
  <si>
    <t>-540726530</t>
  </si>
  <si>
    <t>8,35*0,35 'Přepočtené koeficientem množství</t>
  </si>
  <si>
    <t>18</t>
  </si>
  <si>
    <t>622252001</t>
  </si>
  <si>
    <t>Montáž profilů kontaktního zateplení připevněných mechanicky</t>
  </si>
  <si>
    <t>-2106097798</t>
  </si>
  <si>
    <t>Montáž profilů kontaktního zateplení zakládacích soklových připevněných hmoždinkami</t>
  </si>
  <si>
    <t>19</t>
  </si>
  <si>
    <t>59051649</t>
  </si>
  <si>
    <t>profil zakládací Al tl 0,7mm pro ETICS pro izolant tl 120mm</t>
  </si>
  <si>
    <t>2063955731</t>
  </si>
  <si>
    <t>1,825*1,05 'Přepočtené koeficientem množství</t>
  </si>
  <si>
    <t>20</t>
  </si>
  <si>
    <t>622252002</t>
  </si>
  <si>
    <t>Montáž profilů kontaktního zateplení lepených</t>
  </si>
  <si>
    <t>1940158487</t>
  </si>
  <si>
    <t>Montáž profilů kontaktního zateplení ostatních stěnových, dilatačních apod. lepených do tmelu</t>
  </si>
  <si>
    <t>rohovníky</t>
  </si>
  <si>
    <t>2*2+1,15*2+3,2</t>
  </si>
  <si>
    <t>parapet</t>
  </si>
  <si>
    <t>1,05</t>
  </si>
  <si>
    <t>nadpraží</t>
  </si>
  <si>
    <t>1,05+1,16</t>
  </si>
  <si>
    <t>63127464</t>
  </si>
  <si>
    <t>profil rohový Al 15x15mm s výztužnou tkaninou š 100mm pro ETICS</t>
  </si>
  <si>
    <t>-319708835</t>
  </si>
  <si>
    <t>9,5*1,05 'Přepočtené koeficientem množství</t>
  </si>
  <si>
    <t>22</t>
  </si>
  <si>
    <t>59051512</t>
  </si>
  <si>
    <t>profil začišťovací s okapnicí PVC s výztužnou tkaninou pro parapet ETICS</t>
  </si>
  <si>
    <t>335758592</t>
  </si>
  <si>
    <t>1,05*1,05 'Přepočtené koeficientem množství</t>
  </si>
  <si>
    <t>23</t>
  </si>
  <si>
    <t>59051510</t>
  </si>
  <si>
    <t>profil začišťovací s okapnicí PVC s výztužnou tkaninou pro nadpraží ETICS</t>
  </si>
  <si>
    <t>-1734706864</t>
  </si>
  <si>
    <t>2,2*1,05 'Přepočtené koeficientem množství</t>
  </si>
  <si>
    <t>24</t>
  </si>
  <si>
    <t>622531002</t>
  </si>
  <si>
    <t>Tenkovrstvá silikonová zatíraná omítka zrnitost 1,0 mm vnějších stěn</t>
  </si>
  <si>
    <t>1633318336</t>
  </si>
  <si>
    <t>Omítka tenkovrstvá silikonová vnějších ploch probarvená bez penetrace zatíraná (škrábaná), zrnitost 1,0 mm stěn</t>
  </si>
  <si>
    <t>25</t>
  </si>
  <si>
    <t>631311123</t>
  </si>
  <si>
    <t>Mazanina tl přes 80 do 120 mm z betonu prostého bez zvýšených nároků na prostředí tř. C 12/15</t>
  </si>
  <si>
    <t>1006067186</t>
  </si>
  <si>
    <t>Mazanina z betonu prostého bez zvýšených nároků na prostředí tl. přes 80 do 120 mm tř. C 12/15</t>
  </si>
  <si>
    <t>0,1*3,24</t>
  </si>
  <si>
    <t>26</t>
  </si>
  <si>
    <t>631362021</t>
  </si>
  <si>
    <t>Výztuž mazanin svařovanými sítěmi Kari</t>
  </si>
  <si>
    <t>1995365078</t>
  </si>
  <si>
    <t>Výztuž mazanin ze svařovaných sítí z drátů typu KARI</t>
  </si>
  <si>
    <t>27</t>
  </si>
  <si>
    <t>632451214</t>
  </si>
  <si>
    <t>Potěr cementový samonivelační litý C20 tl přes 45 do 50 mm</t>
  </si>
  <si>
    <t>1897419482</t>
  </si>
  <si>
    <t>Potěr cementový samonivelační litý tř. C 20, tl. přes 45 do 50 mm</t>
  </si>
  <si>
    <t>28</t>
  </si>
  <si>
    <t>632451291</t>
  </si>
  <si>
    <t>Příplatek k cementovému samonivelačnímu litému potěru C20 ZKD 5 mm tl přes 50 mm</t>
  </si>
  <si>
    <t>1980951791</t>
  </si>
  <si>
    <t>Potěr cementový samonivelační litý Příplatek k cenám za každých dalších i započatých 5 mm tloušťky přes 50 mm tř. C 20</t>
  </si>
  <si>
    <t>3,240*2</t>
  </si>
  <si>
    <t>Ostatní konstrukce a práce, bourání</t>
  </si>
  <si>
    <t>29</t>
  </si>
  <si>
    <t>949101111</t>
  </si>
  <si>
    <t>Lešení pomocné pro objekty pozemních staveb s lešeňovou podlahou v do 1,9 m zatížení do 150 kg/m2</t>
  </si>
  <si>
    <t>643447362</t>
  </si>
  <si>
    <t>Lešení pomocné pracovní pro objekty pozemních staveb pro zatížení do 150 kg/m2, o výšce lešeňové podlahy do 1,9 m</t>
  </si>
  <si>
    <t>30</t>
  </si>
  <si>
    <t>952901111</t>
  </si>
  <si>
    <t>Vyčištění budov bytové a občanské výstavby při výšce podlaží do 4 m</t>
  </si>
  <si>
    <t>553595755</t>
  </si>
  <si>
    <t>Vyčištění budov nebo objektů před předáním do užívání budov bytové nebo občanské výstavby, světlé výšky podlaží do 4 m</t>
  </si>
  <si>
    <t>31</t>
  </si>
  <si>
    <t>953961214</t>
  </si>
  <si>
    <t>Kotva chemickou patronou M 16 hl 125 mm do betonu, ŽB nebo kamene s vyvrtáním otvoru</t>
  </si>
  <si>
    <t>-152535249</t>
  </si>
  <si>
    <t>Kotva chemická s vyvrtáním otvoru do betonu, železobetonu nebo tvrdého kamene chemická patrona, velikost M 16, hloubka 125 mm</t>
  </si>
  <si>
    <t>32</t>
  </si>
  <si>
    <t>953965131</t>
  </si>
  <si>
    <t>Kotevní šroub pro chemické kotvy M 16 dl 190 mm</t>
  </si>
  <si>
    <t>1784439250</t>
  </si>
  <si>
    <t>Kotva chemická s vyvrtáním otvoru kotevní šrouby pro chemické kotvy, velikost M 16, délka 190 mm</t>
  </si>
  <si>
    <t>33</t>
  </si>
  <si>
    <t>963042819</t>
  </si>
  <si>
    <t>Bourání schodišťových stupňů betonových zhotovených na místě</t>
  </si>
  <si>
    <t>411509892</t>
  </si>
  <si>
    <t>1,4*2</t>
  </si>
  <si>
    <t>34</t>
  </si>
  <si>
    <t>965043431</t>
  </si>
  <si>
    <t>Bourání podkladů pod dlažby betonových s potěrem nebo teracem tl do 150 mm pl do 4 m2</t>
  </si>
  <si>
    <t>-1911371134</t>
  </si>
  <si>
    <t>Bourání mazanin betonových s potěrem nebo teracem tl. do 150 mm, plochy do 4 m2</t>
  </si>
  <si>
    <t>1,4*1</t>
  </si>
  <si>
    <t>35</t>
  </si>
  <si>
    <t>965081213</t>
  </si>
  <si>
    <t>Bourání podlah z dlaždic keramických nebo xylolitových tl do 10 mm plochy přes 1 m2</t>
  </si>
  <si>
    <t>163239037</t>
  </si>
  <si>
    <t>Bourání podlah z dlaždic bez podkladního lože nebo mazaniny, s jakoukoliv výplní spár keramických nebo xylolitových tl. do 10 mm, plochy přes 1 m2</t>
  </si>
  <si>
    <t>1,45*1</t>
  </si>
  <si>
    <t>36</t>
  </si>
  <si>
    <t>965082932</t>
  </si>
  <si>
    <t>Odstranění násypů pod podlahami tl do 200 mm pl do 2 m2</t>
  </si>
  <si>
    <t>1038437043</t>
  </si>
  <si>
    <t>Odstranění násypu pod podlahami nebo ochranného násypu na střechách tl. do 200 mm, plochy do 2 m2</t>
  </si>
  <si>
    <t>1,4*0,2</t>
  </si>
  <si>
    <t>37</t>
  </si>
  <si>
    <t>966081123</t>
  </si>
  <si>
    <t>Bourání kontaktního zateplení z polystyrenových desek malých ploch jednotlivě přes 1,0 do 2,0 m2</t>
  </si>
  <si>
    <t>116939067</t>
  </si>
  <si>
    <t>Bourání kontaktního zateplení včetně povrchové úpravy omítkou nebo nátěrem malých ploch, jakékoli tloušťky, včetně vyřezání z polystyrénových desek, plochy jednotlivě přes 1,0 do 2,0 m2</t>
  </si>
  <si>
    <t>38</t>
  </si>
  <si>
    <t>966081125</t>
  </si>
  <si>
    <t>Bourání kontaktního zateplení z polystyrenových desek malých ploch jednotlivě přes 2 do 4,0 m2</t>
  </si>
  <si>
    <t>1756089820</t>
  </si>
  <si>
    <t>Bourání kontaktního zateplení včetně povrchové úpravy omítkou nebo nátěrem malých ploch, jakékoli tloušťky, včetně vyřezání z polystyrénových desek, plochy jednotlivě přes 2,0 do 4,0 m2</t>
  </si>
  <si>
    <t>39</t>
  </si>
  <si>
    <t>966081140</t>
  </si>
  <si>
    <t>Zhotovení rýh v kontaktním zateplení z polystyrenových desek š do 200 mm</t>
  </si>
  <si>
    <t>-1825140443</t>
  </si>
  <si>
    <t>0,18*7,165</t>
  </si>
  <si>
    <t>40</t>
  </si>
  <si>
    <t>968082016</t>
  </si>
  <si>
    <t>Vybourání plastových rámů oken včetně křídel plochy přes 1 do 2 m2</t>
  </si>
  <si>
    <t>-1585703035</t>
  </si>
  <si>
    <t>Vybourání plastových rámů oken s křídly, dveřních zárubní, vrat rámu oken s křídly, plochy přes 1 do 2 m2</t>
  </si>
  <si>
    <t>1,16*1,15+1,05*2,1</t>
  </si>
  <si>
    <t>41</t>
  </si>
  <si>
    <t>973031324</t>
  </si>
  <si>
    <t>Vysekání kapes ve zdivu cihelném na MV nebo MVC pl do 0,10 m2 hl do 150 mm</t>
  </si>
  <si>
    <t>-390495401</t>
  </si>
  <si>
    <t>Vysekání výklenků nebo kapes ve zdivu z cihel na maltu vápennou nebo vápenocementovou kapes, plochy do 0,10 m2, hl. do 150 mm</t>
  </si>
  <si>
    <t>42</t>
  </si>
  <si>
    <t>974032666</t>
  </si>
  <si>
    <t>Vysekání rýh ve stěnách z dutých cihel nebo tvárnic pro vtahování nosníků hl do 150 mm v do 250 mm</t>
  </si>
  <si>
    <t>-671034607</t>
  </si>
  <si>
    <t>Vysekání rýh ve stěnách nebo příčkách z dutých cihel, tvárnic, desek pro vtahování nosníků do zdí před vybouráním otvoru do hl. 150 mm, při výšce nosníku do 250 mm</t>
  </si>
  <si>
    <t>1,5*2</t>
  </si>
  <si>
    <t>997</t>
  </si>
  <si>
    <t>Přesun sutě</t>
  </si>
  <si>
    <t>43</t>
  </si>
  <si>
    <t>997002511</t>
  </si>
  <si>
    <t>Vodorovné přemístění suti a vybouraných hmot bez naložení ale se složením a urovnáním do 1 km</t>
  </si>
  <si>
    <t>-295079619</t>
  </si>
  <si>
    <t>Vodorovné přemístění suti a vybouraných hmot bez naložení, se složením a hrubým urovnáním na vzdálenost do 1 km</t>
  </si>
  <si>
    <t>44</t>
  </si>
  <si>
    <t>997002519</t>
  </si>
  <si>
    <t>Příplatek ZKD 1 km přemístění suti a vybouraných hmot</t>
  </si>
  <si>
    <t>-989286062</t>
  </si>
  <si>
    <t>Vodorovné přemístění suti a vybouraných hmot bez naložení, se složením a hrubým urovnáním Příplatek k ceně za každý další započatý 1 km přes 1 km</t>
  </si>
  <si>
    <t>4,84*10 'Přepočtené koeficientem množství</t>
  </si>
  <si>
    <t>45</t>
  </si>
  <si>
    <t>997002611</t>
  </si>
  <si>
    <t>Nakládání suti a vybouraných hmot</t>
  </si>
  <si>
    <t>726372958</t>
  </si>
  <si>
    <t>Nakládání suti a vybouraných hmot na dopravní prostředek pro vodorovné přemístění</t>
  </si>
  <si>
    <t>46</t>
  </si>
  <si>
    <t>997013631</t>
  </si>
  <si>
    <t>Poplatek za uložení na skládce (skládkovné) stavebního odpadu směsného kód odpadu 17 09 04</t>
  </si>
  <si>
    <t>737126811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</si>
  <si>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</si>
  <si>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</si>
  <si>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</si>
  <si>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47</t>
  </si>
  <si>
    <t>998011001</t>
  </si>
  <si>
    <t>Přesun hmot pro budovy zděné v do 6 m</t>
  </si>
  <si>
    <t>-1860762759</t>
  </si>
  <si>
    <t>Přesun hmot pro budovy občanské výstavby, bydlení, výrobu a služby s nosnou svislou konstrukcí zděnou z cihel, tvárnic nebo kamene vodorovná dopravní vzdálenost do 100 m základní pro budovy výšky do 6 m</t>
  </si>
  <si>
    <t>PSV</t>
  </si>
  <si>
    <t>Práce a dodávky PSV</t>
  </si>
  <si>
    <t>762</t>
  </si>
  <si>
    <t>Konstrukce tesařské</t>
  </si>
  <si>
    <t>48</t>
  </si>
  <si>
    <t>762081150</t>
  </si>
  <si>
    <t>Hoblování hraněného řeziva ve staveništní dílně</t>
  </si>
  <si>
    <t>-2092666197</t>
  </si>
  <si>
    <t>Hoblování hraněného řeziva přímo na staveništi ve staveništní dílně</t>
  </si>
  <si>
    <t>viditelné konce krokví</t>
  </si>
  <si>
    <t>0,1*0,18*7*2,5</t>
  </si>
  <si>
    <t>49</t>
  </si>
  <si>
    <t>762083122</t>
  </si>
  <si>
    <t>Impregnace řeziva proti dřevokaznému hmyzu, houbám a plísním máčením třída ohrožení 3 a 4</t>
  </si>
  <si>
    <t>2031149816</t>
  </si>
  <si>
    <t>Impregnace řeziva máčením proti dřevokaznému hmyzu, houbám a plísním, třída ohrožení 3 a 4 (dřevo v exteriéru)</t>
  </si>
  <si>
    <t>50</t>
  </si>
  <si>
    <t>762331812</t>
  </si>
  <si>
    <t>Demontáž vázaných kcí krovů z hranolů průřezové pl přes 120 do 224 cm2</t>
  </si>
  <si>
    <t>350999685</t>
  </si>
  <si>
    <t>Demontáž vázaných konstrukcí krovů sklonu do 60° z hranolů, hranolků, fošen, průřezové plochy přes 120 do 224 cm2</t>
  </si>
  <si>
    <t>demontáž stávajících krokví</t>
  </si>
  <si>
    <t>7*2,6</t>
  </si>
  <si>
    <t>51</t>
  </si>
  <si>
    <t>762332132</t>
  </si>
  <si>
    <t>Montáž vázaných kcí krovů pravidelných z hraněného řeziva průřezové pl přes 120 do 224 cm2</t>
  </si>
  <si>
    <t>-1135221279</t>
  </si>
  <si>
    <t>Montáž vázaných konstrukcí krovů střech pultových, sedlových, valbových, stanových čtvercového nebo obdélníkového půdorysu z řeziva hraněného průřezové plochy přes 120 do 224 cm2</t>
  </si>
  <si>
    <t>nové krokve</t>
  </si>
  <si>
    <t>4,4*7</t>
  </si>
  <si>
    <t>52</t>
  </si>
  <si>
    <t>60512130</t>
  </si>
  <si>
    <t>hranol stavební řezivo průřezu do 224cm2 do dl 6m</t>
  </si>
  <si>
    <t>2031034170</t>
  </si>
  <si>
    <t>30,8*0,1*0,18</t>
  </si>
  <si>
    <t>0,554*1,2 'Přepočtené koeficientem množství</t>
  </si>
  <si>
    <t>53</t>
  </si>
  <si>
    <t>762341210</t>
  </si>
  <si>
    <t>Montáž bednění střech rovných a šikmých sklonu do 60° z hrubých prken na sraz tl do 32 mm</t>
  </si>
  <si>
    <t>-313624906</t>
  </si>
  <si>
    <t>Montáž bednění střech rovných a šikmých sklonu do 60° s vyřezáním otvorů z prken hrubých na sraz tl. do 32 mm</t>
  </si>
  <si>
    <t>27,5*2</t>
  </si>
  <si>
    <t>54</t>
  </si>
  <si>
    <t>DEK.3020200224</t>
  </si>
  <si>
    <t>DEKWOOD prkno 24/22x100/4m impreg. TŘÍDĚNÁ</t>
  </si>
  <si>
    <t>490885703</t>
  </si>
  <si>
    <t>1,376*1,05 'Přepočtené koeficientem množství</t>
  </si>
  <si>
    <t>55</t>
  </si>
  <si>
    <t>762341811</t>
  </si>
  <si>
    <t>Demontáž bednění střech z prken</t>
  </si>
  <si>
    <t>-1998256438</t>
  </si>
  <si>
    <t>Demontáž bednění a laťování bednění střech rovných, obloukových, sklonu do 60° se všemi nadstřešními konstrukcemi z prken hrubých, hoblovaných tl. do 32 mm</t>
  </si>
  <si>
    <t>2,6*6,2</t>
  </si>
  <si>
    <t>56</t>
  </si>
  <si>
    <t>762342511</t>
  </si>
  <si>
    <t>Montáž kontralatí na podklad bez tepelné izolace</t>
  </si>
  <si>
    <t>414506223</t>
  </si>
  <si>
    <t>Montáž laťování montáž kontralatí na podklad bez tepelné izolace</t>
  </si>
  <si>
    <t>7*4,4</t>
  </si>
  <si>
    <t>57</t>
  </si>
  <si>
    <t>60514114</t>
  </si>
  <si>
    <t>řezivo jehličnaté lať impregnovaná dl 4 m</t>
  </si>
  <si>
    <t>-1990811841</t>
  </si>
  <si>
    <t>30,8*0,0025 'Přepočtené koeficientem množství</t>
  </si>
  <si>
    <t>58</t>
  </si>
  <si>
    <t>762395000</t>
  </si>
  <si>
    <t>Spojovací prostředky krovů, bednění, laťování, nadstřešních konstrukcí</t>
  </si>
  <si>
    <t>2036703699</t>
  </si>
  <si>
    <t>Spojovací prostředky krovů, bednění a laťování, nadstřešních konstrukcí svorníky, prkna, hřebíky, pásová ocel, vruty</t>
  </si>
  <si>
    <t>0,665+0,077+1,445</t>
  </si>
  <si>
    <t>59</t>
  </si>
  <si>
    <t>762841811</t>
  </si>
  <si>
    <t>Demontáž podbíjení obkladů stropů a střech sklonu do 60° z hrubých prken tl do 35 mm</t>
  </si>
  <si>
    <t>-1271894636</t>
  </si>
  <si>
    <t>Demontáž podbíjení obkladů stropů a střech sklonu do 60° z hrubých prken tl. do 35 mm bez omítky</t>
  </si>
  <si>
    <t>5,6*0,7</t>
  </si>
  <si>
    <t>60</t>
  </si>
  <si>
    <t>998762211</t>
  </si>
  <si>
    <t>Přesun hmot procentní pro kce tesařské s omezením mechanizace v objektech v do 6 m</t>
  </si>
  <si>
    <t>%</t>
  </si>
  <si>
    <t>1898593875</t>
  </si>
  <si>
    <t>Přesun hmot pro konstrukce tesařské stanovený procentní sazbou (%) z ceny vodorovná dopravní vzdálenost do 50 m základní v objektech výšky do 6 m</t>
  </si>
  <si>
    <t>764</t>
  </si>
  <si>
    <t>Konstrukce klempířské</t>
  </si>
  <si>
    <t>61</t>
  </si>
  <si>
    <t>764001821</t>
  </si>
  <si>
    <t>Demontáž krytiny ze svitků nebo tabulí do suti</t>
  </si>
  <si>
    <t>-631420888</t>
  </si>
  <si>
    <t>Demontáž klempířských konstrukcí krytiny ze svitků nebo tabulí do suti</t>
  </si>
  <si>
    <t>27,5-11</t>
  </si>
  <si>
    <t>62</t>
  </si>
  <si>
    <t>764002801</t>
  </si>
  <si>
    <t>Demontáž závětrné lišty do suti</t>
  </si>
  <si>
    <t>-1054124114</t>
  </si>
  <si>
    <t>Demontáž klempířských konstrukcí závětrné lišty do suti</t>
  </si>
  <si>
    <t>2,64*2</t>
  </si>
  <si>
    <t>63</t>
  </si>
  <si>
    <t>764002812</t>
  </si>
  <si>
    <t>Demontáž okapového plechu do suti v krytině skládané</t>
  </si>
  <si>
    <t>1556329738</t>
  </si>
  <si>
    <t>Demontáž klempířských konstrukcí okapového plechu do suti, v krytině skládané</t>
  </si>
  <si>
    <t>64</t>
  </si>
  <si>
    <t>764002851</t>
  </si>
  <si>
    <t>Demontáž oplechování parapetů do suti</t>
  </si>
  <si>
    <t>-1955722814</t>
  </si>
  <si>
    <t>Demontáž klempířských konstrukcí oplechování parapetů do suti</t>
  </si>
  <si>
    <t>65</t>
  </si>
  <si>
    <t>764111641</t>
  </si>
  <si>
    <t>Krytina střechy rovné drážkováním ze svitků z Pz plechu s povrchovou úpravou do rš 670 mm sklonu do 30°</t>
  </si>
  <si>
    <t>488159522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</si>
  <si>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</si>
  <si>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66</t>
  </si>
  <si>
    <t>764212634</t>
  </si>
  <si>
    <t>Oplechování štítu závětrnou lištou z Pz s povrchovou úpravou rš 330 mm</t>
  </si>
  <si>
    <t>-47630079</t>
  </si>
  <si>
    <t>Oplechování střešních prvků z pozinkovaného plechu s povrchovou úpravou štítu závětrnou lištou rš 330 mm</t>
  </si>
  <si>
    <t>4,4*2</t>
  </si>
  <si>
    <t>67</t>
  </si>
  <si>
    <t>764212663</t>
  </si>
  <si>
    <t>Oplechování rovné okapové hrany z Pz s povrchovou úpravou rš 250 mm</t>
  </si>
  <si>
    <t>1349219740</t>
  </si>
  <si>
    <t>Oplechování střešních prvků z pozinkovaného plechu s povrchovou úpravou okapu střechy rovné okapovým plechem rš 250 mm</t>
  </si>
  <si>
    <t>68</t>
  </si>
  <si>
    <t>764214604.1</t>
  </si>
  <si>
    <t>Oplechování u stěny z Pz s povrch úpravou mechanicky kotvené rš 330 mm</t>
  </si>
  <si>
    <t>-483681232</t>
  </si>
  <si>
    <t>69</t>
  </si>
  <si>
    <t>764511602</t>
  </si>
  <si>
    <t>Žlab podokapní půlkruhový z Pz s povrchovou úpravou rš 330 mm</t>
  </si>
  <si>
    <t>1321144718</t>
  </si>
  <si>
    <t>Žlab podokapní z pozinkovaného plechu s povrchovou úpravou včetně háků a čel půlkruhový rš 330 mm</t>
  </si>
  <si>
    <t>70</t>
  </si>
  <si>
    <t>764511643</t>
  </si>
  <si>
    <t>Kotlík oválný (trychtýřový) pro podokapní žlaby z Pz s povrchovou úpravou 330/120 mm</t>
  </si>
  <si>
    <t>2033097816</t>
  </si>
  <si>
    <t>Žlab podokapní z pozinkovaného plechu s povrchovou úpravou včetně háků a čel kotlík oválný (trychtýřový), rš žlabu/průměr svodu 330/120 mm</t>
  </si>
  <si>
    <t>71</t>
  </si>
  <si>
    <t>764518623</t>
  </si>
  <si>
    <t>Svody kruhové včetně objímek, kolen, odskoků z Pz s povrchovou úpravou průměru 120 mm</t>
  </si>
  <si>
    <t>530531659</t>
  </si>
  <si>
    <t>Svod z pozinkovaného plechu s upraveným povrchem včetně objímek, kolen a odskoků kruhový, průměru 120 mm</t>
  </si>
  <si>
    <t>72</t>
  </si>
  <si>
    <t>998764201</t>
  </si>
  <si>
    <t>Přesun hmot procentní pro konstrukce klempířské v objektech v do 6 m</t>
  </si>
  <si>
    <t>2042206571</t>
  </si>
  <si>
    <t>Přesun hmot pro konstrukce klempířské stanovený procentní sazbou (%) z ceny vodorovná dopravní vzdálenost do 50 m s užitím mechanizace v objektech výšky do 6 m</t>
  </si>
  <si>
    <t>765</t>
  </si>
  <si>
    <t>Krytina skládaná</t>
  </si>
  <si>
    <t>73</t>
  </si>
  <si>
    <t>765113111</t>
  </si>
  <si>
    <t>Krytina keramická okapová hrana s větracím pásem plastovým</t>
  </si>
  <si>
    <t>233167888</t>
  </si>
  <si>
    <t>Krytina keramická drážková sklonu střechy do 30° okapová hrana s větracím pásem plastovým</t>
  </si>
  <si>
    <t>74</t>
  </si>
  <si>
    <t>765191013</t>
  </si>
  <si>
    <t>Montáž pojistné hydroizolační nebo parotěsné fólie kladené přes 20° volně na bednění nebo tepelnou izolaci</t>
  </si>
  <si>
    <t>-1690217378</t>
  </si>
  <si>
    <t>Montáž pojistné hydroizolační nebo parotěsné fólie kladené ve sklonu přes 20° volně na bednění nebo tepelnou izolaci</t>
  </si>
  <si>
    <t>75</t>
  </si>
  <si>
    <t>28329223</t>
  </si>
  <si>
    <t>fólie difuzně propustné s nakašírovanou strukturovanou rohoží pod hladkou plechovou krytinu</t>
  </si>
  <si>
    <t>-1359705015</t>
  </si>
  <si>
    <t>27,5*1,1 'Přepočtené koeficientem množství</t>
  </si>
  <si>
    <t>76</t>
  </si>
  <si>
    <t>28329326</t>
  </si>
  <si>
    <t>fólie kontaktní difuzně propustná pro doplňkovou hydroizolační vrstvu, třívrstvá mikroporézní PP 135 g/m2 s reflexní vrstvou</t>
  </si>
  <si>
    <t>62254302</t>
  </si>
  <si>
    <t>77</t>
  </si>
  <si>
    <t>998765201</t>
  </si>
  <si>
    <t>Přesun hmot procentní pro krytiny skládané v objektech v do 6 m</t>
  </si>
  <si>
    <t>-687482930</t>
  </si>
  <si>
    <t>Přesun hmot pro krytiny skládané stanovený procentní sazbou (%) z ceny vodorovná dopravní vzdálenost do 50 m základní v objektech výšky do 6 m</t>
  </si>
  <si>
    <t>766</t>
  </si>
  <si>
    <t>Konstrukce truhlářské</t>
  </si>
  <si>
    <t>78</t>
  </si>
  <si>
    <t>766622131</t>
  </si>
  <si>
    <t>Montáž plastových oken plochy přes 1 m2 otevíravých v do 1,5 m s rámem do zdiva</t>
  </si>
  <si>
    <t>1335427748</t>
  </si>
  <si>
    <t>Montáž oken plastových včetně montáže rámu plochy přes 1 m2 otevíravých do zdiva, výšky do 1,5 m</t>
  </si>
  <si>
    <t>1,05*1,15</t>
  </si>
  <si>
    <t>79</t>
  </si>
  <si>
    <t>61140054</t>
  </si>
  <si>
    <t>okno plastové otevíravé/sklopné trojsklo přes plochu 1m2 v 1,5-2,5m</t>
  </si>
  <si>
    <t>182322960</t>
  </si>
  <si>
    <t>80</t>
  </si>
  <si>
    <t>766629213</t>
  </si>
  <si>
    <t>Příplatek k montáži oken za izolaci pro rovné ostění připojovací spára do 15 mm - folie</t>
  </si>
  <si>
    <t>1079707711</t>
  </si>
  <si>
    <t>Montáž oken dřevěných Příplatek k cenám za izolaci mezi ostěním a rámem okna při rovném ostění, připojovací spára tl. do 15 mm, fólie</t>
  </si>
  <si>
    <t>1,16+2,01*2+1,05+1,15*2</t>
  </si>
  <si>
    <t>81</t>
  </si>
  <si>
    <t>766629214</t>
  </si>
  <si>
    <t>Příplatek k montáži oken za izolaci pro rovné ostění připojovací spára do 15 mm - páska</t>
  </si>
  <si>
    <t>687726268</t>
  </si>
  <si>
    <t>Montáž oken dřevěných Příplatek k cenám za izolaci mezi ostěním a rámem okna při rovném ostění, připojovací spára tl. do 15 mm, páska</t>
  </si>
  <si>
    <t>82</t>
  </si>
  <si>
    <t>766641131</t>
  </si>
  <si>
    <t>Montáž balkónových dveří zdvojených jednokřídlových bez nadsvětlíku včetně rámu do zdiva</t>
  </si>
  <si>
    <t>-1074412186</t>
  </si>
  <si>
    <t>Montáž balkónových dveří dřevěných nebo plastových včetně rámu zdvojených do zdiva jednokřídlových bez nadsvětlíku</t>
  </si>
  <si>
    <t>83</t>
  </si>
  <si>
    <t>61140502</t>
  </si>
  <si>
    <t>dveře jednokřídlé plastové bílé prosklené max rozměru otvoru 2,42m2</t>
  </si>
  <si>
    <t>1780897931</t>
  </si>
  <si>
    <t>1,16*2,01</t>
  </si>
  <si>
    <t>84</t>
  </si>
  <si>
    <t>766691811</t>
  </si>
  <si>
    <t>Demontáž parapetních desek dřevěných nebo plastových šířky do 300 mm</t>
  </si>
  <si>
    <t>1672499014</t>
  </si>
  <si>
    <t>Demontáž parapetních desek šířky do 300 mm</t>
  </si>
  <si>
    <t>85</t>
  </si>
  <si>
    <t>766694116</t>
  </si>
  <si>
    <t>Montáž parapetních desek dřevěných nebo plastových š do 30 cm</t>
  </si>
  <si>
    <t>-829716317</t>
  </si>
  <si>
    <t>Montáž ostatních truhlářských konstrukcí parapetních desek dřevěných nebo plastových šířky do 300 mm</t>
  </si>
  <si>
    <t>86</t>
  </si>
  <si>
    <t>60794102</t>
  </si>
  <si>
    <t>parapet dřevotřískový vnitřní povrch laminátový š 260mm</t>
  </si>
  <si>
    <t>1816886586</t>
  </si>
  <si>
    <t>87</t>
  </si>
  <si>
    <t>998766201</t>
  </si>
  <si>
    <t>Přesun hmot procentní pro kce truhlářské v objektech v do 6 m</t>
  </si>
  <si>
    <t>-1673172882</t>
  </si>
  <si>
    <t>Přesun hmot pro konstrukce truhlářské stanovený procentní sazbou (%) z ceny vodorovná dopravní vzdálenost do 50 m základní v objektech výšky do 6 m</t>
  </si>
  <si>
    <t>767</t>
  </si>
  <si>
    <t>Konstrukce zámečnické</t>
  </si>
  <si>
    <t>88</t>
  </si>
  <si>
    <t>767163111</t>
  </si>
  <si>
    <t>Montáž přímého kovového zábradlí z dílců do ocelové konstrukce v rovině</t>
  </si>
  <si>
    <t>-1702063735</t>
  </si>
  <si>
    <t>Montáž kompletního kovového zábradlí přímého z dílců v rovině (na rovné ploše) kotveného do ocelové konstrukce</t>
  </si>
  <si>
    <t>1,8+5,8+0,65</t>
  </si>
  <si>
    <t>89</t>
  </si>
  <si>
    <t>55342280.1</t>
  </si>
  <si>
    <t>zábradlí s rovné trubkové z trubek 51x1,5, žárový zinek</t>
  </si>
  <si>
    <t>-1257527223</t>
  </si>
  <si>
    <t>90</t>
  </si>
  <si>
    <t>767163211</t>
  </si>
  <si>
    <t>Montáž přímého kovového zábradlí z dílců do ocelové konstrukce na schodišti</t>
  </si>
  <si>
    <t>-351503873</t>
  </si>
  <si>
    <t>Montáž kompletního kovového zábradlí přímého z dílců na schodišti kotveného do ocelové konstrukce</t>
  </si>
  <si>
    <t>91</t>
  </si>
  <si>
    <t>55342280.2</t>
  </si>
  <si>
    <t>zábradlí schodišťové trubkové z trubek 51x1,5, žárový zinek</t>
  </si>
  <si>
    <t>1902364147</t>
  </si>
  <si>
    <t>92</t>
  </si>
  <si>
    <t>767210151</t>
  </si>
  <si>
    <t>Montáž schodišťových stupňů ocelových rovných nebo vřetenových šroubováním</t>
  </si>
  <si>
    <t>477245912</t>
  </si>
  <si>
    <t>Montáž schodišťových stupňů z oceli rovných nebo vřetenových šroubováním</t>
  </si>
  <si>
    <t>93</t>
  </si>
  <si>
    <t>55347094</t>
  </si>
  <si>
    <t>stupeň schodišťový lisovaný žárově zinkovaný velikost 30/3mm 1000x305mm</t>
  </si>
  <si>
    <t>-958174398</t>
  </si>
  <si>
    <t>94</t>
  </si>
  <si>
    <t>767590120</t>
  </si>
  <si>
    <t>Montáž podlahového roštu šroubovaného</t>
  </si>
  <si>
    <t>kg</t>
  </si>
  <si>
    <t>-377724370</t>
  </si>
  <si>
    <t>Montáž podlahových konstrukcí podlahových roštů, podlah připevněných šroubováním</t>
  </si>
  <si>
    <t>30*4,43*1,8</t>
  </si>
  <si>
    <t>95</t>
  </si>
  <si>
    <t>55347018.1</t>
  </si>
  <si>
    <t>rošt podlahový lisovaný žárově zinkovaný protiskluz oko 30x10, nosný pásek 50/3, atyp výrobek</t>
  </si>
  <si>
    <t>-1695919785</t>
  </si>
  <si>
    <t>4,43*1,8</t>
  </si>
  <si>
    <t>96</t>
  </si>
  <si>
    <t>767995117</t>
  </si>
  <si>
    <t>Montáž atypických zámečnických konstrukcí hm přes 250 do 500 kg</t>
  </si>
  <si>
    <t>-985371343</t>
  </si>
  <si>
    <t>Montáž ostatních atypických zámečnických konstrukcí hmotnosti přes 250 do 500 kg</t>
  </si>
  <si>
    <t>UPE 180</t>
  </si>
  <si>
    <t>19,7*(4,43*2+1,65*3+5,815*2+1,73*4)</t>
  </si>
  <si>
    <t>UPE 140</t>
  </si>
  <si>
    <t>14,5*1,81*2</t>
  </si>
  <si>
    <t>UPE 80</t>
  </si>
  <si>
    <t>2*7,9*(3,395*3+2,385*2)</t>
  </si>
  <si>
    <t>97</t>
  </si>
  <si>
    <t>13010714.1</t>
  </si>
  <si>
    <t>ocel profilová jakost S235JR,žárové zinkování - výroba a doprava ocelové konstrukce na staveniště</t>
  </si>
  <si>
    <t>-215978850</t>
  </si>
  <si>
    <t>926,271*1,05 'Přepočtené koeficientem množství</t>
  </si>
  <si>
    <t>98</t>
  </si>
  <si>
    <t>998767201</t>
  </si>
  <si>
    <t>Přesun hmot procentní pro zámečnické konstrukce v objektech v do 6 m</t>
  </si>
  <si>
    <t>726423997</t>
  </si>
  <si>
    <t>Přesun hmot pro zámečnické konstrukce stanovený procentní sazbou (%) z ceny vodorovná dopravní vzdálenost do 50 m základní v objektech výšky do 6 m</t>
  </si>
  <si>
    <t>771</t>
  </si>
  <si>
    <t>Podlahy z dlaždic</t>
  </si>
  <si>
    <t>99</t>
  </si>
  <si>
    <t>771121011</t>
  </si>
  <si>
    <t>Nátěr penetrační na podlahu</t>
  </si>
  <si>
    <t>-470486249</t>
  </si>
  <si>
    <t>Příprava podkladu před provedením dlažby nátěr penetrační na podlahu</t>
  </si>
  <si>
    <t>100</t>
  </si>
  <si>
    <t>771151012</t>
  </si>
  <si>
    <t>Samonivelační stěrka podlah pevnosti 20 MPa tl přes 3 do 5 mm</t>
  </si>
  <si>
    <t>-2055780656</t>
  </si>
  <si>
    <t>Příprava podkladu před provedením dlažby samonivelační stěrka min.pevnosti 20 MPa, tloušťky přes 3 do 5 mm</t>
  </si>
  <si>
    <t>101</t>
  </si>
  <si>
    <t>771474111</t>
  </si>
  <si>
    <t>Montáž soklů z dlaždic keramických rovných lepených cementovým flexibilním lepidlem v do 65 mm</t>
  </si>
  <si>
    <t>-2141609890</t>
  </si>
  <si>
    <t>Montáž soklů z dlaždic keramických lepených cementovým flexibilním lepidlem rovných, výšky do 65 mm</t>
  </si>
  <si>
    <t>2,055*2+1,45*2-1-0,95-0,85</t>
  </si>
  <si>
    <t>102</t>
  </si>
  <si>
    <t>59761133</t>
  </si>
  <si>
    <t>dlažba keramická slinutá nemrazuvzdorná povrch hladký/matný tl do 10mm přes 22 do 25ks/m2</t>
  </si>
  <si>
    <t>-2021476673</t>
  </si>
  <si>
    <t>4,21*0,06</t>
  </si>
  <si>
    <t>0,253*1,1 'Přepočtené koeficientem množství</t>
  </si>
  <si>
    <t>103</t>
  </si>
  <si>
    <t>771574419</t>
  </si>
  <si>
    <t>Montáž podlah keramických hladkých lepených cementovým flexibilním lepidlem přes 22 do 25 ks/m2</t>
  </si>
  <si>
    <t>-1493836982</t>
  </si>
  <si>
    <t>Montáž podlah z dlaždic keramických lepených cementovým flexibilním lepidlem hladkých, tloušťky do 10 mm přes 22 do 25 ks/m2</t>
  </si>
  <si>
    <t>104</t>
  </si>
  <si>
    <t>-1998281253</t>
  </si>
  <si>
    <t>3,24*1,1 'Přepočtené koeficientem množství</t>
  </si>
  <si>
    <t>105</t>
  </si>
  <si>
    <t>771591115</t>
  </si>
  <si>
    <t>Podlahy spárování silikonem</t>
  </si>
  <si>
    <t>481423765</t>
  </si>
  <si>
    <t>Podlahy - dokončovací práce spárování silikonem</t>
  </si>
  <si>
    <t>106</t>
  </si>
  <si>
    <t>998771201</t>
  </si>
  <si>
    <t>Přesun hmot procentní pro podlahy z dlaždic v objektech v do 6 m</t>
  </si>
  <si>
    <t>-1511350636</t>
  </si>
  <si>
    <t>Přesun hmot pro podlahy z dlaždic stanovený procentní sazbou (%) z ceny vodorovná dopravní vzdálenost do 50 m základní v objektech výšky do 6 m</t>
  </si>
  <si>
    <t>783</t>
  </si>
  <si>
    <t>Dokončovací práce - nátěry</t>
  </si>
  <si>
    <t>107</t>
  </si>
  <si>
    <t>783213011</t>
  </si>
  <si>
    <t>Napouštěcí jednonásobný syntetický biocidní nátěr tesařských prvků nezabudovaných do konstrukce</t>
  </si>
  <si>
    <t>-658302549</t>
  </si>
  <si>
    <t>Preventivní napouštěcí nátěr tesařských prvků proti dřevokazným houbám, hmyzu a plísním nezabudovaných do konstrukce jednonásobný syntetický</t>
  </si>
  <si>
    <t>konce krokví</t>
  </si>
  <si>
    <t>(0,1+0,18*2)*7*2,47</t>
  </si>
  <si>
    <t xml:space="preserve">prkenný  záklop</t>
  </si>
  <si>
    <t>2,427*6,215</t>
  </si>
  <si>
    <t>108</t>
  </si>
  <si>
    <t>783218101</t>
  </si>
  <si>
    <t>Lazurovací jednonásobný syntetický nátěr tesařských konstrukcí</t>
  </si>
  <si>
    <t>-1268915867</t>
  </si>
  <si>
    <t>Lazurovací nátěr tesařských konstrukcí jednonásobný syntetický</t>
  </si>
  <si>
    <t>784</t>
  </si>
  <si>
    <t>Dokončovací práce - malby a tapety</t>
  </si>
  <si>
    <t>109</t>
  </si>
  <si>
    <t>784121001</t>
  </si>
  <si>
    <t>Oškrabání malby v místnostech v do 3,80 m</t>
  </si>
  <si>
    <t>-1404101</t>
  </si>
  <si>
    <t>Oškrabání malby v místnostech výšky do 3,80 m</t>
  </si>
  <si>
    <t>110</t>
  </si>
  <si>
    <t>784181101</t>
  </si>
  <si>
    <t>Základní akrylátová jednonásobná bezbarvá penetrace podkladu v místnostech v do 3,80 m</t>
  </si>
  <si>
    <t>2127380433</t>
  </si>
  <si>
    <t>Penetrace podkladu jednonásobná základní akrylátová bezbarvá v místnostech výšky do 3,80 m</t>
  </si>
  <si>
    <t>2,88*(2,055*2+1,45*2)-0,95*2-0,85*2,1-1,05*1,15-1*2,1+3,24</t>
  </si>
  <si>
    <t>111</t>
  </si>
  <si>
    <t>784221101</t>
  </si>
  <si>
    <t>Dvojnásobné bílé malby ze směsí za sucha dobře otěruvzdorných v místnostech do 3,80 m</t>
  </si>
  <si>
    <t>-596625944</t>
  </si>
  <si>
    <t>Malby z malířských směsí otěruvzdorných za sucha dvojnásobné, bílé za sucha otěruvzdorné dobře v místnostech výšky do 3,80 m</t>
  </si>
  <si>
    <t>SO_02 - DEŠŤOVÁ KANALIZACE</t>
  </si>
  <si>
    <t xml:space="preserve">    4 - Vodorovné konstrukce</t>
  </si>
  <si>
    <t xml:space="preserve">    5 - Komunikace pozemní</t>
  </si>
  <si>
    <t xml:space="preserve">    8 - Trubní vedení</t>
  </si>
  <si>
    <t xml:space="preserve">    721 - Zdravotechnika - vnitřní kanalizace</t>
  </si>
  <si>
    <t>113107443</t>
  </si>
  <si>
    <t>Odstranění podkladu živičných tl přes 100 do 150 mm při překopech strojně pl do 15 m2</t>
  </si>
  <si>
    <t>-1204481676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</si>
  <si>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</si>
  <si>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4*0,8</t>
  </si>
  <si>
    <t>113107512</t>
  </si>
  <si>
    <t>Odstranění podkladu z kameniva těženého tl přes 100 do 200 mm při překopech strojně pl přes 15 m2</t>
  </si>
  <si>
    <t>-1891287888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</si>
  <si>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100 do 200 mm</t>
  </si>
  <si>
    <t>113202111</t>
  </si>
  <si>
    <t>Vytrhání obrub krajníků obrubníků stojatých</t>
  </si>
  <si>
    <t>-388104641</t>
  </si>
  <si>
    <t>Vytrhání obrub s vybouráním lože, s přemístěním hmot na skládku na vzdálenost do 3 m nebo s naložením na dopravní prostředek z krajníků nebo obrubníků stojatých</t>
  </si>
  <si>
    <t>119001421</t>
  </si>
  <si>
    <t>Dočasné zajištění kabelů a kabelových tratí ze 3 volně ložených kabelů</t>
  </si>
  <si>
    <t>801384963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</si>
  <si>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</si>
  <si>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121151103</t>
  </si>
  <si>
    <t>Sejmutí ornice plochy do 100 m2 tl vrstvy do 200 mm strojně</t>
  </si>
  <si>
    <t>-1369785324</t>
  </si>
  <si>
    <t>Sejmutí ornice strojně při souvislé ploše do 100 m2, tl. vrstvy do 200 mm</t>
  </si>
  <si>
    <t>7*1</t>
  </si>
  <si>
    <t>129001101</t>
  </si>
  <si>
    <t>Příplatek za ztížení odkopávky nebo prokopávky v blízkosti inženýrských sítí</t>
  </si>
  <si>
    <t>46125177</t>
  </si>
  <si>
    <t>Příplatek k cenám vykopávek za ztížení vykopávky v blízkosti podzemního vedení nebo výbušnin v horninách jakékoliv třídy</t>
  </si>
  <si>
    <t>dohledání a sondování stávající kanalizace a přípojky NN</t>
  </si>
  <si>
    <t>132251102</t>
  </si>
  <si>
    <t>Hloubení rýh nezapažených š do 800 mm v hornině třídy těžitelnosti I skupiny 3 objem do 50 m3 strojně</t>
  </si>
  <si>
    <t>729408043</t>
  </si>
  <si>
    <t>Hloubení nezapažených rýh šířky do 800 mm strojně s urovnáním dna do předepsaného profilu a spádu v hornině třídy těžitelnosti I skupiny 3 přes 20 do 50 m3</t>
  </si>
  <si>
    <t>(12,5+1,5)*0,8*1,5</t>
  </si>
  <si>
    <t>162251101</t>
  </si>
  <si>
    <t>Vodorovné přemístění do 20 m výkopku/sypaniny z horniny třídy těžitelnosti I skupiny 1 až 3</t>
  </si>
  <si>
    <t>-367147535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</si>
  <si>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</si>
  <si>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na zásyp</t>
  </si>
  <si>
    <t>2*(12,5+1,5)*(1,5-0,1-0,15-0,3)</t>
  </si>
  <si>
    <t>-1916461880</t>
  </si>
  <si>
    <t>(12,5+1,5)*0,8*(0,1+0,15+0,3)</t>
  </si>
  <si>
    <t>-1938956172</t>
  </si>
  <si>
    <t>6,16*2</t>
  </si>
  <si>
    <t>171251201</t>
  </si>
  <si>
    <t>Uložení sypaniny na skládky nebo meziskládky</t>
  </si>
  <si>
    <t>-919100211</t>
  </si>
  <si>
    <t>Uložení sypaniny na skládky nebo meziskládky bez hutnění s upravením uložené sypaniny do předepsaného tvaru</t>
  </si>
  <si>
    <t>174151101</t>
  </si>
  <si>
    <t>Zásyp jam, šachet rýh nebo kolem objektů sypaninou se zhutněním</t>
  </si>
  <si>
    <t>277944290</t>
  </si>
  <si>
    <t>Zásyp sypaninou z jakékoliv horniny strojně s uložením výkopku ve vrstvách se zhutněním jam, šachet, rýh nebo kolem objektů v těchto vykopávkách</t>
  </si>
  <si>
    <t>(12,5+1,5)*(1,5-0,1-0,15-0,3)*0,8</t>
  </si>
  <si>
    <t>175151101</t>
  </si>
  <si>
    <t>Obsypání potrubí strojně sypaninou bez prohození, uloženou do 3 m</t>
  </si>
  <si>
    <t>671471060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</si>
  <si>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</si>
  <si>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0,8*(12,5+1,5)*(0,15+0,3)</t>
  </si>
  <si>
    <t>58331351</t>
  </si>
  <si>
    <t>kamenivo těžené drobné frakce 0/4</t>
  </si>
  <si>
    <t>-846929002</t>
  </si>
  <si>
    <t>5,04*2 'Přepočtené koeficientem množství</t>
  </si>
  <si>
    <t>181311103</t>
  </si>
  <si>
    <t>Rozprostření ornice tl vrstvy do 200 mm v rovině nebo ve svahu do 1:5 ručně</t>
  </si>
  <si>
    <t>-1958963411</t>
  </si>
  <si>
    <t>Rozprostření a urovnání ornice v rovině nebo ve svahu sklonu do 1:5 ručně při souvislé ploše, tl. vrstvy do 200 mm</t>
  </si>
  <si>
    <t>Vodorovné konstrukce</t>
  </si>
  <si>
    <t>451572111</t>
  </si>
  <si>
    <t>Lože pod potrubí otevřený výkop z kameniva drobného těženého</t>
  </si>
  <si>
    <t>1604417008</t>
  </si>
  <si>
    <t>Lože pod potrubí, stoky a drobné objekty v otevřeném výkopu z kameniva drobného těženého 0 až 4 mm</t>
  </si>
  <si>
    <t>(12,5+1,5)*0,1*0,8</t>
  </si>
  <si>
    <t>Komunikace pozemní</t>
  </si>
  <si>
    <t>564851011</t>
  </si>
  <si>
    <t>Podklad ze štěrkodrtě ŠD plochy do 100 m2 tl 150 mm</t>
  </si>
  <si>
    <t>-385212372</t>
  </si>
  <si>
    <t>Podklad ze štěrkodrti ŠD s rozprostřením a zhutněním plochy jednotlivě do 100 m2, po zhutnění tl. 150 mm</t>
  </si>
  <si>
    <t>566901162</t>
  </si>
  <si>
    <t>Vyspravení podkladu po překopech inženýrských sítí plochy do 15 m2 obalovaným kamenivem ACP (OK) tl. 150 mm</t>
  </si>
  <si>
    <t>-452681983</t>
  </si>
  <si>
    <t>Vyspravení podkladu po překopech inženýrských sítí plochy do 15 m2 s rozprostřením a zhutněním obalovaným kamenivem ACP (OK) tl. 150 mm</t>
  </si>
  <si>
    <t>Trubní vedení</t>
  </si>
  <si>
    <t>850315121</t>
  </si>
  <si>
    <t>Výřez nebo výsek na potrubí z trub litinových tlakových nebo plastických hmot DN 150</t>
  </si>
  <si>
    <t>1672841169</t>
  </si>
  <si>
    <t>871313122</t>
  </si>
  <si>
    <t>Montáž kanalizačního potrubí hladkého plnostěnného SN 10 z PVC-U DN 160</t>
  </si>
  <si>
    <t>-292065671</t>
  </si>
  <si>
    <t>Montáž kanalizačního potrubí z tvrdého PVC-U hladkého plnostěnného tuhost SN 10 DN 160</t>
  </si>
  <si>
    <t>12,5+1,5</t>
  </si>
  <si>
    <t>28611164</t>
  </si>
  <si>
    <t>trubka kanalizační PVC-U plnostěnná jednovrstvá DN 160x1000mm SN8</t>
  </si>
  <si>
    <t>-1646299253</t>
  </si>
  <si>
    <t>14*1,03 'Přepočtené koeficientem množství</t>
  </si>
  <si>
    <t>877310310</t>
  </si>
  <si>
    <t>Montáž kolen na kanalizačním potrubí z PP nebo tvrdého PVC trub hladkých plnostěnných DN 150</t>
  </si>
  <si>
    <t>-636426103</t>
  </si>
  <si>
    <t>Montáž tvarovek na kanalizačním plastovém potrubí z PP nebo PVC-U hladkého plnostěnného kolen, víček nebo hrdlových uzávěrů DN 150</t>
  </si>
  <si>
    <t xml:space="preserve">koleno </t>
  </si>
  <si>
    <t>přesuvka</t>
  </si>
  <si>
    <t>redukce</t>
  </si>
  <si>
    <t>28611361</t>
  </si>
  <si>
    <t>koleno kanalizační PVC KG 160x45°</t>
  </si>
  <si>
    <t>1495755496</t>
  </si>
  <si>
    <t>28612243</t>
  </si>
  <si>
    <t>přesuvka kanalizační plastová PVC KG DN 160 SN12/16</t>
  </si>
  <si>
    <t>-444476710</t>
  </si>
  <si>
    <t>28611506</t>
  </si>
  <si>
    <t>redukce kanalizační PVC 160/125</t>
  </si>
  <si>
    <t>-249422641</t>
  </si>
  <si>
    <t>877310320</t>
  </si>
  <si>
    <t>Montáž odboček na kanalizačním potrubí z PP nebo tvrdého PVC trub hladkých plnostěnných DN 150</t>
  </si>
  <si>
    <t>-1313816881</t>
  </si>
  <si>
    <t>Montáž tvarovek na kanalizačním plastovém potrubí z PP nebo PVC-U hladkého plnostěnného odboček DN 150</t>
  </si>
  <si>
    <t>PPL.KGEA1501504</t>
  </si>
  <si>
    <t>KG odbočka 45° DN150x150 tvarovka pro hladké PVC potrubí</t>
  </si>
  <si>
    <t>946675842</t>
  </si>
  <si>
    <t>892312121</t>
  </si>
  <si>
    <t>Tlaková zkouška vzduchem potrubí DN 150 těsnícím vakem ucpávkovým</t>
  </si>
  <si>
    <t>úsek</t>
  </si>
  <si>
    <t>-1800904074</t>
  </si>
  <si>
    <t>Tlakové zkoušky vzduchem těsnícími vaky ucpávkovými DN 150</t>
  </si>
  <si>
    <t>916241113</t>
  </si>
  <si>
    <t>Osazení obrubníku kamenného ležatého s boční opěrou do lože z betonu prostého</t>
  </si>
  <si>
    <t>2109529601</t>
  </si>
  <si>
    <t>Osazení obrubníku kamenného se zřízením lože, s vyplněním a zatřením spár cementovou maltou ležatého s boční opěrou z betonu prostého, do lože z betonu prostého</t>
  </si>
  <si>
    <t>zpětné osazení vybouraných obrubníků</t>
  </si>
  <si>
    <t>919735114</t>
  </si>
  <si>
    <t>Řezání stávajícího živičného krytu hl přes 150 do 200 mm</t>
  </si>
  <si>
    <t>-36911771</t>
  </si>
  <si>
    <t>Řezání stávajícího živičného krytu nebo podkladu hloubky přes 150 do 200 mm</t>
  </si>
  <si>
    <t>2,5*2+1+2*2</t>
  </si>
  <si>
    <t>979021113</t>
  </si>
  <si>
    <t>Očištění vybouraných obrubníků a krajníků silničních při překopech inženýrských sítí</t>
  </si>
  <si>
    <t>-304087658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</si>
  <si>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</si>
  <si>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998276101</t>
  </si>
  <si>
    <t>Přesun hmot pro trubní vedení z trub z plastických hmot otevřený výkop</t>
  </si>
  <si>
    <t>-420022595</t>
  </si>
  <si>
    <t>Přesun hmot pro trubní vedení hloubené z trub z plastických hmot nebo sklolaminátových pro vodovody, kanalizace, teplovody, produktovody v otevřeném výkopu dopravní vzdálenost do 15 m</t>
  </si>
  <si>
    <t>721</t>
  </si>
  <si>
    <t>Zdravotechnika - vnitřní kanalizace</t>
  </si>
  <si>
    <t>721242106</t>
  </si>
  <si>
    <t>Lapač střešních splavenin z PP se zápachovou klapkou a lapacím košem DN 125</t>
  </si>
  <si>
    <t>-1668489120</t>
  </si>
  <si>
    <t>Lapače střešních splavenin polypropylenové (PP) se svislým odtokem DN 125</t>
  </si>
  <si>
    <t>SO_03 - KOMUNIKACE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</si>
  <si>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</si>
  <si>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</si>
  <si>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</si>
  <si>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1420818976</t>
  </si>
  <si>
    <t>3,2+9,7</t>
  </si>
  <si>
    <t>1045070878</t>
  </si>
  <si>
    <t>122251102</t>
  </si>
  <si>
    <t>Odkopávky a prokopávky nezapažené v hornině třídy těžitelnosti I skupiny 3 objem do 50 m3 strojně</t>
  </si>
  <si>
    <t>1499296683</t>
  </si>
  <si>
    <t>Odkopávky a prokopávky nezapažené strojně v hornině třídy těžitelnosti I skupiny 3 přes 20 do 50 m3</t>
  </si>
  <si>
    <t>44,5*0,3</t>
  </si>
  <si>
    <t>132212131</t>
  </si>
  <si>
    <t>Hloubení nezapažených rýh šířky do 800 mm v soudržných horninách třídy těžitelnosti I skupiny 3 ručně</t>
  </si>
  <si>
    <t>742600017</t>
  </si>
  <si>
    <t>Hloubení nezapažených rýh šířky do 800 mm ručně s urovnáním dna do předepsaného profilu a spádu v hornině třídy těžitelnosti I skupiny 3 soudržných</t>
  </si>
  <si>
    <t>pro obrubník kolem objektu</t>
  </si>
  <si>
    <t>6*0,2*0,3</t>
  </si>
  <si>
    <t>odkop pro chráničku</t>
  </si>
  <si>
    <t>10*0,3*0,3</t>
  </si>
  <si>
    <t>-130097915</t>
  </si>
  <si>
    <t>13,35+44,5*0,2</t>
  </si>
  <si>
    <t>961383143</t>
  </si>
  <si>
    <t>44,5*2</t>
  </si>
  <si>
    <t>2094933339</t>
  </si>
  <si>
    <t>-1226498670</t>
  </si>
  <si>
    <t>terénní úpravy kolem nových obrubníků, zbatek na deponii</t>
  </si>
  <si>
    <t>181951112</t>
  </si>
  <si>
    <t>Úprava pláně v hornině třídy těžitelnosti I skupiny 1 až 3 se zhutněním strojně</t>
  </si>
  <si>
    <t>1362187261</t>
  </si>
  <si>
    <t>Úprava pláně vyrovnáním výškových rozdílů strojně v hornině třídy těžitelnosti I, skupiny 1 až 3 se zhutněním</t>
  </si>
  <si>
    <t>564871016</t>
  </si>
  <si>
    <t>Podklad ze štěrkodrtě ŠD plochy do 100 m2 tl 300 mm</t>
  </si>
  <si>
    <t>-1612756024</t>
  </si>
  <si>
    <t>Podklad ze štěrkodrti ŠD s rozprostřením a zhutněním plochy jednotlivě do 100 m2, po zhutnění tl. 300 mm</t>
  </si>
  <si>
    <t>596411111</t>
  </si>
  <si>
    <t>Kladení dlažby z vegetačních tvárnic komunikací pro pěší tl do 80 mm pl do 50 m2</t>
  </si>
  <si>
    <t>748407157</t>
  </si>
  <si>
    <t>Kladení dlažby z betonových vegetačních dlaždic komunikací pro pěší s ložem z kameniva těženého nebo drceného tl. do 40 mm, s vyplněním spár a vegetačních otvorů, s hutněním vibrováním tl. do 80 mm, pro plochy do 50 m2</t>
  </si>
  <si>
    <t>59245035</t>
  </si>
  <si>
    <t>dlažba plošná betonová vegetační 200x200x80mm přírodní</t>
  </si>
  <si>
    <t>CS ÚRS 2023 01</t>
  </si>
  <si>
    <t>1503003396</t>
  </si>
  <si>
    <t>44,5</t>
  </si>
  <si>
    <t>44,5*1,03 'Přepočtené koeficientem množství</t>
  </si>
  <si>
    <t>916131113</t>
  </si>
  <si>
    <t>Osazení silničního obrubníku betonového ležatého s boční opěrou do lože z betonu prostého</t>
  </si>
  <si>
    <t>1391615941</t>
  </si>
  <si>
    <t>Osazení silničního obrubníku betonového se zřízením lože, s vyplněním a zatřením spár cementovou maltou ležatého s boční opěrou z betonu prostého, do lože z betonu prostého</t>
  </si>
  <si>
    <t>9,6+3,1</t>
  </si>
  <si>
    <t>59217029</t>
  </si>
  <si>
    <t>obrubník silniční betonový nájezdový 1000x150x150mm</t>
  </si>
  <si>
    <t>-495631580</t>
  </si>
  <si>
    <t>12,7*1,02 'Přepočtené koeficientem množství</t>
  </si>
  <si>
    <t>916241112</t>
  </si>
  <si>
    <t>Osazení obrubníku kamenného ležatého bez boční opěry do lože z betonu prostého</t>
  </si>
  <si>
    <t>-167002434</t>
  </si>
  <si>
    <t>Osazení obrubníku kamenného se zřízením lože, s vyplněním a zatřením spár cementovou maltou ležatého bez boční opěry, do lože z betonu prostého</t>
  </si>
  <si>
    <t>3,1+9,7</t>
  </si>
  <si>
    <t>916241213</t>
  </si>
  <si>
    <t>Osazení obrubníku kamenného stojatého s boční opěrou do lože z betonu prostého</t>
  </si>
  <si>
    <t>1037627454</t>
  </si>
  <si>
    <t>Osazení obrubníku kamenného se zřízením lože, s vyplněním a zatřením spár cementovou maltou stojatého s boční opěrou z betonu prostého, do lože z betonu prostého</t>
  </si>
  <si>
    <t>9+5+12</t>
  </si>
  <si>
    <t>58380007</t>
  </si>
  <si>
    <t>obrubník kamenný žulový přímý 1000x150x250mm</t>
  </si>
  <si>
    <t>-1563294523</t>
  </si>
  <si>
    <t>26-12,9</t>
  </si>
  <si>
    <t>13,1*1,02 'Přepočtené koeficientem množství</t>
  </si>
  <si>
    <t>-1665669001</t>
  </si>
  <si>
    <t>998223011</t>
  </si>
  <si>
    <t>Přesun hmot pro pozemní komunikace s krytem dlážděným</t>
  </si>
  <si>
    <t>-1487774349</t>
  </si>
  <si>
    <t>Přesun hmot pro pozemní komunikace s krytem dlážděným dopravní vzdálenost do 200 m jakékoliv délky objektu</t>
  </si>
  <si>
    <t>767996802</t>
  </si>
  <si>
    <t>Demontáž atypických zámečnických konstrukcí rozebráním hm jednotlivých dílů přes 50 do 100 kg</t>
  </si>
  <si>
    <t>1947818596</t>
  </si>
  <si>
    <t>Demontáž ostatních zámečnických konstrukcí rozebráním o hmotnosti jednotlivých dílů přes 50 do 100 kg</t>
  </si>
  <si>
    <t>demontáž sušáku</t>
  </si>
  <si>
    <t>150</t>
  </si>
  <si>
    <t>Práce a dodávky M</t>
  </si>
  <si>
    <t>22-M</t>
  </si>
  <si>
    <t>Montáže technologických zařízení pro dopravní stavby</t>
  </si>
  <si>
    <t>220060423</t>
  </si>
  <si>
    <t>Položení ochranné trubky do kabelového lože průměru 110 mm</t>
  </si>
  <si>
    <t>2037381146</t>
  </si>
  <si>
    <t>34571098</t>
  </si>
  <si>
    <t>trubka elektroinstalační dělená (chránička) D 100/110mm, HDPE</t>
  </si>
  <si>
    <t>128</t>
  </si>
  <si>
    <t>-1257409965</t>
  </si>
  <si>
    <t>46-M</t>
  </si>
  <si>
    <t>Zemní práce při extr.mont.pracích</t>
  </si>
  <si>
    <t>460661511</t>
  </si>
  <si>
    <t>Kabelové lože z písku pro kabely nn kryté plastovou fólií š lože do 25 cm</t>
  </si>
  <si>
    <t>-974908099</t>
  </si>
  <si>
    <t>Kabelové lože z písku včetně podsypu, zhutnění a urovnání povrchu pro kabely nn zakryté plastovou fólií, šířky do 25 cm</t>
  </si>
  <si>
    <t>SO_04 -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</si>
  <si>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</si>
  <si>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</si>
  <si>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</si>
  <si>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</si>
  <si>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</si>
  <si>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</si>
  <si>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</si>
  <si>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</si>
  <si>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</si>
  <si>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</si>
  <si>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sou</t>
  </si>
  <si>
    <t>1024</t>
  </si>
  <si>
    <t>-1948451235</t>
  </si>
  <si>
    <t>Průzkumné práce, vytyčení inženýrských sítí</t>
  </si>
  <si>
    <t>012203000</t>
  </si>
  <si>
    <t>Geodetické práce při provádění stavby</t>
  </si>
  <si>
    <t>1494292144</t>
  </si>
  <si>
    <t>012303000</t>
  </si>
  <si>
    <t>Geodetické práce po výstavbě</t>
  </si>
  <si>
    <t>1115326562</t>
  </si>
  <si>
    <t>012304000</t>
  </si>
  <si>
    <t>Statické posouzení a výrobní dokumentace ocelových konstrukcí</t>
  </si>
  <si>
    <t>1124537996</t>
  </si>
  <si>
    <t>VRN3</t>
  </si>
  <si>
    <t>Zařízení staveniště</t>
  </si>
  <si>
    <t>030001000</t>
  </si>
  <si>
    <t>-870757239</t>
  </si>
  <si>
    <t>034103000</t>
  </si>
  <si>
    <t>Oplocení staveniště</t>
  </si>
  <si>
    <t>-474013330</t>
  </si>
  <si>
    <t>VRN7</t>
  </si>
  <si>
    <t>Provozní vlivy</t>
  </si>
  <si>
    <t>071002000</t>
  </si>
  <si>
    <t>Provoz investora, třetích osob</t>
  </si>
  <si>
    <t>1337327058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</si>
</sst>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SK-2024-06-01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NÁKLADNÍ RAMPA SE ZASTŘEŠENÍM MŠ BRODSKÁ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1. 6. 2024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'SO_01 -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'SO_01 - STAVEBNÍ ČÁST'!P133</f>
        <v>0</v>
      </c>
      <c r="AV95" s="128">
        <f>'SO_01 - STAVEBNÍ ČÁST'!J33</f>
        <v>0</v>
      </c>
      <c r="AW95" s="128">
        <f>'SO_01 - STAVEBNÍ ČÁST'!J34</f>
        <v>0</v>
      </c>
      <c r="AX95" s="128">
        <f>'SO_01 - STAVEBNÍ ČÁST'!J35</f>
        <v>0</v>
      </c>
      <c r="AY95" s="128">
        <f>'SO_01 - STAVEBNÍ ČÁST'!J36</f>
        <v>0</v>
      </c>
      <c r="AZ95" s="128">
        <f>'SO_01 - STAVEBNÍ ČÁST'!F33</f>
        <v>0</v>
      </c>
      <c r="BA95" s="128">
        <f>'SO_01 - STAVEBNÍ ČÁST'!F34</f>
        <v>0</v>
      </c>
      <c r="BB95" s="128">
        <f>'SO_01 - STAVEBNÍ ČÁST'!F35</f>
        <v>0</v>
      </c>
      <c r="BC95" s="128">
        <f>'SO_01 - STAVEBNÍ ČÁST'!F36</f>
        <v>0</v>
      </c>
      <c r="BD95" s="130">
        <f>'SO_01 - STAVEBNÍ ČÁST'!F37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'SO_02 - DEŠŤOVÁ KANALIZACE'!J30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'SO_02 - DEŠŤOVÁ KANALIZACE'!P125</f>
        <v>0</v>
      </c>
      <c r="AV96" s="128">
        <f>'SO_02 - DEŠŤOVÁ KANALIZACE'!J33</f>
        <v>0</v>
      </c>
      <c r="AW96" s="128">
        <f>'SO_02 - DEŠŤOVÁ KANALIZACE'!J34</f>
        <v>0</v>
      </c>
      <c r="AX96" s="128">
        <f>'SO_02 - DEŠŤOVÁ KANALIZACE'!J35</f>
        <v>0</v>
      </c>
      <c r="AY96" s="128">
        <f>'SO_02 - DEŠŤOVÁ KANALIZACE'!J36</f>
        <v>0</v>
      </c>
      <c r="AZ96" s="128">
        <f>'SO_02 - DEŠŤOVÁ KANALIZACE'!F33</f>
        <v>0</v>
      </c>
      <c r="BA96" s="128">
        <f>'SO_02 - DEŠŤOVÁ KANALIZACE'!F34</f>
        <v>0</v>
      </c>
      <c r="BB96" s="128">
        <f>'SO_02 - DEŠŤOVÁ KANALIZACE'!F35</f>
        <v>0</v>
      </c>
      <c r="BC96" s="128">
        <f>'SO_02 - DEŠŤOVÁ KANALIZACE'!F36</f>
        <v>0</v>
      </c>
      <c r="BD96" s="130">
        <f>'SO_02 - DEŠŤOVÁ KANALIZACE'!F37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'SO_03 - KOMUNIKACE'!J30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'SO_03 - KOMUNIKACE'!P126</f>
        <v>0</v>
      </c>
      <c r="AV97" s="128">
        <f>'SO_03 - KOMUNIKACE'!J33</f>
        <v>0</v>
      </c>
      <c r="AW97" s="128">
        <f>'SO_03 - KOMUNIKACE'!J34</f>
        <v>0</v>
      </c>
      <c r="AX97" s="128">
        <f>'SO_03 - KOMUNIKACE'!J35</f>
        <v>0</v>
      </c>
      <c r="AY97" s="128">
        <f>'SO_03 - KOMUNIKACE'!J36</f>
        <v>0</v>
      </c>
      <c r="AZ97" s="128">
        <f>'SO_03 - KOMUNIKACE'!F33</f>
        <v>0</v>
      </c>
      <c r="BA97" s="128">
        <f>'SO_03 - KOMUNIKACE'!F34</f>
        <v>0</v>
      </c>
      <c r="BB97" s="128">
        <f>'SO_03 - KOMUNIKACE'!F35</f>
        <v>0</v>
      </c>
      <c r="BC97" s="128">
        <f>'SO_03 - KOMUNIKACE'!F36</f>
        <v>0</v>
      </c>
      <c r="BD97" s="130">
        <f>'SO_03 - KOMUNIKACE'!F37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'SO_04 - VEDLEJŠÍ ROZPOČTO...'!J30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32">
        <v>0</v>
      </c>
      <c r="AT98" s="133">
        <f>ROUND(SUM(AV98:AW98),2)</f>
        <v>0</v>
      </c>
      <c r="AU98" s="134">
        <f>'SO_04 - VEDLEJŠÍ ROZPOČTO...'!P120</f>
        <v>0</v>
      </c>
      <c r="AV98" s="133">
        <f>'SO_04 - VEDLEJŠÍ ROZPOČTO...'!J33</f>
        <v>0</v>
      </c>
      <c r="AW98" s="133">
        <f>'SO_04 - VEDLEJŠÍ ROZPOČTO...'!J34</f>
        <v>0</v>
      </c>
      <c r="AX98" s="133">
        <f>'SO_04 - VEDLEJŠÍ ROZPOČTO...'!J35</f>
        <v>0</v>
      </c>
      <c r="AY98" s="133">
        <f>'SO_04 - VEDLEJŠÍ ROZPOČTO...'!J36</f>
        <v>0</v>
      </c>
      <c r="AZ98" s="133">
        <f>'SO_04 - VEDLEJŠÍ ROZPOČTO...'!F33</f>
        <v>0</v>
      </c>
      <c r="BA98" s="133">
        <f>'SO_04 - VEDLEJŠÍ ROZPOČTO...'!F34</f>
        <v>0</v>
      </c>
      <c r="BB98" s="133">
        <f>'SO_04 - VEDLEJŠÍ ROZPOČTO...'!F35</f>
        <v>0</v>
      </c>
      <c r="BC98" s="133">
        <f>'SO_04 - VEDLEJŠÍ ROZPOČTO...'!F36</f>
        <v>0</v>
      </c>
      <c r="BD98" s="135">
        <f>'SO_04 - VEDLEJŠÍ ROZPOČTO...'!F37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jWksJLojzS6dF/8L8zZ1gomThzNF+DfSoJmSIoWTlNkE5c+FTsWoCS21FuajRqZIeyB2jseqXJmoUG1dMjybOg==" hashValue="GvBX9PlVllzhhvPtfDEcIdKvE4Z8EoRTaJJ2bSf3B0LIGLxSbnpyZcpU7ZxljywmTQK6reUQmygmUF2TEvo8o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_01 - STAVEBNÍ ČÁST'!C2" display="/"/>
    <hyperlink ref="A96" location="'SO_02 - DEŠŤOVÁ KANALIZACE'!C2" display="/"/>
    <hyperlink ref="A97" location="'SO_03 - KOMUNIKACE'!C2" display="/"/>
    <hyperlink ref="A98" location="'SO_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NÁKLADNÍ RAMPA SE ZASTŘEŠENÍM MŠ BRODSKÁ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ROUND((SUM(BE133:BE454)),  2)</f>
        <v>0</v>
      </c>
      <c r="G33" s="38"/>
      <c r="H33" s="38"/>
      <c r="I33" s="155">
        <v>0.20999999999999999</v>
      </c>
      <c r="J33" s="154">
        <f>ROUND(((SUM(BE133:BE454))*I33),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ROUND((SUM(BF133:BF454)),  2)</f>
        <v>0</v>
      </c>
      <c r="G34" s="38"/>
      <c r="H34" s="38"/>
      <c r="I34" s="155">
        <v>0.12</v>
      </c>
      <c r="J34" s="154">
        <f>ROUND(((SUM(BF133:BF454))*I34),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ROUND((SUM(BG133:BG454)),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ROUND((SUM(BH133:BH454)),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ROUND((SUM(BI133:BI454)),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NÁKLADNÍ RAMPA SE ZASTŘEŠENÍM MŠ BRODSKÁ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SO_01 -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hidden="1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J134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J135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J154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J162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J224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J260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108</v>
      </c>
      <c r="E104" s="188"/>
      <c r="F104" s="188"/>
      <c r="G104" s="188"/>
      <c r="H104" s="188"/>
      <c r="I104" s="188"/>
      <c r="J104" s="189">
        <f>J270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9"/>
      <c r="C105" s="180"/>
      <c r="D105" s="181" t="s">
        <v>109</v>
      </c>
      <c r="E105" s="182"/>
      <c r="F105" s="182"/>
      <c r="G105" s="182"/>
      <c r="H105" s="182"/>
      <c r="I105" s="182"/>
      <c r="J105" s="183">
        <f>J273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J274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J316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J344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8"/>
      <c r="J109" s="189">
        <f>J358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5"/>
      <c r="C110" s="186"/>
      <c r="D110" s="187" t="s">
        <v>114</v>
      </c>
      <c r="E110" s="188"/>
      <c r="F110" s="188"/>
      <c r="G110" s="188"/>
      <c r="H110" s="188"/>
      <c r="I110" s="188"/>
      <c r="J110" s="189">
        <f>J382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5"/>
      <c r="C111" s="186"/>
      <c r="D111" s="187" t="s">
        <v>115</v>
      </c>
      <c r="E111" s="188"/>
      <c r="F111" s="188"/>
      <c r="G111" s="188"/>
      <c r="H111" s="188"/>
      <c r="I111" s="188"/>
      <c r="J111" s="189">
        <f>J416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5"/>
      <c r="C112" s="186"/>
      <c r="D112" s="187" t="s">
        <v>116</v>
      </c>
      <c r="E112" s="188"/>
      <c r="F112" s="188"/>
      <c r="G112" s="188"/>
      <c r="H112" s="188"/>
      <c r="I112" s="188"/>
      <c r="J112" s="189">
        <f>J437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5"/>
      <c r="C113" s="186"/>
      <c r="D113" s="187" t="s">
        <v>117</v>
      </c>
      <c r="E113" s="188"/>
      <c r="F113" s="188"/>
      <c r="G113" s="188"/>
      <c r="H113" s="188"/>
      <c r="I113" s="188"/>
      <c r="J113" s="189">
        <f>J447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hidden="1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hidden="1"/>
    <row r="117" hidden="1"/>
    <row r="118" hidden="1"/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118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4" t="str">
        <f>E7</f>
        <v>NÁKLADNÍ RAMPA SE ZASTŘEŠENÍM MŠ BRODSKÁ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94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SO_01 - STAVEBNÍ ČÁST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 xml:space="preserve"> </v>
      </c>
      <c r="G127" s="40"/>
      <c r="H127" s="40"/>
      <c r="I127" s="32" t="s">
        <v>22</v>
      </c>
      <c r="J127" s="79" t="str">
        <f>IF(J12="","",J12)</f>
        <v>1. 6. 2024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E15</f>
        <v xml:space="preserve"> </v>
      </c>
      <c r="G129" s="40"/>
      <c r="H129" s="40"/>
      <c r="I129" s="32" t="s">
        <v>29</v>
      </c>
      <c r="J129" s="36" t="str">
        <f>E21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IF(E18="","",E18)</f>
        <v>Vyplň údaj</v>
      </c>
      <c r="G130" s="40"/>
      <c r="H130" s="40"/>
      <c r="I130" s="32" t="s">
        <v>31</v>
      </c>
      <c r="J130" s="36" t="str">
        <f>E24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1"/>
      <c r="B132" s="192"/>
      <c r="C132" s="193" t="s">
        <v>119</v>
      </c>
      <c r="D132" s="194" t="s">
        <v>58</v>
      </c>
      <c r="E132" s="194" t="s">
        <v>54</v>
      </c>
      <c r="F132" s="194" t="s">
        <v>55</v>
      </c>
      <c r="G132" s="194" t="s">
        <v>120</v>
      </c>
      <c r="H132" s="194" t="s">
        <v>121</v>
      </c>
      <c r="I132" s="194" t="s">
        <v>122</v>
      </c>
      <c r="J132" s="194" t="s">
        <v>98</v>
      </c>
      <c r="K132" s="195" t="s">
        <v>123</v>
      </c>
      <c r="L132" s="196"/>
      <c r="M132" s="100" t="s">
        <v>1</v>
      </c>
      <c r="N132" s="101" t="s">
        <v>37</v>
      </c>
      <c r="O132" s="101" t="s">
        <v>124</v>
      </c>
      <c r="P132" s="101" t="s">
        <v>125</v>
      </c>
      <c r="Q132" s="101" t="s">
        <v>126</v>
      </c>
      <c r="R132" s="101" t="s">
        <v>127</v>
      </c>
      <c r="S132" s="101" t="s">
        <v>128</v>
      </c>
      <c r="T132" s="102" t="s">
        <v>129</v>
      </c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</row>
    <row r="133" s="2" customFormat="1" ht="22.8" customHeight="1">
      <c r="A133" s="38"/>
      <c r="B133" s="39"/>
      <c r="C133" s="107" t="s">
        <v>130</v>
      </c>
      <c r="D133" s="40"/>
      <c r="E133" s="40"/>
      <c r="F133" s="40"/>
      <c r="G133" s="40"/>
      <c r="H133" s="40"/>
      <c r="I133" s="40"/>
      <c r="J133" s="197">
        <f>BK133</f>
        <v>0</v>
      </c>
      <c r="K133" s="40"/>
      <c r="L133" s="44"/>
      <c r="M133" s="103"/>
      <c r="N133" s="198"/>
      <c r="O133" s="104"/>
      <c r="P133" s="199">
        <f>P134+P273</f>
        <v>0</v>
      </c>
      <c r="Q133" s="104"/>
      <c r="R133" s="199">
        <f>R134+R273</f>
        <v>979.88734118000002</v>
      </c>
      <c r="S133" s="104"/>
      <c r="T133" s="200">
        <f>T134+T273</f>
        <v>4.8399233600000011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100</v>
      </c>
      <c r="BK133" s="201">
        <f>BK134+BK273</f>
        <v>0</v>
      </c>
    </row>
    <row r="134" s="12" customFormat="1" ht="25.92" customHeight="1">
      <c r="A134" s="12"/>
      <c r="B134" s="202"/>
      <c r="C134" s="203"/>
      <c r="D134" s="204" t="s">
        <v>72</v>
      </c>
      <c r="E134" s="205" t="s">
        <v>131</v>
      </c>
      <c r="F134" s="205" t="s">
        <v>132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P135+P150+P154+P162+P224+P260+P270</f>
        <v>0</v>
      </c>
      <c r="Q134" s="210"/>
      <c r="R134" s="211">
        <f>R135+R150+R154+R162+R224+R260+R270</f>
        <v>5.0352336700000002</v>
      </c>
      <c r="S134" s="210"/>
      <c r="T134" s="212">
        <f>T135+T150+T154+T162+T224+T260+T270</f>
        <v>4.161131000000001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81</v>
      </c>
      <c r="AT134" s="214" t="s">
        <v>72</v>
      </c>
      <c r="AU134" s="214" t="s">
        <v>73</v>
      </c>
      <c r="AY134" s="213" t="s">
        <v>133</v>
      </c>
      <c r="BK134" s="215">
        <f>BK135+BK150+BK154+BK162+BK224+BK260+BK270</f>
        <v>0</v>
      </c>
    </row>
    <row r="135" s="12" customFormat="1" ht="22.8" customHeight="1">
      <c r="A135" s="12"/>
      <c r="B135" s="202"/>
      <c r="C135" s="203"/>
      <c r="D135" s="204" t="s">
        <v>72</v>
      </c>
      <c r="E135" s="216" t="s">
        <v>81</v>
      </c>
      <c r="F135" s="216" t="s">
        <v>134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SUM(P136:P149)</f>
        <v>0</v>
      </c>
      <c r="Q135" s="210"/>
      <c r="R135" s="211">
        <f>SUM(R136:R149)</f>
        <v>0</v>
      </c>
      <c r="S135" s="210"/>
      <c r="T135" s="212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81</v>
      </c>
      <c r="AY135" s="213" t="s">
        <v>133</v>
      </c>
      <c r="BK135" s="215">
        <f>SUM(BK136:BK149)</f>
        <v>0</v>
      </c>
    </row>
    <row r="136" s="2" customFormat="1" ht="24.15" customHeight="1">
      <c r="A136" s="38"/>
      <c r="B136" s="39"/>
      <c r="C136" s="218" t="s">
        <v>81</v>
      </c>
      <c r="D136" s="218" t="s">
        <v>135</v>
      </c>
      <c r="E136" s="219" t="s">
        <v>136</v>
      </c>
      <c r="F136" s="220" t="s">
        <v>137</v>
      </c>
      <c r="G136" s="221" t="s">
        <v>138</v>
      </c>
      <c r="H136" s="222">
        <v>1.1399999999999999</v>
      </c>
      <c r="I136" s="223"/>
      <c r="J136" s="224">
        <f>ROUND(I136*H136,2)</f>
        <v>0</v>
      </c>
      <c r="K136" s="220" t="s">
        <v>139</v>
      </c>
      <c r="L136" s="44"/>
      <c r="M136" s="225" t="s">
        <v>1</v>
      </c>
      <c r="N136" s="226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140</v>
      </c>
      <c r="AT136" s="229" t="s">
        <v>135</v>
      </c>
      <c r="AU136" s="229" t="s">
        <v>83</v>
      </c>
      <c r="AY136" s="17" t="s">
        <v>133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140</v>
      </c>
      <c r="BM136" s="229" t="s">
        <v>141</v>
      </c>
    </row>
    <row r="137" s="2" customFormat="1">
      <c r="A137" s="38"/>
      <c r="B137" s="39"/>
      <c r="C137" s="40"/>
      <c r="D137" s="231" t="s">
        <v>142</v>
      </c>
      <c r="E137" s="40"/>
      <c r="F137" s="232" t="s">
        <v>143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83</v>
      </c>
    </row>
    <row r="138" s="13" customFormat="1">
      <c r="A138" s="13"/>
      <c r="B138" s="236"/>
      <c r="C138" s="237"/>
      <c r="D138" s="231" t="s">
        <v>144</v>
      </c>
      <c r="E138" s="238" t="s">
        <v>1</v>
      </c>
      <c r="F138" s="239" t="s">
        <v>145</v>
      </c>
      <c r="G138" s="237"/>
      <c r="H138" s="240">
        <v>1.1399999999999999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144</v>
      </c>
      <c r="AU138" s="246" t="s">
        <v>83</v>
      </c>
      <c r="AV138" s="13" t="s">
        <v>83</v>
      </c>
      <c r="AW138" s="13" t="s">
        <v>30</v>
      </c>
      <c r="AX138" s="13" t="s">
        <v>81</v>
      </c>
      <c r="AY138" s="246" t="s">
        <v>133</v>
      </c>
    </row>
    <row r="139" s="2" customFormat="1" ht="37.8" customHeight="1">
      <c r="A139" s="38"/>
      <c r="B139" s="39"/>
      <c r="C139" s="218" t="s">
        <v>83</v>
      </c>
      <c r="D139" s="218" t="s">
        <v>135</v>
      </c>
      <c r="E139" s="219" t="s">
        <v>146</v>
      </c>
      <c r="F139" s="220" t="s">
        <v>147</v>
      </c>
      <c r="G139" s="221" t="s">
        <v>138</v>
      </c>
      <c r="H139" s="222">
        <v>1.1399999999999999</v>
      </c>
      <c r="I139" s="223"/>
      <c r="J139" s="224">
        <f>ROUND(I139*H139,2)</f>
        <v>0</v>
      </c>
      <c r="K139" s="220" t="s">
        <v>139</v>
      </c>
      <c r="L139" s="44"/>
      <c r="M139" s="225" t="s">
        <v>1</v>
      </c>
      <c r="N139" s="226" t="s">
        <v>38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140</v>
      </c>
      <c r="AT139" s="229" t="s">
        <v>135</v>
      </c>
      <c r="AU139" s="229" t="s">
        <v>83</v>
      </c>
      <c r="AY139" s="17" t="s">
        <v>133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140</v>
      </c>
      <c r="BM139" s="229" t="s">
        <v>148</v>
      </c>
    </row>
    <row r="140" s="2" customFormat="1">
      <c r="A140" s="38"/>
      <c r="B140" s="39"/>
      <c r="C140" s="40"/>
      <c r="D140" s="231" t="s">
        <v>142</v>
      </c>
      <c r="E140" s="40"/>
      <c r="F140" s="232" t="s">
        <v>149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142</v>
      </c>
      <c r="AU140" s="17" t="s">
        <v>83</v>
      </c>
    </row>
    <row r="141" s="2" customFormat="1" ht="24.15" customHeight="1">
      <c r="A141" s="38"/>
      <c r="B141" s="39"/>
      <c r="C141" s="218" t="s">
        <v>150</v>
      </c>
      <c r="D141" s="218" t="s">
        <v>135</v>
      </c>
      <c r="E141" s="219" t="s">
        <v>151</v>
      </c>
      <c r="F141" s="220" t="s">
        <v>152</v>
      </c>
      <c r="G141" s="221" t="s">
        <v>138</v>
      </c>
      <c r="H141" s="222">
        <v>1.1399999999999999</v>
      </c>
      <c r="I141" s="223"/>
      <c r="J141" s="224">
        <f>ROUND(I141*H141,2)</f>
        <v>0</v>
      </c>
      <c r="K141" s="220" t="s">
        <v>139</v>
      </c>
      <c r="L141" s="44"/>
      <c r="M141" s="225" t="s">
        <v>1</v>
      </c>
      <c r="N141" s="226" t="s">
        <v>38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140</v>
      </c>
      <c r="AT141" s="229" t="s">
        <v>135</v>
      </c>
      <c r="AU141" s="229" t="s">
        <v>83</v>
      </c>
      <c r="AY141" s="17" t="s">
        <v>133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140</v>
      </c>
      <c r="BM141" s="229" t="s">
        <v>153</v>
      </c>
    </row>
    <row r="142" s="2" customFormat="1">
      <c r="A142" s="38"/>
      <c r="B142" s="39"/>
      <c r="C142" s="40"/>
      <c r="D142" s="231" t="s">
        <v>142</v>
      </c>
      <c r="E142" s="40"/>
      <c r="F142" s="232" t="s">
        <v>154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142</v>
      </c>
      <c r="AU142" s="17" t="s">
        <v>83</v>
      </c>
    </row>
    <row r="143" s="2" customFormat="1" ht="33" customHeight="1">
      <c r="A143" s="38"/>
      <c r="B143" s="39"/>
      <c r="C143" s="218" t="s">
        <v>140</v>
      </c>
      <c r="D143" s="218" t="s">
        <v>135</v>
      </c>
      <c r="E143" s="219" t="s">
        <v>155</v>
      </c>
      <c r="F143" s="220" t="s">
        <v>156</v>
      </c>
      <c r="G143" s="221" t="s">
        <v>157</v>
      </c>
      <c r="H143" s="222">
        <v>16.716000000000001</v>
      </c>
      <c r="I143" s="223"/>
      <c r="J143" s="224">
        <f>ROUND(I143*H143,2)</f>
        <v>0</v>
      </c>
      <c r="K143" s="220" t="s">
        <v>139</v>
      </c>
      <c r="L143" s="44"/>
      <c r="M143" s="225" t="s">
        <v>1</v>
      </c>
      <c r="N143" s="226" t="s">
        <v>38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140</v>
      </c>
      <c r="AT143" s="229" t="s">
        <v>135</v>
      </c>
      <c r="AU143" s="229" t="s">
        <v>83</v>
      </c>
      <c r="AY143" s="17" t="s">
        <v>133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140</v>
      </c>
      <c r="BM143" s="229" t="s">
        <v>158</v>
      </c>
    </row>
    <row r="144" s="2" customFormat="1">
      <c r="A144" s="38"/>
      <c r="B144" s="39"/>
      <c r="C144" s="40"/>
      <c r="D144" s="231" t="s">
        <v>142</v>
      </c>
      <c r="E144" s="40"/>
      <c r="F144" s="232" t="s">
        <v>159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142</v>
      </c>
      <c r="AU144" s="17" t="s">
        <v>83</v>
      </c>
    </row>
    <row r="145" s="13" customFormat="1">
      <c r="A145" s="13"/>
      <c r="B145" s="236"/>
      <c r="C145" s="237"/>
      <c r="D145" s="231" t="s">
        <v>144</v>
      </c>
      <c r="E145" s="238" t="s">
        <v>1</v>
      </c>
      <c r="F145" s="239" t="s">
        <v>160</v>
      </c>
      <c r="G145" s="237"/>
      <c r="H145" s="240">
        <v>16.716000000000001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144</v>
      </c>
      <c r="AU145" s="246" t="s">
        <v>83</v>
      </c>
      <c r="AV145" s="13" t="s">
        <v>83</v>
      </c>
      <c r="AW145" s="13" t="s">
        <v>30</v>
      </c>
      <c r="AX145" s="13" t="s">
        <v>81</v>
      </c>
      <c r="AY145" s="246" t="s">
        <v>133</v>
      </c>
    </row>
    <row r="146" s="2" customFormat="1" ht="24.15" customHeight="1">
      <c r="A146" s="38"/>
      <c r="B146" s="39"/>
      <c r="C146" s="218" t="s">
        <v>161</v>
      </c>
      <c r="D146" s="218" t="s">
        <v>135</v>
      </c>
      <c r="E146" s="219" t="s">
        <v>162</v>
      </c>
      <c r="F146" s="220" t="s">
        <v>163</v>
      </c>
      <c r="G146" s="221" t="s">
        <v>138</v>
      </c>
      <c r="H146" s="222">
        <v>0.5</v>
      </c>
      <c r="I146" s="223"/>
      <c r="J146" s="224">
        <f>ROUND(I146*H146,2)</f>
        <v>0</v>
      </c>
      <c r="K146" s="220" t="s">
        <v>139</v>
      </c>
      <c r="L146" s="44"/>
      <c r="M146" s="225" t="s">
        <v>1</v>
      </c>
      <c r="N146" s="226" t="s">
        <v>38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140</v>
      </c>
      <c r="AT146" s="229" t="s">
        <v>135</v>
      </c>
      <c r="AU146" s="229" t="s">
        <v>83</v>
      </c>
      <c r="AY146" s="17" t="s">
        <v>133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140</v>
      </c>
      <c r="BM146" s="229" t="s">
        <v>164</v>
      </c>
    </row>
    <row r="147" s="2" customFormat="1">
      <c r="A147" s="38"/>
      <c r="B147" s="39"/>
      <c r="C147" s="40"/>
      <c r="D147" s="231" t="s">
        <v>142</v>
      </c>
      <c r="E147" s="40"/>
      <c r="F147" s="232" t="s">
        <v>165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83</v>
      </c>
    </row>
    <row r="148" s="14" customFormat="1">
      <c r="A148" s="14"/>
      <c r="B148" s="247"/>
      <c r="C148" s="248"/>
      <c r="D148" s="231" t="s">
        <v>144</v>
      </c>
      <c r="E148" s="249" t="s">
        <v>1</v>
      </c>
      <c r="F148" s="250" t="s">
        <v>166</v>
      </c>
      <c r="G148" s="248"/>
      <c r="H148" s="249" t="s">
        <v>1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144</v>
      </c>
      <c r="AU148" s="256" t="s">
        <v>83</v>
      </c>
      <c r="AV148" s="14" t="s">
        <v>81</v>
      </c>
      <c r="AW148" s="14" t="s">
        <v>30</v>
      </c>
      <c r="AX148" s="14" t="s">
        <v>73</v>
      </c>
      <c r="AY148" s="256" t="s">
        <v>133</v>
      </c>
    </row>
    <row r="149" s="13" customFormat="1">
      <c r="A149" s="13"/>
      <c r="B149" s="236"/>
      <c r="C149" s="237"/>
      <c r="D149" s="231" t="s">
        <v>144</v>
      </c>
      <c r="E149" s="238" t="s">
        <v>1</v>
      </c>
      <c r="F149" s="239" t="s">
        <v>167</v>
      </c>
      <c r="G149" s="237"/>
      <c r="H149" s="240">
        <v>0.5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144</v>
      </c>
      <c r="AU149" s="246" t="s">
        <v>83</v>
      </c>
      <c r="AV149" s="13" t="s">
        <v>83</v>
      </c>
      <c r="AW149" s="13" t="s">
        <v>30</v>
      </c>
      <c r="AX149" s="13" t="s">
        <v>81</v>
      </c>
      <c r="AY149" s="246" t="s">
        <v>133</v>
      </c>
    </row>
    <row r="150" s="12" customFormat="1" ht="22.8" customHeight="1">
      <c r="A150" s="12"/>
      <c r="B150" s="202"/>
      <c r="C150" s="203"/>
      <c r="D150" s="204" t="s">
        <v>72</v>
      </c>
      <c r="E150" s="216" t="s">
        <v>83</v>
      </c>
      <c r="F150" s="216" t="s">
        <v>168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SUM(P151:P153)</f>
        <v>0</v>
      </c>
      <c r="Q150" s="210"/>
      <c r="R150" s="211">
        <f>SUM(R151:R153)</f>
        <v>2.6231627999999998</v>
      </c>
      <c r="S150" s="210"/>
      <c r="T150" s="212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81</v>
      </c>
      <c r="AT150" s="214" t="s">
        <v>72</v>
      </c>
      <c r="AU150" s="214" t="s">
        <v>81</v>
      </c>
      <c r="AY150" s="213" t="s">
        <v>133</v>
      </c>
      <c r="BK150" s="215">
        <f>SUM(BK151:BK153)</f>
        <v>0</v>
      </c>
    </row>
    <row r="151" s="2" customFormat="1" ht="16.5" customHeight="1">
      <c r="A151" s="38"/>
      <c r="B151" s="39"/>
      <c r="C151" s="218" t="s">
        <v>169</v>
      </c>
      <c r="D151" s="218" t="s">
        <v>135</v>
      </c>
      <c r="E151" s="219" t="s">
        <v>170</v>
      </c>
      <c r="F151" s="220" t="s">
        <v>171</v>
      </c>
      <c r="G151" s="221" t="s">
        <v>138</v>
      </c>
      <c r="H151" s="222">
        <v>1.1399999999999999</v>
      </c>
      <c r="I151" s="223"/>
      <c r="J151" s="224">
        <f>ROUND(I151*H151,2)</f>
        <v>0</v>
      </c>
      <c r="K151" s="220" t="s">
        <v>139</v>
      </c>
      <c r="L151" s="44"/>
      <c r="M151" s="225" t="s">
        <v>1</v>
      </c>
      <c r="N151" s="226" t="s">
        <v>38</v>
      </c>
      <c r="O151" s="91"/>
      <c r="P151" s="227">
        <f>O151*H151</f>
        <v>0</v>
      </c>
      <c r="Q151" s="227">
        <v>2.3010199999999998</v>
      </c>
      <c r="R151" s="227">
        <f>Q151*H151</f>
        <v>2.6231627999999998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140</v>
      </c>
      <c r="AT151" s="229" t="s">
        <v>135</v>
      </c>
      <c r="AU151" s="229" t="s">
        <v>83</v>
      </c>
      <c r="AY151" s="17" t="s">
        <v>133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140</v>
      </c>
      <c r="BM151" s="229" t="s">
        <v>172</v>
      </c>
    </row>
    <row r="152" s="2" customFormat="1">
      <c r="A152" s="38"/>
      <c r="B152" s="39"/>
      <c r="C152" s="40"/>
      <c r="D152" s="231" t="s">
        <v>142</v>
      </c>
      <c r="E152" s="40"/>
      <c r="F152" s="232" t="s">
        <v>173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142</v>
      </c>
      <c r="AU152" s="17" t="s">
        <v>83</v>
      </c>
    </row>
    <row r="153" s="13" customFormat="1">
      <c r="A153" s="13"/>
      <c r="B153" s="236"/>
      <c r="C153" s="237"/>
      <c r="D153" s="231" t="s">
        <v>144</v>
      </c>
      <c r="E153" s="238" t="s">
        <v>1</v>
      </c>
      <c r="F153" s="239" t="s">
        <v>145</v>
      </c>
      <c r="G153" s="237"/>
      <c r="H153" s="240">
        <v>1.1399999999999999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144</v>
      </c>
      <c r="AU153" s="246" t="s">
        <v>83</v>
      </c>
      <c r="AV153" s="13" t="s">
        <v>83</v>
      </c>
      <c r="AW153" s="13" t="s">
        <v>30</v>
      </c>
      <c r="AX153" s="13" t="s">
        <v>81</v>
      </c>
      <c r="AY153" s="246" t="s">
        <v>133</v>
      </c>
    </row>
    <row r="154" s="12" customFormat="1" ht="22.8" customHeight="1">
      <c r="A154" s="12"/>
      <c r="B154" s="202"/>
      <c r="C154" s="203"/>
      <c r="D154" s="204" t="s">
        <v>72</v>
      </c>
      <c r="E154" s="216" t="s">
        <v>150</v>
      </c>
      <c r="F154" s="216" t="s">
        <v>174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SUM(P155:P161)</f>
        <v>0</v>
      </c>
      <c r="Q154" s="210"/>
      <c r="R154" s="211">
        <f>SUM(R155:R161)</f>
        <v>0.9400132000000001</v>
      </c>
      <c r="S154" s="210"/>
      <c r="T154" s="212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81</v>
      </c>
      <c r="AT154" s="214" t="s">
        <v>72</v>
      </c>
      <c r="AU154" s="214" t="s">
        <v>81</v>
      </c>
      <c r="AY154" s="213" t="s">
        <v>133</v>
      </c>
      <c r="BK154" s="215">
        <f>SUM(BK155:BK161)</f>
        <v>0</v>
      </c>
    </row>
    <row r="155" s="2" customFormat="1" ht="24.15" customHeight="1">
      <c r="A155" s="38"/>
      <c r="B155" s="39"/>
      <c r="C155" s="218" t="s">
        <v>175</v>
      </c>
      <c r="D155" s="218" t="s">
        <v>135</v>
      </c>
      <c r="E155" s="219" t="s">
        <v>176</v>
      </c>
      <c r="F155" s="220" t="s">
        <v>177</v>
      </c>
      <c r="G155" s="221" t="s">
        <v>178</v>
      </c>
      <c r="H155" s="222">
        <v>2.2080000000000002</v>
      </c>
      <c r="I155" s="223"/>
      <c r="J155" s="224">
        <f>ROUND(I155*H155,2)</f>
        <v>0</v>
      </c>
      <c r="K155" s="220" t="s">
        <v>139</v>
      </c>
      <c r="L155" s="44"/>
      <c r="M155" s="225" t="s">
        <v>1</v>
      </c>
      <c r="N155" s="226" t="s">
        <v>38</v>
      </c>
      <c r="O155" s="91"/>
      <c r="P155" s="227">
        <f>O155*H155</f>
        <v>0</v>
      </c>
      <c r="Q155" s="227">
        <v>0.32665</v>
      </c>
      <c r="R155" s="227">
        <f>Q155*H155</f>
        <v>0.72124320000000008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140</v>
      </c>
      <c r="AT155" s="229" t="s">
        <v>135</v>
      </c>
      <c r="AU155" s="229" t="s">
        <v>83</v>
      </c>
      <c r="AY155" s="17" t="s">
        <v>133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140</v>
      </c>
      <c r="BM155" s="229" t="s">
        <v>179</v>
      </c>
    </row>
    <row r="156" s="2" customFormat="1">
      <c r="A156" s="38"/>
      <c r="B156" s="39"/>
      <c r="C156" s="40"/>
      <c r="D156" s="231" t="s">
        <v>142</v>
      </c>
      <c r="E156" s="40"/>
      <c r="F156" s="232" t="s">
        <v>180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142</v>
      </c>
      <c r="AU156" s="17" t="s">
        <v>83</v>
      </c>
    </row>
    <row r="157" s="13" customFormat="1">
      <c r="A157" s="13"/>
      <c r="B157" s="236"/>
      <c r="C157" s="237"/>
      <c r="D157" s="231" t="s">
        <v>144</v>
      </c>
      <c r="E157" s="238" t="s">
        <v>1</v>
      </c>
      <c r="F157" s="239" t="s">
        <v>181</v>
      </c>
      <c r="G157" s="237"/>
      <c r="H157" s="240">
        <v>2.2080000000000002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144</v>
      </c>
      <c r="AU157" s="246" t="s">
        <v>83</v>
      </c>
      <c r="AV157" s="13" t="s">
        <v>83</v>
      </c>
      <c r="AW157" s="13" t="s">
        <v>30</v>
      </c>
      <c r="AX157" s="13" t="s">
        <v>81</v>
      </c>
      <c r="AY157" s="246" t="s">
        <v>133</v>
      </c>
    </row>
    <row r="158" s="2" customFormat="1" ht="16.5" customHeight="1">
      <c r="A158" s="38"/>
      <c r="B158" s="39"/>
      <c r="C158" s="218" t="s">
        <v>182</v>
      </c>
      <c r="D158" s="218" t="s">
        <v>135</v>
      </c>
      <c r="E158" s="219" t="s">
        <v>183</v>
      </c>
      <c r="F158" s="220" t="s">
        <v>184</v>
      </c>
      <c r="G158" s="221" t="s">
        <v>185</v>
      </c>
      <c r="H158" s="222">
        <v>4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38</v>
      </c>
      <c r="O158" s="91"/>
      <c r="P158" s="227">
        <f>O158*H158</f>
        <v>0</v>
      </c>
      <c r="Q158" s="227">
        <v>0.054550000000000001</v>
      </c>
      <c r="R158" s="227">
        <f>Q158*H158</f>
        <v>0.21820000000000001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140</v>
      </c>
      <c r="AT158" s="229" t="s">
        <v>135</v>
      </c>
      <c r="AU158" s="229" t="s">
        <v>83</v>
      </c>
      <c r="AY158" s="17" t="s">
        <v>133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81</v>
      </c>
      <c r="BK158" s="230">
        <f>ROUND(I158*H158,2)</f>
        <v>0</v>
      </c>
      <c r="BL158" s="17" t="s">
        <v>140</v>
      </c>
      <c r="BM158" s="229" t="s">
        <v>186</v>
      </c>
    </row>
    <row r="159" s="2" customFormat="1">
      <c r="A159" s="38"/>
      <c r="B159" s="39"/>
      <c r="C159" s="40"/>
      <c r="D159" s="231" t="s">
        <v>142</v>
      </c>
      <c r="E159" s="40"/>
      <c r="F159" s="232" t="s">
        <v>184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142</v>
      </c>
      <c r="AU159" s="17" t="s">
        <v>83</v>
      </c>
    </row>
    <row r="160" s="2" customFormat="1" ht="24.15" customHeight="1">
      <c r="A160" s="38"/>
      <c r="B160" s="39"/>
      <c r="C160" s="218" t="s">
        <v>187</v>
      </c>
      <c r="D160" s="218" t="s">
        <v>135</v>
      </c>
      <c r="E160" s="219" t="s">
        <v>188</v>
      </c>
      <c r="F160" s="220" t="s">
        <v>189</v>
      </c>
      <c r="G160" s="221" t="s">
        <v>190</v>
      </c>
      <c r="H160" s="222">
        <v>1.5</v>
      </c>
      <c r="I160" s="223"/>
      <c r="J160" s="224">
        <f>ROUND(I160*H160,2)</f>
        <v>0</v>
      </c>
      <c r="K160" s="220" t="s">
        <v>139</v>
      </c>
      <c r="L160" s="44"/>
      <c r="M160" s="225" t="s">
        <v>1</v>
      </c>
      <c r="N160" s="226" t="s">
        <v>38</v>
      </c>
      <c r="O160" s="91"/>
      <c r="P160" s="227">
        <f>O160*H160</f>
        <v>0</v>
      </c>
      <c r="Q160" s="227">
        <v>0.00038000000000000002</v>
      </c>
      <c r="R160" s="227">
        <f>Q160*H160</f>
        <v>0.00056999999999999998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140</v>
      </c>
      <c r="AT160" s="229" t="s">
        <v>135</v>
      </c>
      <c r="AU160" s="229" t="s">
        <v>83</v>
      </c>
      <c r="AY160" s="17" t="s">
        <v>133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81</v>
      </c>
      <c r="BK160" s="230">
        <f>ROUND(I160*H160,2)</f>
        <v>0</v>
      </c>
      <c r="BL160" s="17" t="s">
        <v>140</v>
      </c>
      <c r="BM160" s="229" t="s">
        <v>191</v>
      </c>
    </row>
    <row r="161" s="2" customFormat="1">
      <c r="A161" s="38"/>
      <c r="B161" s="39"/>
      <c r="C161" s="40"/>
      <c r="D161" s="231" t="s">
        <v>142</v>
      </c>
      <c r="E161" s="40"/>
      <c r="F161" s="232" t="s">
        <v>189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83</v>
      </c>
    </row>
    <row r="162" s="12" customFormat="1" ht="22.8" customHeight="1">
      <c r="A162" s="12"/>
      <c r="B162" s="202"/>
      <c r="C162" s="203"/>
      <c r="D162" s="204" t="s">
        <v>72</v>
      </c>
      <c r="E162" s="216" t="s">
        <v>169</v>
      </c>
      <c r="F162" s="216" t="s">
        <v>192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SUM(P163:P223)</f>
        <v>0</v>
      </c>
      <c r="Q162" s="210"/>
      <c r="R162" s="211">
        <f>SUM(R163:R223)</f>
        <v>1.4667680699999999</v>
      </c>
      <c r="S162" s="210"/>
      <c r="T162" s="212">
        <f>SUM(T163:T223)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81</v>
      </c>
      <c r="AT162" s="214" t="s">
        <v>72</v>
      </c>
      <c r="AU162" s="214" t="s">
        <v>81</v>
      </c>
      <c r="AY162" s="213" t="s">
        <v>133</v>
      </c>
      <c r="BK162" s="215">
        <f>SUM(BK163:BK223)</f>
        <v>0</v>
      </c>
    </row>
    <row r="163" s="2" customFormat="1" ht="24.15" customHeight="1">
      <c r="A163" s="38"/>
      <c r="B163" s="39"/>
      <c r="C163" s="218" t="s">
        <v>193</v>
      </c>
      <c r="D163" s="218" t="s">
        <v>135</v>
      </c>
      <c r="E163" s="219" t="s">
        <v>194</v>
      </c>
      <c r="F163" s="220" t="s">
        <v>195</v>
      </c>
      <c r="G163" s="221" t="s">
        <v>185</v>
      </c>
      <c r="H163" s="222">
        <v>1</v>
      </c>
      <c r="I163" s="223"/>
      <c r="J163" s="224">
        <f>ROUND(I163*H163,2)</f>
        <v>0</v>
      </c>
      <c r="K163" s="220" t="s">
        <v>139</v>
      </c>
      <c r="L163" s="44"/>
      <c r="M163" s="225" t="s">
        <v>1</v>
      </c>
      <c r="N163" s="226" t="s">
        <v>38</v>
      </c>
      <c r="O163" s="91"/>
      <c r="P163" s="227">
        <f>O163*H163</f>
        <v>0</v>
      </c>
      <c r="Q163" s="227">
        <v>0.041500000000000002</v>
      </c>
      <c r="R163" s="227">
        <f>Q163*H163</f>
        <v>0.041500000000000002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140</v>
      </c>
      <c r="AT163" s="229" t="s">
        <v>135</v>
      </c>
      <c r="AU163" s="229" t="s">
        <v>83</v>
      </c>
      <c r="AY163" s="17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140</v>
      </c>
      <c r="BM163" s="229" t="s">
        <v>196</v>
      </c>
    </row>
    <row r="164" s="2" customFormat="1">
      <c r="A164" s="38"/>
      <c r="B164" s="39"/>
      <c r="C164" s="40"/>
      <c r="D164" s="231" t="s">
        <v>142</v>
      </c>
      <c r="E164" s="40"/>
      <c r="F164" s="232" t="s">
        <v>197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83</v>
      </c>
    </row>
    <row r="165" s="2" customFormat="1" ht="24.15" customHeight="1">
      <c r="A165" s="38"/>
      <c r="B165" s="39"/>
      <c r="C165" s="218" t="s">
        <v>198</v>
      </c>
      <c r="D165" s="218" t="s">
        <v>135</v>
      </c>
      <c r="E165" s="219" t="s">
        <v>199</v>
      </c>
      <c r="F165" s="220" t="s">
        <v>200</v>
      </c>
      <c r="G165" s="221" t="s">
        <v>185</v>
      </c>
      <c r="H165" s="222">
        <v>1</v>
      </c>
      <c r="I165" s="223"/>
      <c r="J165" s="224">
        <f>ROUND(I165*H165,2)</f>
        <v>0</v>
      </c>
      <c r="K165" s="220" t="s">
        <v>139</v>
      </c>
      <c r="L165" s="44"/>
      <c r="M165" s="225" t="s">
        <v>1</v>
      </c>
      <c r="N165" s="226" t="s">
        <v>38</v>
      </c>
      <c r="O165" s="91"/>
      <c r="P165" s="227">
        <f>O165*H165</f>
        <v>0</v>
      </c>
      <c r="Q165" s="227">
        <v>0.1575</v>
      </c>
      <c r="R165" s="227">
        <f>Q165*H165</f>
        <v>0.1575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140</v>
      </c>
      <c r="AT165" s="229" t="s">
        <v>135</v>
      </c>
      <c r="AU165" s="229" t="s">
        <v>83</v>
      </c>
      <c r="AY165" s="17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140</v>
      </c>
      <c r="BM165" s="229" t="s">
        <v>201</v>
      </c>
    </row>
    <row r="166" s="2" customFormat="1">
      <c r="A166" s="38"/>
      <c r="B166" s="39"/>
      <c r="C166" s="40"/>
      <c r="D166" s="231" t="s">
        <v>142</v>
      </c>
      <c r="E166" s="40"/>
      <c r="F166" s="232" t="s">
        <v>202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142</v>
      </c>
      <c r="AU166" s="17" t="s">
        <v>83</v>
      </c>
    </row>
    <row r="167" s="2" customFormat="1" ht="44.25" customHeight="1">
      <c r="A167" s="38"/>
      <c r="B167" s="39"/>
      <c r="C167" s="218" t="s">
        <v>8</v>
      </c>
      <c r="D167" s="218" t="s">
        <v>135</v>
      </c>
      <c r="E167" s="219" t="s">
        <v>203</v>
      </c>
      <c r="F167" s="220" t="s">
        <v>204</v>
      </c>
      <c r="G167" s="221" t="s">
        <v>178</v>
      </c>
      <c r="H167" s="222">
        <v>4.806</v>
      </c>
      <c r="I167" s="223"/>
      <c r="J167" s="224">
        <f>ROUND(I167*H167,2)</f>
        <v>0</v>
      </c>
      <c r="K167" s="220" t="s">
        <v>139</v>
      </c>
      <c r="L167" s="44"/>
      <c r="M167" s="225" t="s">
        <v>1</v>
      </c>
      <c r="N167" s="226" t="s">
        <v>38</v>
      </c>
      <c r="O167" s="91"/>
      <c r="P167" s="227">
        <f>O167*H167</f>
        <v>0</v>
      </c>
      <c r="Q167" s="227">
        <v>0.0086</v>
      </c>
      <c r="R167" s="227">
        <f>Q167*H167</f>
        <v>0.041331600000000003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140</v>
      </c>
      <c r="AT167" s="229" t="s">
        <v>135</v>
      </c>
      <c r="AU167" s="229" t="s">
        <v>83</v>
      </c>
      <c r="AY167" s="17" t="s">
        <v>133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81</v>
      </c>
      <c r="BK167" s="230">
        <f>ROUND(I167*H167,2)</f>
        <v>0</v>
      </c>
      <c r="BL167" s="17" t="s">
        <v>140</v>
      </c>
      <c r="BM167" s="229" t="s">
        <v>205</v>
      </c>
    </row>
    <row r="168" s="2" customFormat="1">
      <c r="A168" s="38"/>
      <c r="B168" s="39"/>
      <c r="C168" s="40"/>
      <c r="D168" s="231" t="s">
        <v>142</v>
      </c>
      <c r="E168" s="40"/>
      <c r="F168" s="232" t="s">
        <v>206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142</v>
      </c>
      <c r="AU168" s="17" t="s">
        <v>83</v>
      </c>
    </row>
    <row r="169" s="14" customFormat="1">
      <c r="A169" s="14"/>
      <c r="B169" s="247"/>
      <c r="C169" s="248"/>
      <c r="D169" s="231" t="s">
        <v>144</v>
      </c>
      <c r="E169" s="249" t="s">
        <v>1</v>
      </c>
      <c r="F169" s="250" t="s">
        <v>207</v>
      </c>
      <c r="G169" s="248"/>
      <c r="H169" s="249" t="s">
        <v>1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144</v>
      </c>
      <c r="AU169" s="256" t="s">
        <v>83</v>
      </c>
      <c r="AV169" s="14" t="s">
        <v>81</v>
      </c>
      <c r="AW169" s="14" t="s">
        <v>30</v>
      </c>
      <c r="AX169" s="14" t="s">
        <v>73</v>
      </c>
      <c r="AY169" s="256" t="s">
        <v>133</v>
      </c>
    </row>
    <row r="170" s="13" customFormat="1">
      <c r="A170" s="13"/>
      <c r="B170" s="236"/>
      <c r="C170" s="237"/>
      <c r="D170" s="231" t="s">
        <v>144</v>
      </c>
      <c r="E170" s="238" t="s">
        <v>1</v>
      </c>
      <c r="F170" s="239" t="s">
        <v>208</v>
      </c>
      <c r="G170" s="237"/>
      <c r="H170" s="240">
        <v>3.8929999999999998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144</v>
      </c>
      <c r="AU170" s="246" t="s">
        <v>83</v>
      </c>
      <c r="AV170" s="13" t="s">
        <v>83</v>
      </c>
      <c r="AW170" s="13" t="s">
        <v>30</v>
      </c>
      <c r="AX170" s="13" t="s">
        <v>73</v>
      </c>
      <c r="AY170" s="246" t="s">
        <v>133</v>
      </c>
    </row>
    <row r="171" s="14" customFormat="1">
      <c r="A171" s="14"/>
      <c r="B171" s="247"/>
      <c r="C171" s="248"/>
      <c r="D171" s="231" t="s">
        <v>144</v>
      </c>
      <c r="E171" s="249" t="s">
        <v>1</v>
      </c>
      <c r="F171" s="250" t="s">
        <v>209</v>
      </c>
      <c r="G171" s="248"/>
      <c r="H171" s="249" t="s">
        <v>1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144</v>
      </c>
      <c r="AU171" s="256" t="s">
        <v>83</v>
      </c>
      <c r="AV171" s="14" t="s">
        <v>81</v>
      </c>
      <c r="AW171" s="14" t="s">
        <v>30</v>
      </c>
      <c r="AX171" s="14" t="s">
        <v>73</v>
      </c>
      <c r="AY171" s="256" t="s">
        <v>133</v>
      </c>
    </row>
    <row r="172" s="13" customFormat="1">
      <c r="A172" s="13"/>
      <c r="B172" s="236"/>
      <c r="C172" s="237"/>
      <c r="D172" s="231" t="s">
        <v>144</v>
      </c>
      <c r="E172" s="238" t="s">
        <v>1</v>
      </c>
      <c r="F172" s="239" t="s">
        <v>210</v>
      </c>
      <c r="G172" s="237"/>
      <c r="H172" s="240">
        <v>0.91300000000000003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144</v>
      </c>
      <c r="AU172" s="246" t="s">
        <v>83</v>
      </c>
      <c r="AV172" s="13" t="s">
        <v>83</v>
      </c>
      <c r="AW172" s="13" t="s">
        <v>30</v>
      </c>
      <c r="AX172" s="13" t="s">
        <v>73</v>
      </c>
      <c r="AY172" s="246" t="s">
        <v>133</v>
      </c>
    </row>
    <row r="173" s="15" customFormat="1">
      <c r="A173" s="15"/>
      <c r="B173" s="257"/>
      <c r="C173" s="258"/>
      <c r="D173" s="231" t="s">
        <v>144</v>
      </c>
      <c r="E173" s="259" t="s">
        <v>1</v>
      </c>
      <c r="F173" s="260" t="s">
        <v>211</v>
      </c>
      <c r="G173" s="258"/>
      <c r="H173" s="261">
        <v>4.806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144</v>
      </c>
      <c r="AU173" s="267" t="s">
        <v>83</v>
      </c>
      <c r="AV173" s="15" t="s">
        <v>140</v>
      </c>
      <c r="AW173" s="15" t="s">
        <v>30</v>
      </c>
      <c r="AX173" s="15" t="s">
        <v>81</v>
      </c>
      <c r="AY173" s="267" t="s">
        <v>133</v>
      </c>
    </row>
    <row r="174" s="2" customFormat="1" ht="16.5" customHeight="1">
      <c r="A174" s="38"/>
      <c r="B174" s="39"/>
      <c r="C174" s="268" t="s">
        <v>212</v>
      </c>
      <c r="D174" s="268" t="s">
        <v>213</v>
      </c>
      <c r="E174" s="269" t="s">
        <v>214</v>
      </c>
      <c r="F174" s="270" t="s">
        <v>215</v>
      </c>
      <c r="G174" s="271" t="s">
        <v>178</v>
      </c>
      <c r="H174" s="272">
        <v>4.0880000000000001</v>
      </c>
      <c r="I174" s="273"/>
      <c r="J174" s="274">
        <f>ROUND(I174*H174,2)</f>
        <v>0</v>
      </c>
      <c r="K174" s="270" t="s">
        <v>139</v>
      </c>
      <c r="L174" s="275"/>
      <c r="M174" s="276" t="s">
        <v>1</v>
      </c>
      <c r="N174" s="277" t="s">
        <v>38</v>
      </c>
      <c r="O174" s="91"/>
      <c r="P174" s="227">
        <f>O174*H174</f>
        <v>0</v>
      </c>
      <c r="Q174" s="227">
        <v>0.0016800000000000001</v>
      </c>
      <c r="R174" s="227">
        <f>Q174*H174</f>
        <v>0.0068678400000000001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182</v>
      </c>
      <c r="AT174" s="229" t="s">
        <v>213</v>
      </c>
      <c r="AU174" s="229" t="s">
        <v>83</v>
      </c>
      <c r="AY174" s="17" t="s">
        <v>133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140</v>
      </c>
      <c r="BM174" s="229" t="s">
        <v>216</v>
      </c>
    </row>
    <row r="175" s="2" customFormat="1">
      <c r="A175" s="38"/>
      <c r="B175" s="39"/>
      <c r="C175" s="40"/>
      <c r="D175" s="231" t="s">
        <v>142</v>
      </c>
      <c r="E175" s="40"/>
      <c r="F175" s="232" t="s">
        <v>215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83</v>
      </c>
    </row>
    <row r="176" s="13" customFormat="1">
      <c r="A176" s="13"/>
      <c r="B176" s="236"/>
      <c r="C176" s="237"/>
      <c r="D176" s="231" t="s">
        <v>144</v>
      </c>
      <c r="E176" s="237"/>
      <c r="F176" s="239" t="s">
        <v>217</v>
      </c>
      <c r="G176" s="237"/>
      <c r="H176" s="240">
        <v>4.0880000000000001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144</v>
      </c>
      <c r="AU176" s="246" t="s">
        <v>83</v>
      </c>
      <c r="AV176" s="13" t="s">
        <v>83</v>
      </c>
      <c r="AW176" s="13" t="s">
        <v>4</v>
      </c>
      <c r="AX176" s="13" t="s">
        <v>81</v>
      </c>
      <c r="AY176" s="246" t="s">
        <v>133</v>
      </c>
    </row>
    <row r="177" s="2" customFormat="1" ht="24.15" customHeight="1">
      <c r="A177" s="38"/>
      <c r="B177" s="39"/>
      <c r="C177" s="268" t="s">
        <v>218</v>
      </c>
      <c r="D177" s="268" t="s">
        <v>213</v>
      </c>
      <c r="E177" s="269" t="s">
        <v>219</v>
      </c>
      <c r="F177" s="270" t="s">
        <v>220</v>
      </c>
      <c r="G177" s="271" t="s">
        <v>178</v>
      </c>
      <c r="H177" s="272">
        <v>1.004</v>
      </c>
      <c r="I177" s="273"/>
      <c r="J177" s="274">
        <f>ROUND(I177*H177,2)</f>
        <v>0</v>
      </c>
      <c r="K177" s="270" t="s">
        <v>139</v>
      </c>
      <c r="L177" s="275"/>
      <c r="M177" s="276" t="s">
        <v>1</v>
      </c>
      <c r="N177" s="277" t="s">
        <v>38</v>
      </c>
      <c r="O177" s="91"/>
      <c r="P177" s="227">
        <f>O177*H177</f>
        <v>0</v>
      </c>
      <c r="Q177" s="227">
        <v>0.00315</v>
      </c>
      <c r="R177" s="227">
        <f>Q177*H177</f>
        <v>0.0031626000000000002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182</v>
      </c>
      <c r="AT177" s="229" t="s">
        <v>213</v>
      </c>
      <c r="AU177" s="229" t="s">
        <v>83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81</v>
      </c>
      <c r="BK177" s="230">
        <f>ROUND(I177*H177,2)</f>
        <v>0</v>
      </c>
      <c r="BL177" s="17" t="s">
        <v>140</v>
      </c>
      <c r="BM177" s="229" t="s">
        <v>221</v>
      </c>
    </row>
    <row r="178" s="2" customFormat="1">
      <c r="A178" s="38"/>
      <c r="B178" s="39"/>
      <c r="C178" s="40"/>
      <c r="D178" s="231" t="s">
        <v>142</v>
      </c>
      <c r="E178" s="40"/>
      <c r="F178" s="232" t="s">
        <v>220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142</v>
      </c>
      <c r="AU178" s="17" t="s">
        <v>83</v>
      </c>
    </row>
    <row r="179" s="13" customFormat="1">
      <c r="A179" s="13"/>
      <c r="B179" s="236"/>
      <c r="C179" s="237"/>
      <c r="D179" s="231" t="s">
        <v>144</v>
      </c>
      <c r="E179" s="237"/>
      <c r="F179" s="239" t="s">
        <v>222</v>
      </c>
      <c r="G179" s="237"/>
      <c r="H179" s="240">
        <v>1.004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144</v>
      </c>
      <c r="AU179" s="246" t="s">
        <v>83</v>
      </c>
      <c r="AV179" s="13" t="s">
        <v>83</v>
      </c>
      <c r="AW179" s="13" t="s">
        <v>4</v>
      </c>
      <c r="AX179" s="13" t="s">
        <v>81</v>
      </c>
      <c r="AY179" s="246" t="s">
        <v>133</v>
      </c>
    </row>
    <row r="180" s="2" customFormat="1" ht="24.15" customHeight="1">
      <c r="A180" s="38"/>
      <c r="B180" s="39"/>
      <c r="C180" s="218" t="s">
        <v>223</v>
      </c>
      <c r="D180" s="218" t="s">
        <v>135</v>
      </c>
      <c r="E180" s="219" t="s">
        <v>224</v>
      </c>
      <c r="F180" s="220" t="s">
        <v>225</v>
      </c>
      <c r="G180" s="221" t="s">
        <v>178</v>
      </c>
      <c r="H180" s="222">
        <v>6.3979999999999997</v>
      </c>
      <c r="I180" s="223"/>
      <c r="J180" s="224">
        <f>ROUND(I180*H180,2)</f>
        <v>0</v>
      </c>
      <c r="K180" s="220" t="s">
        <v>139</v>
      </c>
      <c r="L180" s="44"/>
      <c r="M180" s="225" t="s">
        <v>1</v>
      </c>
      <c r="N180" s="226" t="s">
        <v>38</v>
      </c>
      <c r="O180" s="91"/>
      <c r="P180" s="227">
        <f>O180*H180</f>
        <v>0</v>
      </c>
      <c r="Q180" s="227">
        <v>0.00013999999999999999</v>
      </c>
      <c r="R180" s="227">
        <f>Q180*H180</f>
        <v>0.00089571999999999991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140</v>
      </c>
      <c r="AT180" s="229" t="s">
        <v>135</v>
      </c>
      <c r="AU180" s="229" t="s">
        <v>83</v>
      </c>
      <c r="AY180" s="17" t="s">
        <v>133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140</v>
      </c>
      <c r="BM180" s="229" t="s">
        <v>226</v>
      </c>
    </row>
    <row r="181" s="2" customFormat="1">
      <c r="A181" s="38"/>
      <c r="B181" s="39"/>
      <c r="C181" s="40"/>
      <c r="D181" s="231" t="s">
        <v>142</v>
      </c>
      <c r="E181" s="40"/>
      <c r="F181" s="232" t="s">
        <v>227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142</v>
      </c>
      <c r="AU181" s="17" t="s">
        <v>83</v>
      </c>
    </row>
    <row r="182" s="13" customFormat="1">
      <c r="A182" s="13"/>
      <c r="B182" s="236"/>
      <c r="C182" s="237"/>
      <c r="D182" s="231" t="s">
        <v>144</v>
      </c>
      <c r="E182" s="238" t="s">
        <v>1</v>
      </c>
      <c r="F182" s="239" t="s">
        <v>228</v>
      </c>
      <c r="G182" s="237"/>
      <c r="H182" s="240">
        <v>6.3979999999999997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144</v>
      </c>
      <c r="AU182" s="246" t="s">
        <v>83</v>
      </c>
      <c r="AV182" s="13" t="s">
        <v>83</v>
      </c>
      <c r="AW182" s="13" t="s">
        <v>30</v>
      </c>
      <c r="AX182" s="13" t="s">
        <v>81</v>
      </c>
      <c r="AY182" s="246" t="s">
        <v>133</v>
      </c>
    </row>
    <row r="183" s="2" customFormat="1" ht="37.8" customHeight="1">
      <c r="A183" s="38"/>
      <c r="B183" s="39"/>
      <c r="C183" s="218" t="s">
        <v>229</v>
      </c>
      <c r="D183" s="218" t="s">
        <v>135</v>
      </c>
      <c r="E183" s="219" t="s">
        <v>230</v>
      </c>
      <c r="F183" s="220" t="s">
        <v>231</v>
      </c>
      <c r="G183" s="221" t="s">
        <v>190</v>
      </c>
      <c r="H183" s="222">
        <v>8.3499999999999996</v>
      </c>
      <c r="I183" s="223"/>
      <c r="J183" s="224">
        <f>ROUND(I183*H183,2)</f>
        <v>0</v>
      </c>
      <c r="K183" s="220" t="s">
        <v>139</v>
      </c>
      <c r="L183" s="44"/>
      <c r="M183" s="225" t="s">
        <v>1</v>
      </c>
      <c r="N183" s="226" t="s">
        <v>38</v>
      </c>
      <c r="O183" s="91"/>
      <c r="P183" s="227">
        <f>O183*H183</f>
        <v>0</v>
      </c>
      <c r="Q183" s="227">
        <v>0.0017600000000000001</v>
      </c>
      <c r="R183" s="227">
        <f>Q183*H183</f>
        <v>0.014696000000000001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140</v>
      </c>
      <c r="AT183" s="229" t="s">
        <v>135</v>
      </c>
      <c r="AU183" s="229" t="s">
        <v>83</v>
      </c>
      <c r="AY183" s="17" t="s">
        <v>133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81</v>
      </c>
      <c r="BK183" s="230">
        <f>ROUND(I183*H183,2)</f>
        <v>0</v>
      </c>
      <c r="BL183" s="17" t="s">
        <v>140</v>
      </c>
      <c r="BM183" s="229" t="s">
        <v>232</v>
      </c>
    </row>
    <row r="184" s="2" customFormat="1">
      <c r="A184" s="38"/>
      <c r="B184" s="39"/>
      <c r="C184" s="40"/>
      <c r="D184" s="231" t="s">
        <v>142</v>
      </c>
      <c r="E184" s="40"/>
      <c r="F184" s="232" t="s">
        <v>233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142</v>
      </c>
      <c r="AU184" s="17" t="s">
        <v>83</v>
      </c>
    </row>
    <row r="185" s="13" customFormat="1">
      <c r="A185" s="13"/>
      <c r="B185" s="236"/>
      <c r="C185" s="237"/>
      <c r="D185" s="231" t="s">
        <v>144</v>
      </c>
      <c r="E185" s="238" t="s">
        <v>1</v>
      </c>
      <c r="F185" s="239" t="s">
        <v>234</v>
      </c>
      <c r="G185" s="237"/>
      <c r="H185" s="240">
        <v>8.3499999999999996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144</v>
      </c>
      <c r="AU185" s="246" t="s">
        <v>83</v>
      </c>
      <c r="AV185" s="13" t="s">
        <v>83</v>
      </c>
      <c r="AW185" s="13" t="s">
        <v>30</v>
      </c>
      <c r="AX185" s="13" t="s">
        <v>81</v>
      </c>
      <c r="AY185" s="246" t="s">
        <v>133</v>
      </c>
    </row>
    <row r="186" s="2" customFormat="1" ht="16.5" customHeight="1">
      <c r="A186" s="38"/>
      <c r="B186" s="39"/>
      <c r="C186" s="268" t="s">
        <v>235</v>
      </c>
      <c r="D186" s="268" t="s">
        <v>213</v>
      </c>
      <c r="E186" s="269" t="s">
        <v>236</v>
      </c>
      <c r="F186" s="270" t="s">
        <v>237</v>
      </c>
      <c r="G186" s="271" t="s">
        <v>178</v>
      </c>
      <c r="H186" s="272">
        <v>2.923</v>
      </c>
      <c r="I186" s="273"/>
      <c r="J186" s="274">
        <f>ROUND(I186*H186,2)</f>
        <v>0</v>
      </c>
      <c r="K186" s="270" t="s">
        <v>139</v>
      </c>
      <c r="L186" s="275"/>
      <c r="M186" s="276" t="s">
        <v>1</v>
      </c>
      <c r="N186" s="277" t="s">
        <v>38</v>
      </c>
      <c r="O186" s="91"/>
      <c r="P186" s="227">
        <f>O186*H186</f>
        <v>0</v>
      </c>
      <c r="Q186" s="227">
        <v>0.00092000000000000003</v>
      </c>
      <c r="R186" s="227">
        <f>Q186*H186</f>
        <v>0.0026891600000000003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182</v>
      </c>
      <c r="AT186" s="229" t="s">
        <v>213</v>
      </c>
      <c r="AU186" s="229" t="s">
        <v>83</v>
      </c>
      <c r="AY186" s="17" t="s">
        <v>133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81</v>
      </c>
      <c r="BK186" s="230">
        <f>ROUND(I186*H186,2)</f>
        <v>0</v>
      </c>
      <c r="BL186" s="17" t="s">
        <v>140</v>
      </c>
      <c r="BM186" s="229" t="s">
        <v>238</v>
      </c>
    </row>
    <row r="187" s="2" customFormat="1">
      <c r="A187" s="38"/>
      <c r="B187" s="39"/>
      <c r="C187" s="40"/>
      <c r="D187" s="231" t="s">
        <v>142</v>
      </c>
      <c r="E187" s="40"/>
      <c r="F187" s="232" t="s">
        <v>237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142</v>
      </c>
      <c r="AU187" s="17" t="s">
        <v>83</v>
      </c>
    </row>
    <row r="188" s="13" customFormat="1">
      <c r="A188" s="13"/>
      <c r="B188" s="236"/>
      <c r="C188" s="237"/>
      <c r="D188" s="231" t="s">
        <v>144</v>
      </c>
      <c r="E188" s="237"/>
      <c r="F188" s="239" t="s">
        <v>239</v>
      </c>
      <c r="G188" s="237"/>
      <c r="H188" s="240">
        <v>2.923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144</v>
      </c>
      <c r="AU188" s="246" t="s">
        <v>83</v>
      </c>
      <c r="AV188" s="13" t="s">
        <v>83</v>
      </c>
      <c r="AW188" s="13" t="s">
        <v>4</v>
      </c>
      <c r="AX188" s="13" t="s">
        <v>81</v>
      </c>
      <c r="AY188" s="246" t="s">
        <v>133</v>
      </c>
    </row>
    <row r="189" s="2" customFormat="1" ht="24.15" customHeight="1">
      <c r="A189" s="38"/>
      <c r="B189" s="39"/>
      <c r="C189" s="218" t="s">
        <v>240</v>
      </c>
      <c r="D189" s="218" t="s">
        <v>135</v>
      </c>
      <c r="E189" s="219" t="s">
        <v>241</v>
      </c>
      <c r="F189" s="220" t="s">
        <v>242</v>
      </c>
      <c r="G189" s="221" t="s">
        <v>190</v>
      </c>
      <c r="H189" s="222">
        <v>1.825</v>
      </c>
      <c r="I189" s="223"/>
      <c r="J189" s="224">
        <f>ROUND(I189*H189,2)</f>
        <v>0</v>
      </c>
      <c r="K189" s="220" t="s">
        <v>139</v>
      </c>
      <c r="L189" s="44"/>
      <c r="M189" s="225" t="s">
        <v>1</v>
      </c>
      <c r="N189" s="226" t="s">
        <v>38</v>
      </c>
      <c r="O189" s="91"/>
      <c r="P189" s="227">
        <f>O189*H189</f>
        <v>0</v>
      </c>
      <c r="Q189" s="227">
        <v>3.0000000000000001E-05</v>
      </c>
      <c r="R189" s="227">
        <f>Q189*H189</f>
        <v>5.4750000000000003E-05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140</v>
      </c>
      <c r="AT189" s="229" t="s">
        <v>135</v>
      </c>
      <c r="AU189" s="229" t="s">
        <v>83</v>
      </c>
      <c r="AY189" s="17" t="s">
        <v>133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81</v>
      </c>
      <c r="BK189" s="230">
        <f>ROUND(I189*H189,2)</f>
        <v>0</v>
      </c>
      <c r="BL189" s="17" t="s">
        <v>140</v>
      </c>
      <c r="BM189" s="229" t="s">
        <v>243</v>
      </c>
    </row>
    <row r="190" s="2" customFormat="1">
      <c r="A190" s="38"/>
      <c r="B190" s="39"/>
      <c r="C190" s="40"/>
      <c r="D190" s="231" t="s">
        <v>142</v>
      </c>
      <c r="E190" s="40"/>
      <c r="F190" s="232" t="s">
        <v>244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142</v>
      </c>
      <c r="AU190" s="17" t="s">
        <v>83</v>
      </c>
    </row>
    <row r="191" s="2" customFormat="1" ht="24.15" customHeight="1">
      <c r="A191" s="38"/>
      <c r="B191" s="39"/>
      <c r="C191" s="268" t="s">
        <v>245</v>
      </c>
      <c r="D191" s="268" t="s">
        <v>213</v>
      </c>
      <c r="E191" s="269" t="s">
        <v>246</v>
      </c>
      <c r="F191" s="270" t="s">
        <v>247</v>
      </c>
      <c r="G191" s="271" t="s">
        <v>190</v>
      </c>
      <c r="H191" s="272">
        <v>1.9159999999999999</v>
      </c>
      <c r="I191" s="273"/>
      <c r="J191" s="274">
        <f>ROUND(I191*H191,2)</f>
        <v>0</v>
      </c>
      <c r="K191" s="270" t="s">
        <v>139</v>
      </c>
      <c r="L191" s="275"/>
      <c r="M191" s="276" t="s">
        <v>1</v>
      </c>
      <c r="N191" s="277" t="s">
        <v>38</v>
      </c>
      <c r="O191" s="91"/>
      <c r="P191" s="227">
        <f>O191*H191</f>
        <v>0</v>
      </c>
      <c r="Q191" s="227">
        <v>0.00042000000000000002</v>
      </c>
      <c r="R191" s="227">
        <f>Q191*H191</f>
        <v>0.00080471999999999998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182</v>
      </c>
      <c r="AT191" s="229" t="s">
        <v>213</v>
      </c>
      <c r="AU191" s="229" t="s">
        <v>83</v>
      </c>
      <c r="AY191" s="17" t="s">
        <v>133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81</v>
      </c>
      <c r="BK191" s="230">
        <f>ROUND(I191*H191,2)</f>
        <v>0</v>
      </c>
      <c r="BL191" s="17" t="s">
        <v>140</v>
      </c>
      <c r="BM191" s="229" t="s">
        <v>248</v>
      </c>
    </row>
    <row r="192" s="2" customFormat="1">
      <c r="A192" s="38"/>
      <c r="B192" s="39"/>
      <c r="C192" s="40"/>
      <c r="D192" s="231" t="s">
        <v>142</v>
      </c>
      <c r="E192" s="40"/>
      <c r="F192" s="232" t="s">
        <v>247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142</v>
      </c>
      <c r="AU192" s="17" t="s">
        <v>83</v>
      </c>
    </row>
    <row r="193" s="13" customFormat="1">
      <c r="A193" s="13"/>
      <c r="B193" s="236"/>
      <c r="C193" s="237"/>
      <c r="D193" s="231" t="s">
        <v>144</v>
      </c>
      <c r="E193" s="237"/>
      <c r="F193" s="239" t="s">
        <v>249</v>
      </c>
      <c r="G193" s="237"/>
      <c r="H193" s="240">
        <v>1.9159999999999999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144</v>
      </c>
      <c r="AU193" s="246" t="s">
        <v>83</v>
      </c>
      <c r="AV193" s="13" t="s">
        <v>83</v>
      </c>
      <c r="AW193" s="13" t="s">
        <v>4</v>
      </c>
      <c r="AX193" s="13" t="s">
        <v>81</v>
      </c>
      <c r="AY193" s="246" t="s">
        <v>133</v>
      </c>
    </row>
    <row r="194" s="2" customFormat="1" ht="16.5" customHeight="1">
      <c r="A194" s="38"/>
      <c r="B194" s="39"/>
      <c r="C194" s="218" t="s">
        <v>250</v>
      </c>
      <c r="D194" s="218" t="s">
        <v>135</v>
      </c>
      <c r="E194" s="219" t="s">
        <v>251</v>
      </c>
      <c r="F194" s="220" t="s">
        <v>252</v>
      </c>
      <c r="G194" s="221" t="s">
        <v>190</v>
      </c>
      <c r="H194" s="222">
        <v>12.76</v>
      </c>
      <c r="I194" s="223"/>
      <c r="J194" s="224">
        <f>ROUND(I194*H194,2)</f>
        <v>0</v>
      </c>
      <c r="K194" s="220" t="s">
        <v>139</v>
      </c>
      <c r="L194" s="44"/>
      <c r="M194" s="225" t="s">
        <v>1</v>
      </c>
      <c r="N194" s="226" t="s">
        <v>38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140</v>
      </c>
      <c r="AT194" s="229" t="s">
        <v>135</v>
      </c>
      <c r="AU194" s="229" t="s">
        <v>83</v>
      </c>
      <c r="AY194" s="17" t="s">
        <v>133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81</v>
      </c>
      <c r="BK194" s="230">
        <f>ROUND(I194*H194,2)</f>
        <v>0</v>
      </c>
      <c r="BL194" s="17" t="s">
        <v>140</v>
      </c>
      <c r="BM194" s="229" t="s">
        <v>253</v>
      </c>
    </row>
    <row r="195" s="2" customFormat="1">
      <c r="A195" s="38"/>
      <c r="B195" s="39"/>
      <c r="C195" s="40"/>
      <c r="D195" s="231" t="s">
        <v>142</v>
      </c>
      <c r="E195" s="40"/>
      <c r="F195" s="232" t="s">
        <v>254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142</v>
      </c>
      <c r="AU195" s="17" t="s">
        <v>83</v>
      </c>
    </row>
    <row r="196" s="14" customFormat="1">
      <c r="A196" s="14"/>
      <c r="B196" s="247"/>
      <c r="C196" s="248"/>
      <c r="D196" s="231" t="s">
        <v>144</v>
      </c>
      <c r="E196" s="249" t="s">
        <v>1</v>
      </c>
      <c r="F196" s="250" t="s">
        <v>255</v>
      </c>
      <c r="G196" s="248"/>
      <c r="H196" s="249" t="s">
        <v>1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144</v>
      </c>
      <c r="AU196" s="256" t="s">
        <v>83</v>
      </c>
      <c r="AV196" s="14" t="s">
        <v>81</v>
      </c>
      <c r="AW196" s="14" t="s">
        <v>30</v>
      </c>
      <c r="AX196" s="14" t="s">
        <v>73</v>
      </c>
      <c r="AY196" s="256" t="s">
        <v>133</v>
      </c>
    </row>
    <row r="197" s="13" customFormat="1">
      <c r="A197" s="13"/>
      <c r="B197" s="236"/>
      <c r="C197" s="237"/>
      <c r="D197" s="231" t="s">
        <v>144</v>
      </c>
      <c r="E197" s="238" t="s">
        <v>1</v>
      </c>
      <c r="F197" s="239" t="s">
        <v>256</v>
      </c>
      <c r="G197" s="237"/>
      <c r="H197" s="240">
        <v>9.5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144</v>
      </c>
      <c r="AU197" s="246" t="s">
        <v>83</v>
      </c>
      <c r="AV197" s="13" t="s">
        <v>83</v>
      </c>
      <c r="AW197" s="13" t="s">
        <v>30</v>
      </c>
      <c r="AX197" s="13" t="s">
        <v>73</v>
      </c>
      <c r="AY197" s="246" t="s">
        <v>133</v>
      </c>
    </row>
    <row r="198" s="14" customFormat="1">
      <c r="A198" s="14"/>
      <c r="B198" s="247"/>
      <c r="C198" s="248"/>
      <c r="D198" s="231" t="s">
        <v>144</v>
      </c>
      <c r="E198" s="249" t="s">
        <v>1</v>
      </c>
      <c r="F198" s="250" t="s">
        <v>257</v>
      </c>
      <c r="G198" s="248"/>
      <c r="H198" s="249" t="s">
        <v>1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144</v>
      </c>
      <c r="AU198" s="256" t="s">
        <v>83</v>
      </c>
      <c r="AV198" s="14" t="s">
        <v>81</v>
      </c>
      <c r="AW198" s="14" t="s">
        <v>30</v>
      </c>
      <c r="AX198" s="14" t="s">
        <v>73</v>
      </c>
      <c r="AY198" s="256" t="s">
        <v>133</v>
      </c>
    </row>
    <row r="199" s="13" customFormat="1">
      <c r="A199" s="13"/>
      <c r="B199" s="236"/>
      <c r="C199" s="237"/>
      <c r="D199" s="231" t="s">
        <v>144</v>
      </c>
      <c r="E199" s="238" t="s">
        <v>1</v>
      </c>
      <c r="F199" s="239" t="s">
        <v>258</v>
      </c>
      <c r="G199" s="237"/>
      <c r="H199" s="240">
        <v>1.05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144</v>
      </c>
      <c r="AU199" s="246" t="s">
        <v>83</v>
      </c>
      <c r="AV199" s="13" t="s">
        <v>83</v>
      </c>
      <c r="AW199" s="13" t="s">
        <v>30</v>
      </c>
      <c r="AX199" s="13" t="s">
        <v>73</v>
      </c>
      <c r="AY199" s="246" t="s">
        <v>133</v>
      </c>
    </row>
    <row r="200" s="14" customFormat="1">
      <c r="A200" s="14"/>
      <c r="B200" s="247"/>
      <c r="C200" s="248"/>
      <c r="D200" s="231" t="s">
        <v>144</v>
      </c>
      <c r="E200" s="249" t="s">
        <v>1</v>
      </c>
      <c r="F200" s="250" t="s">
        <v>259</v>
      </c>
      <c r="G200" s="248"/>
      <c r="H200" s="249" t="s">
        <v>1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144</v>
      </c>
      <c r="AU200" s="256" t="s">
        <v>83</v>
      </c>
      <c r="AV200" s="14" t="s">
        <v>81</v>
      </c>
      <c r="AW200" s="14" t="s">
        <v>30</v>
      </c>
      <c r="AX200" s="14" t="s">
        <v>73</v>
      </c>
      <c r="AY200" s="256" t="s">
        <v>133</v>
      </c>
    </row>
    <row r="201" s="13" customFormat="1">
      <c r="A201" s="13"/>
      <c r="B201" s="236"/>
      <c r="C201" s="237"/>
      <c r="D201" s="231" t="s">
        <v>144</v>
      </c>
      <c r="E201" s="238" t="s">
        <v>1</v>
      </c>
      <c r="F201" s="239" t="s">
        <v>260</v>
      </c>
      <c r="G201" s="237"/>
      <c r="H201" s="240">
        <v>2.21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144</v>
      </c>
      <c r="AU201" s="246" t="s">
        <v>83</v>
      </c>
      <c r="AV201" s="13" t="s">
        <v>83</v>
      </c>
      <c r="AW201" s="13" t="s">
        <v>30</v>
      </c>
      <c r="AX201" s="13" t="s">
        <v>73</v>
      </c>
      <c r="AY201" s="246" t="s">
        <v>133</v>
      </c>
    </row>
    <row r="202" s="15" customFormat="1">
      <c r="A202" s="15"/>
      <c r="B202" s="257"/>
      <c r="C202" s="258"/>
      <c r="D202" s="231" t="s">
        <v>144</v>
      </c>
      <c r="E202" s="259" t="s">
        <v>1</v>
      </c>
      <c r="F202" s="260" t="s">
        <v>211</v>
      </c>
      <c r="G202" s="258"/>
      <c r="H202" s="261">
        <v>12.760000000000002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144</v>
      </c>
      <c r="AU202" s="267" t="s">
        <v>83</v>
      </c>
      <c r="AV202" s="15" t="s">
        <v>140</v>
      </c>
      <c r="AW202" s="15" t="s">
        <v>30</v>
      </c>
      <c r="AX202" s="15" t="s">
        <v>81</v>
      </c>
      <c r="AY202" s="267" t="s">
        <v>133</v>
      </c>
    </row>
    <row r="203" s="2" customFormat="1" ht="24.15" customHeight="1">
      <c r="A203" s="38"/>
      <c r="B203" s="39"/>
      <c r="C203" s="268" t="s">
        <v>7</v>
      </c>
      <c r="D203" s="268" t="s">
        <v>213</v>
      </c>
      <c r="E203" s="269" t="s">
        <v>261</v>
      </c>
      <c r="F203" s="270" t="s">
        <v>262</v>
      </c>
      <c r="G203" s="271" t="s">
        <v>190</v>
      </c>
      <c r="H203" s="272">
        <v>9.9749999999999996</v>
      </c>
      <c r="I203" s="273"/>
      <c r="J203" s="274">
        <f>ROUND(I203*H203,2)</f>
        <v>0</v>
      </c>
      <c r="K203" s="270" t="s">
        <v>139</v>
      </c>
      <c r="L203" s="275"/>
      <c r="M203" s="276" t="s">
        <v>1</v>
      </c>
      <c r="N203" s="277" t="s">
        <v>38</v>
      </c>
      <c r="O203" s="91"/>
      <c r="P203" s="227">
        <f>O203*H203</f>
        <v>0</v>
      </c>
      <c r="Q203" s="227">
        <v>0.00010000000000000001</v>
      </c>
      <c r="R203" s="227">
        <f>Q203*H203</f>
        <v>0.00099749999999999991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182</v>
      </c>
      <c r="AT203" s="229" t="s">
        <v>213</v>
      </c>
      <c r="AU203" s="229" t="s">
        <v>83</v>
      </c>
      <c r="AY203" s="17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81</v>
      </c>
      <c r="BK203" s="230">
        <f>ROUND(I203*H203,2)</f>
        <v>0</v>
      </c>
      <c r="BL203" s="17" t="s">
        <v>140</v>
      </c>
      <c r="BM203" s="229" t="s">
        <v>263</v>
      </c>
    </row>
    <row r="204" s="2" customFormat="1">
      <c r="A204" s="38"/>
      <c r="B204" s="39"/>
      <c r="C204" s="40"/>
      <c r="D204" s="231" t="s">
        <v>142</v>
      </c>
      <c r="E204" s="40"/>
      <c r="F204" s="232" t="s">
        <v>262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142</v>
      </c>
      <c r="AU204" s="17" t="s">
        <v>83</v>
      </c>
    </row>
    <row r="205" s="13" customFormat="1">
      <c r="A205" s="13"/>
      <c r="B205" s="236"/>
      <c r="C205" s="237"/>
      <c r="D205" s="231" t="s">
        <v>144</v>
      </c>
      <c r="E205" s="237"/>
      <c r="F205" s="239" t="s">
        <v>264</v>
      </c>
      <c r="G205" s="237"/>
      <c r="H205" s="240">
        <v>9.9749999999999996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144</v>
      </c>
      <c r="AU205" s="246" t="s">
        <v>83</v>
      </c>
      <c r="AV205" s="13" t="s">
        <v>83</v>
      </c>
      <c r="AW205" s="13" t="s">
        <v>4</v>
      </c>
      <c r="AX205" s="13" t="s">
        <v>81</v>
      </c>
      <c r="AY205" s="246" t="s">
        <v>133</v>
      </c>
    </row>
    <row r="206" s="2" customFormat="1" ht="24.15" customHeight="1">
      <c r="A206" s="38"/>
      <c r="B206" s="39"/>
      <c r="C206" s="268" t="s">
        <v>265</v>
      </c>
      <c r="D206" s="268" t="s">
        <v>213</v>
      </c>
      <c r="E206" s="269" t="s">
        <v>266</v>
      </c>
      <c r="F206" s="270" t="s">
        <v>267</v>
      </c>
      <c r="G206" s="271" t="s">
        <v>190</v>
      </c>
      <c r="H206" s="272">
        <v>1.103</v>
      </c>
      <c r="I206" s="273"/>
      <c r="J206" s="274">
        <f>ROUND(I206*H206,2)</f>
        <v>0</v>
      </c>
      <c r="K206" s="270" t="s">
        <v>139</v>
      </c>
      <c r="L206" s="275"/>
      <c r="M206" s="276" t="s">
        <v>1</v>
      </c>
      <c r="N206" s="277" t="s">
        <v>38</v>
      </c>
      <c r="O206" s="91"/>
      <c r="P206" s="227">
        <f>O206*H206</f>
        <v>0</v>
      </c>
      <c r="Q206" s="227">
        <v>0.00020000000000000001</v>
      </c>
      <c r="R206" s="227">
        <f>Q206*H206</f>
        <v>0.0002206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182</v>
      </c>
      <c r="AT206" s="229" t="s">
        <v>213</v>
      </c>
      <c r="AU206" s="229" t="s">
        <v>83</v>
      </c>
      <c r="AY206" s="17" t="s">
        <v>133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81</v>
      </c>
      <c r="BK206" s="230">
        <f>ROUND(I206*H206,2)</f>
        <v>0</v>
      </c>
      <c r="BL206" s="17" t="s">
        <v>140</v>
      </c>
      <c r="BM206" s="229" t="s">
        <v>268</v>
      </c>
    </row>
    <row r="207" s="2" customFormat="1">
      <c r="A207" s="38"/>
      <c r="B207" s="39"/>
      <c r="C207" s="40"/>
      <c r="D207" s="231" t="s">
        <v>142</v>
      </c>
      <c r="E207" s="40"/>
      <c r="F207" s="232" t="s">
        <v>267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142</v>
      </c>
      <c r="AU207" s="17" t="s">
        <v>83</v>
      </c>
    </row>
    <row r="208" s="13" customFormat="1">
      <c r="A208" s="13"/>
      <c r="B208" s="236"/>
      <c r="C208" s="237"/>
      <c r="D208" s="231" t="s">
        <v>144</v>
      </c>
      <c r="E208" s="237"/>
      <c r="F208" s="239" t="s">
        <v>269</v>
      </c>
      <c r="G208" s="237"/>
      <c r="H208" s="240">
        <v>1.103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144</v>
      </c>
      <c r="AU208" s="246" t="s">
        <v>83</v>
      </c>
      <c r="AV208" s="13" t="s">
        <v>83</v>
      </c>
      <c r="AW208" s="13" t="s">
        <v>4</v>
      </c>
      <c r="AX208" s="13" t="s">
        <v>81</v>
      </c>
      <c r="AY208" s="246" t="s">
        <v>133</v>
      </c>
    </row>
    <row r="209" s="2" customFormat="1" ht="24.15" customHeight="1">
      <c r="A209" s="38"/>
      <c r="B209" s="39"/>
      <c r="C209" s="268" t="s">
        <v>270</v>
      </c>
      <c r="D209" s="268" t="s">
        <v>213</v>
      </c>
      <c r="E209" s="269" t="s">
        <v>271</v>
      </c>
      <c r="F209" s="270" t="s">
        <v>272</v>
      </c>
      <c r="G209" s="271" t="s">
        <v>190</v>
      </c>
      <c r="H209" s="272">
        <v>2.3100000000000001</v>
      </c>
      <c r="I209" s="273"/>
      <c r="J209" s="274">
        <f>ROUND(I209*H209,2)</f>
        <v>0</v>
      </c>
      <c r="K209" s="270" t="s">
        <v>139</v>
      </c>
      <c r="L209" s="275"/>
      <c r="M209" s="276" t="s">
        <v>1</v>
      </c>
      <c r="N209" s="277" t="s">
        <v>38</v>
      </c>
      <c r="O209" s="91"/>
      <c r="P209" s="227">
        <f>O209*H209</f>
        <v>0</v>
      </c>
      <c r="Q209" s="227">
        <v>0.00029999999999999997</v>
      </c>
      <c r="R209" s="227">
        <f>Q209*H209</f>
        <v>0.00069299999999999993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182</v>
      </c>
      <c r="AT209" s="229" t="s">
        <v>213</v>
      </c>
      <c r="AU209" s="229" t="s">
        <v>83</v>
      </c>
      <c r="AY209" s="17" t="s">
        <v>133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81</v>
      </c>
      <c r="BK209" s="230">
        <f>ROUND(I209*H209,2)</f>
        <v>0</v>
      </c>
      <c r="BL209" s="17" t="s">
        <v>140</v>
      </c>
      <c r="BM209" s="229" t="s">
        <v>273</v>
      </c>
    </row>
    <row r="210" s="2" customFormat="1">
      <c r="A210" s="38"/>
      <c r="B210" s="39"/>
      <c r="C210" s="40"/>
      <c r="D210" s="231" t="s">
        <v>142</v>
      </c>
      <c r="E210" s="40"/>
      <c r="F210" s="232" t="s">
        <v>272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142</v>
      </c>
      <c r="AU210" s="17" t="s">
        <v>83</v>
      </c>
    </row>
    <row r="211" s="13" customFormat="1">
      <c r="A211" s="13"/>
      <c r="B211" s="236"/>
      <c r="C211" s="237"/>
      <c r="D211" s="231" t="s">
        <v>144</v>
      </c>
      <c r="E211" s="237"/>
      <c r="F211" s="239" t="s">
        <v>274</v>
      </c>
      <c r="G211" s="237"/>
      <c r="H211" s="240">
        <v>2.3100000000000001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144</v>
      </c>
      <c r="AU211" s="246" t="s">
        <v>83</v>
      </c>
      <c r="AV211" s="13" t="s">
        <v>83</v>
      </c>
      <c r="AW211" s="13" t="s">
        <v>4</v>
      </c>
      <c r="AX211" s="13" t="s">
        <v>81</v>
      </c>
      <c r="AY211" s="246" t="s">
        <v>133</v>
      </c>
    </row>
    <row r="212" s="2" customFormat="1" ht="24.15" customHeight="1">
      <c r="A212" s="38"/>
      <c r="B212" s="39"/>
      <c r="C212" s="218" t="s">
        <v>275</v>
      </c>
      <c r="D212" s="218" t="s">
        <v>135</v>
      </c>
      <c r="E212" s="219" t="s">
        <v>276</v>
      </c>
      <c r="F212" s="220" t="s">
        <v>277</v>
      </c>
      <c r="G212" s="221" t="s">
        <v>178</v>
      </c>
      <c r="H212" s="222">
        <v>6.3979999999999997</v>
      </c>
      <c r="I212" s="223"/>
      <c r="J212" s="224">
        <f>ROUND(I212*H212,2)</f>
        <v>0</v>
      </c>
      <c r="K212" s="220" t="s">
        <v>139</v>
      </c>
      <c r="L212" s="44"/>
      <c r="M212" s="225" t="s">
        <v>1</v>
      </c>
      <c r="N212" s="226" t="s">
        <v>38</v>
      </c>
      <c r="O212" s="91"/>
      <c r="P212" s="227">
        <f>O212*H212</f>
        <v>0</v>
      </c>
      <c r="Q212" s="227">
        <v>0.0018</v>
      </c>
      <c r="R212" s="227">
        <f>Q212*H212</f>
        <v>0.0115164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140</v>
      </c>
      <c r="AT212" s="229" t="s">
        <v>135</v>
      </c>
      <c r="AU212" s="229" t="s">
        <v>83</v>
      </c>
      <c r="AY212" s="17" t="s">
        <v>133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81</v>
      </c>
      <c r="BK212" s="230">
        <f>ROUND(I212*H212,2)</f>
        <v>0</v>
      </c>
      <c r="BL212" s="17" t="s">
        <v>140</v>
      </c>
      <c r="BM212" s="229" t="s">
        <v>278</v>
      </c>
    </row>
    <row r="213" s="2" customFormat="1">
      <c r="A213" s="38"/>
      <c r="B213" s="39"/>
      <c r="C213" s="40"/>
      <c r="D213" s="231" t="s">
        <v>142</v>
      </c>
      <c r="E213" s="40"/>
      <c r="F213" s="232" t="s">
        <v>279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142</v>
      </c>
      <c r="AU213" s="17" t="s">
        <v>83</v>
      </c>
    </row>
    <row r="214" s="2" customFormat="1" ht="33" customHeight="1">
      <c r="A214" s="38"/>
      <c r="B214" s="39"/>
      <c r="C214" s="218" t="s">
        <v>280</v>
      </c>
      <c r="D214" s="218" t="s">
        <v>135</v>
      </c>
      <c r="E214" s="219" t="s">
        <v>281</v>
      </c>
      <c r="F214" s="220" t="s">
        <v>282</v>
      </c>
      <c r="G214" s="221" t="s">
        <v>138</v>
      </c>
      <c r="H214" s="222">
        <v>0.32400000000000001</v>
      </c>
      <c r="I214" s="223"/>
      <c r="J214" s="224">
        <f>ROUND(I214*H214,2)</f>
        <v>0</v>
      </c>
      <c r="K214" s="220" t="s">
        <v>139</v>
      </c>
      <c r="L214" s="44"/>
      <c r="M214" s="225" t="s">
        <v>1</v>
      </c>
      <c r="N214" s="226" t="s">
        <v>38</v>
      </c>
      <c r="O214" s="91"/>
      <c r="P214" s="227">
        <f>O214*H214</f>
        <v>0</v>
      </c>
      <c r="Q214" s="227">
        <v>2.3010199999999998</v>
      </c>
      <c r="R214" s="227">
        <f>Q214*H214</f>
        <v>0.74553048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140</v>
      </c>
      <c r="AT214" s="229" t="s">
        <v>135</v>
      </c>
      <c r="AU214" s="229" t="s">
        <v>83</v>
      </c>
      <c r="AY214" s="17" t="s">
        <v>133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81</v>
      </c>
      <c r="BK214" s="230">
        <f>ROUND(I214*H214,2)</f>
        <v>0</v>
      </c>
      <c r="BL214" s="17" t="s">
        <v>140</v>
      </c>
      <c r="BM214" s="229" t="s">
        <v>283</v>
      </c>
    </row>
    <row r="215" s="2" customFormat="1">
      <c r="A215" s="38"/>
      <c r="B215" s="39"/>
      <c r="C215" s="40"/>
      <c r="D215" s="231" t="s">
        <v>142</v>
      </c>
      <c r="E215" s="40"/>
      <c r="F215" s="232" t="s">
        <v>284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142</v>
      </c>
      <c r="AU215" s="17" t="s">
        <v>83</v>
      </c>
    </row>
    <row r="216" s="13" customFormat="1">
      <c r="A216" s="13"/>
      <c r="B216" s="236"/>
      <c r="C216" s="237"/>
      <c r="D216" s="231" t="s">
        <v>144</v>
      </c>
      <c r="E216" s="238" t="s">
        <v>1</v>
      </c>
      <c r="F216" s="239" t="s">
        <v>285</v>
      </c>
      <c r="G216" s="237"/>
      <c r="H216" s="240">
        <v>0.32400000000000001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144</v>
      </c>
      <c r="AU216" s="246" t="s">
        <v>83</v>
      </c>
      <c r="AV216" s="13" t="s">
        <v>83</v>
      </c>
      <c r="AW216" s="13" t="s">
        <v>30</v>
      </c>
      <c r="AX216" s="13" t="s">
        <v>81</v>
      </c>
      <c r="AY216" s="246" t="s">
        <v>133</v>
      </c>
    </row>
    <row r="217" s="2" customFormat="1" ht="16.5" customHeight="1">
      <c r="A217" s="38"/>
      <c r="B217" s="39"/>
      <c r="C217" s="218" t="s">
        <v>286</v>
      </c>
      <c r="D217" s="218" t="s">
        <v>135</v>
      </c>
      <c r="E217" s="219" t="s">
        <v>287</v>
      </c>
      <c r="F217" s="220" t="s">
        <v>288</v>
      </c>
      <c r="G217" s="221" t="s">
        <v>157</v>
      </c>
      <c r="H217" s="222">
        <v>0.01</v>
      </c>
      <c r="I217" s="223"/>
      <c r="J217" s="224">
        <f>ROUND(I217*H217,2)</f>
        <v>0</v>
      </c>
      <c r="K217" s="220" t="s">
        <v>139</v>
      </c>
      <c r="L217" s="44"/>
      <c r="M217" s="225" t="s">
        <v>1</v>
      </c>
      <c r="N217" s="226" t="s">
        <v>38</v>
      </c>
      <c r="O217" s="91"/>
      <c r="P217" s="227">
        <f>O217*H217</f>
        <v>0</v>
      </c>
      <c r="Q217" s="227">
        <v>1.06277</v>
      </c>
      <c r="R217" s="227">
        <f>Q217*H217</f>
        <v>0.0106277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140</v>
      </c>
      <c r="AT217" s="229" t="s">
        <v>135</v>
      </c>
      <c r="AU217" s="229" t="s">
        <v>83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81</v>
      </c>
      <c r="BK217" s="230">
        <f>ROUND(I217*H217,2)</f>
        <v>0</v>
      </c>
      <c r="BL217" s="17" t="s">
        <v>140</v>
      </c>
      <c r="BM217" s="229" t="s">
        <v>289</v>
      </c>
    </row>
    <row r="218" s="2" customFormat="1">
      <c r="A218" s="38"/>
      <c r="B218" s="39"/>
      <c r="C218" s="40"/>
      <c r="D218" s="231" t="s">
        <v>142</v>
      </c>
      <c r="E218" s="40"/>
      <c r="F218" s="232" t="s">
        <v>290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83</v>
      </c>
    </row>
    <row r="219" s="2" customFormat="1" ht="24.15" customHeight="1">
      <c r="A219" s="38"/>
      <c r="B219" s="39"/>
      <c r="C219" s="218" t="s">
        <v>291</v>
      </c>
      <c r="D219" s="218" t="s">
        <v>135</v>
      </c>
      <c r="E219" s="219" t="s">
        <v>292</v>
      </c>
      <c r="F219" s="220" t="s">
        <v>293</v>
      </c>
      <c r="G219" s="221" t="s">
        <v>178</v>
      </c>
      <c r="H219" s="222">
        <v>3.2400000000000002</v>
      </c>
      <c r="I219" s="223"/>
      <c r="J219" s="224">
        <f>ROUND(I219*H219,2)</f>
        <v>0</v>
      </c>
      <c r="K219" s="220" t="s">
        <v>139</v>
      </c>
      <c r="L219" s="44"/>
      <c r="M219" s="225" t="s">
        <v>1</v>
      </c>
      <c r="N219" s="226" t="s">
        <v>38</v>
      </c>
      <c r="O219" s="91"/>
      <c r="P219" s="227">
        <f>O219*H219</f>
        <v>0</v>
      </c>
      <c r="Q219" s="227">
        <v>0.11</v>
      </c>
      <c r="R219" s="227">
        <f>Q219*H219</f>
        <v>0.35640000000000005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140</v>
      </c>
      <c r="AT219" s="229" t="s">
        <v>135</v>
      </c>
      <c r="AU219" s="229" t="s">
        <v>83</v>
      </c>
      <c r="AY219" s="17" t="s">
        <v>133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81</v>
      </c>
      <c r="BK219" s="230">
        <f>ROUND(I219*H219,2)</f>
        <v>0</v>
      </c>
      <c r="BL219" s="17" t="s">
        <v>140</v>
      </c>
      <c r="BM219" s="229" t="s">
        <v>294</v>
      </c>
    </row>
    <row r="220" s="2" customFormat="1">
      <c r="A220" s="38"/>
      <c r="B220" s="39"/>
      <c r="C220" s="40"/>
      <c r="D220" s="231" t="s">
        <v>142</v>
      </c>
      <c r="E220" s="40"/>
      <c r="F220" s="232" t="s">
        <v>295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142</v>
      </c>
      <c r="AU220" s="17" t="s">
        <v>83</v>
      </c>
    </row>
    <row r="221" s="2" customFormat="1" ht="24.15" customHeight="1">
      <c r="A221" s="38"/>
      <c r="B221" s="39"/>
      <c r="C221" s="218" t="s">
        <v>296</v>
      </c>
      <c r="D221" s="218" t="s">
        <v>135</v>
      </c>
      <c r="E221" s="219" t="s">
        <v>297</v>
      </c>
      <c r="F221" s="220" t="s">
        <v>298</v>
      </c>
      <c r="G221" s="221" t="s">
        <v>178</v>
      </c>
      <c r="H221" s="222">
        <v>6.4800000000000004</v>
      </c>
      <c r="I221" s="223"/>
      <c r="J221" s="224">
        <f>ROUND(I221*H221,2)</f>
        <v>0</v>
      </c>
      <c r="K221" s="220" t="s">
        <v>139</v>
      </c>
      <c r="L221" s="44"/>
      <c r="M221" s="225" t="s">
        <v>1</v>
      </c>
      <c r="N221" s="226" t="s">
        <v>38</v>
      </c>
      <c r="O221" s="91"/>
      <c r="P221" s="227">
        <f>O221*H221</f>
        <v>0</v>
      </c>
      <c r="Q221" s="227">
        <v>0.010999999999999999</v>
      </c>
      <c r="R221" s="227">
        <f>Q221*H221</f>
        <v>0.071279999999999996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140</v>
      </c>
      <c r="AT221" s="229" t="s">
        <v>135</v>
      </c>
      <c r="AU221" s="229" t="s">
        <v>83</v>
      </c>
      <c r="AY221" s="17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81</v>
      </c>
      <c r="BK221" s="230">
        <f>ROUND(I221*H221,2)</f>
        <v>0</v>
      </c>
      <c r="BL221" s="17" t="s">
        <v>140</v>
      </c>
      <c r="BM221" s="229" t="s">
        <v>299</v>
      </c>
    </row>
    <row r="222" s="2" customFormat="1">
      <c r="A222" s="38"/>
      <c r="B222" s="39"/>
      <c r="C222" s="40"/>
      <c r="D222" s="231" t="s">
        <v>142</v>
      </c>
      <c r="E222" s="40"/>
      <c r="F222" s="232" t="s">
        <v>300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142</v>
      </c>
      <c r="AU222" s="17" t="s">
        <v>83</v>
      </c>
    </row>
    <row r="223" s="13" customFormat="1">
      <c r="A223" s="13"/>
      <c r="B223" s="236"/>
      <c r="C223" s="237"/>
      <c r="D223" s="231" t="s">
        <v>144</v>
      </c>
      <c r="E223" s="238" t="s">
        <v>1</v>
      </c>
      <c r="F223" s="239" t="s">
        <v>301</v>
      </c>
      <c r="G223" s="237"/>
      <c r="H223" s="240">
        <v>6.4800000000000004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144</v>
      </c>
      <c r="AU223" s="246" t="s">
        <v>83</v>
      </c>
      <c r="AV223" s="13" t="s">
        <v>83</v>
      </c>
      <c r="AW223" s="13" t="s">
        <v>30</v>
      </c>
      <c r="AX223" s="13" t="s">
        <v>81</v>
      </c>
      <c r="AY223" s="246" t="s">
        <v>133</v>
      </c>
    </row>
    <row r="224" s="12" customFormat="1" ht="22.8" customHeight="1">
      <c r="A224" s="12"/>
      <c r="B224" s="202"/>
      <c r="C224" s="203"/>
      <c r="D224" s="204" t="s">
        <v>72</v>
      </c>
      <c r="E224" s="216" t="s">
        <v>187</v>
      </c>
      <c r="F224" s="216" t="s">
        <v>302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SUM(P225:P259)</f>
        <v>0</v>
      </c>
      <c r="Q224" s="210"/>
      <c r="R224" s="211">
        <f>SUM(R225:R259)</f>
        <v>0.0052896000000000002</v>
      </c>
      <c r="S224" s="210"/>
      <c r="T224" s="212">
        <f>SUM(T225:T259)</f>
        <v>4.161131000000001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81</v>
      </c>
      <c r="AT224" s="214" t="s">
        <v>72</v>
      </c>
      <c r="AU224" s="214" t="s">
        <v>81</v>
      </c>
      <c r="AY224" s="213" t="s">
        <v>133</v>
      </c>
      <c r="BK224" s="215">
        <f>SUM(BK225:BK259)</f>
        <v>0</v>
      </c>
    </row>
    <row r="225" s="2" customFormat="1" ht="33" customHeight="1">
      <c r="A225" s="38"/>
      <c r="B225" s="39"/>
      <c r="C225" s="218" t="s">
        <v>303</v>
      </c>
      <c r="D225" s="218" t="s">
        <v>135</v>
      </c>
      <c r="E225" s="219" t="s">
        <v>304</v>
      </c>
      <c r="F225" s="220" t="s">
        <v>305</v>
      </c>
      <c r="G225" s="221" t="s">
        <v>178</v>
      </c>
      <c r="H225" s="222">
        <v>20</v>
      </c>
      <c r="I225" s="223"/>
      <c r="J225" s="224">
        <f>ROUND(I225*H225,2)</f>
        <v>0</v>
      </c>
      <c r="K225" s="220" t="s">
        <v>139</v>
      </c>
      <c r="L225" s="44"/>
      <c r="M225" s="225" t="s">
        <v>1</v>
      </c>
      <c r="N225" s="226" t="s">
        <v>38</v>
      </c>
      <c r="O225" s="91"/>
      <c r="P225" s="227">
        <f>O225*H225</f>
        <v>0</v>
      </c>
      <c r="Q225" s="227">
        <v>0.00012999999999999999</v>
      </c>
      <c r="R225" s="227">
        <f>Q225*H225</f>
        <v>0.0025999999999999999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140</v>
      </c>
      <c r="AT225" s="229" t="s">
        <v>135</v>
      </c>
      <c r="AU225" s="229" t="s">
        <v>83</v>
      </c>
      <c r="AY225" s="17" t="s">
        <v>133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81</v>
      </c>
      <c r="BK225" s="230">
        <f>ROUND(I225*H225,2)</f>
        <v>0</v>
      </c>
      <c r="BL225" s="17" t="s">
        <v>140</v>
      </c>
      <c r="BM225" s="229" t="s">
        <v>306</v>
      </c>
    </row>
    <row r="226" s="2" customFormat="1">
      <c r="A226" s="38"/>
      <c r="B226" s="39"/>
      <c r="C226" s="40"/>
      <c r="D226" s="231" t="s">
        <v>142</v>
      </c>
      <c r="E226" s="40"/>
      <c r="F226" s="232" t="s">
        <v>307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142</v>
      </c>
      <c r="AU226" s="17" t="s">
        <v>83</v>
      </c>
    </row>
    <row r="227" s="2" customFormat="1" ht="24.15" customHeight="1">
      <c r="A227" s="38"/>
      <c r="B227" s="39"/>
      <c r="C227" s="218" t="s">
        <v>308</v>
      </c>
      <c r="D227" s="218" t="s">
        <v>135</v>
      </c>
      <c r="E227" s="219" t="s">
        <v>309</v>
      </c>
      <c r="F227" s="220" t="s">
        <v>310</v>
      </c>
      <c r="G227" s="221" t="s">
        <v>178</v>
      </c>
      <c r="H227" s="222">
        <v>3.2400000000000002</v>
      </c>
      <c r="I227" s="223"/>
      <c r="J227" s="224">
        <f>ROUND(I227*H227,2)</f>
        <v>0</v>
      </c>
      <c r="K227" s="220" t="s">
        <v>139</v>
      </c>
      <c r="L227" s="44"/>
      <c r="M227" s="225" t="s">
        <v>1</v>
      </c>
      <c r="N227" s="226" t="s">
        <v>38</v>
      </c>
      <c r="O227" s="91"/>
      <c r="P227" s="227">
        <f>O227*H227</f>
        <v>0</v>
      </c>
      <c r="Q227" s="227">
        <v>4.0000000000000003E-05</v>
      </c>
      <c r="R227" s="227">
        <f>Q227*H227</f>
        <v>0.00012960000000000001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140</v>
      </c>
      <c r="AT227" s="229" t="s">
        <v>135</v>
      </c>
      <c r="AU227" s="229" t="s">
        <v>83</v>
      </c>
      <c r="AY227" s="17" t="s">
        <v>133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81</v>
      </c>
      <c r="BK227" s="230">
        <f>ROUND(I227*H227,2)</f>
        <v>0</v>
      </c>
      <c r="BL227" s="17" t="s">
        <v>140</v>
      </c>
      <c r="BM227" s="229" t="s">
        <v>311</v>
      </c>
    </row>
    <row r="228" s="2" customFormat="1">
      <c r="A228" s="38"/>
      <c r="B228" s="39"/>
      <c r="C228" s="40"/>
      <c r="D228" s="231" t="s">
        <v>142</v>
      </c>
      <c r="E228" s="40"/>
      <c r="F228" s="232" t="s">
        <v>312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83</v>
      </c>
    </row>
    <row r="229" s="2" customFormat="1" ht="24.15" customHeight="1">
      <c r="A229" s="38"/>
      <c r="B229" s="39"/>
      <c r="C229" s="218" t="s">
        <v>313</v>
      </c>
      <c r="D229" s="218" t="s">
        <v>135</v>
      </c>
      <c r="E229" s="219" t="s">
        <v>314</v>
      </c>
      <c r="F229" s="220" t="s">
        <v>315</v>
      </c>
      <c r="G229" s="221" t="s">
        <v>185</v>
      </c>
      <c r="H229" s="222">
        <v>8</v>
      </c>
      <c r="I229" s="223"/>
      <c r="J229" s="224">
        <f>ROUND(I229*H229,2)</f>
        <v>0</v>
      </c>
      <c r="K229" s="220" t="s">
        <v>139</v>
      </c>
      <c r="L229" s="44"/>
      <c r="M229" s="225" t="s">
        <v>1</v>
      </c>
      <c r="N229" s="226" t="s">
        <v>38</v>
      </c>
      <c r="O229" s="91"/>
      <c r="P229" s="227">
        <f>O229*H229</f>
        <v>0</v>
      </c>
      <c r="Q229" s="227">
        <v>4.0000000000000003E-05</v>
      </c>
      <c r="R229" s="227">
        <f>Q229*H229</f>
        <v>0.00032000000000000003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140</v>
      </c>
      <c r="AT229" s="229" t="s">
        <v>135</v>
      </c>
      <c r="AU229" s="229" t="s">
        <v>83</v>
      </c>
      <c r="AY229" s="17" t="s">
        <v>133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81</v>
      </c>
      <c r="BK229" s="230">
        <f>ROUND(I229*H229,2)</f>
        <v>0</v>
      </c>
      <c r="BL229" s="17" t="s">
        <v>140</v>
      </c>
      <c r="BM229" s="229" t="s">
        <v>316</v>
      </c>
    </row>
    <row r="230" s="2" customFormat="1">
      <c r="A230" s="38"/>
      <c r="B230" s="39"/>
      <c r="C230" s="40"/>
      <c r="D230" s="231" t="s">
        <v>142</v>
      </c>
      <c r="E230" s="40"/>
      <c r="F230" s="232" t="s">
        <v>317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142</v>
      </c>
      <c r="AU230" s="17" t="s">
        <v>83</v>
      </c>
    </row>
    <row r="231" s="2" customFormat="1" ht="21.75" customHeight="1">
      <c r="A231" s="38"/>
      <c r="B231" s="39"/>
      <c r="C231" s="218" t="s">
        <v>318</v>
      </c>
      <c r="D231" s="218" t="s">
        <v>135</v>
      </c>
      <c r="E231" s="219" t="s">
        <v>319</v>
      </c>
      <c r="F231" s="220" t="s">
        <v>320</v>
      </c>
      <c r="G231" s="221" t="s">
        <v>185</v>
      </c>
      <c r="H231" s="222">
        <v>8</v>
      </c>
      <c r="I231" s="223"/>
      <c r="J231" s="224">
        <f>ROUND(I231*H231,2)</f>
        <v>0</v>
      </c>
      <c r="K231" s="220" t="s">
        <v>139</v>
      </c>
      <c r="L231" s="44"/>
      <c r="M231" s="225" t="s">
        <v>1</v>
      </c>
      <c r="N231" s="226" t="s">
        <v>38</v>
      </c>
      <c r="O231" s="91"/>
      <c r="P231" s="227">
        <f>O231*H231</f>
        <v>0</v>
      </c>
      <c r="Q231" s="227">
        <v>0.00027999999999999998</v>
      </c>
      <c r="R231" s="227">
        <f>Q231*H231</f>
        <v>0.0022399999999999998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140</v>
      </c>
      <c r="AT231" s="229" t="s">
        <v>135</v>
      </c>
      <c r="AU231" s="229" t="s">
        <v>83</v>
      </c>
      <c r="AY231" s="17" t="s">
        <v>133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81</v>
      </c>
      <c r="BK231" s="230">
        <f>ROUND(I231*H231,2)</f>
        <v>0</v>
      </c>
      <c r="BL231" s="17" t="s">
        <v>140</v>
      </c>
      <c r="BM231" s="229" t="s">
        <v>321</v>
      </c>
    </row>
    <row r="232" s="2" customFormat="1">
      <c r="A232" s="38"/>
      <c r="B232" s="39"/>
      <c r="C232" s="40"/>
      <c r="D232" s="231" t="s">
        <v>142</v>
      </c>
      <c r="E232" s="40"/>
      <c r="F232" s="232" t="s">
        <v>322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142</v>
      </c>
      <c r="AU232" s="17" t="s">
        <v>83</v>
      </c>
    </row>
    <row r="233" s="2" customFormat="1" ht="24.15" customHeight="1">
      <c r="A233" s="38"/>
      <c r="B233" s="39"/>
      <c r="C233" s="218" t="s">
        <v>323</v>
      </c>
      <c r="D233" s="218" t="s">
        <v>135</v>
      </c>
      <c r="E233" s="219" t="s">
        <v>324</v>
      </c>
      <c r="F233" s="220" t="s">
        <v>325</v>
      </c>
      <c r="G233" s="221" t="s">
        <v>190</v>
      </c>
      <c r="H233" s="222">
        <v>2.7999999999999998</v>
      </c>
      <c r="I233" s="223"/>
      <c r="J233" s="224">
        <f>ROUND(I233*H233,2)</f>
        <v>0</v>
      </c>
      <c r="K233" s="220" t="s">
        <v>139</v>
      </c>
      <c r="L233" s="44"/>
      <c r="M233" s="225" t="s">
        <v>1</v>
      </c>
      <c r="N233" s="226" t="s">
        <v>38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0.070000000000000007</v>
      </c>
      <c r="T233" s="228">
        <f>S233*H233</f>
        <v>0.19600000000000001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140</v>
      </c>
      <c r="AT233" s="229" t="s">
        <v>135</v>
      </c>
      <c r="AU233" s="229" t="s">
        <v>83</v>
      </c>
      <c r="AY233" s="17" t="s">
        <v>133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81</v>
      </c>
      <c r="BK233" s="230">
        <f>ROUND(I233*H233,2)</f>
        <v>0</v>
      </c>
      <c r="BL233" s="17" t="s">
        <v>140</v>
      </c>
      <c r="BM233" s="229" t="s">
        <v>326</v>
      </c>
    </row>
    <row r="234" s="2" customFormat="1">
      <c r="A234" s="38"/>
      <c r="B234" s="39"/>
      <c r="C234" s="40"/>
      <c r="D234" s="231" t="s">
        <v>142</v>
      </c>
      <c r="E234" s="40"/>
      <c r="F234" s="232" t="s">
        <v>325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142</v>
      </c>
      <c r="AU234" s="17" t="s">
        <v>83</v>
      </c>
    </row>
    <row r="235" s="13" customFormat="1">
      <c r="A235" s="13"/>
      <c r="B235" s="236"/>
      <c r="C235" s="237"/>
      <c r="D235" s="231" t="s">
        <v>144</v>
      </c>
      <c r="E235" s="238" t="s">
        <v>1</v>
      </c>
      <c r="F235" s="239" t="s">
        <v>327</v>
      </c>
      <c r="G235" s="237"/>
      <c r="H235" s="240">
        <v>2.7999999999999998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144</v>
      </c>
      <c r="AU235" s="246" t="s">
        <v>83</v>
      </c>
      <c r="AV235" s="13" t="s">
        <v>83</v>
      </c>
      <c r="AW235" s="13" t="s">
        <v>30</v>
      </c>
      <c r="AX235" s="13" t="s">
        <v>81</v>
      </c>
      <c r="AY235" s="246" t="s">
        <v>133</v>
      </c>
    </row>
    <row r="236" s="2" customFormat="1" ht="33" customHeight="1">
      <c r="A236" s="38"/>
      <c r="B236" s="39"/>
      <c r="C236" s="218" t="s">
        <v>328</v>
      </c>
      <c r="D236" s="218" t="s">
        <v>135</v>
      </c>
      <c r="E236" s="219" t="s">
        <v>329</v>
      </c>
      <c r="F236" s="220" t="s">
        <v>330</v>
      </c>
      <c r="G236" s="221" t="s">
        <v>138</v>
      </c>
      <c r="H236" s="222">
        <v>1.3999999999999999</v>
      </c>
      <c r="I236" s="223"/>
      <c r="J236" s="224">
        <f>ROUND(I236*H236,2)</f>
        <v>0</v>
      </c>
      <c r="K236" s="220" t="s">
        <v>139</v>
      </c>
      <c r="L236" s="44"/>
      <c r="M236" s="225" t="s">
        <v>1</v>
      </c>
      <c r="N236" s="226" t="s">
        <v>38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2.2000000000000002</v>
      </c>
      <c r="T236" s="228">
        <f>S236*H236</f>
        <v>3.0800000000000001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140</v>
      </c>
      <c r="AT236" s="229" t="s">
        <v>135</v>
      </c>
      <c r="AU236" s="229" t="s">
        <v>83</v>
      </c>
      <c r="AY236" s="17" t="s">
        <v>133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81</v>
      </c>
      <c r="BK236" s="230">
        <f>ROUND(I236*H236,2)</f>
        <v>0</v>
      </c>
      <c r="BL236" s="17" t="s">
        <v>140</v>
      </c>
      <c r="BM236" s="229" t="s">
        <v>331</v>
      </c>
    </row>
    <row r="237" s="2" customFormat="1">
      <c r="A237" s="38"/>
      <c r="B237" s="39"/>
      <c r="C237" s="40"/>
      <c r="D237" s="231" t="s">
        <v>142</v>
      </c>
      <c r="E237" s="40"/>
      <c r="F237" s="232" t="s">
        <v>332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142</v>
      </c>
      <c r="AU237" s="17" t="s">
        <v>83</v>
      </c>
    </row>
    <row r="238" s="13" customFormat="1">
      <c r="A238" s="13"/>
      <c r="B238" s="236"/>
      <c r="C238" s="237"/>
      <c r="D238" s="231" t="s">
        <v>144</v>
      </c>
      <c r="E238" s="238" t="s">
        <v>1</v>
      </c>
      <c r="F238" s="239" t="s">
        <v>333</v>
      </c>
      <c r="G238" s="237"/>
      <c r="H238" s="240">
        <v>1.3999999999999999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144</v>
      </c>
      <c r="AU238" s="246" t="s">
        <v>83</v>
      </c>
      <c r="AV238" s="13" t="s">
        <v>83</v>
      </c>
      <c r="AW238" s="13" t="s">
        <v>30</v>
      </c>
      <c r="AX238" s="13" t="s">
        <v>81</v>
      </c>
      <c r="AY238" s="246" t="s">
        <v>133</v>
      </c>
    </row>
    <row r="239" s="2" customFormat="1" ht="24.15" customHeight="1">
      <c r="A239" s="38"/>
      <c r="B239" s="39"/>
      <c r="C239" s="218" t="s">
        <v>334</v>
      </c>
      <c r="D239" s="218" t="s">
        <v>135</v>
      </c>
      <c r="E239" s="219" t="s">
        <v>335</v>
      </c>
      <c r="F239" s="220" t="s">
        <v>336</v>
      </c>
      <c r="G239" s="221" t="s">
        <v>178</v>
      </c>
      <c r="H239" s="222">
        <v>1.45</v>
      </c>
      <c r="I239" s="223"/>
      <c r="J239" s="224">
        <f>ROUND(I239*H239,2)</f>
        <v>0</v>
      </c>
      <c r="K239" s="220" t="s">
        <v>139</v>
      </c>
      <c r="L239" s="44"/>
      <c r="M239" s="225" t="s">
        <v>1</v>
      </c>
      <c r="N239" s="226" t="s">
        <v>38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0.035000000000000003</v>
      </c>
      <c r="T239" s="228">
        <f>S239*H239</f>
        <v>0.050750000000000003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140</v>
      </c>
      <c r="AT239" s="229" t="s">
        <v>135</v>
      </c>
      <c r="AU239" s="229" t="s">
        <v>83</v>
      </c>
      <c r="AY239" s="17" t="s">
        <v>133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81</v>
      </c>
      <c r="BK239" s="230">
        <f>ROUND(I239*H239,2)</f>
        <v>0</v>
      </c>
      <c r="BL239" s="17" t="s">
        <v>140</v>
      </c>
      <c r="BM239" s="229" t="s">
        <v>337</v>
      </c>
    </row>
    <row r="240" s="2" customFormat="1">
      <c r="A240" s="38"/>
      <c r="B240" s="39"/>
      <c r="C240" s="40"/>
      <c r="D240" s="231" t="s">
        <v>142</v>
      </c>
      <c r="E240" s="40"/>
      <c r="F240" s="232" t="s">
        <v>338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142</v>
      </c>
      <c r="AU240" s="17" t="s">
        <v>83</v>
      </c>
    </row>
    <row r="241" s="13" customFormat="1">
      <c r="A241" s="13"/>
      <c r="B241" s="236"/>
      <c r="C241" s="237"/>
      <c r="D241" s="231" t="s">
        <v>144</v>
      </c>
      <c r="E241" s="238" t="s">
        <v>1</v>
      </c>
      <c r="F241" s="239" t="s">
        <v>339</v>
      </c>
      <c r="G241" s="237"/>
      <c r="H241" s="240">
        <v>1.45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144</v>
      </c>
      <c r="AU241" s="246" t="s">
        <v>83</v>
      </c>
      <c r="AV241" s="13" t="s">
        <v>83</v>
      </c>
      <c r="AW241" s="13" t="s">
        <v>30</v>
      </c>
      <c r="AX241" s="13" t="s">
        <v>81</v>
      </c>
      <c r="AY241" s="246" t="s">
        <v>133</v>
      </c>
    </row>
    <row r="242" s="2" customFormat="1" ht="24.15" customHeight="1">
      <c r="A242" s="38"/>
      <c r="B242" s="39"/>
      <c r="C242" s="218" t="s">
        <v>340</v>
      </c>
      <c r="D242" s="218" t="s">
        <v>135</v>
      </c>
      <c r="E242" s="219" t="s">
        <v>341</v>
      </c>
      <c r="F242" s="220" t="s">
        <v>342</v>
      </c>
      <c r="G242" s="221" t="s">
        <v>138</v>
      </c>
      <c r="H242" s="222">
        <v>0.28000000000000003</v>
      </c>
      <c r="I242" s="223"/>
      <c r="J242" s="224">
        <f>ROUND(I242*H242,2)</f>
        <v>0</v>
      </c>
      <c r="K242" s="220" t="s">
        <v>139</v>
      </c>
      <c r="L242" s="44"/>
      <c r="M242" s="225" t="s">
        <v>1</v>
      </c>
      <c r="N242" s="226" t="s">
        <v>38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1.3999999999999999</v>
      </c>
      <c r="T242" s="228">
        <f>S242*H242</f>
        <v>0.39200000000000002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140</v>
      </c>
      <c r="AT242" s="229" t="s">
        <v>135</v>
      </c>
      <c r="AU242" s="229" t="s">
        <v>83</v>
      </c>
      <c r="AY242" s="17" t="s">
        <v>133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81</v>
      </c>
      <c r="BK242" s="230">
        <f>ROUND(I242*H242,2)</f>
        <v>0</v>
      </c>
      <c r="BL242" s="17" t="s">
        <v>140</v>
      </c>
      <c r="BM242" s="229" t="s">
        <v>343</v>
      </c>
    </row>
    <row r="243" s="2" customFormat="1">
      <c r="A243" s="38"/>
      <c r="B243" s="39"/>
      <c r="C243" s="40"/>
      <c r="D243" s="231" t="s">
        <v>142</v>
      </c>
      <c r="E243" s="40"/>
      <c r="F243" s="232" t="s">
        <v>344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142</v>
      </c>
      <c r="AU243" s="17" t="s">
        <v>83</v>
      </c>
    </row>
    <row r="244" s="13" customFormat="1">
      <c r="A244" s="13"/>
      <c r="B244" s="236"/>
      <c r="C244" s="237"/>
      <c r="D244" s="231" t="s">
        <v>144</v>
      </c>
      <c r="E244" s="238" t="s">
        <v>1</v>
      </c>
      <c r="F244" s="239" t="s">
        <v>345</v>
      </c>
      <c r="G244" s="237"/>
      <c r="H244" s="240">
        <v>0.28000000000000003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144</v>
      </c>
      <c r="AU244" s="246" t="s">
        <v>83</v>
      </c>
      <c r="AV244" s="13" t="s">
        <v>83</v>
      </c>
      <c r="AW244" s="13" t="s">
        <v>30</v>
      </c>
      <c r="AX244" s="13" t="s">
        <v>81</v>
      </c>
      <c r="AY244" s="246" t="s">
        <v>133</v>
      </c>
    </row>
    <row r="245" s="2" customFormat="1" ht="33" customHeight="1">
      <c r="A245" s="38"/>
      <c r="B245" s="39"/>
      <c r="C245" s="218" t="s">
        <v>346</v>
      </c>
      <c r="D245" s="218" t="s">
        <v>135</v>
      </c>
      <c r="E245" s="219" t="s">
        <v>347</v>
      </c>
      <c r="F245" s="220" t="s">
        <v>348</v>
      </c>
      <c r="G245" s="221" t="s">
        <v>185</v>
      </c>
      <c r="H245" s="222">
        <v>1</v>
      </c>
      <c r="I245" s="223"/>
      <c r="J245" s="224">
        <f>ROUND(I245*H245,2)</f>
        <v>0</v>
      </c>
      <c r="K245" s="220" t="s">
        <v>139</v>
      </c>
      <c r="L245" s="44"/>
      <c r="M245" s="225" t="s">
        <v>1</v>
      </c>
      <c r="N245" s="226" t="s">
        <v>38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0.029999999999999999</v>
      </c>
      <c r="T245" s="228">
        <f>S245*H245</f>
        <v>0.029999999999999999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140</v>
      </c>
      <c r="AT245" s="229" t="s">
        <v>135</v>
      </c>
      <c r="AU245" s="229" t="s">
        <v>83</v>
      </c>
      <c r="AY245" s="17" t="s">
        <v>133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81</v>
      </c>
      <c r="BK245" s="230">
        <f>ROUND(I245*H245,2)</f>
        <v>0</v>
      </c>
      <c r="BL245" s="17" t="s">
        <v>140</v>
      </c>
      <c r="BM245" s="229" t="s">
        <v>349</v>
      </c>
    </row>
    <row r="246" s="2" customFormat="1">
      <c r="A246" s="38"/>
      <c r="B246" s="39"/>
      <c r="C246" s="40"/>
      <c r="D246" s="231" t="s">
        <v>142</v>
      </c>
      <c r="E246" s="40"/>
      <c r="F246" s="232" t="s">
        <v>350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142</v>
      </c>
      <c r="AU246" s="17" t="s">
        <v>83</v>
      </c>
    </row>
    <row r="247" s="2" customFormat="1" ht="33" customHeight="1">
      <c r="A247" s="38"/>
      <c r="B247" s="39"/>
      <c r="C247" s="218" t="s">
        <v>351</v>
      </c>
      <c r="D247" s="218" t="s">
        <v>135</v>
      </c>
      <c r="E247" s="219" t="s">
        <v>352</v>
      </c>
      <c r="F247" s="220" t="s">
        <v>353</v>
      </c>
      <c r="G247" s="221" t="s">
        <v>185</v>
      </c>
      <c r="H247" s="222">
        <v>1</v>
      </c>
      <c r="I247" s="223"/>
      <c r="J247" s="224">
        <f>ROUND(I247*H247,2)</f>
        <v>0</v>
      </c>
      <c r="K247" s="220" t="s">
        <v>139</v>
      </c>
      <c r="L247" s="44"/>
      <c r="M247" s="225" t="s">
        <v>1</v>
      </c>
      <c r="N247" s="226" t="s">
        <v>38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0.059999999999999998</v>
      </c>
      <c r="T247" s="228">
        <f>S247*H247</f>
        <v>0.059999999999999998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140</v>
      </c>
      <c r="AT247" s="229" t="s">
        <v>135</v>
      </c>
      <c r="AU247" s="229" t="s">
        <v>83</v>
      </c>
      <c r="AY247" s="17" t="s">
        <v>133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81</v>
      </c>
      <c r="BK247" s="230">
        <f>ROUND(I247*H247,2)</f>
        <v>0</v>
      </c>
      <c r="BL247" s="17" t="s">
        <v>140</v>
      </c>
      <c r="BM247" s="229" t="s">
        <v>354</v>
      </c>
    </row>
    <row r="248" s="2" customFormat="1">
      <c r="A248" s="38"/>
      <c r="B248" s="39"/>
      <c r="C248" s="40"/>
      <c r="D248" s="231" t="s">
        <v>142</v>
      </c>
      <c r="E248" s="40"/>
      <c r="F248" s="232" t="s">
        <v>355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142</v>
      </c>
      <c r="AU248" s="17" t="s">
        <v>83</v>
      </c>
    </row>
    <row r="249" s="2" customFormat="1" ht="24.15" customHeight="1">
      <c r="A249" s="38"/>
      <c r="B249" s="39"/>
      <c r="C249" s="218" t="s">
        <v>356</v>
      </c>
      <c r="D249" s="218" t="s">
        <v>135</v>
      </c>
      <c r="E249" s="219" t="s">
        <v>357</v>
      </c>
      <c r="F249" s="220" t="s">
        <v>358</v>
      </c>
      <c r="G249" s="221" t="s">
        <v>178</v>
      </c>
      <c r="H249" s="222">
        <v>1.29</v>
      </c>
      <c r="I249" s="223"/>
      <c r="J249" s="224">
        <f>ROUND(I249*H249,2)</f>
        <v>0</v>
      </c>
      <c r="K249" s="220" t="s">
        <v>139</v>
      </c>
      <c r="L249" s="44"/>
      <c r="M249" s="225" t="s">
        <v>1</v>
      </c>
      <c r="N249" s="226" t="s">
        <v>38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0.002</v>
      </c>
      <c r="T249" s="228">
        <f>S249*H249</f>
        <v>0.0025800000000000003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140</v>
      </c>
      <c r="AT249" s="229" t="s">
        <v>135</v>
      </c>
      <c r="AU249" s="229" t="s">
        <v>83</v>
      </c>
      <c r="AY249" s="17" t="s">
        <v>133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81</v>
      </c>
      <c r="BK249" s="230">
        <f>ROUND(I249*H249,2)</f>
        <v>0</v>
      </c>
      <c r="BL249" s="17" t="s">
        <v>140</v>
      </c>
      <c r="BM249" s="229" t="s">
        <v>359</v>
      </c>
    </row>
    <row r="250" s="2" customFormat="1">
      <c r="A250" s="38"/>
      <c r="B250" s="39"/>
      <c r="C250" s="40"/>
      <c r="D250" s="231" t="s">
        <v>142</v>
      </c>
      <c r="E250" s="40"/>
      <c r="F250" s="232" t="s">
        <v>358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142</v>
      </c>
      <c r="AU250" s="17" t="s">
        <v>83</v>
      </c>
    </row>
    <row r="251" s="13" customFormat="1">
      <c r="A251" s="13"/>
      <c r="B251" s="236"/>
      <c r="C251" s="237"/>
      <c r="D251" s="231" t="s">
        <v>144</v>
      </c>
      <c r="E251" s="238" t="s">
        <v>1</v>
      </c>
      <c r="F251" s="239" t="s">
        <v>360</v>
      </c>
      <c r="G251" s="237"/>
      <c r="H251" s="240">
        <v>1.29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144</v>
      </c>
      <c r="AU251" s="246" t="s">
        <v>83</v>
      </c>
      <c r="AV251" s="13" t="s">
        <v>83</v>
      </c>
      <c r="AW251" s="13" t="s">
        <v>30</v>
      </c>
      <c r="AX251" s="13" t="s">
        <v>81</v>
      </c>
      <c r="AY251" s="246" t="s">
        <v>133</v>
      </c>
    </row>
    <row r="252" s="2" customFormat="1" ht="24.15" customHeight="1">
      <c r="A252" s="38"/>
      <c r="B252" s="39"/>
      <c r="C252" s="218" t="s">
        <v>361</v>
      </c>
      <c r="D252" s="218" t="s">
        <v>135</v>
      </c>
      <c r="E252" s="219" t="s">
        <v>362</v>
      </c>
      <c r="F252" s="220" t="s">
        <v>363</v>
      </c>
      <c r="G252" s="221" t="s">
        <v>178</v>
      </c>
      <c r="H252" s="222">
        <v>3.5390000000000001</v>
      </c>
      <c r="I252" s="223"/>
      <c r="J252" s="224">
        <f>ROUND(I252*H252,2)</f>
        <v>0</v>
      </c>
      <c r="K252" s="220" t="s">
        <v>139</v>
      </c>
      <c r="L252" s="44"/>
      <c r="M252" s="225" t="s">
        <v>1</v>
      </c>
      <c r="N252" s="226" t="s">
        <v>38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0.058999999999999997</v>
      </c>
      <c r="T252" s="228">
        <f>S252*H252</f>
        <v>0.20880099999999999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140</v>
      </c>
      <c r="AT252" s="229" t="s">
        <v>135</v>
      </c>
      <c r="AU252" s="229" t="s">
        <v>83</v>
      </c>
      <c r="AY252" s="17" t="s">
        <v>133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81</v>
      </c>
      <c r="BK252" s="230">
        <f>ROUND(I252*H252,2)</f>
        <v>0</v>
      </c>
      <c r="BL252" s="17" t="s">
        <v>140</v>
      </c>
      <c r="BM252" s="229" t="s">
        <v>364</v>
      </c>
    </row>
    <row r="253" s="2" customFormat="1">
      <c r="A253" s="38"/>
      <c r="B253" s="39"/>
      <c r="C253" s="40"/>
      <c r="D253" s="231" t="s">
        <v>142</v>
      </c>
      <c r="E253" s="40"/>
      <c r="F253" s="232" t="s">
        <v>365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142</v>
      </c>
      <c r="AU253" s="17" t="s">
        <v>83</v>
      </c>
    </row>
    <row r="254" s="13" customFormat="1">
      <c r="A254" s="13"/>
      <c r="B254" s="236"/>
      <c r="C254" s="237"/>
      <c r="D254" s="231" t="s">
        <v>144</v>
      </c>
      <c r="E254" s="238" t="s">
        <v>1</v>
      </c>
      <c r="F254" s="239" t="s">
        <v>366</v>
      </c>
      <c r="G254" s="237"/>
      <c r="H254" s="240">
        <v>3.5390000000000001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144</v>
      </c>
      <c r="AU254" s="246" t="s">
        <v>83</v>
      </c>
      <c r="AV254" s="13" t="s">
        <v>83</v>
      </c>
      <c r="AW254" s="13" t="s">
        <v>30</v>
      </c>
      <c r="AX254" s="13" t="s">
        <v>81</v>
      </c>
      <c r="AY254" s="246" t="s">
        <v>133</v>
      </c>
    </row>
    <row r="255" s="2" customFormat="1" ht="24.15" customHeight="1">
      <c r="A255" s="38"/>
      <c r="B255" s="39"/>
      <c r="C255" s="218" t="s">
        <v>367</v>
      </c>
      <c r="D255" s="218" t="s">
        <v>135</v>
      </c>
      <c r="E255" s="219" t="s">
        <v>368</v>
      </c>
      <c r="F255" s="220" t="s">
        <v>369</v>
      </c>
      <c r="G255" s="221" t="s">
        <v>185</v>
      </c>
      <c r="H255" s="222">
        <v>1</v>
      </c>
      <c r="I255" s="223"/>
      <c r="J255" s="224">
        <f>ROUND(I255*H255,2)</f>
        <v>0</v>
      </c>
      <c r="K255" s="220" t="s">
        <v>139</v>
      </c>
      <c r="L255" s="44"/>
      <c r="M255" s="225" t="s">
        <v>1</v>
      </c>
      <c r="N255" s="226" t="s">
        <v>38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0.014999999999999999</v>
      </c>
      <c r="T255" s="228">
        <f>S255*H255</f>
        <v>0.014999999999999999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140</v>
      </c>
      <c r="AT255" s="229" t="s">
        <v>135</v>
      </c>
      <c r="AU255" s="229" t="s">
        <v>83</v>
      </c>
      <c r="AY255" s="17" t="s">
        <v>133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81</v>
      </c>
      <c r="BK255" s="230">
        <f>ROUND(I255*H255,2)</f>
        <v>0</v>
      </c>
      <c r="BL255" s="17" t="s">
        <v>140</v>
      </c>
      <c r="BM255" s="229" t="s">
        <v>370</v>
      </c>
    </row>
    <row r="256" s="2" customFormat="1">
      <c r="A256" s="38"/>
      <c r="B256" s="39"/>
      <c r="C256" s="40"/>
      <c r="D256" s="231" t="s">
        <v>142</v>
      </c>
      <c r="E256" s="40"/>
      <c r="F256" s="232" t="s">
        <v>371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142</v>
      </c>
      <c r="AU256" s="17" t="s">
        <v>83</v>
      </c>
    </row>
    <row r="257" s="2" customFormat="1" ht="33" customHeight="1">
      <c r="A257" s="38"/>
      <c r="B257" s="39"/>
      <c r="C257" s="218" t="s">
        <v>372</v>
      </c>
      <c r="D257" s="218" t="s">
        <v>135</v>
      </c>
      <c r="E257" s="219" t="s">
        <v>373</v>
      </c>
      <c r="F257" s="220" t="s">
        <v>374</v>
      </c>
      <c r="G257" s="221" t="s">
        <v>190</v>
      </c>
      <c r="H257" s="222">
        <v>3</v>
      </c>
      <c r="I257" s="223"/>
      <c r="J257" s="224">
        <f>ROUND(I257*H257,2)</f>
        <v>0</v>
      </c>
      <c r="K257" s="220" t="s">
        <v>139</v>
      </c>
      <c r="L257" s="44"/>
      <c r="M257" s="225" t="s">
        <v>1</v>
      </c>
      <c r="N257" s="226" t="s">
        <v>38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0.042000000000000003</v>
      </c>
      <c r="T257" s="228">
        <f>S257*H257</f>
        <v>0.126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140</v>
      </c>
      <c r="AT257" s="229" t="s">
        <v>135</v>
      </c>
      <c r="AU257" s="229" t="s">
        <v>83</v>
      </c>
      <c r="AY257" s="17" t="s">
        <v>133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81</v>
      </c>
      <c r="BK257" s="230">
        <f>ROUND(I257*H257,2)</f>
        <v>0</v>
      </c>
      <c r="BL257" s="17" t="s">
        <v>140</v>
      </c>
      <c r="BM257" s="229" t="s">
        <v>375</v>
      </c>
    </row>
    <row r="258" s="2" customFormat="1">
      <c r="A258" s="38"/>
      <c r="B258" s="39"/>
      <c r="C258" s="40"/>
      <c r="D258" s="231" t="s">
        <v>142</v>
      </c>
      <c r="E258" s="40"/>
      <c r="F258" s="232" t="s">
        <v>376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142</v>
      </c>
      <c r="AU258" s="17" t="s">
        <v>83</v>
      </c>
    </row>
    <row r="259" s="13" customFormat="1">
      <c r="A259" s="13"/>
      <c r="B259" s="236"/>
      <c r="C259" s="237"/>
      <c r="D259" s="231" t="s">
        <v>144</v>
      </c>
      <c r="E259" s="238" t="s">
        <v>1</v>
      </c>
      <c r="F259" s="239" t="s">
        <v>377</v>
      </c>
      <c r="G259" s="237"/>
      <c r="H259" s="240">
        <v>3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144</v>
      </c>
      <c r="AU259" s="246" t="s">
        <v>83</v>
      </c>
      <c r="AV259" s="13" t="s">
        <v>83</v>
      </c>
      <c r="AW259" s="13" t="s">
        <v>30</v>
      </c>
      <c r="AX259" s="13" t="s">
        <v>81</v>
      </c>
      <c r="AY259" s="246" t="s">
        <v>133</v>
      </c>
    </row>
    <row r="260" s="12" customFormat="1" ht="22.8" customHeight="1">
      <c r="A260" s="12"/>
      <c r="B260" s="202"/>
      <c r="C260" s="203"/>
      <c r="D260" s="204" t="s">
        <v>72</v>
      </c>
      <c r="E260" s="216" t="s">
        <v>378</v>
      </c>
      <c r="F260" s="216" t="s">
        <v>379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SUM(P261:P269)</f>
        <v>0</v>
      </c>
      <c r="Q260" s="210"/>
      <c r="R260" s="211">
        <f>SUM(R261:R269)</f>
        <v>0</v>
      </c>
      <c r="S260" s="210"/>
      <c r="T260" s="212">
        <f>SUM(T261:T269)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81</v>
      </c>
      <c r="AT260" s="214" t="s">
        <v>72</v>
      </c>
      <c r="AU260" s="214" t="s">
        <v>81</v>
      </c>
      <c r="AY260" s="213" t="s">
        <v>133</v>
      </c>
      <c r="BK260" s="215">
        <f>SUM(BK261:BK269)</f>
        <v>0</v>
      </c>
    </row>
    <row r="261" s="2" customFormat="1" ht="33" customHeight="1">
      <c r="A261" s="38"/>
      <c r="B261" s="39"/>
      <c r="C261" s="218" t="s">
        <v>380</v>
      </c>
      <c r="D261" s="218" t="s">
        <v>135</v>
      </c>
      <c r="E261" s="219" t="s">
        <v>381</v>
      </c>
      <c r="F261" s="220" t="s">
        <v>382</v>
      </c>
      <c r="G261" s="221" t="s">
        <v>157</v>
      </c>
      <c r="H261" s="222">
        <v>4.8399999999999999</v>
      </c>
      <c r="I261" s="223"/>
      <c r="J261" s="224">
        <f>ROUND(I261*H261,2)</f>
        <v>0</v>
      </c>
      <c r="K261" s="220" t="s">
        <v>139</v>
      </c>
      <c r="L261" s="44"/>
      <c r="M261" s="225" t="s">
        <v>1</v>
      </c>
      <c r="N261" s="226" t="s">
        <v>38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140</v>
      </c>
      <c r="AT261" s="229" t="s">
        <v>135</v>
      </c>
      <c r="AU261" s="229" t="s">
        <v>83</v>
      </c>
      <c r="AY261" s="17" t="s">
        <v>133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81</v>
      </c>
      <c r="BK261" s="230">
        <f>ROUND(I261*H261,2)</f>
        <v>0</v>
      </c>
      <c r="BL261" s="17" t="s">
        <v>140</v>
      </c>
      <c r="BM261" s="229" t="s">
        <v>383</v>
      </c>
    </row>
    <row r="262" s="2" customFormat="1">
      <c r="A262" s="38"/>
      <c r="B262" s="39"/>
      <c r="C262" s="40"/>
      <c r="D262" s="231" t="s">
        <v>142</v>
      </c>
      <c r="E262" s="40"/>
      <c r="F262" s="232" t="s">
        <v>384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142</v>
      </c>
      <c r="AU262" s="17" t="s">
        <v>83</v>
      </c>
    </row>
    <row r="263" s="2" customFormat="1" ht="21.75" customHeight="1">
      <c r="A263" s="38"/>
      <c r="B263" s="39"/>
      <c r="C263" s="218" t="s">
        <v>385</v>
      </c>
      <c r="D263" s="218" t="s">
        <v>135</v>
      </c>
      <c r="E263" s="219" t="s">
        <v>386</v>
      </c>
      <c r="F263" s="220" t="s">
        <v>387</v>
      </c>
      <c r="G263" s="221" t="s">
        <v>157</v>
      </c>
      <c r="H263" s="222">
        <v>48.399999999999999</v>
      </c>
      <c r="I263" s="223"/>
      <c r="J263" s="224">
        <f>ROUND(I263*H263,2)</f>
        <v>0</v>
      </c>
      <c r="K263" s="220" t="s">
        <v>139</v>
      </c>
      <c r="L263" s="44"/>
      <c r="M263" s="225" t="s">
        <v>1</v>
      </c>
      <c r="N263" s="226" t="s">
        <v>38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140</v>
      </c>
      <c r="AT263" s="229" t="s">
        <v>135</v>
      </c>
      <c r="AU263" s="229" t="s">
        <v>83</v>
      </c>
      <c r="AY263" s="17" t="s">
        <v>133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81</v>
      </c>
      <c r="BK263" s="230">
        <f>ROUND(I263*H263,2)</f>
        <v>0</v>
      </c>
      <c r="BL263" s="17" t="s">
        <v>140</v>
      </c>
      <c r="BM263" s="229" t="s">
        <v>388</v>
      </c>
    </row>
    <row r="264" s="2" customFormat="1">
      <c r="A264" s="38"/>
      <c r="B264" s="39"/>
      <c r="C264" s="40"/>
      <c r="D264" s="231" t="s">
        <v>142</v>
      </c>
      <c r="E264" s="40"/>
      <c r="F264" s="232" t="s">
        <v>389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142</v>
      </c>
      <c r="AU264" s="17" t="s">
        <v>83</v>
      </c>
    </row>
    <row r="265" s="13" customFormat="1">
      <c r="A265" s="13"/>
      <c r="B265" s="236"/>
      <c r="C265" s="237"/>
      <c r="D265" s="231" t="s">
        <v>144</v>
      </c>
      <c r="E265" s="237"/>
      <c r="F265" s="239" t="s">
        <v>390</v>
      </c>
      <c r="G265" s="237"/>
      <c r="H265" s="240">
        <v>48.399999999999999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144</v>
      </c>
      <c r="AU265" s="246" t="s">
        <v>83</v>
      </c>
      <c r="AV265" s="13" t="s">
        <v>83</v>
      </c>
      <c r="AW265" s="13" t="s">
        <v>4</v>
      </c>
      <c r="AX265" s="13" t="s">
        <v>81</v>
      </c>
      <c r="AY265" s="246" t="s">
        <v>133</v>
      </c>
    </row>
    <row r="266" s="2" customFormat="1" ht="16.5" customHeight="1">
      <c r="A266" s="38"/>
      <c r="B266" s="39"/>
      <c r="C266" s="218" t="s">
        <v>391</v>
      </c>
      <c r="D266" s="218" t="s">
        <v>135</v>
      </c>
      <c r="E266" s="219" t="s">
        <v>392</v>
      </c>
      <c r="F266" s="220" t="s">
        <v>393</v>
      </c>
      <c r="G266" s="221" t="s">
        <v>157</v>
      </c>
      <c r="H266" s="222">
        <v>4.8399999999999999</v>
      </c>
      <c r="I266" s="223"/>
      <c r="J266" s="224">
        <f>ROUND(I266*H266,2)</f>
        <v>0</v>
      </c>
      <c r="K266" s="220" t="s">
        <v>139</v>
      </c>
      <c r="L266" s="44"/>
      <c r="M266" s="225" t="s">
        <v>1</v>
      </c>
      <c r="N266" s="226" t="s">
        <v>38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140</v>
      </c>
      <c r="AT266" s="229" t="s">
        <v>135</v>
      </c>
      <c r="AU266" s="229" t="s">
        <v>83</v>
      </c>
      <c r="AY266" s="17" t="s">
        <v>133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81</v>
      </c>
      <c r="BK266" s="230">
        <f>ROUND(I266*H266,2)</f>
        <v>0</v>
      </c>
      <c r="BL266" s="17" t="s">
        <v>140</v>
      </c>
      <c r="BM266" s="229" t="s">
        <v>394</v>
      </c>
    </row>
    <row r="267" s="2" customFormat="1">
      <c r="A267" s="38"/>
      <c r="B267" s="39"/>
      <c r="C267" s="40"/>
      <c r="D267" s="231" t="s">
        <v>142</v>
      </c>
      <c r="E267" s="40"/>
      <c r="F267" s="232" t="s">
        <v>395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142</v>
      </c>
      <c r="AU267" s="17" t="s">
        <v>83</v>
      </c>
    </row>
    <row r="268" s="2" customFormat="1" ht="33" customHeight="1">
      <c r="A268" s="38"/>
      <c r="B268" s="39"/>
      <c r="C268" s="218" t="s">
        <v>396</v>
      </c>
      <c r="D268" s="218" t="s">
        <v>135</v>
      </c>
      <c r="E268" s="219" t="s">
        <v>397</v>
      </c>
      <c r="F268" s="220" t="s">
        <v>398</v>
      </c>
      <c r="G268" s="221" t="s">
        <v>157</v>
      </c>
      <c r="H268" s="222">
        <v>4.835</v>
      </c>
      <c r="I268" s="223"/>
      <c r="J268" s="224">
        <f>ROUND(I268*H268,2)</f>
        <v>0</v>
      </c>
      <c r="K268" s="220" t="s">
        <v>139</v>
      </c>
      <c r="L268" s="44"/>
      <c r="M268" s="225" t="s">
        <v>1</v>
      </c>
      <c r="N268" s="226" t="s">
        <v>38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140</v>
      </c>
      <c r="AT268" s="229" t="s">
        <v>135</v>
      </c>
      <c r="AU268" s="229" t="s">
        <v>83</v>
      </c>
      <c r="AY268" s="17" t="s">
        <v>133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81</v>
      </c>
      <c r="BK268" s="230">
        <f>ROUND(I268*H268,2)</f>
        <v>0</v>
      </c>
      <c r="BL268" s="17" t="s">
        <v>140</v>
      </c>
      <c r="BM268" s="229" t="s">
        <v>399</v>
      </c>
    </row>
    <row r="269" s="2" customFormat="1">
      <c r="A269" s="38"/>
      <c r="B269" s="39"/>
      <c r="C269" s="40"/>
      <c r="D269" s="231" t="s">
        <v>142</v>
      </c>
      <c r="E269" s="40"/>
      <c r="F269" s="232" t="s">
        <v>400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142</v>
      </c>
      <c r="AU269" s="17" t="s">
        <v>83</v>
      </c>
    </row>
    <row r="270" s="12" customFormat="1" ht="22.8" customHeight="1">
      <c r="A270" s="12"/>
      <c r="B270" s="202"/>
      <c r="C270" s="203"/>
      <c r="D270" s="204" t="s">
        <v>72</v>
      </c>
      <c r="E270" s="216" t="s">
        <v>401</v>
      </c>
      <c r="F270" s="216" t="s">
        <v>402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SUM(P271:P272)</f>
        <v>0</v>
      </c>
      <c r="Q270" s="210"/>
      <c r="R270" s="211">
        <f>SUM(R271:R272)</f>
        <v>0</v>
      </c>
      <c r="S270" s="210"/>
      <c r="T270" s="212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81</v>
      </c>
      <c r="AT270" s="214" t="s">
        <v>72</v>
      </c>
      <c r="AU270" s="214" t="s">
        <v>81</v>
      </c>
      <c r="AY270" s="213" t="s">
        <v>133</v>
      </c>
      <c r="BK270" s="215">
        <f>SUM(BK271:BK272)</f>
        <v>0</v>
      </c>
    </row>
    <row r="271" s="2" customFormat="1" ht="16.5" customHeight="1">
      <c r="A271" s="38"/>
      <c r="B271" s="39"/>
      <c r="C271" s="218" t="s">
        <v>403</v>
      </c>
      <c r="D271" s="218" t="s">
        <v>135</v>
      </c>
      <c r="E271" s="219" t="s">
        <v>404</v>
      </c>
      <c r="F271" s="220" t="s">
        <v>405</v>
      </c>
      <c r="G271" s="221" t="s">
        <v>157</v>
      </c>
      <c r="H271" s="222">
        <v>5.1059999999999999</v>
      </c>
      <c r="I271" s="223"/>
      <c r="J271" s="224">
        <f>ROUND(I271*H271,2)</f>
        <v>0</v>
      </c>
      <c r="K271" s="220" t="s">
        <v>139</v>
      </c>
      <c r="L271" s="44"/>
      <c r="M271" s="225" t="s">
        <v>1</v>
      </c>
      <c r="N271" s="226" t="s">
        <v>38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140</v>
      </c>
      <c r="AT271" s="229" t="s">
        <v>135</v>
      </c>
      <c r="AU271" s="229" t="s">
        <v>83</v>
      </c>
      <c r="AY271" s="17" t="s">
        <v>133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81</v>
      </c>
      <c r="BK271" s="230">
        <f>ROUND(I271*H271,2)</f>
        <v>0</v>
      </c>
      <c r="BL271" s="17" t="s">
        <v>140</v>
      </c>
      <c r="BM271" s="229" t="s">
        <v>406</v>
      </c>
    </row>
    <row r="272" s="2" customFormat="1">
      <c r="A272" s="38"/>
      <c r="B272" s="39"/>
      <c r="C272" s="40"/>
      <c r="D272" s="231" t="s">
        <v>142</v>
      </c>
      <c r="E272" s="40"/>
      <c r="F272" s="232" t="s">
        <v>407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142</v>
      </c>
      <c r="AU272" s="17" t="s">
        <v>83</v>
      </c>
    </row>
    <row r="273" s="12" customFormat="1" ht="25.92" customHeight="1">
      <c r="A273" s="12"/>
      <c r="B273" s="202"/>
      <c r="C273" s="203"/>
      <c r="D273" s="204" t="s">
        <v>72</v>
      </c>
      <c r="E273" s="205" t="s">
        <v>408</v>
      </c>
      <c r="F273" s="205" t="s">
        <v>409</v>
      </c>
      <c r="G273" s="203"/>
      <c r="H273" s="203"/>
      <c r="I273" s="206"/>
      <c r="J273" s="207">
        <f>BK273</f>
        <v>0</v>
      </c>
      <c r="K273" s="203"/>
      <c r="L273" s="208"/>
      <c r="M273" s="209"/>
      <c r="N273" s="210"/>
      <c r="O273" s="210"/>
      <c r="P273" s="211">
        <f>P274+P316+P344+P358+P382+P416+P437+P447</f>
        <v>0</v>
      </c>
      <c r="Q273" s="210"/>
      <c r="R273" s="211">
        <f>R274+R316+R344+R358+R382+R416+R437+R447</f>
        <v>974.85210751</v>
      </c>
      <c r="S273" s="210"/>
      <c r="T273" s="212">
        <f>T274+T316+T344+T358+T382+T416+T437+T447</f>
        <v>0.67879235999999998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83</v>
      </c>
      <c r="AT273" s="214" t="s">
        <v>72</v>
      </c>
      <c r="AU273" s="214" t="s">
        <v>73</v>
      </c>
      <c r="AY273" s="213" t="s">
        <v>133</v>
      </c>
      <c r="BK273" s="215">
        <f>BK274+BK316+BK344+BK358+BK382+BK416+BK437+BK447</f>
        <v>0</v>
      </c>
    </row>
    <row r="274" s="12" customFormat="1" ht="22.8" customHeight="1">
      <c r="A274" s="12"/>
      <c r="B274" s="202"/>
      <c r="C274" s="203"/>
      <c r="D274" s="204" t="s">
        <v>72</v>
      </c>
      <c r="E274" s="216" t="s">
        <v>410</v>
      </c>
      <c r="F274" s="216" t="s">
        <v>411</v>
      </c>
      <c r="G274" s="203"/>
      <c r="H274" s="203"/>
      <c r="I274" s="206"/>
      <c r="J274" s="217">
        <f>BK274</f>
        <v>0</v>
      </c>
      <c r="K274" s="203"/>
      <c r="L274" s="208"/>
      <c r="M274" s="209"/>
      <c r="N274" s="210"/>
      <c r="O274" s="210"/>
      <c r="P274" s="211">
        <f>SUM(P275:P315)</f>
        <v>0</v>
      </c>
      <c r="Q274" s="210"/>
      <c r="R274" s="211">
        <f>SUM(R275:R315)</f>
        <v>1.2551224000000001</v>
      </c>
      <c r="S274" s="210"/>
      <c r="T274" s="212">
        <f>SUM(T275:T315)</f>
        <v>0.55147999999999997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3" t="s">
        <v>83</v>
      </c>
      <c r="AT274" s="214" t="s">
        <v>72</v>
      </c>
      <c r="AU274" s="214" t="s">
        <v>81</v>
      </c>
      <c r="AY274" s="213" t="s">
        <v>133</v>
      </c>
      <c r="BK274" s="215">
        <f>SUM(BK275:BK315)</f>
        <v>0</v>
      </c>
    </row>
    <row r="275" s="2" customFormat="1" ht="16.5" customHeight="1">
      <c r="A275" s="38"/>
      <c r="B275" s="39"/>
      <c r="C275" s="218" t="s">
        <v>412</v>
      </c>
      <c r="D275" s="218" t="s">
        <v>135</v>
      </c>
      <c r="E275" s="219" t="s">
        <v>413</v>
      </c>
      <c r="F275" s="220" t="s">
        <v>414</v>
      </c>
      <c r="G275" s="221" t="s">
        <v>138</v>
      </c>
      <c r="H275" s="222">
        <v>0.315</v>
      </c>
      <c r="I275" s="223"/>
      <c r="J275" s="224">
        <f>ROUND(I275*H275,2)</f>
        <v>0</v>
      </c>
      <c r="K275" s="220" t="s">
        <v>139</v>
      </c>
      <c r="L275" s="44"/>
      <c r="M275" s="225" t="s">
        <v>1</v>
      </c>
      <c r="N275" s="226" t="s">
        <v>38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229</v>
      </c>
      <c r="AT275" s="229" t="s">
        <v>135</v>
      </c>
      <c r="AU275" s="229" t="s">
        <v>83</v>
      </c>
      <c r="AY275" s="17" t="s">
        <v>133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81</v>
      </c>
      <c r="BK275" s="230">
        <f>ROUND(I275*H275,2)</f>
        <v>0</v>
      </c>
      <c r="BL275" s="17" t="s">
        <v>229</v>
      </c>
      <c r="BM275" s="229" t="s">
        <v>415</v>
      </c>
    </row>
    <row r="276" s="2" customFormat="1">
      <c r="A276" s="38"/>
      <c r="B276" s="39"/>
      <c r="C276" s="40"/>
      <c r="D276" s="231" t="s">
        <v>142</v>
      </c>
      <c r="E276" s="40"/>
      <c r="F276" s="232" t="s">
        <v>416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142</v>
      </c>
      <c r="AU276" s="17" t="s">
        <v>83</v>
      </c>
    </row>
    <row r="277" s="14" customFormat="1">
      <c r="A277" s="14"/>
      <c r="B277" s="247"/>
      <c r="C277" s="248"/>
      <c r="D277" s="231" t="s">
        <v>144</v>
      </c>
      <c r="E277" s="249" t="s">
        <v>1</v>
      </c>
      <c r="F277" s="250" t="s">
        <v>417</v>
      </c>
      <c r="G277" s="248"/>
      <c r="H277" s="249" t="s">
        <v>1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144</v>
      </c>
      <c r="AU277" s="256" t="s">
        <v>83</v>
      </c>
      <c r="AV277" s="14" t="s">
        <v>81</v>
      </c>
      <c r="AW277" s="14" t="s">
        <v>30</v>
      </c>
      <c r="AX277" s="14" t="s">
        <v>73</v>
      </c>
      <c r="AY277" s="256" t="s">
        <v>133</v>
      </c>
    </row>
    <row r="278" s="13" customFormat="1">
      <c r="A278" s="13"/>
      <c r="B278" s="236"/>
      <c r="C278" s="237"/>
      <c r="D278" s="231" t="s">
        <v>144</v>
      </c>
      <c r="E278" s="238" t="s">
        <v>1</v>
      </c>
      <c r="F278" s="239" t="s">
        <v>418</v>
      </c>
      <c r="G278" s="237"/>
      <c r="H278" s="240">
        <v>0.315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144</v>
      </c>
      <c r="AU278" s="246" t="s">
        <v>83</v>
      </c>
      <c r="AV278" s="13" t="s">
        <v>83</v>
      </c>
      <c r="AW278" s="13" t="s">
        <v>30</v>
      </c>
      <c r="AX278" s="13" t="s">
        <v>81</v>
      </c>
      <c r="AY278" s="246" t="s">
        <v>133</v>
      </c>
    </row>
    <row r="279" s="2" customFormat="1" ht="33" customHeight="1">
      <c r="A279" s="38"/>
      <c r="B279" s="39"/>
      <c r="C279" s="218" t="s">
        <v>419</v>
      </c>
      <c r="D279" s="218" t="s">
        <v>135</v>
      </c>
      <c r="E279" s="219" t="s">
        <v>420</v>
      </c>
      <c r="F279" s="220" t="s">
        <v>421</v>
      </c>
      <c r="G279" s="221" t="s">
        <v>138</v>
      </c>
      <c r="H279" s="222">
        <v>0.37</v>
      </c>
      <c r="I279" s="223"/>
      <c r="J279" s="224">
        <f>ROUND(I279*H279,2)</f>
        <v>0</v>
      </c>
      <c r="K279" s="220" t="s">
        <v>139</v>
      </c>
      <c r="L279" s="44"/>
      <c r="M279" s="225" t="s">
        <v>1</v>
      </c>
      <c r="N279" s="226" t="s">
        <v>38</v>
      </c>
      <c r="O279" s="91"/>
      <c r="P279" s="227">
        <f>O279*H279</f>
        <v>0</v>
      </c>
      <c r="Q279" s="227">
        <v>0.00189</v>
      </c>
      <c r="R279" s="227">
        <f>Q279*H279</f>
        <v>0.00069930000000000003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229</v>
      </c>
      <c r="AT279" s="229" t="s">
        <v>135</v>
      </c>
      <c r="AU279" s="229" t="s">
        <v>83</v>
      </c>
      <c r="AY279" s="17" t="s">
        <v>133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81</v>
      </c>
      <c r="BK279" s="230">
        <f>ROUND(I279*H279,2)</f>
        <v>0</v>
      </c>
      <c r="BL279" s="17" t="s">
        <v>229</v>
      </c>
      <c r="BM279" s="229" t="s">
        <v>422</v>
      </c>
    </row>
    <row r="280" s="2" customFormat="1">
      <c r="A280" s="38"/>
      <c r="B280" s="39"/>
      <c r="C280" s="40"/>
      <c r="D280" s="231" t="s">
        <v>142</v>
      </c>
      <c r="E280" s="40"/>
      <c r="F280" s="232" t="s">
        <v>423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142</v>
      </c>
      <c r="AU280" s="17" t="s">
        <v>83</v>
      </c>
    </row>
    <row r="281" s="2" customFormat="1" ht="24.15" customHeight="1">
      <c r="A281" s="38"/>
      <c r="B281" s="39"/>
      <c r="C281" s="218" t="s">
        <v>424</v>
      </c>
      <c r="D281" s="218" t="s">
        <v>135</v>
      </c>
      <c r="E281" s="219" t="s">
        <v>425</v>
      </c>
      <c r="F281" s="220" t="s">
        <v>426</v>
      </c>
      <c r="G281" s="221" t="s">
        <v>190</v>
      </c>
      <c r="H281" s="222">
        <v>18.199999999999999</v>
      </c>
      <c r="I281" s="223"/>
      <c r="J281" s="224">
        <f>ROUND(I281*H281,2)</f>
        <v>0</v>
      </c>
      <c r="K281" s="220" t="s">
        <v>139</v>
      </c>
      <c r="L281" s="44"/>
      <c r="M281" s="225" t="s">
        <v>1</v>
      </c>
      <c r="N281" s="226" t="s">
        <v>38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0.014</v>
      </c>
      <c r="T281" s="228">
        <f>S281*H281</f>
        <v>0.25479999999999997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229</v>
      </c>
      <c r="AT281" s="229" t="s">
        <v>135</v>
      </c>
      <c r="AU281" s="229" t="s">
        <v>83</v>
      </c>
      <c r="AY281" s="17" t="s">
        <v>133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81</v>
      </c>
      <c r="BK281" s="230">
        <f>ROUND(I281*H281,2)</f>
        <v>0</v>
      </c>
      <c r="BL281" s="17" t="s">
        <v>229</v>
      </c>
      <c r="BM281" s="229" t="s">
        <v>427</v>
      </c>
    </row>
    <row r="282" s="2" customFormat="1">
      <c r="A282" s="38"/>
      <c r="B282" s="39"/>
      <c r="C282" s="40"/>
      <c r="D282" s="231" t="s">
        <v>142</v>
      </c>
      <c r="E282" s="40"/>
      <c r="F282" s="232" t="s">
        <v>428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142</v>
      </c>
      <c r="AU282" s="17" t="s">
        <v>83</v>
      </c>
    </row>
    <row r="283" s="14" customFormat="1">
      <c r="A283" s="14"/>
      <c r="B283" s="247"/>
      <c r="C283" s="248"/>
      <c r="D283" s="231" t="s">
        <v>144</v>
      </c>
      <c r="E283" s="249" t="s">
        <v>1</v>
      </c>
      <c r="F283" s="250" t="s">
        <v>429</v>
      </c>
      <c r="G283" s="248"/>
      <c r="H283" s="249" t="s">
        <v>1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144</v>
      </c>
      <c r="AU283" s="256" t="s">
        <v>83</v>
      </c>
      <c r="AV283" s="14" t="s">
        <v>81</v>
      </c>
      <c r="AW283" s="14" t="s">
        <v>30</v>
      </c>
      <c r="AX283" s="14" t="s">
        <v>73</v>
      </c>
      <c r="AY283" s="256" t="s">
        <v>133</v>
      </c>
    </row>
    <row r="284" s="13" customFormat="1">
      <c r="A284" s="13"/>
      <c r="B284" s="236"/>
      <c r="C284" s="237"/>
      <c r="D284" s="231" t="s">
        <v>144</v>
      </c>
      <c r="E284" s="238" t="s">
        <v>1</v>
      </c>
      <c r="F284" s="239" t="s">
        <v>430</v>
      </c>
      <c r="G284" s="237"/>
      <c r="H284" s="240">
        <v>18.199999999999999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144</v>
      </c>
      <c r="AU284" s="246" t="s">
        <v>83</v>
      </c>
      <c r="AV284" s="13" t="s">
        <v>83</v>
      </c>
      <c r="AW284" s="13" t="s">
        <v>30</v>
      </c>
      <c r="AX284" s="13" t="s">
        <v>81</v>
      </c>
      <c r="AY284" s="246" t="s">
        <v>133</v>
      </c>
    </row>
    <row r="285" s="2" customFormat="1" ht="33" customHeight="1">
      <c r="A285" s="38"/>
      <c r="B285" s="39"/>
      <c r="C285" s="218" t="s">
        <v>431</v>
      </c>
      <c r="D285" s="218" t="s">
        <v>135</v>
      </c>
      <c r="E285" s="219" t="s">
        <v>432</v>
      </c>
      <c r="F285" s="220" t="s">
        <v>433</v>
      </c>
      <c r="G285" s="221" t="s">
        <v>190</v>
      </c>
      <c r="H285" s="222">
        <v>30.800000000000001</v>
      </c>
      <c r="I285" s="223"/>
      <c r="J285" s="224">
        <f>ROUND(I285*H285,2)</f>
        <v>0</v>
      </c>
      <c r="K285" s="220" t="s">
        <v>139</v>
      </c>
      <c r="L285" s="44"/>
      <c r="M285" s="225" t="s">
        <v>1</v>
      </c>
      <c r="N285" s="226" t="s">
        <v>38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229</v>
      </c>
      <c r="AT285" s="229" t="s">
        <v>135</v>
      </c>
      <c r="AU285" s="229" t="s">
        <v>83</v>
      </c>
      <c r="AY285" s="17" t="s">
        <v>133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81</v>
      </c>
      <c r="BK285" s="230">
        <f>ROUND(I285*H285,2)</f>
        <v>0</v>
      </c>
      <c r="BL285" s="17" t="s">
        <v>229</v>
      </c>
      <c r="BM285" s="229" t="s">
        <v>434</v>
      </c>
    </row>
    <row r="286" s="2" customFormat="1">
      <c r="A286" s="38"/>
      <c r="B286" s="39"/>
      <c r="C286" s="40"/>
      <c r="D286" s="231" t="s">
        <v>142</v>
      </c>
      <c r="E286" s="40"/>
      <c r="F286" s="232" t="s">
        <v>435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142</v>
      </c>
      <c r="AU286" s="17" t="s">
        <v>83</v>
      </c>
    </row>
    <row r="287" s="14" customFormat="1">
      <c r="A287" s="14"/>
      <c r="B287" s="247"/>
      <c r="C287" s="248"/>
      <c r="D287" s="231" t="s">
        <v>144</v>
      </c>
      <c r="E287" s="249" t="s">
        <v>1</v>
      </c>
      <c r="F287" s="250" t="s">
        <v>436</v>
      </c>
      <c r="G287" s="248"/>
      <c r="H287" s="249" t="s">
        <v>1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144</v>
      </c>
      <c r="AU287" s="256" t="s">
        <v>83</v>
      </c>
      <c r="AV287" s="14" t="s">
        <v>81</v>
      </c>
      <c r="AW287" s="14" t="s">
        <v>30</v>
      </c>
      <c r="AX287" s="14" t="s">
        <v>73</v>
      </c>
      <c r="AY287" s="256" t="s">
        <v>133</v>
      </c>
    </row>
    <row r="288" s="13" customFormat="1">
      <c r="A288" s="13"/>
      <c r="B288" s="236"/>
      <c r="C288" s="237"/>
      <c r="D288" s="231" t="s">
        <v>144</v>
      </c>
      <c r="E288" s="238" t="s">
        <v>1</v>
      </c>
      <c r="F288" s="239" t="s">
        <v>437</v>
      </c>
      <c r="G288" s="237"/>
      <c r="H288" s="240">
        <v>30.800000000000001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144</v>
      </c>
      <c r="AU288" s="246" t="s">
        <v>83</v>
      </c>
      <c r="AV288" s="13" t="s">
        <v>83</v>
      </c>
      <c r="AW288" s="13" t="s">
        <v>30</v>
      </c>
      <c r="AX288" s="13" t="s">
        <v>81</v>
      </c>
      <c r="AY288" s="246" t="s">
        <v>133</v>
      </c>
    </row>
    <row r="289" s="2" customFormat="1" ht="21.75" customHeight="1">
      <c r="A289" s="38"/>
      <c r="B289" s="39"/>
      <c r="C289" s="268" t="s">
        <v>438</v>
      </c>
      <c r="D289" s="268" t="s">
        <v>213</v>
      </c>
      <c r="E289" s="269" t="s">
        <v>439</v>
      </c>
      <c r="F289" s="270" t="s">
        <v>440</v>
      </c>
      <c r="G289" s="271" t="s">
        <v>138</v>
      </c>
      <c r="H289" s="272">
        <v>0.66500000000000004</v>
      </c>
      <c r="I289" s="273"/>
      <c r="J289" s="274">
        <f>ROUND(I289*H289,2)</f>
        <v>0</v>
      </c>
      <c r="K289" s="270" t="s">
        <v>139</v>
      </c>
      <c r="L289" s="275"/>
      <c r="M289" s="276" t="s">
        <v>1</v>
      </c>
      <c r="N289" s="277" t="s">
        <v>38</v>
      </c>
      <c r="O289" s="91"/>
      <c r="P289" s="227">
        <f>O289*H289</f>
        <v>0</v>
      </c>
      <c r="Q289" s="227">
        <v>0.55000000000000004</v>
      </c>
      <c r="R289" s="227">
        <f>Q289*H289</f>
        <v>0.36575000000000008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318</v>
      </c>
      <c r="AT289" s="229" t="s">
        <v>213</v>
      </c>
      <c r="AU289" s="229" t="s">
        <v>83</v>
      </c>
      <c r="AY289" s="17" t="s">
        <v>133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81</v>
      </c>
      <c r="BK289" s="230">
        <f>ROUND(I289*H289,2)</f>
        <v>0</v>
      </c>
      <c r="BL289" s="17" t="s">
        <v>229</v>
      </c>
      <c r="BM289" s="229" t="s">
        <v>441</v>
      </c>
    </row>
    <row r="290" s="2" customFormat="1">
      <c r="A290" s="38"/>
      <c r="B290" s="39"/>
      <c r="C290" s="40"/>
      <c r="D290" s="231" t="s">
        <v>142</v>
      </c>
      <c r="E290" s="40"/>
      <c r="F290" s="232" t="s">
        <v>440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142</v>
      </c>
      <c r="AU290" s="17" t="s">
        <v>83</v>
      </c>
    </row>
    <row r="291" s="13" customFormat="1">
      <c r="A291" s="13"/>
      <c r="B291" s="236"/>
      <c r="C291" s="237"/>
      <c r="D291" s="231" t="s">
        <v>144</v>
      </c>
      <c r="E291" s="238" t="s">
        <v>1</v>
      </c>
      <c r="F291" s="239" t="s">
        <v>442</v>
      </c>
      <c r="G291" s="237"/>
      <c r="H291" s="240">
        <v>0.55400000000000005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144</v>
      </c>
      <c r="AU291" s="246" t="s">
        <v>83</v>
      </c>
      <c r="AV291" s="13" t="s">
        <v>83</v>
      </c>
      <c r="AW291" s="13" t="s">
        <v>30</v>
      </c>
      <c r="AX291" s="13" t="s">
        <v>81</v>
      </c>
      <c r="AY291" s="246" t="s">
        <v>133</v>
      </c>
    </row>
    <row r="292" s="13" customFormat="1">
      <c r="A292" s="13"/>
      <c r="B292" s="236"/>
      <c r="C292" s="237"/>
      <c r="D292" s="231" t="s">
        <v>144</v>
      </c>
      <c r="E292" s="237"/>
      <c r="F292" s="239" t="s">
        <v>443</v>
      </c>
      <c r="G292" s="237"/>
      <c r="H292" s="240">
        <v>0.66500000000000004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144</v>
      </c>
      <c r="AU292" s="246" t="s">
        <v>83</v>
      </c>
      <c r="AV292" s="13" t="s">
        <v>83</v>
      </c>
      <c r="AW292" s="13" t="s">
        <v>4</v>
      </c>
      <c r="AX292" s="13" t="s">
        <v>81</v>
      </c>
      <c r="AY292" s="246" t="s">
        <v>133</v>
      </c>
    </row>
    <row r="293" s="2" customFormat="1" ht="33" customHeight="1">
      <c r="A293" s="38"/>
      <c r="B293" s="39"/>
      <c r="C293" s="218" t="s">
        <v>444</v>
      </c>
      <c r="D293" s="218" t="s">
        <v>135</v>
      </c>
      <c r="E293" s="219" t="s">
        <v>445</v>
      </c>
      <c r="F293" s="220" t="s">
        <v>446</v>
      </c>
      <c r="G293" s="221" t="s">
        <v>178</v>
      </c>
      <c r="H293" s="222">
        <v>55</v>
      </c>
      <c r="I293" s="223"/>
      <c r="J293" s="224">
        <f>ROUND(I293*H293,2)</f>
        <v>0</v>
      </c>
      <c r="K293" s="220" t="s">
        <v>139</v>
      </c>
      <c r="L293" s="44"/>
      <c r="M293" s="225" t="s">
        <v>1</v>
      </c>
      <c r="N293" s="226" t="s">
        <v>38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229</v>
      </c>
      <c r="AT293" s="229" t="s">
        <v>135</v>
      </c>
      <c r="AU293" s="229" t="s">
        <v>83</v>
      </c>
      <c r="AY293" s="17" t="s">
        <v>133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81</v>
      </c>
      <c r="BK293" s="230">
        <f>ROUND(I293*H293,2)</f>
        <v>0</v>
      </c>
      <c r="BL293" s="17" t="s">
        <v>229</v>
      </c>
      <c r="BM293" s="229" t="s">
        <v>447</v>
      </c>
    </row>
    <row r="294" s="2" customFormat="1">
      <c r="A294" s="38"/>
      <c r="B294" s="39"/>
      <c r="C294" s="40"/>
      <c r="D294" s="231" t="s">
        <v>142</v>
      </c>
      <c r="E294" s="40"/>
      <c r="F294" s="232" t="s">
        <v>448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142</v>
      </c>
      <c r="AU294" s="17" t="s">
        <v>83</v>
      </c>
    </row>
    <row r="295" s="13" customFormat="1">
      <c r="A295" s="13"/>
      <c r="B295" s="236"/>
      <c r="C295" s="237"/>
      <c r="D295" s="231" t="s">
        <v>144</v>
      </c>
      <c r="E295" s="238" t="s">
        <v>1</v>
      </c>
      <c r="F295" s="239" t="s">
        <v>449</v>
      </c>
      <c r="G295" s="237"/>
      <c r="H295" s="240">
        <v>55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144</v>
      </c>
      <c r="AU295" s="246" t="s">
        <v>83</v>
      </c>
      <c r="AV295" s="13" t="s">
        <v>83</v>
      </c>
      <c r="AW295" s="13" t="s">
        <v>30</v>
      </c>
      <c r="AX295" s="13" t="s">
        <v>81</v>
      </c>
      <c r="AY295" s="246" t="s">
        <v>133</v>
      </c>
    </row>
    <row r="296" s="2" customFormat="1" ht="24.15" customHeight="1">
      <c r="A296" s="38"/>
      <c r="B296" s="39"/>
      <c r="C296" s="268" t="s">
        <v>450</v>
      </c>
      <c r="D296" s="268" t="s">
        <v>213</v>
      </c>
      <c r="E296" s="269" t="s">
        <v>451</v>
      </c>
      <c r="F296" s="270" t="s">
        <v>452</v>
      </c>
      <c r="G296" s="271" t="s">
        <v>138</v>
      </c>
      <c r="H296" s="272">
        <v>1.4450000000000001</v>
      </c>
      <c r="I296" s="273"/>
      <c r="J296" s="274">
        <f>ROUND(I296*H296,2)</f>
        <v>0</v>
      </c>
      <c r="K296" s="270" t="s">
        <v>1</v>
      </c>
      <c r="L296" s="275"/>
      <c r="M296" s="276" t="s">
        <v>1</v>
      </c>
      <c r="N296" s="277" t="s">
        <v>38</v>
      </c>
      <c r="O296" s="91"/>
      <c r="P296" s="227">
        <f>O296*H296</f>
        <v>0</v>
      </c>
      <c r="Q296" s="227">
        <v>0.55000000000000004</v>
      </c>
      <c r="R296" s="227">
        <f>Q296*H296</f>
        <v>0.79475000000000007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318</v>
      </c>
      <c r="AT296" s="229" t="s">
        <v>213</v>
      </c>
      <c r="AU296" s="229" t="s">
        <v>83</v>
      </c>
      <c r="AY296" s="17" t="s">
        <v>133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81</v>
      </c>
      <c r="BK296" s="230">
        <f>ROUND(I296*H296,2)</f>
        <v>0</v>
      </c>
      <c r="BL296" s="17" t="s">
        <v>229</v>
      </c>
      <c r="BM296" s="229" t="s">
        <v>453</v>
      </c>
    </row>
    <row r="297" s="2" customFormat="1">
      <c r="A297" s="38"/>
      <c r="B297" s="39"/>
      <c r="C297" s="40"/>
      <c r="D297" s="231" t="s">
        <v>142</v>
      </c>
      <c r="E297" s="40"/>
      <c r="F297" s="232" t="s">
        <v>452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142</v>
      </c>
      <c r="AU297" s="17" t="s">
        <v>83</v>
      </c>
    </row>
    <row r="298" s="13" customFormat="1">
      <c r="A298" s="13"/>
      <c r="B298" s="236"/>
      <c r="C298" s="237"/>
      <c r="D298" s="231" t="s">
        <v>144</v>
      </c>
      <c r="E298" s="237"/>
      <c r="F298" s="239" t="s">
        <v>454</v>
      </c>
      <c r="G298" s="237"/>
      <c r="H298" s="240">
        <v>1.4450000000000001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144</v>
      </c>
      <c r="AU298" s="246" t="s">
        <v>83</v>
      </c>
      <c r="AV298" s="13" t="s">
        <v>83</v>
      </c>
      <c r="AW298" s="13" t="s">
        <v>4</v>
      </c>
      <c r="AX298" s="13" t="s">
        <v>81</v>
      </c>
      <c r="AY298" s="246" t="s">
        <v>133</v>
      </c>
    </row>
    <row r="299" s="2" customFormat="1" ht="16.5" customHeight="1">
      <c r="A299" s="38"/>
      <c r="B299" s="39"/>
      <c r="C299" s="218" t="s">
        <v>455</v>
      </c>
      <c r="D299" s="218" t="s">
        <v>135</v>
      </c>
      <c r="E299" s="219" t="s">
        <v>456</v>
      </c>
      <c r="F299" s="220" t="s">
        <v>457</v>
      </c>
      <c r="G299" s="221" t="s">
        <v>178</v>
      </c>
      <c r="H299" s="222">
        <v>16.120000000000001</v>
      </c>
      <c r="I299" s="223"/>
      <c r="J299" s="224">
        <f>ROUND(I299*H299,2)</f>
        <v>0</v>
      </c>
      <c r="K299" s="220" t="s">
        <v>139</v>
      </c>
      <c r="L299" s="44"/>
      <c r="M299" s="225" t="s">
        <v>1</v>
      </c>
      <c r="N299" s="226" t="s">
        <v>38</v>
      </c>
      <c r="O299" s="91"/>
      <c r="P299" s="227">
        <f>O299*H299</f>
        <v>0</v>
      </c>
      <c r="Q299" s="227">
        <v>0</v>
      </c>
      <c r="R299" s="227">
        <f>Q299*H299</f>
        <v>0</v>
      </c>
      <c r="S299" s="227">
        <v>0.014999999999999999</v>
      </c>
      <c r="T299" s="228">
        <f>S299*H299</f>
        <v>0.24180000000000002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229</v>
      </c>
      <c r="AT299" s="229" t="s">
        <v>135</v>
      </c>
      <c r="AU299" s="229" t="s">
        <v>83</v>
      </c>
      <c r="AY299" s="17" t="s">
        <v>133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81</v>
      </c>
      <c r="BK299" s="230">
        <f>ROUND(I299*H299,2)</f>
        <v>0</v>
      </c>
      <c r="BL299" s="17" t="s">
        <v>229</v>
      </c>
      <c r="BM299" s="229" t="s">
        <v>458</v>
      </c>
    </row>
    <row r="300" s="2" customFormat="1">
      <c r="A300" s="38"/>
      <c r="B300" s="39"/>
      <c r="C300" s="40"/>
      <c r="D300" s="231" t="s">
        <v>142</v>
      </c>
      <c r="E300" s="40"/>
      <c r="F300" s="232" t="s">
        <v>459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142</v>
      </c>
      <c r="AU300" s="17" t="s">
        <v>83</v>
      </c>
    </row>
    <row r="301" s="13" customFormat="1">
      <c r="A301" s="13"/>
      <c r="B301" s="236"/>
      <c r="C301" s="237"/>
      <c r="D301" s="231" t="s">
        <v>144</v>
      </c>
      <c r="E301" s="238" t="s">
        <v>1</v>
      </c>
      <c r="F301" s="239" t="s">
        <v>460</v>
      </c>
      <c r="G301" s="237"/>
      <c r="H301" s="240">
        <v>16.120000000000001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144</v>
      </c>
      <c r="AU301" s="246" t="s">
        <v>83</v>
      </c>
      <c r="AV301" s="13" t="s">
        <v>83</v>
      </c>
      <c r="AW301" s="13" t="s">
        <v>30</v>
      </c>
      <c r="AX301" s="13" t="s">
        <v>81</v>
      </c>
      <c r="AY301" s="246" t="s">
        <v>133</v>
      </c>
    </row>
    <row r="302" s="2" customFormat="1" ht="16.5" customHeight="1">
      <c r="A302" s="38"/>
      <c r="B302" s="39"/>
      <c r="C302" s="218" t="s">
        <v>461</v>
      </c>
      <c r="D302" s="218" t="s">
        <v>135</v>
      </c>
      <c r="E302" s="219" t="s">
        <v>462</v>
      </c>
      <c r="F302" s="220" t="s">
        <v>463</v>
      </c>
      <c r="G302" s="221" t="s">
        <v>190</v>
      </c>
      <c r="H302" s="222">
        <v>30.800000000000001</v>
      </c>
      <c r="I302" s="223"/>
      <c r="J302" s="224">
        <f>ROUND(I302*H302,2)</f>
        <v>0</v>
      </c>
      <c r="K302" s="220" t="s">
        <v>139</v>
      </c>
      <c r="L302" s="44"/>
      <c r="M302" s="225" t="s">
        <v>1</v>
      </c>
      <c r="N302" s="226" t="s">
        <v>38</v>
      </c>
      <c r="O302" s="91"/>
      <c r="P302" s="227">
        <f>O302*H302</f>
        <v>0</v>
      </c>
      <c r="Q302" s="227">
        <v>2.0000000000000002E-05</v>
      </c>
      <c r="R302" s="227">
        <f>Q302*H302</f>
        <v>0.00061600000000000001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229</v>
      </c>
      <c r="AT302" s="229" t="s">
        <v>135</v>
      </c>
      <c r="AU302" s="229" t="s">
        <v>83</v>
      </c>
      <c r="AY302" s="17" t="s">
        <v>133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81</v>
      </c>
      <c r="BK302" s="230">
        <f>ROUND(I302*H302,2)</f>
        <v>0</v>
      </c>
      <c r="BL302" s="17" t="s">
        <v>229</v>
      </c>
      <c r="BM302" s="229" t="s">
        <v>464</v>
      </c>
    </row>
    <row r="303" s="2" customFormat="1">
      <c r="A303" s="38"/>
      <c r="B303" s="39"/>
      <c r="C303" s="40"/>
      <c r="D303" s="231" t="s">
        <v>142</v>
      </c>
      <c r="E303" s="40"/>
      <c r="F303" s="232" t="s">
        <v>465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142</v>
      </c>
      <c r="AU303" s="17" t="s">
        <v>83</v>
      </c>
    </row>
    <row r="304" s="13" customFormat="1">
      <c r="A304" s="13"/>
      <c r="B304" s="236"/>
      <c r="C304" s="237"/>
      <c r="D304" s="231" t="s">
        <v>144</v>
      </c>
      <c r="E304" s="238" t="s">
        <v>1</v>
      </c>
      <c r="F304" s="239" t="s">
        <v>466</v>
      </c>
      <c r="G304" s="237"/>
      <c r="H304" s="240">
        <v>30.800000000000001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144</v>
      </c>
      <c r="AU304" s="246" t="s">
        <v>83</v>
      </c>
      <c r="AV304" s="13" t="s">
        <v>83</v>
      </c>
      <c r="AW304" s="13" t="s">
        <v>30</v>
      </c>
      <c r="AX304" s="13" t="s">
        <v>81</v>
      </c>
      <c r="AY304" s="246" t="s">
        <v>133</v>
      </c>
    </row>
    <row r="305" s="2" customFormat="1" ht="16.5" customHeight="1">
      <c r="A305" s="38"/>
      <c r="B305" s="39"/>
      <c r="C305" s="268" t="s">
        <v>467</v>
      </c>
      <c r="D305" s="268" t="s">
        <v>213</v>
      </c>
      <c r="E305" s="269" t="s">
        <v>468</v>
      </c>
      <c r="F305" s="270" t="s">
        <v>469</v>
      </c>
      <c r="G305" s="271" t="s">
        <v>138</v>
      </c>
      <c r="H305" s="272">
        <v>0.076999999999999999</v>
      </c>
      <c r="I305" s="273"/>
      <c r="J305" s="274">
        <f>ROUND(I305*H305,2)</f>
        <v>0</v>
      </c>
      <c r="K305" s="270" t="s">
        <v>139</v>
      </c>
      <c r="L305" s="275"/>
      <c r="M305" s="276" t="s">
        <v>1</v>
      </c>
      <c r="N305" s="277" t="s">
        <v>38</v>
      </c>
      <c r="O305" s="91"/>
      <c r="P305" s="227">
        <f>O305*H305</f>
        <v>0</v>
      </c>
      <c r="Q305" s="227">
        <v>0.55000000000000004</v>
      </c>
      <c r="R305" s="227">
        <f>Q305*H305</f>
        <v>0.042350000000000006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318</v>
      </c>
      <c r="AT305" s="229" t="s">
        <v>213</v>
      </c>
      <c r="AU305" s="229" t="s">
        <v>83</v>
      </c>
      <c r="AY305" s="17" t="s">
        <v>133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81</v>
      </c>
      <c r="BK305" s="230">
        <f>ROUND(I305*H305,2)</f>
        <v>0</v>
      </c>
      <c r="BL305" s="17" t="s">
        <v>229</v>
      </c>
      <c r="BM305" s="229" t="s">
        <v>470</v>
      </c>
    </row>
    <row r="306" s="2" customFormat="1">
      <c r="A306" s="38"/>
      <c r="B306" s="39"/>
      <c r="C306" s="40"/>
      <c r="D306" s="231" t="s">
        <v>142</v>
      </c>
      <c r="E306" s="40"/>
      <c r="F306" s="232" t="s">
        <v>469</v>
      </c>
      <c r="G306" s="40"/>
      <c r="H306" s="40"/>
      <c r="I306" s="233"/>
      <c r="J306" s="40"/>
      <c r="K306" s="40"/>
      <c r="L306" s="44"/>
      <c r="M306" s="234"/>
      <c r="N306" s="23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142</v>
      </c>
      <c r="AU306" s="17" t="s">
        <v>83</v>
      </c>
    </row>
    <row r="307" s="13" customFormat="1">
      <c r="A307" s="13"/>
      <c r="B307" s="236"/>
      <c r="C307" s="237"/>
      <c r="D307" s="231" t="s">
        <v>144</v>
      </c>
      <c r="E307" s="237"/>
      <c r="F307" s="239" t="s">
        <v>471</v>
      </c>
      <c r="G307" s="237"/>
      <c r="H307" s="240">
        <v>0.076999999999999999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144</v>
      </c>
      <c r="AU307" s="246" t="s">
        <v>83</v>
      </c>
      <c r="AV307" s="13" t="s">
        <v>83</v>
      </c>
      <c r="AW307" s="13" t="s">
        <v>4</v>
      </c>
      <c r="AX307" s="13" t="s">
        <v>81</v>
      </c>
      <c r="AY307" s="246" t="s">
        <v>133</v>
      </c>
    </row>
    <row r="308" s="2" customFormat="1" ht="24.15" customHeight="1">
      <c r="A308" s="38"/>
      <c r="B308" s="39"/>
      <c r="C308" s="218" t="s">
        <v>472</v>
      </c>
      <c r="D308" s="218" t="s">
        <v>135</v>
      </c>
      <c r="E308" s="219" t="s">
        <v>473</v>
      </c>
      <c r="F308" s="220" t="s">
        <v>474</v>
      </c>
      <c r="G308" s="221" t="s">
        <v>138</v>
      </c>
      <c r="H308" s="222">
        <v>2.1869999999999998</v>
      </c>
      <c r="I308" s="223"/>
      <c r="J308" s="224">
        <f>ROUND(I308*H308,2)</f>
        <v>0</v>
      </c>
      <c r="K308" s="220" t="s">
        <v>139</v>
      </c>
      <c r="L308" s="44"/>
      <c r="M308" s="225" t="s">
        <v>1</v>
      </c>
      <c r="N308" s="226" t="s">
        <v>38</v>
      </c>
      <c r="O308" s="91"/>
      <c r="P308" s="227">
        <f>O308*H308</f>
        <v>0</v>
      </c>
      <c r="Q308" s="227">
        <v>0.023300000000000001</v>
      </c>
      <c r="R308" s="227">
        <f>Q308*H308</f>
        <v>0.050957099999999998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229</v>
      </c>
      <c r="AT308" s="229" t="s">
        <v>135</v>
      </c>
      <c r="AU308" s="229" t="s">
        <v>83</v>
      </c>
      <c r="AY308" s="17" t="s">
        <v>133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81</v>
      </c>
      <c r="BK308" s="230">
        <f>ROUND(I308*H308,2)</f>
        <v>0</v>
      </c>
      <c r="BL308" s="17" t="s">
        <v>229</v>
      </c>
      <c r="BM308" s="229" t="s">
        <v>475</v>
      </c>
    </row>
    <row r="309" s="2" customFormat="1">
      <c r="A309" s="38"/>
      <c r="B309" s="39"/>
      <c r="C309" s="40"/>
      <c r="D309" s="231" t="s">
        <v>142</v>
      </c>
      <c r="E309" s="40"/>
      <c r="F309" s="232" t="s">
        <v>476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142</v>
      </c>
      <c r="AU309" s="17" t="s">
        <v>83</v>
      </c>
    </row>
    <row r="310" s="13" customFormat="1">
      <c r="A310" s="13"/>
      <c r="B310" s="236"/>
      <c r="C310" s="237"/>
      <c r="D310" s="231" t="s">
        <v>144</v>
      </c>
      <c r="E310" s="238" t="s">
        <v>1</v>
      </c>
      <c r="F310" s="239" t="s">
        <v>477</v>
      </c>
      <c r="G310" s="237"/>
      <c r="H310" s="240">
        <v>2.1869999999999998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144</v>
      </c>
      <c r="AU310" s="246" t="s">
        <v>83</v>
      </c>
      <c r="AV310" s="13" t="s">
        <v>83</v>
      </c>
      <c r="AW310" s="13" t="s">
        <v>30</v>
      </c>
      <c r="AX310" s="13" t="s">
        <v>81</v>
      </c>
      <c r="AY310" s="246" t="s">
        <v>133</v>
      </c>
    </row>
    <row r="311" s="2" customFormat="1" ht="24.15" customHeight="1">
      <c r="A311" s="38"/>
      <c r="B311" s="39"/>
      <c r="C311" s="218" t="s">
        <v>478</v>
      </c>
      <c r="D311" s="218" t="s">
        <v>135</v>
      </c>
      <c r="E311" s="219" t="s">
        <v>479</v>
      </c>
      <c r="F311" s="220" t="s">
        <v>480</v>
      </c>
      <c r="G311" s="221" t="s">
        <v>178</v>
      </c>
      <c r="H311" s="222">
        <v>3.9199999999999999</v>
      </c>
      <c r="I311" s="223"/>
      <c r="J311" s="224">
        <f>ROUND(I311*H311,2)</f>
        <v>0</v>
      </c>
      <c r="K311" s="220" t="s">
        <v>139</v>
      </c>
      <c r="L311" s="44"/>
      <c r="M311" s="225" t="s">
        <v>1</v>
      </c>
      <c r="N311" s="226" t="s">
        <v>38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0.014</v>
      </c>
      <c r="T311" s="228">
        <f>S311*H311</f>
        <v>0.054879999999999998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140</v>
      </c>
      <c r="AT311" s="229" t="s">
        <v>135</v>
      </c>
      <c r="AU311" s="229" t="s">
        <v>83</v>
      </c>
      <c r="AY311" s="17" t="s">
        <v>133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81</v>
      </c>
      <c r="BK311" s="230">
        <f>ROUND(I311*H311,2)</f>
        <v>0</v>
      </c>
      <c r="BL311" s="17" t="s">
        <v>140</v>
      </c>
      <c r="BM311" s="229" t="s">
        <v>481</v>
      </c>
    </row>
    <row r="312" s="2" customFormat="1">
      <c r="A312" s="38"/>
      <c r="B312" s="39"/>
      <c r="C312" s="40"/>
      <c r="D312" s="231" t="s">
        <v>142</v>
      </c>
      <c r="E312" s="40"/>
      <c r="F312" s="232" t="s">
        <v>482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142</v>
      </c>
      <c r="AU312" s="17" t="s">
        <v>83</v>
      </c>
    </row>
    <row r="313" s="13" customFormat="1">
      <c r="A313" s="13"/>
      <c r="B313" s="236"/>
      <c r="C313" s="237"/>
      <c r="D313" s="231" t="s">
        <v>144</v>
      </c>
      <c r="E313" s="238" t="s">
        <v>1</v>
      </c>
      <c r="F313" s="239" t="s">
        <v>483</v>
      </c>
      <c r="G313" s="237"/>
      <c r="H313" s="240">
        <v>3.9199999999999999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144</v>
      </c>
      <c r="AU313" s="246" t="s">
        <v>83</v>
      </c>
      <c r="AV313" s="13" t="s">
        <v>83</v>
      </c>
      <c r="AW313" s="13" t="s">
        <v>30</v>
      </c>
      <c r="AX313" s="13" t="s">
        <v>81</v>
      </c>
      <c r="AY313" s="246" t="s">
        <v>133</v>
      </c>
    </row>
    <row r="314" s="2" customFormat="1" ht="24.15" customHeight="1">
      <c r="A314" s="38"/>
      <c r="B314" s="39"/>
      <c r="C314" s="218" t="s">
        <v>484</v>
      </c>
      <c r="D314" s="218" t="s">
        <v>135</v>
      </c>
      <c r="E314" s="219" t="s">
        <v>485</v>
      </c>
      <c r="F314" s="220" t="s">
        <v>486</v>
      </c>
      <c r="G314" s="221" t="s">
        <v>487</v>
      </c>
      <c r="H314" s="278"/>
      <c r="I314" s="223"/>
      <c r="J314" s="224">
        <f>ROUND(I314*H314,2)</f>
        <v>0</v>
      </c>
      <c r="K314" s="220" t="s">
        <v>139</v>
      </c>
      <c r="L314" s="44"/>
      <c r="M314" s="225" t="s">
        <v>1</v>
      </c>
      <c r="N314" s="226" t="s">
        <v>38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229</v>
      </c>
      <c r="AT314" s="229" t="s">
        <v>135</v>
      </c>
      <c r="AU314" s="229" t="s">
        <v>83</v>
      </c>
      <c r="AY314" s="17" t="s">
        <v>133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81</v>
      </c>
      <c r="BK314" s="230">
        <f>ROUND(I314*H314,2)</f>
        <v>0</v>
      </c>
      <c r="BL314" s="17" t="s">
        <v>229</v>
      </c>
      <c r="BM314" s="229" t="s">
        <v>488</v>
      </c>
    </row>
    <row r="315" s="2" customFormat="1">
      <c r="A315" s="38"/>
      <c r="B315" s="39"/>
      <c r="C315" s="40"/>
      <c r="D315" s="231" t="s">
        <v>142</v>
      </c>
      <c r="E315" s="40"/>
      <c r="F315" s="232" t="s">
        <v>489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142</v>
      </c>
      <c r="AU315" s="17" t="s">
        <v>83</v>
      </c>
    </row>
    <row r="316" s="12" customFormat="1" ht="22.8" customHeight="1">
      <c r="A316" s="12"/>
      <c r="B316" s="202"/>
      <c r="C316" s="203"/>
      <c r="D316" s="204" t="s">
        <v>72</v>
      </c>
      <c r="E316" s="216" t="s">
        <v>490</v>
      </c>
      <c r="F316" s="216" t="s">
        <v>491</v>
      </c>
      <c r="G316" s="203"/>
      <c r="H316" s="203"/>
      <c r="I316" s="206"/>
      <c r="J316" s="217">
        <f>BK316</f>
        <v>0</v>
      </c>
      <c r="K316" s="203"/>
      <c r="L316" s="208"/>
      <c r="M316" s="209"/>
      <c r="N316" s="210"/>
      <c r="O316" s="210"/>
      <c r="P316" s="211">
        <f>SUM(P317:P343)</f>
        <v>0</v>
      </c>
      <c r="Q316" s="210"/>
      <c r="R316" s="211">
        <f>SUM(R317:R343)</f>
        <v>0.26159700000000002</v>
      </c>
      <c r="S316" s="210"/>
      <c r="T316" s="212">
        <f>SUM(T317:T343)</f>
        <v>0.1198972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83</v>
      </c>
      <c r="AT316" s="214" t="s">
        <v>72</v>
      </c>
      <c r="AU316" s="214" t="s">
        <v>81</v>
      </c>
      <c r="AY316" s="213" t="s">
        <v>133</v>
      </c>
      <c r="BK316" s="215">
        <f>SUM(BK317:BK343)</f>
        <v>0</v>
      </c>
    </row>
    <row r="317" s="2" customFormat="1" ht="16.5" customHeight="1">
      <c r="A317" s="38"/>
      <c r="B317" s="39"/>
      <c r="C317" s="218" t="s">
        <v>492</v>
      </c>
      <c r="D317" s="218" t="s">
        <v>135</v>
      </c>
      <c r="E317" s="219" t="s">
        <v>493</v>
      </c>
      <c r="F317" s="220" t="s">
        <v>494</v>
      </c>
      <c r="G317" s="221" t="s">
        <v>178</v>
      </c>
      <c r="H317" s="222">
        <v>16.5</v>
      </c>
      <c r="I317" s="223"/>
      <c r="J317" s="224">
        <f>ROUND(I317*H317,2)</f>
        <v>0</v>
      </c>
      <c r="K317" s="220" t="s">
        <v>139</v>
      </c>
      <c r="L317" s="44"/>
      <c r="M317" s="225" t="s">
        <v>1</v>
      </c>
      <c r="N317" s="226" t="s">
        <v>38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0.00594</v>
      </c>
      <c r="T317" s="228">
        <f>S317*H317</f>
        <v>0.09801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229</v>
      </c>
      <c r="AT317" s="229" t="s">
        <v>135</v>
      </c>
      <c r="AU317" s="229" t="s">
        <v>83</v>
      </c>
      <c r="AY317" s="17" t="s">
        <v>133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81</v>
      </c>
      <c r="BK317" s="230">
        <f>ROUND(I317*H317,2)</f>
        <v>0</v>
      </c>
      <c r="BL317" s="17" t="s">
        <v>229</v>
      </c>
      <c r="BM317" s="229" t="s">
        <v>495</v>
      </c>
    </row>
    <row r="318" s="2" customFormat="1">
      <c r="A318" s="38"/>
      <c r="B318" s="39"/>
      <c r="C318" s="40"/>
      <c r="D318" s="231" t="s">
        <v>142</v>
      </c>
      <c r="E318" s="40"/>
      <c r="F318" s="232" t="s">
        <v>496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142</v>
      </c>
      <c r="AU318" s="17" t="s">
        <v>83</v>
      </c>
    </row>
    <row r="319" s="13" customFormat="1">
      <c r="A319" s="13"/>
      <c r="B319" s="236"/>
      <c r="C319" s="237"/>
      <c r="D319" s="231" t="s">
        <v>144</v>
      </c>
      <c r="E319" s="238" t="s">
        <v>1</v>
      </c>
      <c r="F319" s="239" t="s">
        <v>497</v>
      </c>
      <c r="G319" s="237"/>
      <c r="H319" s="240">
        <v>16.5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144</v>
      </c>
      <c r="AU319" s="246" t="s">
        <v>83</v>
      </c>
      <c r="AV319" s="13" t="s">
        <v>83</v>
      </c>
      <c r="AW319" s="13" t="s">
        <v>30</v>
      </c>
      <c r="AX319" s="13" t="s">
        <v>81</v>
      </c>
      <c r="AY319" s="246" t="s">
        <v>133</v>
      </c>
    </row>
    <row r="320" s="2" customFormat="1" ht="16.5" customHeight="1">
      <c r="A320" s="38"/>
      <c r="B320" s="39"/>
      <c r="C320" s="218" t="s">
        <v>498</v>
      </c>
      <c r="D320" s="218" t="s">
        <v>135</v>
      </c>
      <c r="E320" s="219" t="s">
        <v>499</v>
      </c>
      <c r="F320" s="220" t="s">
        <v>500</v>
      </c>
      <c r="G320" s="221" t="s">
        <v>190</v>
      </c>
      <c r="H320" s="222">
        <v>5.2800000000000002</v>
      </c>
      <c r="I320" s="223"/>
      <c r="J320" s="224">
        <f>ROUND(I320*H320,2)</f>
        <v>0</v>
      </c>
      <c r="K320" s="220" t="s">
        <v>139</v>
      </c>
      <c r="L320" s="44"/>
      <c r="M320" s="225" t="s">
        <v>1</v>
      </c>
      <c r="N320" s="226" t="s">
        <v>38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0.0016999999999999999</v>
      </c>
      <c r="T320" s="228">
        <f>S320*H320</f>
        <v>0.0089759999999999996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229</v>
      </c>
      <c r="AT320" s="229" t="s">
        <v>135</v>
      </c>
      <c r="AU320" s="229" t="s">
        <v>83</v>
      </c>
      <c r="AY320" s="17" t="s">
        <v>133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81</v>
      </c>
      <c r="BK320" s="230">
        <f>ROUND(I320*H320,2)</f>
        <v>0</v>
      </c>
      <c r="BL320" s="17" t="s">
        <v>229</v>
      </c>
      <c r="BM320" s="229" t="s">
        <v>501</v>
      </c>
    </row>
    <row r="321" s="2" customFormat="1">
      <c r="A321" s="38"/>
      <c r="B321" s="39"/>
      <c r="C321" s="40"/>
      <c r="D321" s="231" t="s">
        <v>142</v>
      </c>
      <c r="E321" s="40"/>
      <c r="F321" s="232" t="s">
        <v>502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142</v>
      </c>
      <c r="AU321" s="17" t="s">
        <v>83</v>
      </c>
    </row>
    <row r="322" s="13" customFormat="1">
      <c r="A322" s="13"/>
      <c r="B322" s="236"/>
      <c r="C322" s="237"/>
      <c r="D322" s="231" t="s">
        <v>144</v>
      </c>
      <c r="E322" s="238" t="s">
        <v>1</v>
      </c>
      <c r="F322" s="239" t="s">
        <v>503</v>
      </c>
      <c r="G322" s="237"/>
      <c r="H322" s="240">
        <v>5.2800000000000002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144</v>
      </c>
      <c r="AU322" s="246" t="s">
        <v>83</v>
      </c>
      <c r="AV322" s="13" t="s">
        <v>83</v>
      </c>
      <c r="AW322" s="13" t="s">
        <v>30</v>
      </c>
      <c r="AX322" s="13" t="s">
        <v>81</v>
      </c>
      <c r="AY322" s="246" t="s">
        <v>133</v>
      </c>
    </row>
    <row r="323" s="2" customFormat="1" ht="21.75" customHeight="1">
      <c r="A323" s="38"/>
      <c r="B323" s="39"/>
      <c r="C323" s="218" t="s">
        <v>504</v>
      </c>
      <c r="D323" s="218" t="s">
        <v>135</v>
      </c>
      <c r="E323" s="219" t="s">
        <v>505</v>
      </c>
      <c r="F323" s="220" t="s">
        <v>506</v>
      </c>
      <c r="G323" s="221" t="s">
        <v>190</v>
      </c>
      <c r="H323" s="222">
        <v>6.2000000000000002</v>
      </c>
      <c r="I323" s="223"/>
      <c r="J323" s="224">
        <f>ROUND(I323*H323,2)</f>
        <v>0</v>
      </c>
      <c r="K323" s="220" t="s">
        <v>139</v>
      </c>
      <c r="L323" s="44"/>
      <c r="M323" s="225" t="s">
        <v>1</v>
      </c>
      <c r="N323" s="226" t="s">
        <v>38</v>
      </c>
      <c r="O323" s="91"/>
      <c r="P323" s="227">
        <f>O323*H323</f>
        <v>0</v>
      </c>
      <c r="Q323" s="227">
        <v>0</v>
      </c>
      <c r="R323" s="227">
        <f>Q323*H323</f>
        <v>0</v>
      </c>
      <c r="S323" s="227">
        <v>0.0017700000000000001</v>
      </c>
      <c r="T323" s="228">
        <f>S323*H323</f>
        <v>0.010974000000000001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229</v>
      </c>
      <c r="AT323" s="229" t="s">
        <v>135</v>
      </c>
      <c r="AU323" s="229" t="s">
        <v>83</v>
      </c>
      <c r="AY323" s="17" t="s">
        <v>133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81</v>
      </c>
      <c r="BK323" s="230">
        <f>ROUND(I323*H323,2)</f>
        <v>0</v>
      </c>
      <c r="BL323" s="17" t="s">
        <v>229</v>
      </c>
      <c r="BM323" s="229" t="s">
        <v>507</v>
      </c>
    </row>
    <row r="324" s="2" customFormat="1">
      <c r="A324" s="38"/>
      <c r="B324" s="39"/>
      <c r="C324" s="40"/>
      <c r="D324" s="231" t="s">
        <v>142</v>
      </c>
      <c r="E324" s="40"/>
      <c r="F324" s="232" t="s">
        <v>508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142</v>
      </c>
      <c r="AU324" s="17" t="s">
        <v>83</v>
      </c>
    </row>
    <row r="325" s="2" customFormat="1" ht="16.5" customHeight="1">
      <c r="A325" s="38"/>
      <c r="B325" s="39"/>
      <c r="C325" s="218" t="s">
        <v>509</v>
      </c>
      <c r="D325" s="218" t="s">
        <v>135</v>
      </c>
      <c r="E325" s="219" t="s">
        <v>510</v>
      </c>
      <c r="F325" s="220" t="s">
        <v>511</v>
      </c>
      <c r="G325" s="221" t="s">
        <v>190</v>
      </c>
      <c r="H325" s="222">
        <v>1.1599999999999999</v>
      </c>
      <c r="I325" s="223"/>
      <c r="J325" s="224">
        <f>ROUND(I325*H325,2)</f>
        <v>0</v>
      </c>
      <c r="K325" s="220" t="s">
        <v>139</v>
      </c>
      <c r="L325" s="44"/>
      <c r="M325" s="225" t="s">
        <v>1</v>
      </c>
      <c r="N325" s="226" t="s">
        <v>38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0.00167</v>
      </c>
      <c r="T325" s="228">
        <f>S325*H325</f>
        <v>0.0019371999999999998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229</v>
      </c>
      <c r="AT325" s="229" t="s">
        <v>135</v>
      </c>
      <c r="AU325" s="229" t="s">
        <v>83</v>
      </c>
      <c r="AY325" s="17" t="s">
        <v>133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81</v>
      </c>
      <c r="BK325" s="230">
        <f>ROUND(I325*H325,2)</f>
        <v>0</v>
      </c>
      <c r="BL325" s="17" t="s">
        <v>229</v>
      </c>
      <c r="BM325" s="229" t="s">
        <v>512</v>
      </c>
    </row>
    <row r="326" s="2" customFormat="1">
      <c r="A326" s="38"/>
      <c r="B326" s="39"/>
      <c r="C326" s="40"/>
      <c r="D326" s="231" t="s">
        <v>142</v>
      </c>
      <c r="E326" s="40"/>
      <c r="F326" s="232" t="s">
        <v>513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142</v>
      </c>
      <c r="AU326" s="17" t="s">
        <v>83</v>
      </c>
    </row>
    <row r="327" s="2" customFormat="1" ht="33" customHeight="1">
      <c r="A327" s="38"/>
      <c r="B327" s="39"/>
      <c r="C327" s="218" t="s">
        <v>514</v>
      </c>
      <c r="D327" s="218" t="s">
        <v>135</v>
      </c>
      <c r="E327" s="219" t="s">
        <v>515</v>
      </c>
      <c r="F327" s="220" t="s">
        <v>516</v>
      </c>
      <c r="G327" s="221" t="s">
        <v>178</v>
      </c>
      <c r="H327" s="222">
        <v>27.5</v>
      </c>
      <c r="I327" s="223"/>
      <c r="J327" s="224">
        <f>ROUND(I327*H327,2)</f>
        <v>0</v>
      </c>
      <c r="K327" s="220" t="s">
        <v>139</v>
      </c>
      <c r="L327" s="44"/>
      <c r="M327" s="225" t="s">
        <v>1</v>
      </c>
      <c r="N327" s="226" t="s">
        <v>38</v>
      </c>
      <c r="O327" s="91"/>
      <c r="P327" s="227">
        <f>O327*H327</f>
        <v>0</v>
      </c>
      <c r="Q327" s="227">
        <v>0.0066100000000000004</v>
      </c>
      <c r="R327" s="227">
        <f>Q327*H327</f>
        <v>0.18177500000000002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229</v>
      </c>
      <c r="AT327" s="229" t="s">
        <v>135</v>
      </c>
      <c r="AU327" s="229" t="s">
        <v>83</v>
      </c>
      <c r="AY327" s="17" t="s">
        <v>133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81</v>
      </c>
      <c r="BK327" s="230">
        <f>ROUND(I327*H327,2)</f>
        <v>0</v>
      </c>
      <c r="BL327" s="17" t="s">
        <v>229</v>
      </c>
      <c r="BM327" s="229" t="s">
        <v>517</v>
      </c>
    </row>
    <row r="328" s="2" customFormat="1">
      <c r="A328" s="38"/>
      <c r="B328" s="39"/>
      <c r="C328" s="40"/>
      <c r="D328" s="231" t="s">
        <v>142</v>
      </c>
      <c r="E328" s="40"/>
      <c r="F328" s="232" t="s">
        <v>518</v>
      </c>
      <c r="G328" s="40"/>
      <c r="H328" s="40"/>
      <c r="I328" s="233"/>
      <c r="J328" s="40"/>
      <c r="K328" s="40"/>
      <c r="L328" s="44"/>
      <c r="M328" s="234"/>
      <c r="N328" s="23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142</v>
      </c>
      <c r="AU328" s="17" t="s">
        <v>83</v>
      </c>
    </row>
    <row r="329" s="2" customFormat="1" ht="24.15" customHeight="1">
      <c r="A329" s="38"/>
      <c r="B329" s="39"/>
      <c r="C329" s="218" t="s">
        <v>519</v>
      </c>
      <c r="D329" s="218" t="s">
        <v>135</v>
      </c>
      <c r="E329" s="219" t="s">
        <v>520</v>
      </c>
      <c r="F329" s="220" t="s">
        <v>521</v>
      </c>
      <c r="G329" s="221" t="s">
        <v>190</v>
      </c>
      <c r="H329" s="222">
        <v>8.8000000000000007</v>
      </c>
      <c r="I329" s="223"/>
      <c r="J329" s="224">
        <f>ROUND(I329*H329,2)</f>
        <v>0</v>
      </c>
      <c r="K329" s="220" t="s">
        <v>139</v>
      </c>
      <c r="L329" s="44"/>
      <c r="M329" s="225" t="s">
        <v>1</v>
      </c>
      <c r="N329" s="226" t="s">
        <v>38</v>
      </c>
      <c r="O329" s="91"/>
      <c r="P329" s="227">
        <f>O329*H329</f>
        <v>0</v>
      </c>
      <c r="Q329" s="227">
        <v>0.0028700000000000002</v>
      </c>
      <c r="R329" s="227">
        <f>Q329*H329</f>
        <v>0.025256000000000004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229</v>
      </c>
      <c r="AT329" s="229" t="s">
        <v>135</v>
      </c>
      <c r="AU329" s="229" t="s">
        <v>83</v>
      </c>
      <c r="AY329" s="17" t="s">
        <v>133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81</v>
      </c>
      <c r="BK329" s="230">
        <f>ROUND(I329*H329,2)</f>
        <v>0</v>
      </c>
      <c r="BL329" s="17" t="s">
        <v>229</v>
      </c>
      <c r="BM329" s="229" t="s">
        <v>522</v>
      </c>
    </row>
    <row r="330" s="2" customFormat="1">
      <c r="A330" s="38"/>
      <c r="B330" s="39"/>
      <c r="C330" s="40"/>
      <c r="D330" s="231" t="s">
        <v>142</v>
      </c>
      <c r="E330" s="40"/>
      <c r="F330" s="232" t="s">
        <v>523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142</v>
      </c>
      <c r="AU330" s="17" t="s">
        <v>83</v>
      </c>
    </row>
    <row r="331" s="13" customFormat="1">
      <c r="A331" s="13"/>
      <c r="B331" s="236"/>
      <c r="C331" s="237"/>
      <c r="D331" s="231" t="s">
        <v>144</v>
      </c>
      <c r="E331" s="238" t="s">
        <v>1</v>
      </c>
      <c r="F331" s="239" t="s">
        <v>524</v>
      </c>
      <c r="G331" s="237"/>
      <c r="H331" s="240">
        <v>8.8000000000000007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144</v>
      </c>
      <c r="AU331" s="246" t="s">
        <v>83</v>
      </c>
      <c r="AV331" s="13" t="s">
        <v>83</v>
      </c>
      <c r="AW331" s="13" t="s">
        <v>30</v>
      </c>
      <c r="AX331" s="13" t="s">
        <v>81</v>
      </c>
      <c r="AY331" s="246" t="s">
        <v>133</v>
      </c>
    </row>
    <row r="332" s="2" customFormat="1" ht="24.15" customHeight="1">
      <c r="A332" s="38"/>
      <c r="B332" s="39"/>
      <c r="C332" s="218" t="s">
        <v>525</v>
      </c>
      <c r="D332" s="218" t="s">
        <v>135</v>
      </c>
      <c r="E332" s="219" t="s">
        <v>526</v>
      </c>
      <c r="F332" s="220" t="s">
        <v>527</v>
      </c>
      <c r="G332" s="221" t="s">
        <v>190</v>
      </c>
      <c r="H332" s="222">
        <v>6.2000000000000002</v>
      </c>
      <c r="I332" s="223"/>
      <c r="J332" s="224">
        <f>ROUND(I332*H332,2)</f>
        <v>0</v>
      </c>
      <c r="K332" s="220" t="s">
        <v>139</v>
      </c>
      <c r="L332" s="44"/>
      <c r="M332" s="225" t="s">
        <v>1</v>
      </c>
      <c r="N332" s="226" t="s">
        <v>38</v>
      </c>
      <c r="O332" s="91"/>
      <c r="P332" s="227">
        <f>O332*H332</f>
        <v>0</v>
      </c>
      <c r="Q332" s="227">
        <v>0.0022799999999999999</v>
      </c>
      <c r="R332" s="227">
        <f>Q332*H332</f>
        <v>0.014135999999999999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229</v>
      </c>
      <c r="AT332" s="229" t="s">
        <v>135</v>
      </c>
      <c r="AU332" s="229" t="s">
        <v>83</v>
      </c>
      <c r="AY332" s="17" t="s">
        <v>133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81</v>
      </c>
      <c r="BK332" s="230">
        <f>ROUND(I332*H332,2)</f>
        <v>0</v>
      </c>
      <c r="BL332" s="17" t="s">
        <v>229</v>
      </c>
      <c r="BM332" s="229" t="s">
        <v>528</v>
      </c>
    </row>
    <row r="333" s="2" customFormat="1">
      <c r="A333" s="38"/>
      <c r="B333" s="39"/>
      <c r="C333" s="40"/>
      <c r="D333" s="231" t="s">
        <v>142</v>
      </c>
      <c r="E333" s="40"/>
      <c r="F333" s="232" t="s">
        <v>529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83</v>
      </c>
    </row>
    <row r="334" s="2" customFormat="1" ht="24.15" customHeight="1">
      <c r="A334" s="38"/>
      <c r="B334" s="39"/>
      <c r="C334" s="218" t="s">
        <v>530</v>
      </c>
      <c r="D334" s="218" t="s">
        <v>135</v>
      </c>
      <c r="E334" s="219" t="s">
        <v>531</v>
      </c>
      <c r="F334" s="220" t="s">
        <v>532</v>
      </c>
      <c r="G334" s="221" t="s">
        <v>190</v>
      </c>
      <c r="H334" s="222">
        <v>6.2000000000000002</v>
      </c>
      <c r="I334" s="223"/>
      <c r="J334" s="224">
        <f>ROUND(I334*H334,2)</f>
        <v>0</v>
      </c>
      <c r="K334" s="220" t="s">
        <v>1</v>
      </c>
      <c r="L334" s="44"/>
      <c r="M334" s="225" t="s">
        <v>1</v>
      </c>
      <c r="N334" s="226" t="s">
        <v>38</v>
      </c>
      <c r="O334" s="91"/>
      <c r="P334" s="227">
        <f>O334*H334</f>
        <v>0</v>
      </c>
      <c r="Q334" s="227">
        <v>0.0029099999999999998</v>
      </c>
      <c r="R334" s="227">
        <f>Q334*H334</f>
        <v>0.018041999999999999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229</v>
      </c>
      <c r="AT334" s="229" t="s">
        <v>135</v>
      </c>
      <c r="AU334" s="229" t="s">
        <v>83</v>
      </c>
      <c r="AY334" s="17" t="s">
        <v>133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81</v>
      </c>
      <c r="BK334" s="230">
        <f>ROUND(I334*H334,2)</f>
        <v>0</v>
      </c>
      <c r="BL334" s="17" t="s">
        <v>229</v>
      </c>
      <c r="BM334" s="229" t="s">
        <v>533</v>
      </c>
    </row>
    <row r="335" s="2" customFormat="1">
      <c r="A335" s="38"/>
      <c r="B335" s="39"/>
      <c r="C335" s="40"/>
      <c r="D335" s="231" t="s">
        <v>142</v>
      </c>
      <c r="E335" s="40"/>
      <c r="F335" s="232" t="s">
        <v>532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142</v>
      </c>
      <c r="AU335" s="17" t="s">
        <v>83</v>
      </c>
    </row>
    <row r="336" s="2" customFormat="1" ht="24.15" customHeight="1">
      <c r="A336" s="38"/>
      <c r="B336" s="39"/>
      <c r="C336" s="218" t="s">
        <v>534</v>
      </c>
      <c r="D336" s="218" t="s">
        <v>135</v>
      </c>
      <c r="E336" s="219" t="s">
        <v>535</v>
      </c>
      <c r="F336" s="220" t="s">
        <v>536</v>
      </c>
      <c r="G336" s="221" t="s">
        <v>190</v>
      </c>
      <c r="H336" s="222">
        <v>6.2000000000000002</v>
      </c>
      <c r="I336" s="223"/>
      <c r="J336" s="224">
        <f>ROUND(I336*H336,2)</f>
        <v>0</v>
      </c>
      <c r="K336" s="220" t="s">
        <v>139</v>
      </c>
      <c r="L336" s="44"/>
      <c r="M336" s="225" t="s">
        <v>1</v>
      </c>
      <c r="N336" s="226" t="s">
        <v>38</v>
      </c>
      <c r="O336" s="91"/>
      <c r="P336" s="227">
        <f>O336*H336</f>
        <v>0</v>
      </c>
      <c r="Q336" s="227">
        <v>0.0016900000000000001</v>
      </c>
      <c r="R336" s="227">
        <f>Q336*H336</f>
        <v>0.010478000000000001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229</v>
      </c>
      <c r="AT336" s="229" t="s">
        <v>135</v>
      </c>
      <c r="AU336" s="229" t="s">
        <v>83</v>
      </c>
      <c r="AY336" s="17" t="s">
        <v>133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81</v>
      </c>
      <c r="BK336" s="230">
        <f>ROUND(I336*H336,2)</f>
        <v>0</v>
      </c>
      <c r="BL336" s="17" t="s">
        <v>229</v>
      </c>
      <c r="BM336" s="229" t="s">
        <v>537</v>
      </c>
    </row>
    <row r="337" s="2" customFormat="1">
      <c r="A337" s="38"/>
      <c r="B337" s="39"/>
      <c r="C337" s="40"/>
      <c r="D337" s="231" t="s">
        <v>142</v>
      </c>
      <c r="E337" s="40"/>
      <c r="F337" s="232" t="s">
        <v>538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142</v>
      </c>
      <c r="AU337" s="17" t="s">
        <v>83</v>
      </c>
    </row>
    <row r="338" s="2" customFormat="1" ht="24.15" customHeight="1">
      <c r="A338" s="38"/>
      <c r="B338" s="39"/>
      <c r="C338" s="218" t="s">
        <v>539</v>
      </c>
      <c r="D338" s="218" t="s">
        <v>135</v>
      </c>
      <c r="E338" s="219" t="s">
        <v>540</v>
      </c>
      <c r="F338" s="220" t="s">
        <v>541</v>
      </c>
      <c r="G338" s="221" t="s">
        <v>185</v>
      </c>
      <c r="H338" s="222">
        <v>1</v>
      </c>
      <c r="I338" s="223"/>
      <c r="J338" s="224">
        <f>ROUND(I338*H338,2)</f>
        <v>0</v>
      </c>
      <c r="K338" s="220" t="s">
        <v>139</v>
      </c>
      <c r="L338" s="44"/>
      <c r="M338" s="225" t="s">
        <v>1</v>
      </c>
      <c r="N338" s="226" t="s">
        <v>38</v>
      </c>
      <c r="O338" s="91"/>
      <c r="P338" s="227">
        <f>O338*H338</f>
        <v>0</v>
      </c>
      <c r="Q338" s="227">
        <v>0.00036000000000000002</v>
      </c>
      <c r="R338" s="227">
        <f>Q338*H338</f>
        <v>0.00036000000000000002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229</v>
      </c>
      <c r="AT338" s="229" t="s">
        <v>135</v>
      </c>
      <c r="AU338" s="229" t="s">
        <v>83</v>
      </c>
      <c r="AY338" s="17" t="s">
        <v>133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81</v>
      </c>
      <c r="BK338" s="230">
        <f>ROUND(I338*H338,2)</f>
        <v>0</v>
      </c>
      <c r="BL338" s="17" t="s">
        <v>229</v>
      </c>
      <c r="BM338" s="229" t="s">
        <v>542</v>
      </c>
    </row>
    <row r="339" s="2" customFormat="1">
      <c r="A339" s="38"/>
      <c r="B339" s="39"/>
      <c r="C339" s="40"/>
      <c r="D339" s="231" t="s">
        <v>142</v>
      </c>
      <c r="E339" s="40"/>
      <c r="F339" s="232" t="s">
        <v>543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142</v>
      </c>
      <c r="AU339" s="17" t="s">
        <v>83</v>
      </c>
    </row>
    <row r="340" s="2" customFormat="1" ht="24.15" customHeight="1">
      <c r="A340" s="38"/>
      <c r="B340" s="39"/>
      <c r="C340" s="218" t="s">
        <v>544</v>
      </c>
      <c r="D340" s="218" t="s">
        <v>135</v>
      </c>
      <c r="E340" s="219" t="s">
        <v>545</v>
      </c>
      <c r="F340" s="220" t="s">
        <v>546</v>
      </c>
      <c r="G340" s="221" t="s">
        <v>190</v>
      </c>
      <c r="H340" s="222">
        <v>5.5</v>
      </c>
      <c r="I340" s="223"/>
      <c r="J340" s="224">
        <f>ROUND(I340*H340,2)</f>
        <v>0</v>
      </c>
      <c r="K340" s="220" t="s">
        <v>139</v>
      </c>
      <c r="L340" s="44"/>
      <c r="M340" s="225" t="s">
        <v>1</v>
      </c>
      <c r="N340" s="226" t="s">
        <v>38</v>
      </c>
      <c r="O340" s="91"/>
      <c r="P340" s="227">
        <f>O340*H340</f>
        <v>0</v>
      </c>
      <c r="Q340" s="227">
        <v>0.0020999999999999999</v>
      </c>
      <c r="R340" s="227">
        <f>Q340*H340</f>
        <v>0.01155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229</v>
      </c>
      <c r="AT340" s="229" t="s">
        <v>135</v>
      </c>
      <c r="AU340" s="229" t="s">
        <v>83</v>
      </c>
      <c r="AY340" s="17" t="s">
        <v>133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81</v>
      </c>
      <c r="BK340" s="230">
        <f>ROUND(I340*H340,2)</f>
        <v>0</v>
      </c>
      <c r="BL340" s="17" t="s">
        <v>229</v>
      </c>
      <c r="BM340" s="229" t="s">
        <v>547</v>
      </c>
    </row>
    <row r="341" s="2" customFormat="1">
      <c r="A341" s="38"/>
      <c r="B341" s="39"/>
      <c r="C341" s="40"/>
      <c r="D341" s="231" t="s">
        <v>142</v>
      </c>
      <c r="E341" s="40"/>
      <c r="F341" s="232" t="s">
        <v>548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142</v>
      </c>
      <c r="AU341" s="17" t="s">
        <v>83</v>
      </c>
    </row>
    <row r="342" s="2" customFormat="1" ht="24.15" customHeight="1">
      <c r="A342" s="38"/>
      <c r="B342" s="39"/>
      <c r="C342" s="218" t="s">
        <v>549</v>
      </c>
      <c r="D342" s="218" t="s">
        <v>135</v>
      </c>
      <c r="E342" s="219" t="s">
        <v>550</v>
      </c>
      <c r="F342" s="220" t="s">
        <v>551</v>
      </c>
      <c r="G342" s="221" t="s">
        <v>487</v>
      </c>
      <c r="H342" s="278"/>
      <c r="I342" s="223"/>
      <c r="J342" s="224">
        <f>ROUND(I342*H342,2)</f>
        <v>0</v>
      </c>
      <c r="K342" s="220" t="s">
        <v>139</v>
      </c>
      <c r="L342" s="44"/>
      <c r="M342" s="225" t="s">
        <v>1</v>
      </c>
      <c r="N342" s="226" t="s">
        <v>38</v>
      </c>
      <c r="O342" s="9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229</v>
      </c>
      <c r="AT342" s="229" t="s">
        <v>135</v>
      </c>
      <c r="AU342" s="229" t="s">
        <v>83</v>
      </c>
      <c r="AY342" s="17" t="s">
        <v>133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81</v>
      </c>
      <c r="BK342" s="230">
        <f>ROUND(I342*H342,2)</f>
        <v>0</v>
      </c>
      <c r="BL342" s="17" t="s">
        <v>229</v>
      </c>
      <c r="BM342" s="229" t="s">
        <v>552</v>
      </c>
    </row>
    <row r="343" s="2" customFormat="1">
      <c r="A343" s="38"/>
      <c r="B343" s="39"/>
      <c r="C343" s="40"/>
      <c r="D343" s="231" t="s">
        <v>142</v>
      </c>
      <c r="E343" s="40"/>
      <c r="F343" s="232" t="s">
        <v>553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142</v>
      </c>
      <c r="AU343" s="17" t="s">
        <v>83</v>
      </c>
    </row>
    <row r="344" s="12" customFormat="1" ht="22.8" customHeight="1">
      <c r="A344" s="12"/>
      <c r="B344" s="202"/>
      <c r="C344" s="203"/>
      <c r="D344" s="204" t="s">
        <v>72</v>
      </c>
      <c r="E344" s="216" t="s">
        <v>554</v>
      </c>
      <c r="F344" s="216" t="s">
        <v>555</v>
      </c>
      <c r="G344" s="203"/>
      <c r="H344" s="203"/>
      <c r="I344" s="206"/>
      <c r="J344" s="217">
        <f>BK344</f>
        <v>0</v>
      </c>
      <c r="K344" s="203"/>
      <c r="L344" s="208"/>
      <c r="M344" s="209"/>
      <c r="N344" s="210"/>
      <c r="O344" s="210"/>
      <c r="P344" s="211">
        <f>SUM(P345:P357)</f>
        <v>0</v>
      </c>
      <c r="Q344" s="210"/>
      <c r="R344" s="211">
        <f>SUM(R345:R357)</f>
        <v>0.020603</v>
      </c>
      <c r="S344" s="210"/>
      <c r="T344" s="212">
        <f>SUM(T345:T357)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3" t="s">
        <v>83</v>
      </c>
      <c r="AT344" s="214" t="s">
        <v>72</v>
      </c>
      <c r="AU344" s="214" t="s">
        <v>81</v>
      </c>
      <c r="AY344" s="213" t="s">
        <v>133</v>
      </c>
      <c r="BK344" s="215">
        <f>SUM(BK345:BK357)</f>
        <v>0</v>
      </c>
    </row>
    <row r="345" s="2" customFormat="1" ht="24.15" customHeight="1">
      <c r="A345" s="38"/>
      <c r="B345" s="39"/>
      <c r="C345" s="218" t="s">
        <v>556</v>
      </c>
      <c r="D345" s="218" t="s">
        <v>135</v>
      </c>
      <c r="E345" s="219" t="s">
        <v>557</v>
      </c>
      <c r="F345" s="220" t="s">
        <v>558</v>
      </c>
      <c r="G345" s="221" t="s">
        <v>190</v>
      </c>
      <c r="H345" s="222">
        <v>6.2149999999999999</v>
      </c>
      <c r="I345" s="223"/>
      <c r="J345" s="224">
        <f>ROUND(I345*H345,2)</f>
        <v>0</v>
      </c>
      <c r="K345" s="220" t="s">
        <v>139</v>
      </c>
      <c r="L345" s="44"/>
      <c r="M345" s="225" t="s">
        <v>1</v>
      </c>
      <c r="N345" s="226" t="s">
        <v>38</v>
      </c>
      <c r="O345" s="91"/>
      <c r="P345" s="227">
        <f>O345*H345</f>
        <v>0</v>
      </c>
      <c r="Q345" s="227">
        <v>0.00020000000000000001</v>
      </c>
      <c r="R345" s="227">
        <f>Q345*H345</f>
        <v>0.001243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229</v>
      </c>
      <c r="AT345" s="229" t="s">
        <v>135</v>
      </c>
      <c r="AU345" s="229" t="s">
        <v>83</v>
      </c>
      <c r="AY345" s="17" t="s">
        <v>133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81</v>
      </c>
      <c r="BK345" s="230">
        <f>ROUND(I345*H345,2)</f>
        <v>0</v>
      </c>
      <c r="BL345" s="17" t="s">
        <v>229</v>
      </c>
      <c r="BM345" s="229" t="s">
        <v>559</v>
      </c>
    </row>
    <row r="346" s="2" customFormat="1">
      <c r="A346" s="38"/>
      <c r="B346" s="39"/>
      <c r="C346" s="40"/>
      <c r="D346" s="231" t="s">
        <v>142</v>
      </c>
      <c r="E346" s="40"/>
      <c r="F346" s="232" t="s">
        <v>560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142</v>
      </c>
      <c r="AU346" s="17" t="s">
        <v>83</v>
      </c>
    </row>
    <row r="347" s="2" customFormat="1" ht="37.8" customHeight="1">
      <c r="A347" s="38"/>
      <c r="B347" s="39"/>
      <c r="C347" s="218" t="s">
        <v>561</v>
      </c>
      <c r="D347" s="218" t="s">
        <v>135</v>
      </c>
      <c r="E347" s="219" t="s">
        <v>562</v>
      </c>
      <c r="F347" s="220" t="s">
        <v>563</v>
      </c>
      <c r="G347" s="221" t="s">
        <v>178</v>
      </c>
      <c r="H347" s="222">
        <v>55</v>
      </c>
      <c r="I347" s="223"/>
      <c r="J347" s="224">
        <f>ROUND(I347*H347,2)</f>
        <v>0</v>
      </c>
      <c r="K347" s="220" t="s">
        <v>139</v>
      </c>
      <c r="L347" s="44"/>
      <c r="M347" s="225" t="s">
        <v>1</v>
      </c>
      <c r="N347" s="226" t="s">
        <v>38</v>
      </c>
      <c r="O347" s="9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229</v>
      </c>
      <c r="AT347" s="229" t="s">
        <v>135</v>
      </c>
      <c r="AU347" s="229" t="s">
        <v>83</v>
      </c>
      <c r="AY347" s="17" t="s">
        <v>133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81</v>
      </c>
      <c r="BK347" s="230">
        <f>ROUND(I347*H347,2)</f>
        <v>0</v>
      </c>
      <c r="BL347" s="17" t="s">
        <v>229</v>
      </c>
      <c r="BM347" s="229" t="s">
        <v>564</v>
      </c>
    </row>
    <row r="348" s="2" customFormat="1">
      <c r="A348" s="38"/>
      <c r="B348" s="39"/>
      <c r="C348" s="40"/>
      <c r="D348" s="231" t="s">
        <v>142</v>
      </c>
      <c r="E348" s="40"/>
      <c r="F348" s="232" t="s">
        <v>565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142</v>
      </c>
      <c r="AU348" s="17" t="s">
        <v>83</v>
      </c>
    </row>
    <row r="349" s="13" customFormat="1">
      <c r="A349" s="13"/>
      <c r="B349" s="236"/>
      <c r="C349" s="237"/>
      <c r="D349" s="231" t="s">
        <v>144</v>
      </c>
      <c r="E349" s="238" t="s">
        <v>1</v>
      </c>
      <c r="F349" s="239" t="s">
        <v>449</v>
      </c>
      <c r="G349" s="237"/>
      <c r="H349" s="240">
        <v>55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144</v>
      </c>
      <c r="AU349" s="246" t="s">
        <v>83</v>
      </c>
      <c r="AV349" s="13" t="s">
        <v>83</v>
      </c>
      <c r="AW349" s="13" t="s">
        <v>30</v>
      </c>
      <c r="AX349" s="13" t="s">
        <v>81</v>
      </c>
      <c r="AY349" s="246" t="s">
        <v>133</v>
      </c>
    </row>
    <row r="350" s="2" customFormat="1" ht="33" customHeight="1">
      <c r="A350" s="38"/>
      <c r="B350" s="39"/>
      <c r="C350" s="268" t="s">
        <v>566</v>
      </c>
      <c r="D350" s="268" t="s">
        <v>213</v>
      </c>
      <c r="E350" s="269" t="s">
        <v>567</v>
      </c>
      <c r="F350" s="270" t="s">
        <v>568</v>
      </c>
      <c r="G350" s="271" t="s">
        <v>178</v>
      </c>
      <c r="H350" s="272">
        <v>30.25</v>
      </c>
      <c r="I350" s="273"/>
      <c r="J350" s="274">
        <f>ROUND(I350*H350,2)</f>
        <v>0</v>
      </c>
      <c r="K350" s="270" t="s">
        <v>139</v>
      </c>
      <c r="L350" s="275"/>
      <c r="M350" s="276" t="s">
        <v>1</v>
      </c>
      <c r="N350" s="277" t="s">
        <v>38</v>
      </c>
      <c r="O350" s="91"/>
      <c r="P350" s="227">
        <f>O350*H350</f>
        <v>0</v>
      </c>
      <c r="Q350" s="227">
        <v>0.00050000000000000001</v>
      </c>
      <c r="R350" s="227">
        <f>Q350*H350</f>
        <v>0.015125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318</v>
      </c>
      <c r="AT350" s="229" t="s">
        <v>213</v>
      </c>
      <c r="AU350" s="229" t="s">
        <v>83</v>
      </c>
      <c r="AY350" s="17" t="s">
        <v>133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81</v>
      </c>
      <c r="BK350" s="230">
        <f>ROUND(I350*H350,2)</f>
        <v>0</v>
      </c>
      <c r="BL350" s="17" t="s">
        <v>229</v>
      </c>
      <c r="BM350" s="229" t="s">
        <v>569</v>
      </c>
    </row>
    <row r="351" s="2" customFormat="1">
      <c r="A351" s="38"/>
      <c r="B351" s="39"/>
      <c r="C351" s="40"/>
      <c r="D351" s="231" t="s">
        <v>142</v>
      </c>
      <c r="E351" s="40"/>
      <c r="F351" s="232" t="s">
        <v>568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142</v>
      </c>
      <c r="AU351" s="17" t="s">
        <v>83</v>
      </c>
    </row>
    <row r="352" s="13" customFormat="1">
      <c r="A352" s="13"/>
      <c r="B352" s="236"/>
      <c r="C352" s="237"/>
      <c r="D352" s="231" t="s">
        <v>144</v>
      </c>
      <c r="E352" s="237"/>
      <c r="F352" s="239" t="s">
        <v>570</v>
      </c>
      <c r="G352" s="237"/>
      <c r="H352" s="240">
        <v>30.25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144</v>
      </c>
      <c r="AU352" s="246" t="s">
        <v>83</v>
      </c>
      <c r="AV352" s="13" t="s">
        <v>83</v>
      </c>
      <c r="AW352" s="13" t="s">
        <v>4</v>
      </c>
      <c r="AX352" s="13" t="s">
        <v>81</v>
      </c>
      <c r="AY352" s="246" t="s">
        <v>133</v>
      </c>
    </row>
    <row r="353" s="2" customFormat="1" ht="37.8" customHeight="1">
      <c r="A353" s="38"/>
      <c r="B353" s="39"/>
      <c r="C353" s="268" t="s">
        <v>571</v>
      </c>
      <c r="D353" s="268" t="s">
        <v>213</v>
      </c>
      <c r="E353" s="269" t="s">
        <v>572</v>
      </c>
      <c r="F353" s="270" t="s">
        <v>573</v>
      </c>
      <c r="G353" s="271" t="s">
        <v>178</v>
      </c>
      <c r="H353" s="272">
        <v>30.25</v>
      </c>
      <c r="I353" s="273"/>
      <c r="J353" s="274">
        <f>ROUND(I353*H353,2)</f>
        <v>0</v>
      </c>
      <c r="K353" s="270" t="s">
        <v>139</v>
      </c>
      <c r="L353" s="275"/>
      <c r="M353" s="276" t="s">
        <v>1</v>
      </c>
      <c r="N353" s="277" t="s">
        <v>38</v>
      </c>
      <c r="O353" s="91"/>
      <c r="P353" s="227">
        <f>O353*H353</f>
        <v>0</v>
      </c>
      <c r="Q353" s="227">
        <v>0.00013999999999999999</v>
      </c>
      <c r="R353" s="227">
        <f>Q353*H353</f>
        <v>0.004235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318</v>
      </c>
      <c r="AT353" s="229" t="s">
        <v>213</v>
      </c>
      <c r="AU353" s="229" t="s">
        <v>83</v>
      </c>
      <c r="AY353" s="17" t="s">
        <v>133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81</v>
      </c>
      <c r="BK353" s="230">
        <f>ROUND(I353*H353,2)</f>
        <v>0</v>
      </c>
      <c r="BL353" s="17" t="s">
        <v>229</v>
      </c>
      <c r="BM353" s="229" t="s">
        <v>574</v>
      </c>
    </row>
    <row r="354" s="2" customFormat="1">
      <c r="A354" s="38"/>
      <c r="B354" s="39"/>
      <c r="C354" s="40"/>
      <c r="D354" s="231" t="s">
        <v>142</v>
      </c>
      <c r="E354" s="40"/>
      <c r="F354" s="232" t="s">
        <v>573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142</v>
      </c>
      <c r="AU354" s="17" t="s">
        <v>83</v>
      </c>
    </row>
    <row r="355" s="13" customFormat="1">
      <c r="A355" s="13"/>
      <c r="B355" s="236"/>
      <c r="C355" s="237"/>
      <c r="D355" s="231" t="s">
        <v>144</v>
      </c>
      <c r="E355" s="237"/>
      <c r="F355" s="239" t="s">
        <v>570</v>
      </c>
      <c r="G355" s="237"/>
      <c r="H355" s="240">
        <v>30.25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144</v>
      </c>
      <c r="AU355" s="246" t="s">
        <v>83</v>
      </c>
      <c r="AV355" s="13" t="s">
        <v>83</v>
      </c>
      <c r="AW355" s="13" t="s">
        <v>4</v>
      </c>
      <c r="AX355" s="13" t="s">
        <v>81</v>
      </c>
      <c r="AY355" s="246" t="s">
        <v>133</v>
      </c>
    </row>
    <row r="356" s="2" customFormat="1" ht="24.15" customHeight="1">
      <c r="A356" s="38"/>
      <c r="B356" s="39"/>
      <c r="C356" s="218" t="s">
        <v>575</v>
      </c>
      <c r="D356" s="218" t="s">
        <v>135</v>
      </c>
      <c r="E356" s="219" t="s">
        <v>576</v>
      </c>
      <c r="F356" s="220" t="s">
        <v>577</v>
      </c>
      <c r="G356" s="221" t="s">
        <v>487</v>
      </c>
      <c r="H356" s="278"/>
      <c r="I356" s="223"/>
      <c r="J356" s="224">
        <f>ROUND(I356*H356,2)</f>
        <v>0</v>
      </c>
      <c r="K356" s="220" t="s">
        <v>139</v>
      </c>
      <c r="L356" s="44"/>
      <c r="M356" s="225" t="s">
        <v>1</v>
      </c>
      <c r="N356" s="226" t="s">
        <v>38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229</v>
      </c>
      <c r="AT356" s="229" t="s">
        <v>135</v>
      </c>
      <c r="AU356" s="229" t="s">
        <v>83</v>
      </c>
      <c r="AY356" s="17" t="s">
        <v>133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81</v>
      </c>
      <c r="BK356" s="230">
        <f>ROUND(I356*H356,2)</f>
        <v>0</v>
      </c>
      <c r="BL356" s="17" t="s">
        <v>229</v>
      </c>
      <c r="BM356" s="229" t="s">
        <v>578</v>
      </c>
    </row>
    <row r="357" s="2" customFormat="1">
      <c r="A357" s="38"/>
      <c r="B357" s="39"/>
      <c r="C357" s="40"/>
      <c r="D357" s="231" t="s">
        <v>142</v>
      </c>
      <c r="E357" s="40"/>
      <c r="F357" s="232" t="s">
        <v>579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142</v>
      </c>
      <c r="AU357" s="17" t="s">
        <v>83</v>
      </c>
    </row>
    <row r="358" s="12" customFormat="1" ht="22.8" customHeight="1">
      <c r="A358" s="12"/>
      <c r="B358" s="202"/>
      <c r="C358" s="203"/>
      <c r="D358" s="204" t="s">
        <v>72</v>
      </c>
      <c r="E358" s="216" t="s">
        <v>580</v>
      </c>
      <c r="F358" s="216" t="s">
        <v>581</v>
      </c>
      <c r="G358" s="203"/>
      <c r="H358" s="203"/>
      <c r="I358" s="206"/>
      <c r="J358" s="217">
        <f>BK358</f>
        <v>0</v>
      </c>
      <c r="K358" s="203"/>
      <c r="L358" s="208"/>
      <c r="M358" s="209"/>
      <c r="N358" s="210"/>
      <c r="O358" s="210"/>
      <c r="P358" s="211">
        <f>SUM(P359:P381)</f>
        <v>0</v>
      </c>
      <c r="Q358" s="210"/>
      <c r="R358" s="211">
        <f>SUM(R359:R381)</f>
        <v>0.13108310000000001</v>
      </c>
      <c r="S358" s="210"/>
      <c r="T358" s="212">
        <f>SUM(T359:T381)</f>
        <v>0.00232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3" t="s">
        <v>83</v>
      </c>
      <c r="AT358" s="214" t="s">
        <v>72</v>
      </c>
      <c r="AU358" s="214" t="s">
        <v>81</v>
      </c>
      <c r="AY358" s="213" t="s">
        <v>133</v>
      </c>
      <c r="BK358" s="215">
        <f>SUM(BK359:BK381)</f>
        <v>0</v>
      </c>
    </row>
    <row r="359" s="2" customFormat="1" ht="24.15" customHeight="1">
      <c r="A359" s="38"/>
      <c r="B359" s="39"/>
      <c r="C359" s="218" t="s">
        <v>582</v>
      </c>
      <c r="D359" s="218" t="s">
        <v>135</v>
      </c>
      <c r="E359" s="219" t="s">
        <v>583</v>
      </c>
      <c r="F359" s="220" t="s">
        <v>584</v>
      </c>
      <c r="G359" s="221" t="s">
        <v>178</v>
      </c>
      <c r="H359" s="222">
        <v>1.208</v>
      </c>
      <c r="I359" s="223"/>
      <c r="J359" s="224">
        <f>ROUND(I359*H359,2)</f>
        <v>0</v>
      </c>
      <c r="K359" s="220" t="s">
        <v>139</v>
      </c>
      <c r="L359" s="44"/>
      <c r="M359" s="225" t="s">
        <v>1</v>
      </c>
      <c r="N359" s="226" t="s">
        <v>38</v>
      </c>
      <c r="O359" s="91"/>
      <c r="P359" s="227">
        <f>O359*H359</f>
        <v>0</v>
      </c>
      <c r="Q359" s="227">
        <v>0.00027</v>
      </c>
      <c r="R359" s="227">
        <f>Q359*H359</f>
        <v>0.00032615999999999998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229</v>
      </c>
      <c r="AT359" s="229" t="s">
        <v>135</v>
      </c>
      <c r="AU359" s="229" t="s">
        <v>83</v>
      </c>
      <c r="AY359" s="17" t="s">
        <v>133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81</v>
      </c>
      <c r="BK359" s="230">
        <f>ROUND(I359*H359,2)</f>
        <v>0</v>
      </c>
      <c r="BL359" s="17" t="s">
        <v>229</v>
      </c>
      <c r="BM359" s="229" t="s">
        <v>585</v>
      </c>
    </row>
    <row r="360" s="2" customFormat="1">
      <c r="A360" s="38"/>
      <c r="B360" s="39"/>
      <c r="C360" s="40"/>
      <c r="D360" s="231" t="s">
        <v>142</v>
      </c>
      <c r="E360" s="40"/>
      <c r="F360" s="232" t="s">
        <v>586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142</v>
      </c>
      <c r="AU360" s="17" t="s">
        <v>83</v>
      </c>
    </row>
    <row r="361" s="13" customFormat="1">
      <c r="A361" s="13"/>
      <c r="B361" s="236"/>
      <c r="C361" s="237"/>
      <c r="D361" s="231" t="s">
        <v>144</v>
      </c>
      <c r="E361" s="238" t="s">
        <v>1</v>
      </c>
      <c r="F361" s="239" t="s">
        <v>587</v>
      </c>
      <c r="G361" s="237"/>
      <c r="H361" s="240">
        <v>1.208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144</v>
      </c>
      <c r="AU361" s="246" t="s">
        <v>83</v>
      </c>
      <c r="AV361" s="13" t="s">
        <v>83</v>
      </c>
      <c r="AW361" s="13" t="s">
        <v>30</v>
      </c>
      <c r="AX361" s="13" t="s">
        <v>81</v>
      </c>
      <c r="AY361" s="246" t="s">
        <v>133</v>
      </c>
    </row>
    <row r="362" s="2" customFormat="1" ht="24.15" customHeight="1">
      <c r="A362" s="38"/>
      <c r="B362" s="39"/>
      <c r="C362" s="268" t="s">
        <v>588</v>
      </c>
      <c r="D362" s="268" t="s">
        <v>213</v>
      </c>
      <c r="E362" s="269" t="s">
        <v>589</v>
      </c>
      <c r="F362" s="270" t="s">
        <v>590</v>
      </c>
      <c r="G362" s="271" t="s">
        <v>178</v>
      </c>
      <c r="H362" s="272">
        <v>1.208</v>
      </c>
      <c r="I362" s="273"/>
      <c r="J362" s="274">
        <f>ROUND(I362*H362,2)</f>
        <v>0</v>
      </c>
      <c r="K362" s="270" t="s">
        <v>139</v>
      </c>
      <c r="L362" s="275"/>
      <c r="M362" s="276" t="s">
        <v>1</v>
      </c>
      <c r="N362" s="277" t="s">
        <v>38</v>
      </c>
      <c r="O362" s="91"/>
      <c r="P362" s="227">
        <f>O362*H362</f>
        <v>0</v>
      </c>
      <c r="Q362" s="227">
        <v>0.036110000000000003</v>
      </c>
      <c r="R362" s="227">
        <f>Q362*H362</f>
        <v>0.043620880000000001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318</v>
      </c>
      <c r="AT362" s="229" t="s">
        <v>213</v>
      </c>
      <c r="AU362" s="229" t="s">
        <v>83</v>
      </c>
      <c r="AY362" s="17" t="s">
        <v>133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81</v>
      </c>
      <c r="BK362" s="230">
        <f>ROUND(I362*H362,2)</f>
        <v>0</v>
      </c>
      <c r="BL362" s="17" t="s">
        <v>229</v>
      </c>
      <c r="BM362" s="229" t="s">
        <v>591</v>
      </c>
    </row>
    <row r="363" s="2" customFormat="1">
      <c r="A363" s="38"/>
      <c r="B363" s="39"/>
      <c r="C363" s="40"/>
      <c r="D363" s="231" t="s">
        <v>142</v>
      </c>
      <c r="E363" s="40"/>
      <c r="F363" s="232" t="s">
        <v>590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142</v>
      </c>
      <c r="AU363" s="17" t="s">
        <v>83</v>
      </c>
    </row>
    <row r="364" s="2" customFormat="1" ht="24.15" customHeight="1">
      <c r="A364" s="38"/>
      <c r="B364" s="39"/>
      <c r="C364" s="218" t="s">
        <v>592</v>
      </c>
      <c r="D364" s="218" t="s">
        <v>135</v>
      </c>
      <c r="E364" s="219" t="s">
        <v>593</v>
      </c>
      <c r="F364" s="220" t="s">
        <v>594</v>
      </c>
      <c r="G364" s="221" t="s">
        <v>190</v>
      </c>
      <c r="H364" s="222">
        <v>8.5299999999999994</v>
      </c>
      <c r="I364" s="223"/>
      <c r="J364" s="224">
        <f>ROUND(I364*H364,2)</f>
        <v>0</v>
      </c>
      <c r="K364" s="220" t="s">
        <v>139</v>
      </c>
      <c r="L364" s="44"/>
      <c r="M364" s="225" t="s">
        <v>1</v>
      </c>
      <c r="N364" s="226" t="s">
        <v>38</v>
      </c>
      <c r="O364" s="91"/>
      <c r="P364" s="227">
        <f>O364*H364</f>
        <v>0</v>
      </c>
      <c r="Q364" s="227">
        <v>0.00014999999999999999</v>
      </c>
      <c r="R364" s="227">
        <f>Q364*H364</f>
        <v>0.0012794999999999998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229</v>
      </c>
      <c r="AT364" s="229" t="s">
        <v>135</v>
      </c>
      <c r="AU364" s="229" t="s">
        <v>83</v>
      </c>
      <c r="AY364" s="17" t="s">
        <v>133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81</v>
      </c>
      <c r="BK364" s="230">
        <f>ROUND(I364*H364,2)</f>
        <v>0</v>
      </c>
      <c r="BL364" s="17" t="s">
        <v>229</v>
      </c>
      <c r="BM364" s="229" t="s">
        <v>595</v>
      </c>
    </row>
    <row r="365" s="2" customFormat="1">
      <c r="A365" s="38"/>
      <c r="B365" s="39"/>
      <c r="C365" s="40"/>
      <c r="D365" s="231" t="s">
        <v>142</v>
      </c>
      <c r="E365" s="40"/>
      <c r="F365" s="232" t="s">
        <v>596</v>
      </c>
      <c r="G365" s="40"/>
      <c r="H365" s="40"/>
      <c r="I365" s="233"/>
      <c r="J365" s="40"/>
      <c r="K365" s="40"/>
      <c r="L365" s="44"/>
      <c r="M365" s="234"/>
      <c r="N365" s="23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142</v>
      </c>
      <c r="AU365" s="17" t="s">
        <v>83</v>
      </c>
    </row>
    <row r="366" s="13" customFormat="1">
      <c r="A366" s="13"/>
      <c r="B366" s="236"/>
      <c r="C366" s="237"/>
      <c r="D366" s="231" t="s">
        <v>144</v>
      </c>
      <c r="E366" s="238" t="s">
        <v>1</v>
      </c>
      <c r="F366" s="239" t="s">
        <v>597</v>
      </c>
      <c r="G366" s="237"/>
      <c r="H366" s="240">
        <v>8.5299999999999994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144</v>
      </c>
      <c r="AU366" s="246" t="s">
        <v>83</v>
      </c>
      <c r="AV366" s="13" t="s">
        <v>83</v>
      </c>
      <c r="AW366" s="13" t="s">
        <v>30</v>
      </c>
      <c r="AX366" s="13" t="s">
        <v>81</v>
      </c>
      <c r="AY366" s="246" t="s">
        <v>133</v>
      </c>
    </row>
    <row r="367" s="2" customFormat="1" ht="24.15" customHeight="1">
      <c r="A367" s="38"/>
      <c r="B367" s="39"/>
      <c r="C367" s="218" t="s">
        <v>598</v>
      </c>
      <c r="D367" s="218" t="s">
        <v>135</v>
      </c>
      <c r="E367" s="219" t="s">
        <v>599</v>
      </c>
      <c r="F367" s="220" t="s">
        <v>600</v>
      </c>
      <c r="G367" s="221" t="s">
        <v>190</v>
      </c>
      <c r="H367" s="222">
        <v>8.5299999999999994</v>
      </c>
      <c r="I367" s="223"/>
      <c r="J367" s="224">
        <f>ROUND(I367*H367,2)</f>
        <v>0</v>
      </c>
      <c r="K367" s="220" t="s">
        <v>139</v>
      </c>
      <c r="L367" s="44"/>
      <c r="M367" s="225" t="s">
        <v>1</v>
      </c>
      <c r="N367" s="226" t="s">
        <v>38</v>
      </c>
      <c r="O367" s="91"/>
      <c r="P367" s="227">
        <f>O367*H367</f>
        <v>0</v>
      </c>
      <c r="Q367" s="227">
        <v>0.00027999999999999998</v>
      </c>
      <c r="R367" s="227">
        <f>Q367*H367</f>
        <v>0.0023883999999999997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229</v>
      </c>
      <c r="AT367" s="229" t="s">
        <v>135</v>
      </c>
      <c r="AU367" s="229" t="s">
        <v>83</v>
      </c>
      <c r="AY367" s="17" t="s">
        <v>133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81</v>
      </c>
      <c r="BK367" s="230">
        <f>ROUND(I367*H367,2)</f>
        <v>0</v>
      </c>
      <c r="BL367" s="17" t="s">
        <v>229</v>
      </c>
      <c r="BM367" s="229" t="s">
        <v>601</v>
      </c>
    </row>
    <row r="368" s="2" customFormat="1">
      <c r="A368" s="38"/>
      <c r="B368" s="39"/>
      <c r="C368" s="40"/>
      <c r="D368" s="231" t="s">
        <v>142</v>
      </c>
      <c r="E368" s="40"/>
      <c r="F368" s="232" t="s">
        <v>602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142</v>
      </c>
      <c r="AU368" s="17" t="s">
        <v>83</v>
      </c>
    </row>
    <row r="369" s="2" customFormat="1" ht="33" customHeight="1">
      <c r="A369" s="38"/>
      <c r="B369" s="39"/>
      <c r="C369" s="218" t="s">
        <v>603</v>
      </c>
      <c r="D369" s="218" t="s">
        <v>135</v>
      </c>
      <c r="E369" s="219" t="s">
        <v>604</v>
      </c>
      <c r="F369" s="220" t="s">
        <v>605</v>
      </c>
      <c r="G369" s="221" t="s">
        <v>185</v>
      </c>
      <c r="H369" s="222">
        <v>1</v>
      </c>
      <c r="I369" s="223"/>
      <c r="J369" s="224">
        <f>ROUND(I369*H369,2)</f>
        <v>0</v>
      </c>
      <c r="K369" s="220" t="s">
        <v>139</v>
      </c>
      <c r="L369" s="44"/>
      <c r="M369" s="225" t="s">
        <v>1</v>
      </c>
      <c r="N369" s="226" t="s">
        <v>38</v>
      </c>
      <c r="O369" s="91"/>
      <c r="P369" s="227">
        <f>O369*H369</f>
        <v>0</v>
      </c>
      <c r="Q369" s="227">
        <v>0.00025999999999999998</v>
      </c>
      <c r="R369" s="227">
        <f>Q369*H369</f>
        <v>0.00025999999999999998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229</v>
      </c>
      <c r="AT369" s="229" t="s">
        <v>135</v>
      </c>
      <c r="AU369" s="229" t="s">
        <v>83</v>
      </c>
      <c r="AY369" s="17" t="s">
        <v>133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81</v>
      </c>
      <c r="BK369" s="230">
        <f>ROUND(I369*H369,2)</f>
        <v>0</v>
      </c>
      <c r="BL369" s="17" t="s">
        <v>229</v>
      </c>
      <c r="BM369" s="229" t="s">
        <v>606</v>
      </c>
    </row>
    <row r="370" s="2" customFormat="1">
      <c r="A370" s="38"/>
      <c r="B370" s="39"/>
      <c r="C370" s="40"/>
      <c r="D370" s="231" t="s">
        <v>142</v>
      </c>
      <c r="E370" s="40"/>
      <c r="F370" s="232" t="s">
        <v>607</v>
      </c>
      <c r="G370" s="40"/>
      <c r="H370" s="40"/>
      <c r="I370" s="233"/>
      <c r="J370" s="40"/>
      <c r="K370" s="40"/>
      <c r="L370" s="44"/>
      <c r="M370" s="234"/>
      <c r="N370" s="235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142</v>
      </c>
      <c r="AU370" s="17" t="s">
        <v>83</v>
      </c>
    </row>
    <row r="371" s="2" customFormat="1" ht="24.15" customHeight="1">
      <c r="A371" s="38"/>
      <c r="B371" s="39"/>
      <c r="C371" s="268" t="s">
        <v>608</v>
      </c>
      <c r="D371" s="268" t="s">
        <v>213</v>
      </c>
      <c r="E371" s="269" t="s">
        <v>609</v>
      </c>
      <c r="F371" s="270" t="s">
        <v>610</v>
      </c>
      <c r="G371" s="271" t="s">
        <v>178</v>
      </c>
      <c r="H371" s="272">
        <v>2.3319999999999999</v>
      </c>
      <c r="I371" s="273"/>
      <c r="J371" s="274">
        <f>ROUND(I371*H371,2)</f>
        <v>0</v>
      </c>
      <c r="K371" s="270" t="s">
        <v>139</v>
      </c>
      <c r="L371" s="275"/>
      <c r="M371" s="276" t="s">
        <v>1</v>
      </c>
      <c r="N371" s="277" t="s">
        <v>38</v>
      </c>
      <c r="O371" s="91"/>
      <c r="P371" s="227">
        <f>O371*H371</f>
        <v>0</v>
      </c>
      <c r="Q371" s="227">
        <v>0.03388</v>
      </c>
      <c r="R371" s="227">
        <f>Q371*H371</f>
        <v>0.079008159999999994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318</v>
      </c>
      <c r="AT371" s="229" t="s">
        <v>213</v>
      </c>
      <c r="AU371" s="229" t="s">
        <v>83</v>
      </c>
      <c r="AY371" s="17" t="s">
        <v>133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81</v>
      </c>
      <c r="BK371" s="230">
        <f>ROUND(I371*H371,2)</f>
        <v>0</v>
      </c>
      <c r="BL371" s="17" t="s">
        <v>229</v>
      </c>
      <c r="BM371" s="229" t="s">
        <v>611</v>
      </c>
    </row>
    <row r="372" s="2" customFormat="1">
      <c r="A372" s="38"/>
      <c r="B372" s="39"/>
      <c r="C372" s="40"/>
      <c r="D372" s="231" t="s">
        <v>142</v>
      </c>
      <c r="E372" s="40"/>
      <c r="F372" s="232" t="s">
        <v>610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142</v>
      </c>
      <c r="AU372" s="17" t="s">
        <v>83</v>
      </c>
    </row>
    <row r="373" s="13" customFormat="1">
      <c r="A373" s="13"/>
      <c r="B373" s="236"/>
      <c r="C373" s="237"/>
      <c r="D373" s="231" t="s">
        <v>144</v>
      </c>
      <c r="E373" s="238" t="s">
        <v>1</v>
      </c>
      <c r="F373" s="239" t="s">
        <v>612</v>
      </c>
      <c r="G373" s="237"/>
      <c r="H373" s="240">
        <v>2.3319999999999999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144</v>
      </c>
      <c r="AU373" s="246" t="s">
        <v>83</v>
      </c>
      <c r="AV373" s="13" t="s">
        <v>83</v>
      </c>
      <c r="AW373" s="13" t="s">
        <v>30</v>
      </c>
      <c r="AX373" s="13" t="s">
        <v>81</v>
      </c>
      <c r="AY373" s="246" t="s">
        <v>133</v>
      </c>
    </row>
    <row r="374" s="2" customFormat="1" ht="24.15" customHeight="1">
      <c r="A374" s="38"/>
      <c r="B374" s="39"/>
      <c r="C374" s="218" t="s">
        <v>613</v>
      </c>
      <c r="D374" s="218" t="s">
        <v>135</v>
      </c>
      <c r="E374" s="219" t="s">
        <v>614</v>
      </c>
      <c r="F374" s="220" t="s">
        <v>615</v>
      </c>
      <c r="G374" s="221" t="s">
        <v>190</v>
      </c>
      <c r="H374" s="222">
        <v>1.1599999999999999</v>
      </c>
      <c r="I374" s="223"/>
      <c r="J374" s="224">
        <f>ROUND(I374*H374,2)</f>
        <v>0</v>
      </c>
      <c r="K374" s="220" t="s">
        <v>139</v>
      </c>
      <c r="L374" s="44"/>
      <c r="M374" s="225" t="s">
        <v>1</v>
      </c>
      <c r="N374" s="226" t="s">
        <v>38</v>
      </c>
      <c r="O374" s="91"/>
      <c r="P374" s="227">
        <f>O374*H374</f>
        <v>0</v>
      </c>
      <c r="Q374" s="227">
        <v>0</v>
      </c>
      <c r="R374" s="227">
        <f>Q374*H374</f>
        <v>0</v>
      </c>
      <c r="S374" s="227">
        <v>0.002</v>
      </c>
      <c r="T374" s="228">
        <f>S374*H374</f>
        <v>0.00232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229</v>
      </c>
      <c r="AT374" s="229" t="s">
        <v>135</v>
      </c>
      <c r="AU374" s="229" t="s">
        <v>83</v>
      </c>
      <c r="AY374" s="17" t="s">
        <v>133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81</v>
      </c>
      <c r="BK374" s="230">
        <f>ROUND(I374*H374,2)</f>
        <v>0</v>
      </c>
      <c r="BL374" s="17" t="s">
        <v>229</v>
      </c>
      <c r="BM374" s="229" t="s">
        <v>616</v>
      </c>
    </row>
    <row r="375" s="2" customFormat="1">
      <c r="A375" s="38"/>
      <c r="B375" s="39"/>
      <c r="C375" s="40"/>
      <c r="D375" s="231" t="s">
        <v>142</v>
      </c>
      <c r="E375" s="40"/>
      <c r="F375" s="232" t="s">
        <v>617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142</v>
      </c>
      <c r="AU375" s="17" t="s">
        <v>83</v>
      </c>
    </row>
    <row r="376" s="2" customFormat="1" ht="24.15" customHeight="1">
      <c r="A376" s="38"/>
      <c r="B376" s="39"/>
      <c r="C376" s="218" t="s">
        <v>618</v>
      </c>
      <c r="D376" s="218" t="s">
        <v>135</v>
      </c>
      <c r="E376" s="219" t="s">
        <v>619</v>
      </c>
      <c r="F376" s="220" t="s">
        <v>620</v>
      </c>
      <c r="G376" s="221" t="s">
        <v>190</v>
      </c>
      <c r="H376" s="222">
        <v>1.05</v>
      </c>
      <c r="I376" s="223"/>
      <c r="J376" s="224">
        <f>ROUND(I376*H376,2)</f>
        <v>0</v>
      </c>
      <c r="K376" s="220" t="s">
        <v>139</v>
      </c>
      <c r="L376" s="44"/>
      <c r="M376" s="225" t="s">
        <v>1</v>
      </c>
      <c r="N376" s="226" t="s">
        <v>38</v>
      </c>
      <c r="O376" s="91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229</v>
      </c>
      <c r="AT376" s="229" t="s">
        <v>135</v>
      </c>
      <c r="AU376" s="229" t="s">
        <v>83</v>
      </c>
      <c r="AY376" s="17" t="s">
        <v>133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81</v>
      </c>
      <c r="BK376" s="230">
        <f>ROUND(I376*H376,2)</f>
        <v>0</v>
      </c>
      <c r="BL376" s="17" t="s">
        <v>229</v>
      </c>
      <c r="BM376" s="229" t="s">
        <v>621</v>
      </c>
    </row>
    <row r="377" s="2" customFormat="1">
      <c r="A377" s="38"/>
      <c r="B377" s="39"/>
      <c r="C377" s="40"/>
      <c r="D377" s="231" t="s">
        <v>142</v>
      </c>
      <c r="E377" s="40"/>
      <c r="F377" s="232" t="s">
        <v>622</v>
      </c>
      <c r="G377" s="40"/>
      <c r="H377" s="40"/>
      <c r="I377" s="233"/>
      <c r="J377" s="40"/>
      <c r="K377" s="40"/>
      <c r="L377" s="44"/>
      <c r="M377" s="234"/>
      <c r="N377" s="235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142</v>
      </c>
      <c r="AU377" s="17" t="s">
        <v>83</v>
      </c>
    </row>
    <row r="378" s="2" customFormat="1" ht="24.15" customHeight="1">
      <c r="A378" s="38"/>
      <c r="B378" s="39"/>
      <c r="C378" s="268" t="s">
        <v>623</v>
      </c>
      <c r="D378" s="268" t="s">
        <v>213</v>
      </c>
      <c r="E378" s="269" t="s">
        <v>624</v>
      </c>
      <c r="F378" s="270" t="s">
        <v>625</v>
      </c>
      <c r="G378" s="271" t="s">
        <v>190</v>
      </c>
      <c r="H378" s="272">
        <v>1.05</v>
      </c>
      <c r="I378" s="273"/>
      <c r="J378" s="274">
        <f>ROUND(I378*H378,2)</f>
        <v>0</v>
      </c>
      <c r="K378" s="270" t="s">
        <v>139</v>
      </c>
      <c r="L378" s="275"/>
      <c r="M378" s="276" t="s">
        <v>1</v>
      </c>
      <c r="N378" s="277" t="s">
        <v>38</v>
      </c>
      <c r="O378" s="91"/>
      <c r="P378" s="227">
        <f>O378*H378</f>
        <v>0</v>
      </c>
      <c r="Q378" s="227">
        <v>0.0040000000000000001</v>
      </c>
      <c r="R378" s="227">
        <f>Q378*H378</f>
        <v>0.0042000000000000006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318</v>
      </c>
      <c r="AT378" s="229" t="s">
        <v>213</v>
      </c>
      <c r="AU378" s="229" t="s">
        <v>83</v>
      </c>
      <c r="AY378" s="17" t="s">
        <v>133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81</v>
      </c>
      <c r="BK378" s="230">
        <f>ROUND(I378*H378,2)</f>
        <v>0</v>
      </c>
      <c r="BL378" s="17" t="s">
        <v>229</v>
      </c>
      <c r="BM378" s="229" t="s">
        <v>626</v>
      </c>
    </row>
    <row r="379" s="2" customFormat="1">
      <c r="A379" s="38"/>
      <c r="B379" s="39"/>
      <c r="C379" s="40"/>
      <c r="D379" s="231" t="s">
        <v>142</v>
      </c>
      <c r="E379" s="40"/>
      <c r="F379" s="232" t="s">
        <v>625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142</v>
      </c>
      <c r="AU379" s="17" t="s">
        <v>83</v>
      </c>
    </row>
    <row r="380" s="2" customFormat="1" ht="24.15" customHeight="1">
      <c r="A380" s="38"/>
      <c r="B380" s="39"/>
      <c r="C380" s="218" t="s">
        <v>627</v>
      </c>
      <c r="D380" s="218" t="s">
        <v>135</v>
      </c>
      <c r="E380" s="219" t="s">
        <v>628</v>
      </c>
      <c r="F380" s="220" t="s">
        <v>629</v>
      </c>
      <c r="G380" s="221" t="s">
        <v>487</v>
      </c>
      <c r="H380" s="278"/>
      <c r="I380" s="223"/>
      <c r="J380" s="224">
        <f>ROUND(I380*H380,2)</f>
        <v>0</v>
      </c>
      <c r="K380" s="220" t="s">
        <v>139</v>
      </c>
      <c r="L380" s="44"/>
      <c r="M380" s="225" t="s">
        <v>1</v>
      </c>
      <c r="N380" s="226" t="s">
        <v>38</v>
      </c>
      <c r="O380" s="9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229</v>
      </c>
      <c r="AT380" s="229" t="s">
        <v>135</v>
      </c>
      <c r="AU380" s="229" t="s">
        <v>83</v>
      </c>
      <c r="AY380" s="17" t="s">
        <v>133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81</v>
      </c>
      <c r="BK380" s="230">
        <f>ROUND(I380*H380,2)</f>
        <v>0</v>
      </c>
      <c r="BL380" s="17" t="s">
        <v>229</v>
      </c>
      <c r="BM380" s="229" t="s">
        <v>630</v>
      </c>
    </row>
    <row r="381" s="2" customFormat="1">
      <c r="A381" s="38"/>
      <c r="B381" s="39"/>
      <c r="C381" s="40"/>
      <c r="D381" s="231" t="s">
        <v>142</v>
      </c>
      <c r="E381" s="40"/>
      <c r="F381" s="232" t="s">
        <v>631</v>
      </c>
      <c r="G381" s="40"/>
      <c r="H381" s="40"/>
      <c r="I381" s="233"/>
      <c r="J381" s="40"/>
      <c r="K381" s="40"/>
      <c r="L381" s="44"/>
      <c r="M381" s="234"/>
      <c r="N381" s="23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142</v>
      </c>
      <c r="AU381" s="17" t="s">
        <v>83</v>
      </c>
    </row>
    <row r="382" s="12" customFormat="1" ht="22.8" customHeight="1">
      <c r="A382" s="12"/>
      <c r="B382" s="202"/>
      <c r="C382" s="203"/>
      <c r="D382" s="204" t="s">
        <v>72</v>
      </c>
      <c r="E382" s="216" t="s">
        <v>632</v>
      </c>
      <c r="F382" s="216" t="s">
        <v>633</v>
      </c>
      <c r="G382" s="203"/>
      <c r="H382" s="203"/>
      <c r="I382" s="206"/>
      <c r="J382" s="217">
        <f>BK382</f>
        <v>0</v>
      </c>
      <c r="K382" s="203"/>
      <c r="L382" s="208"/>
      <c r="M382" s="209"/>
      <c r="N382" s="210"/>
      <c r="O382" s="210"/>
      <c r="P382" s="211">
        <f>SUM(P383:P415)</f>
        <v>0</v>
      </c>
      <c r="Q382" s="210"/>
      <c r="R382" s="211">
        <f>SUM(R383:R415)</f>
        <v>973.02437615000008</v>
      </c>
      <c r="S382" s="210"/>
      <c r="T382" s="212">
        <f>SUM(T383:T415)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3" t="s">
        <v>83</v>
      </c>
      <c r="AT382" s="214" t="s">
        <v>72</v>
      </c>
      <c r="AU382" s="214" t="s">
        <v>81</v>
      </c>
      <c r="AY382" s="213" t="s">
        <v>133</v>
      </c>
      <c r="BK382" s="215">
        <f>SUM(BK383:BK415)</f>
        <v>0</v>
      </c>
    </row>
    <row r="383" s="2" customFormat="1" ht="24.15" customHeight="1">
      <c r="A383" s="38"/>
      <c r="B383" s="39"/>
      <c r="C383" s="218" t="s">
        <v>634</v>
      </c>
      <c r="D383" s="218" t="s">
        <v>135</v>
      </c>
      <c r="E383" s="219" t="s">
        <v>635</v>
      </c>
      <c r="F383" s="220" t="s">
        <v>636</v>
      </c>
      <c r="G383" s="221" t="s">
        <v>190</v>
      </c>
      <c r="H383" s="222">
        <v>8.25</v>
      </c>
      <c r="I383" s="223"/>
      <c r="J383" s="224">
        <f>ROUND(I383*H383,2)</f>
        <v>0</v>
      </c>
      <c r="K383" s="220" t="s">
        <v>139</v>
      </c>
      <c r="L383" s="44"/>
      <c r="M383" s="225" t="s">
        <v>1</v>
      </c>
      <c r="N383" s="226" t="s">
        <v>38</v>
      </c>
      <c r="O383" s="91"/>
      <c r="P383" s="227">
        <f>O383*H383</f>
        <v>0</v>
      </c>
      <c r="Q383" s="227">
        <v>0.00040000000000000002</v>
      </c>
      <c r="R383" s="227">
        <f>Q383*H383</f>
        <v>0.0033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229</v>
      </c>
      <c r="AT383" s="229" t="s">
        <v>135</v>
      </c>
      <c r="AU383" s="229" t="s">
        <v>83</v>
      </c>
      <c r="AY383" s="17" t="s">
        <v>133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81</v>
      </c>
      <c r="BK383" s="230">
        <f>ROUND(I383*H383,2)</f>
        <v>0</v>
      </c>
      <c r="BL383" s="17" t="s">
        <v>229</v>
      </c>
      <c r="BM383" s="229" t="s">
        <v>637</v>
      </c>
    </row>
    <row r="384" s="2" customFormat="1">
      <c r="A384" s="38"/>
      <c r="B384" s="39"/>
      <c r="C384" s="40"/>
      <c r="D384" s="231" t="s">
        <v>142</v>
      </c>
      <c r="E384" s="40"/>
      <c r="F384" s="232" t="s">
        <v>638</v>
      </c>
      <c r="G384" s="40"/>
      <c r="H384" s="40"/>
      <c r="I384" s="233"/>
      <c r="J384" s="40"/>
      <c r="K384" s="40"/>
      <c r="L384" s="44"/>
      <c r="M384" s="234"/>
      <c r="N384" s="23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142</v>
      </c>
      <c r="AU384" s="17" t="s">
        <v>83</v>
      </c>
    </row>
    <row r="385" s="13" customFormat="1">
      <c r="A385" s="13"/>
      <c r="B385" s="236"/>
      <c r="C385" s="237"/>
      <c r="D385" s="231" t="s">
        <v>144</v>
      </c>
      <c r="E385" s="238" t="s">
        <v>1</v>
      </c>
      <c r="F385" s="239" t="s">
        <v>639</v>
      </c>
      <c r="G385" s="237"/>
      <c r="H385" s="240">
        <v>8.25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144</v>
      </c>
      <c r="AU385" s="246" t="s">
        <v>83</v>
      </c>
      <c r="AV385" s="13" t="s">
        <v>83</v>
      </c>
      <c r="AW385" s="13" t="s">
        <v>30</v>
      </c>
      <c r="AX385" s="13" t="s">
        <v>81</v>
      </c>
      <c r="AY385" s="246" t="s">
        <v>133</v>
      </c>
    </row>
    <row r="386" s="2" customFormat="1" ht="21.75" customHeight="1">
      <c r="A386" s="38"/>
      <c r="B386" s="39"/>
      <c r="C386" s="268" t="s">
        <v>640</v>
      </c>
      <c r="D386" s="268" t="s">
        <v>213</v>
      </c>
      <c r="E386" s="269" t="s">
        <v>641</v>
      </c>
      <c r="F386" s="270" t="s">
        <v>642</v>
      </c>
      <c r="G386" s="271" t="s">
        <v>190</v>
      </c>
      <c r="H386" s="272">
        <v>8.25</v>
      </c>
      <c r="I386" s="273"/>
      <c r="J386" s="274">
        <f>ROUND(I386*H386,2)</f>
        <v>0</v>
      </c>
      <c r="K386" s="270" t="s">
        <v>1</v>
      </c>
      <c r="L386" s="275"/>
      <c r="M386" s="276" t="s">
        <v>1</v>
      </c>
      <c r="N386" s="277" t="s">
        <v>38</v>
      </c>
      <c r="O386" s="9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318</v>
      </c>
      <c r="AT386" s="229" t="s">
        <v>213</v>
      </c>
      <c r="AU386" s="229" t="s">
        <v>83</v>
      </c>
      <c r="AY386" s="17" t="s">
        <v>133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81</v>
      </c>
      <c r="BK386" s="230">
        <f>ROUND(I386*H386,2)</f>
        <v>0</v>
      </c>
      <c r="BL386" s="17" t="s">
        <v>229</v>
      </c>
      <c r="BM386" s="229" t="s">
        <v>643</v>
      </c>
    </row>
    <row r="387" s="2" customFormat="1">
      <c r="A387" s="38"/>
      <c r="B387" s="39"/>
      <c r="C387" s="40"/>
      <c r="D387" s="231" t="s">
        <v>142</v>
      </c>
      <c r="E387" s="40"/>
      <c r="F387" s="232" t="s">
        <v>642</v>
      </c>
      <c r="G387" s="40"/>
      <c r="H387" s="40"/>
      <c r="I387" s="233"/>
      <c r="J387" s="40"/>
      <c r="K387" s="40"/>
      <c r="L387" s="44"/>
      <c r="M387" s="234"/>
      <c r="N387" s="235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142</v>
      </c>
      <c r="AU387" s="17" t="s">
        <v>83</v>
      </c>
    </row>
    <row r="388" s="2" customFormat="1" ht="24.15" customHeight="1">
      <c r="A388" s="38"/>
      <c r="B388" s="39"/>
      <c r="C388" s="218" t="s">
        <v>644</v>
      </c>
      <c r="D388" s="218" t="s">
        <v>135</v>
      </c>
      <c r="E388" s="219" t="s">
        <v>645</v>
      </c>
      <c r="F388" s="220" t="s">
        <v>646</v>
      </c>
      <c r="G388" s="221" t="s">
        <v>190</v>
      </c>
      <c r="H388" s="222">
        <v>2</v>
      </c>
      <c r="I388" s="223"/>
      <c r="J388" s="224">
        <f>ROUND(I388*H388,2)</f>
        <v>0</v>
      </c>
      <c r="K388" s="220" t="s">
        <v>139</v>
      </c>
      <c r="L388" s="44"/>
      <c r="M388" s="225" t="s">
        <v>1</v>
      </c>
      <c r="N388" s="226" t="s">
        <v>38</v>
      </c>
      <c r="O388" s="91"/>
      <c r="P388" s="227">
        <f>O388*H388</f>
        <v>0</v>
      </c>
      <c r="Q388" s="227">
        <v>0.00040000000000000002</v>
      </c>
      <c r="R388" s="227">
        <f>Q388*H388</f>
        <v>0.00080000000000000004</v>
      </c>
      <c r="S388" s="227">
        <v>0</v>
      </c>
      <c r="T388" s="22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229</v>
      </c>
      <c r="AT388" s="229" t="s">
        <v>135</v>
      </c>
      <c r="AU388" s="229" t="s">
        <v>83</v>
      </c>
      <c r="AY388" s="17" t="s">
        <v>133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81</v>
      </c>
      <c r="BK388" s="230">
        <f>ROUND(I388*H388,2)</f>
        <v>0</v>
      </c>
      <c r="BL388" s="17" t="s">
        <v>229</v>
      </c>
      <c r="BM388" s="229" t="s">
        <v>647</v>
      </c>
    </row>
    <row r="389" s="2" customFormat="1">
      <c r="A389" s="38"/>
      <c r="B389" s="39"/>
      <c r="C389" s="40"/>
      <c r="D389" s="231" t="s">
        <v>142</v>
      </c>
      <c r="E389" s="40"/>
      <c r="F389" s="232" t="s">
        <v>648</v>
      </c>
      <c r="G389" s="40"/>
      <c r="H389" s="40"/>
      <c r="I389" s="233"/>
      <c r="J389" s="40"/>
      <c r="K389" s="40"/>
      <c r="L389" s="44"/>
      <c r="M389" s="234"/>
      <c r="N389" s="23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142</v>
      </c>
      <c r="AU389" s="17" t="s">
        <v>83</v>
      </c>
    </row>
    <row r="390" s="2" customFormat="1" ht="24.15" customHeight="1">
      <c r="A390" s="38"/>
      <c r="B390" s="39"/>
      <c r="C390" s="268" t="s">
        <v>649</v>
      </c>
      <c r="D390" s="268" t="s">
        <v>213</v>
      </c>
      <c r="E390" s="269" t="s">
        <v>650</v>
      </c>
      <c r="F390" s="270" t="s">
        <v>651</v>
      </c>
      <c r="G390" s="271" t="s">
        <v>190</v>
      </c>
      <c r="H390" s="272">
        <v>2</v>
      </c>
      <c r="I390" s="273"/>
      <c r="J390" s="274">
        <f>ROUND(I390*H390,2)</f>
        <v>0</v>
      </c>
      <c r="K390" s="270" t="s">
        <v>1</v>
      </c>
      <c r="L390" s="275"/>
      <c r="M390" s="276" t="s">
        <v>1</v>
      </c>
      <c r="N390" s="277" t="s">
        <v>38</v>
      </c>
      <c r="O390" s="9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318</v>
      </c>
      <c r="AT390" s="229" t="s">
        <v>213</v>
      </c>
      <c r="AU390" s="229" t="s">
        <v>83</v>
      </c>
      <c r="AY390" s="17" t="s">
        <v>133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81</v>
      </c>
      <c r="BK390" s="230">
        <f>ROUND(I390*H390,2)</f>
        <v>0</v>
      </c>
      <c r="BL390" s="17" t="s">
        <v>229</v>
      </c>
      <c r="BM390" s="229" t="s">
        <v>652</v>
      </c>
    </row>
    <row r="391" s="2" customFormat="1">
      <c r="A391" s="38"/>
      <c r="B391" s="39"/>
      <c r="C391" s="40"/>
      <c r="D391" s="231" t="s">
        <v>142</v>
      </c>
      <c r="E391" s="40"/>
      <c r="F391" s="232" t="s">
        <v>651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142</v>
      </c>
      <c r="AU391" s="17" t="s">
        <v>83</v>
      </c>
    </row>
    <row r="392" s="2" customFormat="1" ht="24.15" customHeight="1">
      <c r="A392" s="38"/>
      <c r="B392" s="39"/>
      <c r="C392" s="218" t="s">
        <v>653</v>
      </c>
      <c r="D392" s="218" t="s">
        <v>135</v>
      </c>
      <c r="E392" s="219" t="s">
        <v>654</v>
      </c>
      <c r="F392" s="220" t="s">
        <v>655</v>
      </c>
      <c r="G392" s="221" t="s">
        <v>185</v>
      </c>
      <c r="H392" s="222">
        <v>6</v>
      </c>
      <c r="I392" s="223"/>
      <c r="J392" s="224">
        <f>ROUND(I392*H392,2)</f>
        <v>0</v>
      </c>
      <c r="K392" s="220" t="s">
        <v>139</v>
      </c>
      <c r="L392" s="44"/>
      <c r="M392" s="225" t="s">
        <v>1</v>
      </c>
      <c r="N392" s="226" t="s">
        <v>38</v>
      </c>
      <c r="O392" s="9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9" t="s">
        <v>140</v>
      </c>
      <c r="AT392" s="229" t="s">
        <v>135</v>
      </c>
      <c r="AU392" s="229" t="s">
        <v>83</v>
      </c>
      <c r="AY392" s="17" t="s">
        <v>133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7" t="s">
        <v>81</v>
      </c>
      <c r="BK392" s="230">
        <f>ROUND(I392*H392,2)</f>
        <v>0</v>
      </c>
      <c r="BL392" s="17" t="s">
        <v>140</v>
      </c>
      <c r="BM392" s="229" t="s">
        <v>656</v>
      </c>
    </row>
    <row r="393" s="2" customFormat="1">
      <c r="A393" s="38"/>
      <c r="B393" s="39"/>
      <c r="C393" s="40"/>
      <c r="D393" s="231" t="s">
        <v>142</v>
      </c>
      <c r="E393" s="40"/>
      <c r="F393" s="232" t="s">
        <v>657</v>
      </c>
      <c r="G393" s="40"/>
      <c r="H393" s="40"/>
      <c r="I393" s="233"/>
      <c r="J393" s="40"/>
      <c r="K393" s="40"/>
      <c r="L393" s="44"/>
      <c r="M393" s="234"/>
      <c r="N393" s="235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142</v>
      </c>
      <c r="AU393" s="17" t="s">
        <v>83</v>
      </c>
    </row>
    <row r="394" s="2" customFormat="1" ht="24.15" customHeight="1">
      <c r="A394" s="38"/>
      <c r="B394" s="39"/>
      <c r="C394" s="268" t="s">
        <v>658</v>
      </c>
      <c r="D394" s="268" t="s">
        <v>213</v>
      </c>
      <c r="E394" s="269" t="s">
        <v>659</v>
      </c>
      <c r="F394" s="270" t="s">
        <v>660</v>
      </c>
      <c r="G394" s="271" t="s">
        <v>185</v>
      </c>
      <c r="H394" s="272">
        <v>6</v>
      </c>
      <c r="I394" s="273"/>
      <c r="J394" s="274">
        <f>ROUND(I394*H394,2)</f>
        <v>0</v>
      </c>
      <c r="K394" s="270" t="s">
        <v>139</v>
      </c>
      <c r="L394" s="275"/>
      <c r="M394" s="276" t="s">
        <v>1</v>
      </c>
      <c r="N394" s="277" t="s">
        <v>38</v>
      </c>
      <c r="O394" s="91"/>
      <c r="P394" s="227">
        <f>O394*H394</f>
        <v>0</v>
      </c>
      <c r="Q394" s="227">
        <v>0.0118</v>
      </c>
      <c r="R394" s="227">
        <f>Q394*H394</f>
        <v>0.070800000000000002</v>
      </c>
      <c r="S394" s="227">
        <v>0</v>
      </c>
      <c r="T394" s="22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9" t="s">
        <v>182</v>
      </c>
      <c r="AT394" s="229" t="s">
        <v>213</v>
      </c>
      <c r="AU394" s="229" t="s">
        <v>83</v>
      </c>
      <c r="AY394" s="17" t="s">
        <v>133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7" t="s">
        <v>81</v>
      </c>
      <c r="BK394" s="230">
        <f>ROUND(I394*H394,2)</f>
        <v>0</v>
      </c>
      <c r="BL394" s="17" t="s">
        <v>140</v>
      </c>
      <c r="BM394" s="229" t="s">
        <v>661</v>
      </c>
    </row>
    <row r="395" s="2" customFormat="1">
      <c r="A395" s="38"/>
      <c r="B395" s="39"/>
      <c r="C395" s="40"/>
      <c r="D395" s="231" t="s">
        <v>142</v>
      </c>
      <c r="E395" s="40"/>
      <c r="F395" s="232" t="s">
        <v>660</v>
      </c>
      <c r="G395" s="40"/>
      <c r="H395" s="40"/>
      <c r="I395" s="233"/>
      <c r="J395" s="40"/>
      <c r="K395" s="40"/>
      <c r="L395" s="44"/>
      <c r="M395" s="234"/>
      <c r="N395" s="23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142</v>
      </c>
      <c r="AU395" s="17" t="s">
        <v>83</v>
      </c>
    </row>
    <row r="396" s="2" customFormat="1" ht="16.5" customHeight="1">
      <c r="A396" s="38"/>
      <c r="B396" s="39"/>
      <c r="C396" s="218" t="s">
        <v>662</v>
      </c>
      <c r="D396" s="218" t="s">
        <v>135</v>
      </c>
      <c r="E396" s="219" t="s">
        <v>663</v>
      </c>
      <c r="F396" s="220" t="s">
        <v>664</v>
      </c>
      <c r="G396" s="221" t="s">
        <v>665</v>
      </c>
      <c r="H396" s="222">
        <v>239.22</v>
      </c>
      <c r="I396" s="223"/>
      <c r="J396" s="224">
        <f>ROUND(I396*H396,2)</f>
        <v>0</v>
      </c>
      <c r="K396" s="220" t="s">
        <v>139</v>
      </c>
      <c r="L396" s="44"/>
      <c r="M396" s="225" t="s">
        <v>1</v>
      </c>
      <c r="N396" s="226" t="s">
        <v>38</v>
      </c>
      <c r="O396" s="91"/>
      <c r="P396" s="227">
        <f>O396*H396</f>
        <v>0</v>
      </c>
      <c r="Q396" s="227">
        <v>5.0000000000000002E-05</v>
      </c>
      <c r="R396" s="227">
        <f>Q396*H396</f>
        <v>0.011961000000000001</v>
      </c>
      <c r="S396" s="227">
        <v>0</v>
      </c>
      <c r="T396" s="22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9" t="s">
        <v>229</v>
      </c>
      <c r="AT396" s="229" t="s">
        <v>135</v>
      </c>
      <c r="AU396" s="229" t="s">
        <v>83</v>
      </c>
      <c r="AY396" s="17" t="s">
        <v>133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7" t="s">
        <v>81</v>
      </c>
      <c r="BK396" s="230">
        <f>ROUND(I396*H396,2)</f>
        <v>0</v>
      </c>
      <c r="BL396" s="17" t="s">
        <v>229</v>
      </c>
      <c r="BM396" s="229" t="s">
        <v>666</v>
      </c>
    </row>
    <row r="397" s="2" customFormat="1">
      <c r="A397" s="38"/>
      <c r="B397" s="39"/>
      <c r="C397" s="40"/>
      <c r="D397" s="231" t="s">
        <v>142</v>
      </c>
      <c r="E397" s="40"/>
      <c r="F397" s="232" t="s">
        <v>667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142</v>
      </c>
      <c r="AU397" s="17" t="s">
        <v>83</v>
      </c>
    </row>
    <row r="398" s="13" customFormat="1">
      <c r="A398" s="13"/>
      <c r="B398" s="236"/>
      <c r="C398" s="237"/>
      <c r="D398" s="231" t="s">
        <v>144</v>
      </c>
      <c r="E398" s="238" t="s">
        <v>1</v>
      </c>
      <c r="F398" s="239" t="s">
        <v>668</v>
      </c>
      <c r="G398" s="237"/>
      <c r="H398" s="240">
        <v>239.22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144</v>
      </c>
      <c r="AU398" s="246" t="s">
        <v>83</v>
      </c>
      <c r="AV398" s="13" t="s">
        <v>83</v>
      </c>
      <c r="AW398" s="13" t="s">
        <v>30</v>
      </c>
      <c r="AX398" s="13" t="s">
        <v>81</v>
      </c>
      <c r="AY398" s="246" t="s">
        <v>133</v>
      </c>
    </row>
    <row r="399" s="2" customFormat="1" ht="33" customHeight="1">
      <c r="A399" s="38"/>
      <c r="B399" s="39"/>
      <c r="C399" s="268" t="s">
        <v>669</v>
      </c>
      <c r="D399" s="268" t="s">
        <v>213</v>
      </c>
      <c r="E399" s="269" t="s">
        <v>670</v>
      </c>
      <c r="F399" s="270" t="s">
        <v>671</v>
      </c>
      <c r="G399" s="271" t="s">
        <v>178</v>
      </c>
      <c r="H399" s="272">
        <v>7.9740000000000002</v>
      </c>
      <c r="I399" s="273"/>
      <c r="J399" s="274">
        <f>ROUND(I399*H399,2)</f>
        <v>0</v>
      </c>
      <c r="K399" s="270" t="s">
        <v>1</v>
      </c>
      <c r="L399" s="275"/>
      <c r="M399" s="276" t="s">
        <v>1</v>
      </c>
      <c r="N399" s="277" t="s">
        <v>38</v>
      </c>
      <c r="O399" s="91"/>
      <c r="P399" s="227">
        <f>O399*H399</f>
        <v>0</v>
      </c>
      <c r="Q399" s="227">
        <v>0.038399999999999997</v>
      </c>
      <c r="R399" s="227">
        <f>Q399*H399</f>
        <v>0.30620159999999996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318</v>
      </c>
      <c r="AT399" s="229" t="s">
        <v>213</v>
      </c>
      <c r="AU399" s="229" t="s">
        <v>83</v>
      </c>
      <c r="AY399" s="17" t="s">
        <v>133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81</v>
      </c>
      <c r="BK399" s="230">
        <f>ROUND(I399*H399,2)</f>
        <v>0</v>
      </c>
      <c r="BL399" s="17" t="s">
        <v>229</v>
      </c>
      <c r="BM399" s="229" t="s">
        <v>672</v>
      </c>
    </row>
    <row r="400" s="2" customFormat="1">
      <c r="A400" s="38"/>
      <c r="B400" s="39"/>
      <c r="C400" s="40"/>
      <c r="D400" s="231" t="s">
        <v>142</v>
      </c>
      <c r="E400" s="40"/>
      <c r="F400" s="232" t="s">
        <v>671</v>
      </c>
      <c r="G400" s="40"/>
      <c r="H400" s="40"/>
      <c r="I400" s="233"/>
      <c r="J400" s="40"/>
      <c r="K400" s="40"/>
      <c r="L400" s="44"/>
      <c r="M400" s="234"/>
      <c r="N400" s="23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142</v>
      </c>
      <c r="AU400" s="17" t="s">
        <v>83</v>
      </c>
    </row>
    <row r="401" s="13" customFormat="1">
      <c r="A401" s="13"/>
      <c r="B401" s="236"/>
      <c r="C401" s="237"/>
      <c r="D401" s="231" t="s">
        <v>144</v>
      </c>
      <c r="E401" s="238" t="s">
        <v>1</v>
      </c>
      <c r="F401" s="239" t="s">
        <v>673</v>
      </c>
      <c r="G401" s="237"/>
      <c r="H401" s="240">
        <v>7.9740000000000002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144</v>
      </c>
      <c r="AU401" s="246" t="s">
        <v>83</v>
      </c>
      <c r="AV401" s="13" t="s">
        <v>83</v>
      </c>
      <c r="AW401" s="13" t="s">
        <v>30</v>
      </c>
      <c r="AX401" s="13" t="s">
        <v>81</v>
      </c>
      <c r="AY401" s="246" t="s">
        <v>133</v>
      </c>
    </row>
    <row r="402" s="2" customFormat="1" ht="24.15" customHeight="1">
      <c r="A402" s="38"/>
      <c r="B402" s="39"/>
      <c r="C402" s="218" t="s">
        <v>674</v>
      </c>
      <c r="D402" s="218" t="s">
        <v>135</v>
      </c>
      <c r="E402" s="219" t="s">
        <v>675</v>
      </c>
      <c r="F402" s="220" t="s">
        <v>676</v>
      </c>
      <c r="G402" s="221" t="s">
        <v>665</v>
      </c>
      <c r="H402" s="222">
        <v>926.27099999999996</v>
      </c>
      <c r="I402" s="223"/>
      <c r="J402" s="224">
        <f>ROUND(I402*H402,2)</f>
        <v>0</v>
      </c>
      <c r="K402" s="220" t="s">
        <v>139</v>
      </c>
      <c r="L402" s="44"/>
      <c r="M402" s="225" t="s">
        <v>1</v>
      </c>
      <c r="N402" s="226" t="s">
        <v>38</v>
      </c>
      <c r="O402" s="91"/>
      <c r="P402" s="227">
        <f>O402*H402</f>
        <v>0</v>
      </c>
      <c r="Q402" s="227">
        <v>5.0000000000000002E-05</v>
      </c>
      <c r="R402" s="227">
        <f>Q402*H402</f>
        <v>0.046313550000000002</v>
      </c>
      <c r="S402" s="227">
        <v>0</v>
      </c>
      <c r="T402" s="22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229</v>
      </c>
      <c r="AT402" s="229" t="s">
        <v>135</v>
      </c>
      <c r="AU402" s="229" t="s">
        <v>83</v>
      </c>
      <c r="AY402" s="17" t="s">
        <v>133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81</v>
      </c>
      <c r="BK402" s="230">
        <f>ROUND(I402*H402,2)</f>
        <v>0</v>
      </c>
      <c r="BL402" s="17" t="s">
        <v>229</v>
      </c>
      <c r="BM402" s="229" t="s">
        <v>677</v>
      </c>
    </row>
    <row r="403" s="2" customFormat="1">
      <c r="A403" s="38"/>
      <c r="B403" s="39"/>
      <c r="C403" s="40"/>
      <c r="D403" s="231" t="s">
        <v>142</v>
      </c>
      <c r="E403" s="40"/>
      <c r="F403" s="232" t="s">
        <v>678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142</v>
      </c>
      <c r="AU403" s="17" t="s">
        <v>83</v>
      </c>
    </row>
    <row r="404" s="14" customFormat="1">
      <c r="A404" s="14"/>
      <c r="B404" s="247"/>
      <c r="C404" s="248"/>
      <c r="D404" s="231" t="s">
        <v>144</v>
      </c>
      <c r="E404" s="249" t="s">
        <v>1</v>
      </c>
      <c r="F404" s="250" t="s">
        <v>679</v>
      </c>
      <c r="G404" s="248"/>
      <c r="H404" s="249" t="s">
        <v>1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144</v>
      </c>
      <c r="AU404" s="256" t="s">
        <v>83</v>
      </c>
      <c r="AV404" s="14" t="s">
        <v>81</v>
      </c>
      <c r="AW404" s="14" t="s">
        <v>30</v>
      </c>
      <c r="AX404" s="14" t="s">
        <v>73</v>
      </c>
      <c r="AY404" s="256" t="s">
        <v>133</v>
      </c>
    </row>
    <row r="405" s="13" customFormat="1">
      <c r="A405" s="13"/>
      <c r="B405" s="236"/>
      <c r="C405" s="237"/>
      <c r="D405" s="231" t="s">
        <v>144</v>
      </c>
      <c r="E405" s="238" t="s">
        <v>1</v>
      </c>
      <c r="F405" s="239" t="s">
        <v>680</v>
      </c>
      <c r="G405" s="237"/>
      <c r="H405" s="240">
        <v>637.49199999999996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144</v>
      </c>
      <c r="AU405" s="246" t="s">
        <v>83</v>
      </c>
      <c r="AV405" s="13" t="s">
        <v>83</v>
      </c>
      <c r="AW405" s="13" t="s">
        <v>30</v>
      </c>
      <c r="AX405" s="13" t="s">
        <v>73</v>
      </c>
      <c r="AY405" s="246" t="s">
        <v>133</v>
      </c>
    </row>
    <row r="406" s="14" customFormat="1">
      <c r="A406" s="14"/>
      <c r="B406" s="247"/>
      <c r="C406" s="248"/>
      <c r="D406" s="231" t="s">
        <v>144</v>
      </c>
      <c r="E406" s="249" t="s">
        <v>1</v>
      </c>
      <c r="F406" s="250" t="s">
        <v>681</v>
      </c>
      <c r="G406" s="248"/>
      <c r="H406" s="249" t="s">
        <v>1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144</v>
      </c>
      <c r="AU406" s="256" t="s">
        <v>83</v>
      </c>
      <c r="AV406" s="14" t="s">
        <v>81</v>
      </c>
      <c r="AW406" s="14" t="s">
        <v>30</v>
      </c>
      <c r="AX406" s="14" t="s">
        <v>73</v>
      </c>
      <c r="AY406" s="256" t="s">
        <v>133</v>
      </c>
    </row>
    <row r="407" s="13" customFormat="1">
      <c r="A407" s="13"/>
      <c r="B407" s="236"/>
      <c r="C407" s="237"/>
      <c r="D407" s="231" t="s">
        <v>144</v>
      </c>
      <c r="E407" s="238" t="s">
        <v>1</v>
      </c>
      <c r="F407" s="239" t="s">
        <v>682</v>
      </c>
      <c r="G407" s="237"/>
      <c r="H407" s="240">
        <v>52.490000000000002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144</v>
      </c>
      <c r="AU407" s="246" t="s">
        <v>83</v>
      </c>
      <c r="AV407" s="13" t="s">
        <v>83</v>
      </c>
      <c r="AW407" s="13" t="s">
        <v>30</v>
      </c>
      <c r="AX407" s="13" t="s">
        <v>73</v>
      </c>
      <c r="AY407" s="246" t="s">
        <v>133</v>
      </c>
    </row>
    <row r="408" s="14" customFormat="1">
      <c r="A408" s="14"/>
      <c r="B408" s="247"/>
      <c r="C408" s="248"/>
      <c r="D408" s="231" t="s">
        <v>144</v>
      </c>
      <c r="E408" s="249" t="s">
        <v>1</v>
      </c>
      <c r="F408" s="250" t="s">
        <v>683</v>
      </c>
      <c r="G408" s="248"/>
      <c r="H408" s="249" t="s">
        <v>1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144</v>
      </c>
      <c r="AU408" s="256" t="s">
        <v>83</v>
      </c>
      <c r="AV408" s="14" t="s">
        <v>81</v>
      </c>
      <c r="AW408" s="14" t="s">
        <v>30</v>
      </c>
      <c r="AX408" s="14" t="s">
        <v>73</v>
      </c>
      <c r="AY408" s="256" t="s">
        <v>133</v>
      </c>
    </row>
    <row r="409" s="13" customFormat="1">
      <c r="A409" s="13"/>
      <c r="B409" s="236"/>
      <c r="C409" s="237"/>
      <c r="D409" s="231" t="s">
        <v>144</v>
      </c>
      <c r="E409" s="238" t="s">
        <v>1</v>
      </c>
      <c r="F409" s="239" t="s">
        <v>684</v>
      </c>
      <c r="G409" s="237"/>
      <c r="H409" s="240">
        <v>236.28899999999999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144</v>
      </c>
      <c r="AU409" s="246" t="s">
        <v>83</v>
      </c>
      <c r="AV409" s="13" t="s">
        <v>83</v>
      </c>
      <c r="AW409" s="13" t="s">
        <v>30</v>
      </c>
      <c r="AX409" s="13" t="s">
        <v>73</v>
      </c>
      <c r="AY409" s="246" t="s">
        <v>133</v>
      </c>
    </row>
    <row r="410" s="15" customFormat="1">
      <c r="A410" s="15"/>
      <c r="B410" s="257"/>
      <c r="C410" s="258"/>
      <c r="D410" s="231" t="s">
        <v>144</v>
      </c>
      <c r="E410" s="259" t="s">
        <v>1</v>
      </c>
      <c r="F410" s="260" t="s">
        <v>211</v>
      </c>
      <c r="G410" s="258"/>
      <c r="H410" s="261">
        <v>926.27099999999996</v>
      </c>
      <c r="I410" s="262"/>
      <c r="J410" s="258"/>
      <c r="K410" s="258"/>
      <c r="L410" s="263"/>
      <c r="M410" s="264"/>
      <c r="N410" s="265"/>
      <c r="O410" s="265"/>
      <c r="P410" s="265"/>
      <c r="Q410" s="265"/>
      <c r="R410" s="265"/>
      <c r="S410" s="265"/>
      <c r="T410" s="26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7" t="s">
        <v>144</v>
      </c>
      <c r="AU410" s="267" t="s">
        <v>83</v>
      </c>
      <c r="AV410" s="15" t="s">
        <v>140</v>
      </c>
      <c r="AW410" s="15" t="s">
        <v>30</v>
      </c>
      <c r="AX410" s="15" t="s">
        <v>81</v>
      </c>
      <c r="AY410" s="267" t="s">
        <v>133</v>
      </c>
    </row>
    <row r="411" s="2" customFormat="1" ht="33" customHeight="1">
      <c r="A411" s="38"/>
      <c r="B411" s="39"/>
      <c r="C411" s="268" t="s">
        <v>685</v>
      </c>
      <c r="D411" s="268" t="s">
        <v>213</v>
      </c>
      <c r="E411" s="269" t="s">
        <v>686</v>
      </c>
      <c r="F411" s="270" t="s">
        <v>687</v>
      </c>
      <c r="G411" s="271" t="s">
        <v>157</v>
      </c>
      <c r="H411" s="272">
        <v>972.58500000000004</v>
      </c>
      <c r="I411" s="273"/>
      <c r="J411" s="274">
        <f>ROUND(I411*H411,2)</f>
        <v>0</v>
      </c>
      <c r="K411" s="270" t="s">
        <v>1</v>
      </c>
      <c r="L411" s="275"/>
      <c r="M411" s="276" t="s">
        <v>1</v>
      </c>
      <c r="N411" s="277" t="s">
        <v>38</v>
      </c>
      <c r="O411" s="91"/>
      <c r="P411" s="227">
        <f>O411*H411</f>
        <v>0</v>
      </c>
      <c r="Q411" s="227">
        <v>1</v>
      </c>
      <c r="R411" s="227">
        <f>Q411*H411</f>
        <v>972.58500000000004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318</v>
      </c>
      <c r="AT411" s="229" t="s">
        <v>213</v>
      </c>
      <c r="AU411" s="229" t="s">
        <v>83</v>
      </c>
      <c r="AY411" s="17" t="s">
        <v>133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81</v>
      </c>
      <c r="BK411" s="230">
        <f>ROUND(I411*H411,2)</f>
        <v>0</v>
      </c>
      <c r="BL411" s="17" t="s">
        <v>229</v>
      </c>
      <c r="BM411" s="229" t="s">
        <v>688</v>
      </c>
    </row>
    <row r="412" s="2" customFormat="1">
      <c r="A412" s="38"/>
      <c r="B412" s="39"/>
      <c r="C412" s="40"/>
      <c r="D412" s="231" t="s">
        <v>142</v>
      </c>
      <c r="E412" s="40"/>
      <c r="F412" s="232" t="s">
        <v>687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142</v>
      </c>
      <c r="AU412" s="17" t="s">
        <v>83</v>
      </c>
    </row>
    <row r="413" s="13" customFormat="1">
      <c r="A413" s="13"/>
      <c r="B413" s="236"/>
      <c r="C413" s="237"/>
      <c r="D413" s="231" t="s">
        <v>144</v>
      </c>
      <c r="E413" s="237"/>
      <c r="F413" s="239" t="s">
        <v>689</v>
      </c>
      <c r="G413" s="237"/>
      <c r="H413" s="240">
        <v>972.58500000000004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144</v>
      </c>
      <c r="AU413" s="246" t="s">
        <v>83</v>
      </c>
      <c r="AV413" s="13" t="s">
        <v>83</v>
      </c>
      <c r="AW413" s="13" t="s">
        <v>4</v>
      </c>
      <c r="AX413" s="13" t="s">
        <v>81</v>
      </c>
      <c r="AY413" s="246" t="s">
        <v>133</v>
      </c>
    </row>
    <row r="414" s="2" customFormat="1" ht="24.15" customHeight="1">
      <c r="A414" s="38"/>
      <c r="B414" s="39"/>
      <c r="C414" s="218" t="s">
        <v>690</v>
      </c>
      <c r="D414" s="218" t="s">
        <v>135</v>
      </c>
      <c r="E414" s="219" t="s">
        <v>691</v>
      </c>
      <c r="F414" s="220" t="s">
        <v>692</v>
      </c>
      <c r="G414" s="221" t="s">
        <v>487</v>
      </c>
      <c r="H414" s="278"/>
      <c r="I414" s="223"/>
      <c r="J414" s="224">
        <f>ROUND(I414*H414,2)</f>
        <v>0</v>
      </c>
      <c r="K414" s="220" t="s">
        <v>139</v>
      </c>
      <c r="L414" s="44"/>
      <c r="M414" s="225" t="s">
        <v>1</v>
      </c>
      <c r="N414" s="226" t="s">
        <v>38</v>
      </c>
      <c r="O414" s="91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229</v>
      </c>
      <c r="AT414" s="229" t="s">
        <v>135</v>
      </c>
      <c r="AU414" s="229" t="s">
        <v>83</v>
      </c>
      <c r="AY414" s="17" t="s">
        <v>133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81</v>
      </c>
      <c r="BK414" s="230">
        <f>ROUND(I414*H414,2)</f>
        <v>0</v>
      </c>
      <c r="BL414" s="17" t="s">
        <v>229</v>
      </c>
      <c r="BM414" s="229" t="s">
        <v>693</v>
      </c>
    </row>
    <row r="415" s="2" customFormat="1">
      <c r="A415" s="38"/>
      <c r="B415" s="39"/>
      <c r="C415" s="40"/>
      <c r="D415" s="231" t="s">
        <v>142</v>
      </c>
      <c r="E415" s="40"/>
      <c r="F415" s="232" t="s">
        <v>694</v>
      </c>
      <c r="G415" s="40"/>
      <c r="H415" s="40"/>
      <c r="I415" s="233"/>
      <c r="J415" s="40"/>
      <c r="K415" s="40"/>
      <c r="L415" s="44"/>
      <c r="M415" s="234"/>
      <c r="N415" s="23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142</v>
      </c>
      <c r="AU415" s="17" t="s">
        <v>83</v>
      </c>
    </row>
    <row r="416" s="12" customFormat="1" ht="22.8" customHeight="1">
      <c r="A416" s="12"/>
      <c r="B416" s="202"/>
      <c r="C416" s="203"/>
      <c r="D416" s="204" t="s">
        <v>72</v>
      </c>
      <c r="E416" s="216" t="s">
        <v>695</v>
      </c>
      <c r="F416" s="216" t="s">
        <v>696</v>
      </c>
      <c r="G416" s="203"/>
      <c r="H416" s="203"/>
      <c r="I416" s="206"/>
      <c r="J416" s="217">
        <f>BK416</f>
        <v>0</v>
      </c>
      <c r="K416" s="203"/>
      <c r="L416" s="208"/>
      <c r="M416" s="209"/>
      <c r="N416" s="210"/>
      <c r="O416" s="210"/>
      <c r="P416" s="211">
        <f>SUM(P417:P436)</f>
        <v>0</v>
      </c>
      <c r="Q416" s="210"/>
      <c r="R416" s="211">
        <f>SUM(R417:R436)</f>
        <v>0.12884659999999998</v>
      </c>
      <c r="S416" s="210"/>
      <c r="T416" s="212">
        <f>SUM(T417:T436)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3" t="s">
        <v>83</v>
      </c>
      <c r="AT416" s="214" t="s">
        <v>72</v>
      </c>
      <c r="AU416" s="214" t="s">
        <v>81</v>
      </c>
      <c r="AY416" s="213" t="s">
        <v>133</v>
      </c>
      <c r="BK416" s="215">
        <f>SUM(BK417:BK436)</f>
        <v>0</v>
      </c>
    </row>
    <row r="417" s="2" customFormat="1" ht="16.5" customHeight="1">
      <c r="A417" s="38"/>
      <c r="B417" s="39"/>
      <c r="C417" s="218" t="s">
        <v>697</v>
      </c>
      <c r="D417" s="218" t="s">
        <v>135</v>
      </c>
      <c r="E417" s="219" t="s">
        <v>698</v>
      </c>
      <c r="F417" s="220" t="s">
        <v>699</v>
      </c>
      <c r="G417" s="221" t="s">
        <v>178</v>
      </c>
      <c r="H417" s="222">
        <v>3.2400000000000002</v>
      </c>
      <c r="I417" s="223"/>
      <c r="J417" s="224">
        <f>ROUND(I417*H417,2)</f>
        <v>0</v>
      </c>
      <c r="K417" s="220" t="s">
        <v>139</v>
      </c>
      <c r="L417" s="44"/>
      <c r="M417" s="225" t="s">
        <v>1</v>
      </c>
      <c r="N417" s="226" t="s">
        <v>38</v>
      </c>
      <c r="O417" s="91"/>
      <c r="P417" s="227">
        <f>O417*H417</f>
        <v>0</v>
      </c>
      <c r="Q417" s="227">
        <v>0.00029999999999999997</v>
      </c>
      <c r="R417" s="227">
        <f>Q417*H417</f>
        <v>0.00097199999999999999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229</v>
      </c>
      <c r="AT417" s="229" t="s">
        <v>135</v>
      </c>
      <c r="AU417" s="229" t="s">
        <v>83</v>
      </c>
      <c r="AY417" s="17" t="s">
        <v>133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81</v>
      </c>
      <c r="BK417" s="230">
        <f>ROUND(I417*H417,2)</f>
        <v>0</v>
      </c>
      <c r="BL417" s="17" t="s">
        <v>229</v>
      </c>
      <c r="BM417" s="229" t="s">
        <v>700</v>
      </c>
    </row>
    <row r="418" s="2" customFormat="1">
      <c r="A418" s="38"/>
      <c r="B418" s="39"/>
      <c r="C418" s="40"/>
      <c r="D418" s="231" t="s">
        <v>142</v>
      </c>
      <c r="E418" s="40"/>
      <c r="F418" s="232" t="s">
        <v>701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142</v>
      </c>
      <c r="AU418" s="17" t="s">
        <v>83</v>
      </c>
    </row>
    <row r="419" s="2" customFormat="1" ht="24.15" customHeight="1">
      <c r="A419" s="38"/>
      <c r="B419" s="39"/>
      <c r="C419" s="218" t="s">
        <v>702</v>
      </c>
      <c r="D419" s="218" t="s">
        <v>135</v>
      </c>
      <c r="E419" s="219" t="s">
        <v>703</v>
      </c>
      <c r="F419" s="220" t="s">
        <v>704</v>
      </c>
      <c r="G419" s="221" t="s">
        <v>178</v>
      </c>
      <c r="H419" s="222">
        <v>3.2400000000000002</v>
      </c>
      <c r="I419" s="223"/>
      <c r="J419" s="224">
        <f>ROUND(I419*H419,2)</f>
        <v>0</v>
      </c>
      <c r="K419" s="220" t="s">
        <v>139</v>
      </c>
      <c r="L419" s="44"/>
      <c r="M419" s="225" t="s">
        <v>1</v>
      </c>
      <c r="N419" s="226" t="s">
        <v>38</v>
      </c>
      <c r="O419" s="91"/>
      <c r="P419" s="227">
        <f>O419*H419</f>
        <v>0</v>
      </c>
      <c r="Q419" s="227">
        <v>0.0075799999999999999</v>
      </c>
      <c r="R419" s="227">
        <f>Q419*H419</f>
        <v>0.0245592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229</v>
      </c>
      <c r="AT419" s="229" t="s">
        <v>135</v>
      </c>
      <c r="AU419" s="229" t="s">
        <v>83</v>
      </c>
      <c r="AY419" s="17" t="s">
        <v>133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81</v>
      </c>
      <c r="BK419" s="230">
        <f>ROUND(I419*H419,2)</f>
        <v>0</v>
      </c>
      <c r="BL419" s="17" t="s">
        <v>229</v>
      </c>
      <c r="BM419" s="229" t="s">
        <v>705</v>
      </c>
    </row>
    <row r="420" s="2" customFormat="1">
      <c r="A420" s="38"/>
      <c r="B420" s="39"/>
      <c r="C420" s="40"/>
      <c r="D420" s="231" t="s">
        <v>142</v>
      </c>
      <c r="E420" s="40"/>
      <c r="F420" s="232" t="s">
        <v>706</v>
      </c>
      <c r="G420" s="40"/>
      <c r="H420" s="40"/>
      <c r="I420" s="233"/>
      <c r="J420" s="40"/>
      <c r="K420" s="40"/>
      <c r="L420" s="44"/>
      <c r="M420" s="234"/>
      <c r="N420" s="23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142</v>
      </c>
      <c r="AU420" s="17" t="s">
        <v>83</v>
      </c>
    </row>
    <row r="421" s="2" customFormat="1" ht="33" customHeight="1">
      <c r="A421" s="38"/>
      <c r="B421" s="39"/>
      <c r="C421" s="218" t="s">
        <v>707</v>
      </c>
      <c r="D421" s="218" t="s">
        <v>135</v>
      </c>
      <c r="E421" s="219" t="s">
        <v>708</v>
      </c>
      <c r="F421" s="220" t="s">
        <v>709</v>
      </c>
      <c r="G421" s="221" t="s">
        <v>190</v>
      </c>
      <c r="H421" s="222">
        <v>4.21</v>
      </c>
      <c r="I421" s="223"/>
      <c r="J421" s="224">
        <f>ROUND(I421*H421,2)</f>
        <v>0</v>
      </c>
      <c r="K421" s="220" t="s">
        <v>139</v>
      </c>
      <c r="L421" s="44"/>
      <c r="M421" s="225" t="s">
        <v>1</v>
      </c>
      <c r="N421" s="226" t="s">
        <v>38</v>
      </c>
      <c r="O421" s="91"/>
      <c r="P421" s="227">
        <f>O421*H421</f>
        <v>0</v>
      </c>
      <c r="Q421" s="227">
        <v>0.00029999999999999997</v>
      </c>
      <c r="R421" s="227">
        <f>Q421*H421</f>
        <v>0.0012629999999999998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229</v>
      </c>
      <c r="AT421" s="229" t="s">
        <v>135</v>
      </c>
      <c r="AU421" s="229" t="s">
        <v>83</v>
      </c>
      <c r="AY421" s="17" t="s">
        <v>133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81</v>
      </c>
      <c r="BK421" s="230">
        <f>ROUND(I421*H421,2)</f>
        <v>0</v>
      </c>
      <c r="BL421" s="17" t="s">
        <v>229</v>
      </c>
      <c r="BM421" s="229" t="s">
        <v>710</v>
      </c>
    </row>
    <row r="422" s="2" customFormat="1">
      <c r="A422" s="38"/>
      <c r="B422" s="39"/>
      <c r="C422" s="40"/>
      <c r="D422" s="231" t="s">
        <v>142</v>
      </c>
      <c r="E422" s="40"/>
      <c r="F422" s="232" t="s">
        <v>711</v>
      </c>
      <c r="G422" s="40"/>
      <c r="H422" s="40"/>
      <c r="I422" s="233"/>
      <c r="J422" s="40"/>
      <c r="K422" s="40"/>
      <c r="L422" s="44"/>
      <c r="M422" s="234"/>
      <c r="N422" s="235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142</v>
      </c>
      <c r="AU422" s="17" t="s">
        <v>83</v>
      </c>
    </row>
    <row r="423" s="13" customFormat="1">
      <c r="A423" s="13"/>
      <c r="B423" s="236"/>
      <c r="C423" s="237"/>
      <c r="D423" s="231" t="s">
        <v>144</v>
      </c>
      <c r="E423" s="238" t="s">
        <v>1</v>
      </c>
      <c r="F423" s="239" t="s">
        <v>712</v>
      </c>
      <c r="G423" s="237"/>
      <c r="H423" s="240">
        <v>4.21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144</v>
      </c>
      <c r="AU423" s="246" t="s">
        <v>83</v>
      </c>
      <c r="AV423" s="13" t="s">
        <v>83</v>
      </c>
      <c r="AW423" s="13" t="s">
        <v>30</v>
      </c>
      <c r="AX423" s="13" t="s">
        <v>81</v>
      </c>
      <c r="AY423" s="246" t="s">
        <v>133</v>
      </c>
    </row>
    <row r="424" s="2" customFormat="1" ht="24.15" customHeight="1">
      <c r="A424" s="38"/>
      <c r="B424" s="39"/>
      <c r="C424" s="268" t="s">
        <v>713</v>
      </c>
      <c r="D424" s="268" t="s">
        <v>213</v>
      </c>
      <c r="E424" s="269" t="s">
        <v>714</v>
      </c>
      <c r="F424" s="270" t="s">
        <v>715</v>
      </c>
      <c r="G424" s="271" t="s">
        <v>178</v>
      </c>
      <c r="H424" s="272">
        <v>0.27800000000000002</v>
      </c>
      <c r="I424" s="273"/>
      <c r="J424" s="274">
        <f>ROUND(I424*H424,2)</f>
        <v>0</v>
      </c>
      <c r="K424" s="270" t="s">
        <v>139</v>
      </c>
      <c r="L424" s="275"/>
      <c r="M424" s="276" t="s">
        <v>1</v>
      </c>
      <c r="N424" s="277" t="s">
        <v>38</v>
      </c>
      <c r="O424" s="91"/>
      <c r="P424" s="227">
        <f>O424*H424</f>
        <v>0</v>
      </c>
      <c r="Q424" s="227">
        <v>0.021999999999999999</v>
      </c>
      <c r="R424" s="227">
        <f>Q424*H424</f>
        <v>0.0061159999999999999</v>
      </c>
      <c r="S424" s="227">
        <v>0</v>
      </c>
      <c r="T424" s="22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318</v>
      </c>
      <c r="AT424" s="229" t="s">
        <v>213</v>
      </c>
      <c r="AU424" s="229" t="s">
        <v>83</v>
      </c>
      <c r="AY424" s="17" t="s">
        <v>133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81</v>
      </c>
      <c r="BK424" s="230">
        <f>ROUND(I424*H424,2)</f>
        <v>0</v>
      </c>
      <c r="BL424" s="17" t="s">
        <v>229</v>
      </c>
      <c r="BM424" s="229" t="s">
        <v>716</v>
      </c>
    </row>
    <row r="425" s="2" customFormat="1">
      <c r="A425" s="38"/>
      <c r="B425" s="39"/>
      <c r="C425" s="40"/>
      <c r="D425" s="231" t="s">
        <v>142</v>
      </c>
      <c r="E425" s="40"/>
      <c r="F425" s="232" t="s">
        <v>715</v>
      </c>
      <c r="G425" s="40"/>
      <c r="H425" s="40"/>
      <c r="I425" s="233"/>
      <c r="J425" s="40"/>
      <c r="K425" s="40"/>
      <c r="L425" s="44"/>
      <c r="M425" s="234"/>
      <c r="N425" s="235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142</v>
      </c>
      <c r="AU425" s="17" t="s">
        <v>83</v>
      </c>
    </row>
    <row r="426" s="13" customFormat="1">
      <c r="A426" s="13"/>
      <c r="B426" s="236"/>
      <c r="C426" s="237"/>
      <c r="D426" s="231" t="s">
        <v>144</v>
      </c>
      <c r="E426" s="238" t="s">
        <v>1</v>
      </c>
      <c r="F426" s="239" t="s">
        <v>717</v>
      </c>
      <c r="G426" s="237"/>
      <c r="H426" s="240">
        <v>0.253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144</v>
      </c>
      <c r="AU426" s="246" t="s">
        <v>83</v>
      </c>
      <c r="AV426" s="13" t="s">
        <v>83</v>
      </c>
      <c r="AW426" s="13" t="s">
        <v>30</v>
      </c>
      <c r="AX426" s="13" t="s">
        <v>81</v>
      </c>
      <c r="AY426" s="246" t="s">
        <v>133</v>
      </c>
    </row>
    <row r="427" s="13" customFormat="1">
      <c r="A427" s="13"/>
      <c r="B427" s="236"/>
      <c r="C427" s="237"/>
      <c r="D427" s="231" t="s">
        <v>144</v>
      </c>
      <c r="E427" s="237"/>
      <c r="F427" s="239" t="s">
        <v>718</v>
      </c>
      <c r="G427" s="237"/>
      <c r="H427" s="240">
        <v>0.27800000000000002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144</v>
      </c>
      <c r="AU427" s="246" t="s">
        <v>83</v>
      </c>
      <c r="AV427" s="13" t="s">
        <v>83</v>
      </c>
      <c r="AW427" s="13" t="s">
        <v>4</v>
      </c>
      <c r="AX427" s="13" t="s">
        <v>81</v>
      </c>
      <c r="AY427" s="246" t="s">
        <v>133</v>
      </c>
    </row>
    <row r="428" s="2" customFormat="1" ht="33" customHeight="1">
      <c r="A428" s="38"/>
      <c r="B428" s="39"/>
      <c r="C428" s="218" t="s">
        <v>719</v>
      </c>
      <c r="D428" s="218" t="s">
        <v>135</v>
      </c>
      <c r="E428" s="219" t="s">
        <v>720</v>
      </c>
      <c r="F428" s="220" t="s">
        <v>721</v>
      </c>
      <c r="G428" s="221" t="s">
        <v>178</v>
      </c>
      <c r="H428" s="222">
        <v>3.2400000000000002</v>
      </c>
      <c r="I428" s="223"/>
      <c r="J428" s="224">
        <f>ROUND(I428*H428,2)</f>
        <v>0</v>
      </c>
      <c r="K428" s="220" t="s">
        <v>139</v>
      </c>
      <c r="L428" s="44"/>
      <c r="M428" s="225" t="s">
        <v>1</v>
      </c>
      <c r="N428" s="226" t="s">
        <v>38</v>
      </c>
      <c r="O428" s="91"/>
      <c r="P428" s="227">
        <f>O428*H428</f>
        <v>0</v>
      </c>
      <c r="Q428" s="227">
        <v>0.0053800000000000002</v>
      </c>
      <c r="R428" s="227">
        <f>Q428*H428</f>
        <v>0.017431200000000001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229</v>
      </c>
      <c r="AT428" s="229" t="s">
        <v>135</v>
      </c>
      <c r="AU428" s="229" t="s">
        <v>83</v>
      </c>
      <c r="AY428" s="17" t="s">
        <v>133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81</v>
      </c>
      <c r="BK428" s="230">
        <f>ROUND(I428*H428,2)</f>
        <v>0</v>
      </c>
      <c r="BL428" s="17" t="s">
        <v>229</v>
      </c>
      <c r="BM428" s="229" t="s">
        <v>722</v>
      </c>
    </row>
    <row r="429" s="2" customFormat="1">
      <c r="A429" s="38"/>
      <c r="B429" s="39"/>
      <c r="C429" s="40"/>
      <c r="D429" s="231" t="s">
        <v>142</v>
      </c>
      <c r="E429" s="40"/>
      <c r="F429" s="232" t="s">
        <v>723</v>
      </c>
      <c r="G429" s="40"/>
      <c r="H429" s="40"/>
      <c r="I429" s="233"/>
      <c r="J429" s="40"/>
      <c r="K429" s="40"/>
      <c r="L429" s="44"/>
      <c r="M429" s="234"/>
      <c r="N429" s="235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142</v>
      </c>
      <c r="AU429" s="17" t="s">
        <v>83</v>
      </c>
    </row>
    <row r="430" s="2" customFormat="1" ht="24.15" customHeight="1">
      <c r="A430" s="38"/>
      <c r="B430" s="39"/>
      <c r="C430" s="268" t="s">
        <v>724</v>
      </c>
      <c r="D430" s="268" t="s">
        <v>213</v>
      </c>
      <c r="E430" s="269" t="s">
        <v>714</v>
      </c>
      <c r="F430" s="270" t="s">
        <v>715</v>
      </c>
      <c r="G430" s="271" t="s">
        <v>178</v>
      </c>
      <c r="H430" s="272">
        <v>3.5640000000000001</v>
      </c>
      <c r="I430" s="273"/>
      <c r="J430" s="274">
        <f>ROUND(I430*H430,2)</f>
        <v>0</v>
      </c>
      <c r="K430" s="270" t="s">
        <v>139</v>
      </c>
      <c r="L430" s="275"/>
      <c r="M430" s="276" t="s">
        <v>1</v>
      </c>
      <c r="N430" s="277" t="s">
        <v>38</v>
      </c>
      <c r="O430" s="91"/>
      <c r="P430" s="227">
        <f>O430*H430</f>
        <v>0</v>
      </c>
      <c r="Q430" s="227">
        <v>0.021999999999999999</v>
      </c>
      <c r="R430" s="227">
        <f>Q430*H430</f>
        <v>0.078407999999999992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318</v>
      </c>
      <c r="AT430" s="229" t="s">
        <v>213</v>
      </c>
      <c r="AU430" s="229" t="s">
        <v>83</v>
      </c>
      <c r="AY430" s="17" t="s">
        <v>133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81</v>
      </c>
      <c r="BK430" s="230">
        <f>ROUND(I430*H430,2)</f>
        <v>0</v>
      </c>
      <c r="BL430" s="17" t="s">
        <v>229</v>
      </c>
      <c r="BM430" s="229" t="s">
        <v>725</v>
      </c>
    </row>
    <row r="431" s="2" customFormat="1">
      <c r="A431" s="38"/>
      <c r="B431" s="39"/>
      <c r="C431" s="40"/>
      <c r="D431" s="231" t="s">
        <v>142</v>
      </c>
      <c r="E431" s="40"/>
      <c r="F431" s="232" t="s">
        <v>715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142</v>
      </c>
      <c r="AU431" s="17" t="s">
        <v>83</v>
      </c>
    </row>
    <row r="432" s="13" customFormat="1">
      <c r="A432" s="13"/>
      <c r="B432" s="236"/>
      <c r="C432" s="237"/>
      <c r="D432" s="231" t="s">
        <v>144</v>
      </c>
      <c r="E432" s="237"/>
      <c r="F432" s="239" t="s">
        <v>726</v>
      </c>
      <c r="G432" s="237"/>
      <c r="H432" s="240">
        <v>3.5640000000000001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144</v>
      </c>
      <c r="AU432" s="246" t="s">
        <v>83</v>
      </c>
      <c r="AV432" s="13" t="s">
        <v>83</v>
      </c>
      <c r="AW432" s="13" t="s">
        <v>4</v>
      </c>
      <c r="AX432" s="13" t="s">
        <v>81</v>
      </c>
      <c r="AY432" s="246" t="s">
        <v>133</v>
      </c>
    </row>
    <row r="433" s="2" customFormat="1" ht="16.5" customHeight="1">
      <c r="A433" s="38"/>
      <c r="B433" s="39"/>
      <c r="C433" s="218" t="s">
        <v>727</v>
      </c>
      <c r="D433" s="218" t="s">
        <v>135</v>
      </c>
      <c r="E433" s="219" t="s">
        <v>728</v>
      </c>
      <c r="F433" s="220" t="s">
        <v>729</v>
      </c>
      <c r="G433" s="221" t="s">
        <v>190</v>
      </c>
      <c r="H433" s="222">
        <v>3.2400000000000002</v>
      </c>
      <c r="I433" s="223"/>
      <c r="J433" s="224">
        <f>ROUND(I433*H433,2)</f>
        <v>0</v>
      </c>
      <c r="K433" s="220" t="s">
        <v>139</v>
      </c>
      <c r="L433" s="44"/>
      <c r="M433" s="225" t="s">
        <v>1</v>
      </c>
      <c r="N433" s="226" t="s">
        <v>38</v>
      </c>
      <c r="O433" s="91"/>
      <c r="P433" s="227">
        <f>O433*H433</f>
        <v>0</v>
      </c>
      <c r="Q433" s="227">
        <v>3.0000000000000001E-05</v>
      </c>
      <c r="R433" s="227">
        <f>Q433*H433</f>
        <v>9.7200000000000004E-05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229</v>
      </c>
      <c r="AT433" s="229" t="s">
        <v>135</v>
      </c>
      <c r="AU433" s="229" t="s">
        <v>83</v>
      </c>
      <c r="AY433" s="17" t="s">
        <v>133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81</v>
      </c>
      <c r="BK433" s="230">
        <f>ROUND(I433*H433,2)</f>
        <v>0</v>
      </c>
      <c r="BL433" s="17" t="s">
        <v>229</v>
      </c>
      <c r="BM433" s="229" t="s">
        <v>730</v>
      </c>
    </row>
    <row r="434" s="2" customFormat="1">
      <c r="A434" s="38"/>
      <c r="B434" s="39"/>
      <c r="C434" s="40"/>
      <c r="D434" s="231" t="s">
        <v>142</v>
      </c>
      <c r="E434" s="40"/>
      <c r="F434" s="232" t="s">
        <v>731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142</v>
      </c>
      <c r="AU434" s="17" t="s">
        <v>83</v>
      </c>
    </row>
    <row r="435" s="2" customFormat="1" ht="24.15" customHeight="1">
      <c r="A435" s="38"/>
      <c r="B435" s="39"/>
      <c r="C435" s="218" t="s">
        <v>732</v>
      </c>
      <c r="D435" s="218" t="s">
        <v>135</v>
      </c>
      <c r="E435" s="219" t="s">
        <v>733</v>
      </c>
      <c r="F435" s="220" t="s">
        <v>734</v>
      </c>
      <c r="G435" s="221" t="s">
        <v>487</v>
      </c>
      <c r="H435" s="278"/>
      <c r="I435" s="223"/>
      <c r="J435" s="224">
        <f>ROUND(I435*H435,2)</f>
        <v>0</v>
      </c>
      <c r="K435" s="220" t="s">
        <v>139</v>
      </c>
      <c r="L435" s="44"/>
      <c r="M435" s="225" t="s">
        <v>1</v>
      </c>
      <c r="N435" s="226" t="s">
        <v>38</v>
      </c>
      <c r="O435" s="91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9" t="s">
        <v>229</v>
      </c>
      <c r="AT435" s="229" t="s">
        <v>135</v>
      </c>
      <c r="AU435" s="229" t="s">
        <v>83</v>
      </c>
      <c r="AY435" s="17" t="s">
        <v>133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7" t="s">
        <v>81</v>
      </c>
      <c r="BK435" s="230">
        <f>ROUND(I435*H435,2)</f>
        <v>0</v>
      </c>
      <c r="BL435" s="17" t="s">
        <v>229</v>
      </c>
      <c r="BM435" s="229" t="s">
        <v>735</v>
      </c>
    </row>
    <row r="436" s="2" customFormat="1">
      <c r="A436" s="38"/>
      <c r="B436" s="39"/>
      <c r="C436" s="40"/>
      <c r="D436" s="231" t="s">
        <v>142</v>
      </c>
      <c r="E436" s="40"/>
      <c r="F436" s="232" t="s">
        <v>736</v>
      </c>
      <c r="G436" s="40"/>
      <c r="H436" s="40"/>
      <c r="I436" s="233"/>
      <c r="J436" s="40"/>
      <c r="K436" s="40"/>
      <c r="L436" s="44"/>
      <c r="M436" s="234"/>
      <c r="N436" s="235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142</v>
      </c>
      <c r="AU436" s="17" t="s">
        <v>83</v>
      </c>
    </row>
    <row r="437" s="12" customFormat="1" ht="22.8" customHeight="1">
      <c r="A437" s="12"/>
      <c r="B437" s="202"/>
      <c r="C437" s="203"/>
      <c r="D437" s="204" t="s">
        <v>72</v>
      </c>
      <c r="E437" s="216" t="s">
        <v>737</v>
      </c>
      <c r="F437" s="216" t="s">
        <v>738</v>
      </c>
      <c r="G437" s="203"/>
      <c r="H437" s="203"/>
      <c r="I437" s="206"/>
      <c r="J437" s="217">
        <f>BK437</f>
        <v>0</v>
      </c>
      <c r="K437" s="203"/>
      <c r="L437" s="208"/>
      <c r="M437" s="209"/>
      <c r="N437" s="210"/>
      <c r="O437" s="210"/>
      <c r="P437" s="211">
        <f>SUM(P438:P446)</f>
        <v>0</v>
      </c>
      <c r="Q437" s="210"/>
      <c r="R437" s="211">
        <f>SUM(R438:R446)</f>
        <v>0.0059896199999999993</v>
      </c>
      <c r="S437" s="210"/>
      <c r="T437" s="212">
        <f>SUM(T438:T446)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3" t="s">
        <v>83</v>
      </c>
      <c r="AT437" s="214" t="s">
        <v>72</v>
      </c>
      <c r="AU437" s="214" t="s">
        <v>81</v>
      </c>
      <c r="AY437" s="213" t="s">
        <v>133</v>
      </c>
      <c r="BK437" s="215">
        <f>SUM(BK438:BK446)</f>
        <v>0</v>
      </c>
    </row>
    <row r="438" s="2" customFormat="1" ht="24.15" customHeight="1">
      <c r="A438" s="38"/>
      <c r="B438" s="39"/>
      <c r="C438" s="218" t="s">
        <v>739</v>
      </c>
      <c r="D438" s="218" t="s">
        <v>135</v>
      </c>
      <c r="E438" s="219" t="s">
        <v>740</v>
      </c>
      <c r="F438" s="220" t="s">
        <v>741</v>
      </c>
      <c r="G438" s="221" t="s">
        <v>178</v>
      </c>
      <c r="H438" s="222">
        <v>23.036999999999999</v>
      </c>
      <c r="I438" s="223"/>
      <c r="J438" s="224">
        <f>ROUND(I438*H438,2)</f>
        <v>0</v>
      </c>
      <c r="K438" s="220" t="s">
        <v>139</v>
      </c>
      <c r="L438" s="44"/>
      <c r="M438" s="225" t="s">
        <v>1</v>
      </c>
      <c r="N438" s="226" t="s">
        <v>38</v>
      </c>
      <c r="O438" s="91"/>
      <c r="P438" s="227">
        <f>O438*H438</f>
        <v>0</v>
      </c>
      <c r="Q438" s="227">
        <v>0.00013999999999999999</v>
      </c>
      <c r="R438" s="227">
        <f>Q438*H438</f>
        <v>0.0032251799999999994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229</v>
      </c>
      <c r="AT438" s="229" t="s">
        <v>135</v>
      </c>
      <c r="AU438" s="229" t="s">
        <v>83</v>
      </c>
      <c r="AY438" s="17" t="s">
        <v>133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81</v>
      </c>
      <c r="BK438" s="230">
        <f>ROUND(I438*H438,2)</f>
        <v>0</v>
      </c>
      <c r="BL438" s="17" t="s">
        <v>229</v>
      </c>
      <c r="BM438" s="229" t="s">
        <v>742</v>
      </c>
    </row>
    <row r="439" s="2" customFormat="1">
      <c r="A439" s="38"/>
      <c r="B439" s="39"/>
      <c r="C439" s="40"/>
      <c r="D439" s="231" t="s">
        <v>142</v>
      </c>
      <c r="E439" s="40"/>
      <c r="F439" s="232" t="s">
        <v>743</v>
      </c>
      <c r="G439" s="40"/>
      <c r="H439" s="40"/>
      <c r="I439" s="233"/>
      <c r="J439" s="40"/>
      <c r="K439" s="40"/>
      <c r="L439" s="44"/>
      <c r="M439" s="234"/>
      <c r="N439" s="235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142</v>
      </c>
      <c r="AU439" s="17" t="s">
        <v>83</v>
      </c>
    </row>
    <row r="440" s="14" customFormat="1">
      <c r="A440" s="14"/>
      <c r="B440" s="247"/>
      <c r="C440" s="248"/>
      <c r="D440" s="231" t="s">
        <v>144</v>
      </c>
      <c r="E440" s="249" t="s">
        <v>1</v>
      </c>
      <c r="F440" s="250" t="s">
        <v>744</v>
      </c>
      <c r="G440" s="248"/>
      <c r="H440" s="249" t="s">
        <v>1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144</v>
      </c>
      <c r="AU440" s="256" t="s">
        <v>83</v>
      </c>
      <c r="AV440" s="14" t="s">
        <v>81</v>
      </c>
      <c r="AW440" s="14" t="s">
        <v>30</v>
      </c>
      <c r="AX440" s="14" t="s">
        <v>73</v>
      </c>
      <c r="AY440" s="256" t="s">
        <v>133</v>
      </c>
    </row>
    <row r="441" s="13" customFormat="1">
      <c r="A441" s="13"/>
      <c r="B441" s="236"/>
      <c r="C441" s="237"/>
      <c r="D441" s="231" t="s">
        <v>144</v>
      </c>
      <c r="E441" s="238" t="s">
        <v>1</v>
      </c>
      <c r="F441" s="239" t="s">
        <v>745</v>
      </c>
      <c r="G441" s="237"/>
      <c r="H441" s="240">
        <v>7.9530000000000003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144</v>
      </c>
      <c r="AU441" s="246" t="s">
        <v>83</v>
      </c>
      <c r="AV441" s="13" t="s">
        <v>83</v>
      </c>
      <c r="AW441" s="13" t="s">
        <v>30</v>
      </c>
      <c r="AX441" s="13" t="s">
        <v>73</v>
      </c>
      <c r="AY441" s="246" t="s">
        <v>133</v>
      </c>
    </row>
    <row r="442" s="14" customFormat="1">
      <c r="A442" s="14"/>
      <c r="B442" s="247"/>
      <c r="C442" s="248"/>
      <c r="D442" s="231" t="s">
        <v>144</v>
      </c>
      <c r="E442" s="249" t="s">
        <v>1</v>
      </c>
      <c r="F442" s="250" t="s">
        <v>746</v>
      </c>
      <c r="G442" s="248"/>
      <c r="H442" s="249" t="s">
        <v>1</v>
      </c>
      <c r="I442" s="251"/>
      <c r="J442" s="248"/>
      <c r="K442" s="248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144</v>
      </c>
      <c r="AU442" s="256" t="s">
        <v>83</v>
      </c>
      <c r="AV442" s="14" t="s">
        <v>81</v>
      </c>
      <c r="AW442" s="14" t="s">
        <v>30</v>
      </c>
      <c r="AX442" s="14" t="s">
        <v>73</v>
      </c>
      <c r="AY442" s="256" t="s">
        <v>133</v>
      </c>
    </row>
    <row r="443" s="13" customFormat="1">
      <c r="A443" s="13"/>
      <c r="B443" s="236"/>
      <c r="C443" s="237"/>
      <c r="D443" s="231" t="s">
        <v>144</v>
      </c>
      <c r="E443" s="238" t="s">
        <v>1</v>
      </c>
      <c r="F443" s="239" t="s">
        <v>747</v>
      </c>
      <c r="G443" s="237"/>
      <c r="H443" s="240">
        <v>15.084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144</v>
      </c>
      <c r="AU443" s="246" t="s">
        <v>83</v>
      </c>
      <c r="AV443" s="13" t="s">
        <v>83</v>
      </c>
      <c r="AW443" s="13" t="s">
        <v>30</v>
      </c>
      <c r="AX443" s="13" t="s">
        <v>73</v>
      </c>
      <c r="AY443" s="246" t="s">
        <v>133</v>
      </c>
    </row>
    <row r="444" s="15" customFormat="1">
      <c r="A444" s="15"/>
      <c r="B444" s="257"/>
      <c r="C444" s="258"/>
      <c r="D444" s="231" t="s">
        <v>144</v>
      </c>
      <c r="E444" s="259" t="s">
        <v>1</v>
      </c>
      <c r="F444" s="260" t="s">
        <v>211</v>
      </c>
      <c r="G444" s="258"/>
      <c r="H444" s="261">
        <v>23.036999999999999</v>
      </c>
      <c r="I444" s="262"/>
      <c r="J444" s="258"/>
      <c r="K444" s="258"/>
      <c r="L444" s="263"/>
      <c r="M444" s="264"/>
      <c r="N444" s="265"/>
      <c r="O444" s="265"/>
      <c r="P444" s="265"/>
      <c r="Q444" s="265"/>
      <c r="R444" s="265"/>
      <c r="S444" s="265"/>
      <c r="T444" s="26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7" t="s">
        <v>144</v>
      </c>
      <c r="AU444" s="267" t="s">
        <v>83</v>
      </c>
      <c r="AV444" s="15" t="s">
        <v>140</v>
      </c>
      <c r="AW444" s="15" t="s">
        <v>30</v>
      </c>
      <c r="AX444" s="15" t="s">
        <v>81</v>
      </c>
      <c r="AY444" s="267" t="s">
        <v>133</v>
      </c>
    </row>
    <row r="445" s="2" customFormat="1" ht="24.15" customHeight="1">
      <c r="A445" s="38"/>
      <c r="B445" s="39"/>
      <c r="C445" s="218" t="s">
        <v>748</v>
      </c>
      <c r="D445" s="218" t="s">
        <v>135</v>
      </c>
      <c r="E445" s="219" t="s">
        <v>749</v>
      </c>
      <c r="F445" s="220" t="s">
        <v>750</v>
      </c>
      <c r="G445" s="221" t="s">
        <v>178</v>
      </c>
      <c r="H445" s="222">
        <v>23.036999999999999</v>
      </c>
      <c r="I445" s="223"/>
      <c r="J445" s="224">
        <f>ROUND(I445*H445,2)</f>
        <v>0</v>
      </c>
      <c r="K445" s="220" t="s">
        <v>139</v>
      </c>
      <c r="L445" s="44"/>
      <c r="M445" s="225" t="s">
        <v>1</v>
      </c>
      <c r="N445" s="226" t="s">
        <v>38</v>
      </c>
      <c r="O445" s="91"/>
      <c r="P445" s="227">
        <f>O445*H445</f>
        <v>0</v>
      </c>
      <c r="Q445" s="227">
        <v>0.00012</v>
      </c>
      <c r="R445" s="227">
        <f>Q445*H445</f>
        <v>0.00276444</v>
      </c>
      <c r="S445" s="227">
        <v>0</v>
      </c>
      <c r="T445" s="22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229</v>
      </c>
      <c r="AT445" s="229" t="s">
        <v>135</v>
      </c>
      <c r="AU445" s="229" t="s">
        <v>83</v>
      </c>
      <c r="AY445" s="17" t="s">
        <v>133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81</v>
      </c>
      <c r="BK445" s="230">
        <f>ROUND(I445*H445,2)</f>
        <v>0</v>
      </c>
      <c r="BL445" s="17" t="s">
        <v>229</v>
      </c>
      <c r="BM445" s="229" t="s">
        <v>751</v>
      </c>
    </row>
    <row r="446" s="2" customFormat="1">
      <c r="A446" s="38"/>
      <c r="B446" s="39"/>
      <c r="C446" s="40"/>
      <c r="D446" s="231" t="s">
        <v>142</v>
      </c>
      <c r="E446" s="40"/>
      <c r="F446" s="232" t="s">
        <v>752</v>
      </c>
      <c r="G446" s="40"/>
      <c r="H446" s="40"/>
      <c r="I446" s="233"/>
      <c r="J446" s="40"/>
      <c r="K446" s="40"/>
      <c r="L446" s="44"/>
      <c r="M446" s="234"/>
      <c r="N446" s="235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142</v>
      </c>
      <c r="AU446" s="17" t="s">
        <v>83</v>
      </c>
    </row>
    <row r="447" s="12" customFormat="1" ht="22.8" customHeight="1">
      <c r="A447" s="12"/>
      <c r="B447" s="202"/>
      <c r="C447" s="203"/>
      <c r="D447" s="204" t="s">
        <v>72</v>
      </c>
      <c r="E447" s="216" t="s">
        <v>753</v>
      </c>
      <c r="F447" s="216" t="s">
        <v>754</v>
      </c>
      <c r="G447" s="203"/>
      <c r="H447" s="203"/>
      <c r="I447" s="206"/>
      <c r="J447" s="217">
        <f>BK447</f>
        <v>0</v>
      </c>
      <c r="K447" s="203"/>
      <c r="L447" s="208"/>
      <c r="M447" s="209"/>
      <c r="N447" s="210"/>
      <c r="O447" s="210"/>
      <c r="P447" s="211">
        <f>SUM(P448:P454)</f>
        <v>0</v>
      </c>
      <c r="Q447" s="210"/>
      <c r="R447" s="211">
        <f>SUM(R448:R454)</f>
        <v>0.02448964</v>
      </c>
      <c r="S447" s="210"/>
      <c r="T447" s="212">
        <f>SUM(T448:T454)</f>
        <v>0.0050951599999999996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3" t="s">
        <v>83</v>
      </c>
      <c r="AT447" s="214" t="s">
        <v>72</v>
      </c>
      <c r="AU447" s="214" t="s">
        <v>81</v>
      </c>
      <c r="AY447" s="213" t="s">
        <v>133</v>
      </c>
      <c r="BK447" s="215">
        <f>SUM(BK448:BK454)</f>
        <v>0</v>
      </c>
    </row>
    <row r="448" s="2" customFormat="1" ht="16.5" customHeight="1">
      <c r="A448" s="38"/>
      <c r="B448" s="39"/>
      <c r="C448" s="218" t="s">
        <v>755</v>
      </c>
      <c r="D448" s="218" t="s">
        <v>135</v>
      </c>
      <c r="E448" s="219" t="s">
        <v>756</v>
      </c>
      <c r="F448" s="220" t="s">
        <v>757</v>
      </c>
      <c r="G448" s="221" t="s">
        <v>178</v>
      </c>
      <c r="H448" s="222">
        <v>16.436</v>
      </c>
      <c r="I448" s="223"/>
      <c r="J448" s="224">
        <f>ROUND(I448*H448,2)</f>
        <v>0</v>
      </c>
      <c r="K448" s="220" t="s">
        <v>139</v>
      </c>
      <c r="L448" s="44"/>
      <c r="M448" s="225" t="s">
        <v>1</v>
      </c>
      <c r="N448" s="226" t="s">
        <v>38</v>
      </c>
      <c r="O448" s="91"/>
      <c r="P448" s="227">
        <f>O448*H448</f>
        <v>0</v>
      </c>
      <c r="Q448" s="227">
        <v>0.001</v>
      </c>
      <c r="R448" s="227">
        <f>Q448*H448</f>
        <v>0.016435999999999999</v>
      </c>
      <c r="S448" s="227">
        <v>0.00031</v>
      </c>
      <c r="T448" s="228">
        <f>S448*H448</f>
        <v>0.0050951599999999996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9" t="s">
        <v>229</v>
      </c>
      <c r="AT448" s="229" t="s">
        <v>135</v>
      </c>
      <c r="AU448" s="229" t="s">
        <v>83</v>
      </c>
      <c r="AY448" s="17" t="s">
        <v>133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17" t="s">
        <v>81</v>
      </c>
      <c r="BK448" s="230">
        <f>ROUND(I448*H448,2)</f>
        <v>0</v>
      </c>
      <c r="BL448" s="17" t="s">
        <v>229</v>
      </c>
      <c r="BM448" s="229" t="s">
        <v>758</v>
      </c>
    </row>
    <row r="449" s="2" customFormat="1">
      <c r="A449" s="38"/>
      <c r="B449" s="39"/>
      <c r="C449" s="40"/>
      <c r="D449" s="231" t="s">
        <v>142</v>
      </c>
      <c r="E449" s="40"/>
      <c r="F449" s="232" t="s">
        <v>759</v>
      </c>
      <c r="G449" s="40"/>
      <c r="H449" s="40"/>
      <c r="I449" s="233"/>
      <c r="J449" s="40"/>
      <c r="K449" s="40"/>
      <c r="L449" s="44"/>
      <c r="M449" s="234"/>
      <c r="N449" s="235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142</v>
      </c>
      <c r="AU449" s="17" t="s">
        <v>83</v>
      </c>
    </row>
    <row r="450" s="2" customFormat="1" ht="24.15" customHeight="1">
      <c r="A450" s="38"/>
      <c r="B450" s="39"/>
      <c r="C450" s="218" t="s">
        <v>760</v>
      </c>
      <c r="D450" s="218" t="s">
        <v>135</v>
      </c>
      <c r="E450" s="219" t="s">
        <v>761</v>
      </c>
      <c r="F450" s="220" t="s">
        <v>762</v>
      </c>
      <c r="G450" s="221" t="s">
        <v>178</v>
      </c>
      <c r="H450" s="222">
        <v>16.436</v>
      </c>
      <c r="I450" s="223"/>
      <c r="J450" s="224">
        <f>ROUND(I450*H450,2)</f>
        <v>0</v>
      </c>
      <c r="K450" s="220" t="s">
        <v>139</v>
      </c>
      <c r="L450" s="44"/>
      <c r="M450" s="225" t="s">
        <v>1</v>
      </c>
      <c r="N450" s="226" t="s">
        <v>38</v>
      </c>
      <c r="O450" s="91"/>
      <c r="P450" s="227">
        <f>O450*H450</f>
        <v>0</v>
      </c>
      <c r="Q450" s="227">
        <v>0.00020000000000000001</v>
      </c>
      <c r="R450" s="227">
        <f>Q450*H450</f>
        <v>0.0032872000000000001</v>
      </c>
      <c r="S450" s="227">
        <v>0</v>
      </c>
      <c r="T450" s="22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9" t="s">
        <v>229</v>
      </c>
      <c r="AT450" s="229" t="s">
        <v>135</v>
      </c>
      <c r="AU450" s="229" t="s">
        <v>83</v>
      </c>
      <c r="AY450" s="17" t="s">
        <v>133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7" t="s">
        <v>81</v>
      </c>
      <c r="BK450" s="230">
        <f>ROUND(I450*H450,2)</f>
        <v>0</v>
      </c>
      <c r="BL450" s="17" t="s">
        <v>229</v>
      </c>
      <c r="BM450" s="229" t="s">
        <v>763</v>
      </c>
    </row>
    <row r="451" s="2" customFormat="1">
      <c r="A451" s="38"/>
      <c r="B451" s="39"/>
      <c r="C451" s="40"/>
      <c r="D451" s="231" t="s">
        <v>142</v>
      </c>
      <c r="E451" s="40"/>
      <c r="F451" s="232" t="s">
        <v>764</v>
      </c>
      <c r="G451" s="40"/>
      <c r="H451" s="40"/>
      <c r="I451" s="233"/>
      <c r="J451" s="40"/>
      <c r="K451" s="40"/>
      <c r="L451" s="44"/>
      <c r="M451" s="234"/>
      <c r="N451" s="235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142</v>
      </c>
      <c r="AU451" s="17" t="s">
        <v>83</v>
      </c>
    </row>
    <row r="452" s="13" customFormat="1">
      <c r="A452" s="13"/>
      <c r="B452" s="236"/>
      <c r="C452" s="237"/>
      <c r="D452" s="231" t="s">
        <v>144</v>
      </c>
      <c r="E452" s="238" t="s">
        <v>1</v>
      </c>
      <c r="F452" s="239" t="s">
        <v>765</v>
      </c>
      <c r="G452" s="237"/>
      <c r="H452" s="240">
        <v>16.436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144</v>
      </c>
      <c r="AU452" s="246" t="s">
        <v>83</v>
      </c>
      <c r="AV452" s="13" t="s">
        <v>83</v>
      </c>
      <c r="AW452" s="13" t="s">
        <v>30</v>
      </c>
      <c r="AX452" s="13" t="s">
        <v>81</v>
      </c>
      <c r="AY452" s="246" t="s">
        <v>133</v>
      </c>
    </row>
    <row r="453" s="2" customFormat="1" ht="24.15" customHeight="1">
      <c r="A453" s="38"/>
      <c r="B453" s="39"/>
      <c r="C453" s="218" t="s">
        <v>766</v>
      </c>
      <c r="D453" s="218" t="s">
        <v>135</v>
      </c>
      <c r="E453" s="219" t="s">
        <v>767</v>
      </c>
      <c r="F453" s="220" t="s">
        <v>768</v>
      </c>
      <c r="G453" s="221" t="s">
        <v>178</v>
      </c>
      <c r="H453" s="222">
        <v>16.436</v>
      </c>
      <c r="I453" s="223"/>
      <c r="J453" s="224">
        <f>ROUND(I453*H453,2)</f>
        <v>0</v>
      </c>
      <c r="K453" s="220" t="s">
        <v>139</v>
      </c>
      <c r="L453" s="44"/>
      <c r="M453" s="225" t="s">
        <v>1</v>
      </c>
      <c r="N453" s="226" t="s">
        <v>38</v>
      </c>
      <c r="O453" s="91"/>
      <c r="P453" s="227">
        <f>O453*H453</f>
        <v>0</v>
      </c>
      <c r="Q453" s="227">
        <v>0.00029</v>
      </c>
      <c r="R453" s="227">
        <f>Q453*H453</f>
        <v>0.0047664400000000003</v>
      </c>
      <c r="S453" s="227">
        <v>0</v>
      </c>
      <c r="T453" s="22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9" t="s">
        <v>229</v>
      </c>
      <c r="AT453" s="229" t="s">
        <v>135</v>
      </c>
      <c r="AU453" s="229" t="s">
        <v>83</v>
      </c>
      <c r="AY453" s="17" t="s">
        <v>133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7" t="s">
        <v>81</v>
      </c>
      <c r="BK453" s="230">
        <f>ROUND(I453*H453,2)</f>
        <v>0</v>
      </c>
      <c r="BL453" s="17" t="s">
        <v>229</v>
      </c>
      <c r="BM453" s="229" t="s">
        <v>769</v>
      </c>
    </row>
    <row r="454" s="2" customFormat="1">
      <c r="A454" s="38"/>
      <c r="B454" s="39"/>
      <c r="C454" s="40"/>
      <c r="D454" s="231" t="s">
        <v>142</v>
      </c>
      <c r="E454" s="40"/>
      <c r="F454" s="232" t="s">
        <v>770</v>
      </c>
      <c r="G454" s="40"/>
      <c r="H454" s="40"/>
      <c r="I454" s="233"/>
      <c r="J454" s="40"/>
      <c r="K454" s="40"/>
      <c r="L454" s="44"/>
      <c r="M454" s="279"/>
      <c r="N454" s="280"/>
      <c r="O454" s="281"/>
      <c r="P454" s="281"/>
      <c r="Q454" s="281"/>
      <c r="R454" s="281"/>
      <c r="S454" s="281"/>
      <c r="T454" s="28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142</v>
      </c>
      <c r="AU454" s="17" t="s">
        <v>83</v>
      </c>
    </row>
    <row r="455" s="2" customFormat="1" ht="6.96" customHeight="1">
      <c r="A455" s="38"/>
      <c r="B455" s="66"/>
      <c r="C455" s="67"/>
      <c r="D455" s="67"/>
      <c r="E455" s="67"/>
      <c r="F455" s="67"/>
      <c r="G455" s="67"/>
      <c r="H455" s="67"/>
      <c r="I455" s="67"/>
      <c r="J455" s="67"/>
      <c r="K455" s="67"/>
      <c r="L455" s="44"/>
      <c r="M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</row>
  </sheetData>
  <sheetProtection sheet="1" autoFilter="0" formatColumns="0" formatRows="0" objects="1" scenarios="1" spinCount="100000" saltValue="PEDUpKo5UsGa5y6XkLRIvAybnQuRbJYbcZR0ea5gPg/DZPtNhmy7L4u+ZF28uyHHE/K1atngdeV4yRog+9l4yw==" hashValue="6Tnu/Z3Ofh/mDBrPQqWp3FdgJwOA+oAx7CmfzTaeG5infNNgPtTnjMaCw2VDgROghHOltoRRkRvzBIN/ZpewXw==" algorithmName="SHA-512" password="CC35"/>
  <autoFilter ref="C132:K45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NÁKLADNÍ RAMPA SE ZASTŘEŠENÍM MŠ BRODSKÁ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ROUND((SUM(BE125:BE225)),  2)</f>
        <v>0</v>
      </c>
      <c r="G33" s="38"/>
      <c r="H33" s="38"/>
      <c r="I33" s="155">
        <v>0.20999999999999999</v>
      </c>
      <c r="J33" s="154">
        <f>ROUND(((SUM(BE125:BE225))*I33),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ROUND((SUM(BF125:BF225)),  2)</f>
        <v>0</v>
      </c>
      <c r="G34" s="38"/>
      <c r="H34" s="38"/>
      <c r="I34" s="155">
        <v>0.12</v>
      </c>
      <c r="J34" s="154">
        <f>ROUND(((SUM(BF125:BF225))*I34),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ROUND((SUM(BG125:BG225)),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ROUND((SUM(BH125:BH225)),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ROUND((SUM(BI125:BI225)),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NÁKLADNÍ RAMPA SE ZASTŘEŠENÍM MŠ BRODSKÁ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SO_02 - DEŠŤOVÁ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hidden="1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772</v>
      </c>
      <c r="E99" s="188"/>
      <c r="F99" s="188"/>
      <c r="G99" s="188"/>
      <c r="H99" s="188"/>
      <c r="I99" s="188"/>
      <c r="J99" s="189">
        <f>J170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773</v>
      </c>
      <c r="E100" s="188"/>
      <c r="F100" s="188"/>
      <c r="G100" s="188"/>
      <c r="H100" s="188"/>
      <c r="I100" s="188"/>
      <c r="J100" s="189">
        <f>J174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774</v>
      </c>
      <c r="E101" s="188"/>
      <c r="F101" s="188"/>
      <c r="G101" s="188"/>
      <c r="H101" s="188"/>
      <c r="I101" s="188"/>
      <c r="J101" s="189">
        <f>J179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J209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108</v>
      </c>
      <c r="E103" s="188"/>
      <c r="F103" s="188"/>
      <c r="G103" s="188"/>
      <c r="H103" s="188"/>
      <c r="I103" s="188"/>
      <c r="J103" s="189">
        <f>J219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9"/>
      <c r="C104" s="180"/>
      <c r="D104" s="181" t="s">
        <v>109</v>
      </c>
      <c r="E104" s="182"/>
      <c r="F104" s="182"/>
      <c r="G104" s="182"/>
      <c r="H104" s="182"/>
      <c r="I104" s="182"/>
      <c r="J104" s="183">
        <f>J222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5"/>
      <c r="C105" s="186"/>
      <c r="D105" s="187" t="s">
        <v>775</v>
      </c>
      <c r="E105" s="188"/>
      <c r="F105" s="188"/>
      <c r="G105" s="188"/>
      <c r="H105" s="188"/>
      <c r="I105" s="188"/>
      <c r="J105" s="189">
        <f>J223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NÁKLADNÍ RAMPA SE ZASTŘEŠENÍM MŠ BRODSKÁ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SO_02 - DEŠŤOVÁ KANALIZACE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1. 6. 2024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119</v>
      </c>
      <c r="D124" s="194" t="s">
        <v>58</v>
      </c>
      <c r="E124" s="194" t="s">
        <v>54</v>
      </c>
      <c r="F124" s="194" t="s">
        <v>55</v>
      </c>
      <c r="G124" s="194" t="s">
        <v>120</v>
      </c>
      <c r="H124" s="194" t="s">
        <v>121</v>
      </c>
      <c r="I124" s="194" t="s">
        <v>122</v>
      </c>
      <c r="J124" s="194" t="s">
        <v>98</v>
      </c>
      <c r="K124" s="195" t="s">
        <v>123</v>
      </c>
      <c r="L124" s="196"/>
      <c r="M124" s="100" t="s">
        <v>1</v>
      </c>
      <c r="N124" s="101" t="s">
        <v>37</v>
      </c>
      <c r="O124" s="101" t="s">
        <v>124</v>
      </c>
      <c r="P124" s="101" t="s">
        <v>125</v>
      </c>
      <c r="Q124" s="101" t="s">
        <v>126</v>
      </c>
      <c r="R124" s="101" t="s">
        <v>127</v>
      </c>
      <c r="S124" s="101" t="s">
        <v>128</v>
      </c>
      <c r="T124" s="102" t="s">
        <v>129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P126+P222</f>
        <v>0</v>
      </c>
      <c r="Q125" s="104"/>
      <c r="R125" s="199">
        <f>R126+R222</f>
        <v>11.803373400000002</v>
      </c>
      <c r="S125" s="104"/>
      <c r="T125" s="200">
        <f>T126+T222</f>
        <v>2.3811999999999998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100</v>
      </c>
      <c r="BK125" s="201">
        <f>BK126+BK222</f>
        <v>0</v>
      </c>
    </row>
    <row r="126" s="12" customFormat="1" ht="25.92" customHeight="1">
      <c r="A126" s="12"/>
      <c r="B126" s="202"/>
      <c r="C126" s="203"/>
      <c r="D126" s="204" t="s">
        <v>72</v>
      </c>
      <c r="E126" s="205" t="s">
        <v>131</v>
      </c>
      <c r="F126" s="205" t="s">
        <v>132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P127+P170+P174+P179+P209+P219</f>
        <v>0</v>
      </c>
      <c r="Q126" s="210"/>
      <c r="R126" s="211">
        <f>R127+R170+R174+R179+R209+R219</f>
        <v>11.801873400000002</v>
      </c>
      <c r="S126" s="210"/>
      <c r="T126" s="212">
        <f>T127+T170+T174+T179+T209+T219</f>
        <v>2.3811999999999998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73</v>
      </c>
      <c r="AY126" s="213" t="s">
        <v>133</v>
      </c>
      <c r="BK126" s="215">
        <f>BK127+BK170+BK174+BK179+BK209+BK219</f>
        <v>0</v>
      </c>
    </row>
    <row r="127" s="12" customFormat="1" ht="22.8" customHeight="1">
      <c r="A127" s="12"/>
      <c r="B127" s="202"/>
      <c r="C127" s="203"/>
      <c r="D127" s="204" t="s">
        <v>72</v>
      </c>
      <c r="E127" s="216" t="s">
        <v>81</v>
      </c>
      <c r="F127" s="216" t="s">
        <v>134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SUM(P128:P169)</f>
        <v>0</v>
      </c>
      <c r="Q127" s="210"/>
      <c r="R127" s="211">
        <f>SUM(R128:R169)</f>
        <v>10.1538</v>
      </c>
      <c r="S127" s="210"/>
      <c r="T127" s="212">
        <f>SUM(T128:T169)</f>
        <v>2.3811999999999998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72</v>
      </c>
      <c r="AU127" s="214" t="s">
        <v>81</v>
      </c>
      <c r="AY127" s="213" t="s">
        <v>133</v>
      </c>
      <c r="BK127" s="215">
        <f>SUM(BK128:BK169)</f>
        <v>0</v>
      </c>
    </row>
    <row r="128" s="2" customFormat="1" ht="24.15" customHeight="1">
      <c r="A128" s="38"/>
      <c r="B128" s="39"/>
      <c r="C128" s="218" t="s">
        <v>81</v>
      </c>
      <c r="D128" s="218" t="s">
        <v>135</v>
      </c>
      <c r="E128" s="219" t="s">
        <v>776</v>
      </c>
      <c r="F128" s="220" t="s">
        <v>777</v>
      </c>
      <c r="G128" s="221" t="s">
        <v>178</v>
      </c>
      <c r="H128" s="222">
        <v>3.2000000000000002</v>
      </c>
      <c r="I128" s="223"/>
      <c r="J128" s="224">
        <f>ROUND(I128*H128,2)</f>
        <v>0</v>
      </c>
      <c r="K128" s="220" t="s">
        <v>139</v>
      </c>
      <c r="L128" s="44"/>
      <c r="M128" s="225" t="s">
        <v>1</v>
      </c>
      <c r="N128" s="226" t="s">
        <v>38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0.316</v>
      </c>
      <c r="T128" s="228">
        <f>S128*H128</f>
        <v>1.0112000000000001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140</v>
      </c>
      <c r="AT128" s="229" t="s">
        <v>135</v>
      </c>
      <c r="AU128" s="229" t="s">
        <v>83</v>
      </c>
      <c r="AY128" s="17" t="s">
        <v>133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140</v>
      </c>
      <c r="BM128" s="229" t="s">
        <v>778</v>
      </c>
    </row>
    <row r="129" s="2" customFormat="1">
      <c r="A129" s="38"/>
      <c r="B129" s="39"/>
      <c r="C129" s="40"/>
      <c r="D129" s="231" t="s">
        <v>142</v>
      </c>
      <c r="E129" s="40"/>
      <c r="F129" s="232" t="s">
        <v>779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142</v>
      </c>
      <c r="AU129" s="17" t="s">
        <v>83</v>
      </c>
    </row>
    <row r="130" s="13" customFormat="1">
      <c r="A130" s="13"/>
      <c r="B130" s="236"/>
      <c r="C130" s="237"/>
      <c r="D130" s="231" t="s">
        <v>144</v>
      </c>
      <c r="E130" s="238" t="s">
        <v>1</v>
      </c>
      <c r="F130" s="239" t="s">
        <v>780</v>
      </c>
      <c r="G130" s="237"/>
      <c r="H130" s="240">
        <v>3.2000000000000002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144</v>
      </c>
      <c r="AU130" s="246" t="s">
        <v>83</v>
      </c>
      <c r="AV130" s="13" t="s">
        <v>83</v>
      </c>
      <c r="AW130" s="13" t="s">
        <v>30</v>
      </c>
      <c r="AX130" s="13" t="s">
        <v>81</v>
      </c>
      <c r="AY130" s="246" t="s">
        <v>133</v>
      </c>
    </row>
    <row r="131" s="2" customFormat="1" ht="33" customHeight="1">
      <c r="A131" s="38"/>
      <c r="B131" s="39"/>
      <c r="C131" s="218" t="s">
        <v>83</v>
      </c>
      <c r="D131" s="218" t="s">
        <v>135</v>
      </c>
      <c r="E131" s="219" t="s">
        <v>781</v>
      </c>
      <c r="F131" s="220" t="s">
        <v>782</v>
      </c>
      <c r="G131" s="221" t="s">
        <v>178</v>
      </c>
      <c r="H131" s="222">
        <v>3.2000000000000002</v>
      </c>
      <c r="I131" s="223"/>
      <c r="J131" s="224">
        <f>ROUND(I131*H131,2)</f>
        <v>0</v>
      </c>
      <c r="K131" s="220" t="s">
        <v>139</v>
      </c>
      <c r="L131" s="44"/>
      <c r="M131" s="225" t="s">
        <v>1</v>
      </c>
      <c r="N131" s="226" t="s">
        <v>38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0.29999999999999999</v>
      </c>
      <c r="T131" s="228">
        <f>S131*H131</f>
        <v>0.95999999999999996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140</v>
      </c>
      <c r="AT131" s="229" t="s">
        <v>135</v>
      </c>
      <c r="AU131" s="229" t="s">
        <v>83</v>
      </c>
      <c r="AY131" s="17" t="s">
        <v>133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81</v>
      </c>
      <c r="BK131" s="230">
        <f>ROUND(I131*H131,2)</f>
        <v>0</v>
      </c>
      <c r="BL131" s="17" t="s">
        <v>140</v>
      </c>
      <c r="BM131" s="229" t="s">
        <v>783</v>
      </c>
    </row>
    <row r="132" s="2" customFormat="1">
      <c r="A132" s="38"/>
      <c r="B132" s="39"/>
      <c r="C132" s="40"/>
      <c r="D132" s="231" t="s">
        <v>142</v>
      </c>
      <c r="E132" s="40"/>
      <c r="F132" s="232" t="s">
        <v>784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142</v>
      </c>
      <c r="AU132" s="17" t="s">
        <v>83</v>
      </c>
    </row>
    <row r="133" s="2" customFormat="1" ht="16.5" customHeight="1">
      <c r="A133" s="38"/>
      <c r="B133" s="39"/>
      <c r="C133" s="218" t="s">
        <v>150</v>
      </c>
      <c r="D133" s="218" t="s">
        <v>135</v>
      </c>
      <c r="E133" s="219" t="s">
        <v>785</v>
      </c>
      <c r="F133" s="220" t="s">
        <v>786</v>
      </c>
      <c r="G133" s="221" t="s">
        <v>190</v>
      </c>
      <c r="H133" s="222">
        <v>2</v>
      </c>
      <c r="I133" s="223"/>
      <c r="J133" s="224">
        <f>ROUND(I133*H133,2)</f>
        <v>0</v>
      </c>
      <c r="K133" s="220" t="s">
        <v>139</v>
      </c>
      <c r="L133" s="44"/>
      <c r="M133" s="225" t="s">
        <v>1</v>
      </c>
      <c r="N133" s="226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0.20499999999999999</v>
      </c>
      <c r="T133" s="228">
        <f>S133*H133</f>
        <v>0.40999999999999998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140</v>
      </c>
      <c r="AT133" s="229" t="s">
        <v>135</v>
      </c>
      <c r="AU133" s="229" t="s">
        <v>83</v>
      </c>
      <c r="AY133" s="17" t="s">
        <v>133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140</v>
      </c>
      <c r="BM133" s="229" t="s">
        <v>787</v>
      </c>
    </row>
    <row r="134" s="2" customFormat="1">
      <c r="A134" s="38"/>
      <c r="B134" s="39"/>
      <c r="C134" s="40"/>
      <c r="D134" s="231" t="s">
        <v>142</v>
      </c>
      <c r="E134" s="40"/>
      <c r="F134" s="232" t="s">
        <v>788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142</v>
      </c>
      <c r="AU134" s="17" t="s">
        <v>83</v>
      </c>
    </row>
    <row r="135" s="2" customFormat="1" ht="24.15" customHeight="1">
      <c r="A135" s="38"/>
      <c r="B135" s="39"/>
      <c r="C135" s="218" t="s">
        <v>140</v>
      </c>
      <c r="D135" s="218" t="s">
        <v>135</v>
      </c>
      <c r="E135" s="219" t="s">
        <v>789</v>
      </c>
      <c r="F135" s="220" t="s">
        <v>790</v>
      </c>
      <c r="G135" s="221" t="s">
        <v>190</v>
      </c>
      <c r="H135" s="222">
        <v>2</v>
      </c>
      <c r="I135" s="223"/>
      <c r="J135" s="224">
        <f>ROUND(I135*H135,2)</f>
        <v>0</v>
      </c>
      <c r="K135" s="220" t="s">
        <v>139</v>
      </c>
      <c r="L135" s="44"/>
      <c r="M135" s="225" t="s">
        <v>1</v>
      </c>
      <c r="N135" s="226" t="s">
        <v>38</v>
      </c>
      <c r="O135" s="91"/>
      <c r="P135" s="227">
        <f>O135*H135</f>
        <v>0</v>
      </c>
      <c r="Q135" s="227">
        <v>0.036900000000000002</v>
      </c>
      <c r="R135" s="227">
        <f>Q135*H135</f>
        <v>0.073800000000000004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140</v>
      </c>
      <c r="AT135" s="229" t="s">
        <v>135</v>
      </c>
      <c r="AU135" s="229" t="s">
        <v>83</v>
      </c>
      <c r="AY135" s="17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140</v>
      </c>
      <c r="BM135" s="229" t="s">
        <v>791</v>
      </c>
    </row>
    <row r="136" s="2" customFormat="1">
      <c r="A136" s="38"/>
      <c r="B136" s="39"/>
      <c r="C136" s="40"/>
      <c r="D136" s="231" t="s">
        <v>142</v>
      </c>
      <c r="E136" s="40"/>
      <c r="F136" s="232" t="s">
        <v>792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142</v>
      </c>
      <c r="AU136" s="17" t="s">
        <v>83</v>
      </c>
    </row>
    <row r="137" s="2" customFormat="1" ht="24.15" customHeight="1">
      <c r="A137" s="38"/>
      <c r="B137" s="39"/>
      <c r="C137" s="218" t="s">
        <v>161</v>
      </c>
      <c r="D137" s="218" t="s">
        <v>135</v>
      </c>
      <c r="E137" s="219" t="s">
        <v>793</v>
      </c>
      <c r="F137" s="220" t="s">
        <v>794</v>
      </c>
      <c r="G137" s="221" t="s">
        <v>178</v>
      </c>
      <c r="H137" s="222">
        <v>7</v>
      </c>
      <c r="I137" s="223"/>
      <c r="J137" s="224">
        <f>ROUND(I137*H137,2)</f>
        <v>0</v>
      </c>
      <c r="K137" s="220" t="s">
        <v>139</v>
      </c>
      <c r="L137" s="44"/>
      <c r="M137" s="225" t="s">
        <v>1</v>
      </c>
      <c r="N137" s="226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140</v>
      </c>
      <c r="AT137" s="229" t="s">
        <v>135</v>
      </c>
      <c r="AU137" s="229" t="s">
        <v>83</v>
      </c>
      <c r="AY137" s="17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140</v>
      </c>
      <c r="BM137" s="229" t="s">
        <v>795</v>
      </c>
    </row>
    <row r="138" s="2" customFormat="1">
      <c r="A138" s="38"/>
      <c r="B138" s="39"/>
      <c r="C138" s="40"/>
      <c r="D138" s="231" t="s">
        <v>142</v>
      </c>
      <c r="E138" s="40"/>
      <c r="F138" s="232" t="s">
        <v>796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142</v>
      </c>
      <c r="AU138" s="17" t="s">
        <v>83</v>
      </c>
    </row>
    <row r="139" s="13" customFormat="1">
      <c r="A139" s="13"/>
      <c r="B139" s="236"/>
      <c r="C139" s="237"/>
      <c r="D139" s="231" t="s">
        <v>144</v>
      </c>
      <c r="E139" s="238" t="s">
        <v>1</v>
      </c>
      <c r="F139" s="239" t="s">
        <v>797</v>
      </c>
      <c r="G139" s="237"/>
      <c r="H139" s="240">
        <v>7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144</v>
      </c>
      <c r="AU139" s="246" t="s">
        <v>83</v>
      </c>
      <c r="AV139" s="13" t="s">
        <v>83</v>
      </c>
      <c r="AW139" s="13" t="s">
        <v>30</v>
      </c>
      <c r="AX139" s="13" t="s">
        <v>81</v>
      </c>
      <c r="AY139" s="246" t="s">
        <v>133</v>
      </c>
    </row>
    <row r="140" s="2" customFormat="1" ht="24.15" customHeight="1">
      <c r="A140" s="38"/>
      <c r="B140" s="39"/>
      <c r="C140" s="218" t="s">
        <v>169</v>
      </c>
      <c r="D140" s="218" t="s">
        <v>135</v>
      </c>
      <c r="E140" s="219" t="s">
        <v>798</v>
      </c>
      <c r="F140" s="220" t="s">
        <v>799</v>
      </c>
      <c r="G140" s="221" t="s">
        <v>138</v>
      </c>
      <c r="H140" s="222">
        <v>3</v>
      </c>
      <c r="I140" s="223"/>
      <c r="J140" s="224">
        <f>ROUND(I140*H140,2)</f>
        <v>0</v>
      </c>
      <c r="K140" s="220" t="s">
        <v>139</v>
      </c>
      <c r="L140" s="44"/>
      <c r="M140" s="225" t="s">
        <v>1</v>
      </c>
      <c r="N140" s="226" t="s">
        <v>38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140</v>
      </c>
      <c r="AT140" s="229" t="s">
        <v>135</v>
      </c>
      <c r="AU140" s="229" t="s">
        <v>83</v>
      </c>
      <c r="AY140" s="17" t="s">
        <v>133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140</v>
      </c>
      <c r="BM140" s="229" t="s">
        <v>800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801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83</v>
      </c>
    </row>
    <row r="142" s="14" customFormat="1">
      <c r="A142" s="14"/>
      <c r="B142" s="247"/>
      <c r="C142" s="248"/>
      <c r="D142" s="231" t="s">
        <v>144</v>
      </c>
      <c r="E142" s="249" t="s">
        <v>1</v>
      </c>
      <c r="F142" s="250" t="s">
        <v>802</v>
      </c>
      <c r="G142" s="248"/>
      <c r="H142" s="249" t="s">
        <v>1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144</v>
      </c>
      <c r="AU142" s="256" t="s">
        <v>83</v>
      </c>
      <c r="AV142" s="14" t="s">
        <v>81</v>
      </c>
      <c r="AW142" s="14" t="s">
        <v>30</v>
      </c>
      <c r="AX142" s="14" t="s">
        <v>73</v>
      </c>
      <c r="AY142" s="256" t="s">
        <v>133</v>
      </c>
    </row>
    <row r="143" s="13" customFormat="1">
      <c r="A143" s="13"/>
      <c r="B143" s="236"/>
      <c r="C143" s="237"/>
      <c r="D143" s="231" t="s">
        <v>144</v>
      </c>
      <c r="E143" s="238" t="s">
        <v>1</v>
      </c>
      <c r="F143" s="239" t="s">
        <v>150</v>
      </c>
      <c r="G143" s="237"/>
      <c r="H143" s="240">
        <v>3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144</v>
      </c>
      <c r="AU143" s="246" t="s">
        <v>83</v>
      </c>
      <c r="AV143" s="13" t="s">
        <v>83</v>
      </c>
      <c r="AW143" s="13" t="s">
        <v>30</v>
      </c>
      <c r="AX143" s="13" t="s">
        <v>81</v>
      </c>
      <c r="AY143" s="246" t="s">
        <v>133</v>
      </c>
    </row>
    <row r="144" s="2" customFormat="1" ht="33" customHeight="1">
      <c r="A144" s="38"/>
      <c r="B144" s="39"/>
      <c r="C144" s="218" t="s">
        <v>175</v>
      </c>
      <c r="D144" s="218" t="s">
        <v>135</v>
      </c>
      <c r="E144" s="219" t="s">
        <v>803</v>
      </c>
      <c r="F144" s="220" t="s">
        <v>804</v>
      </c>
      <c r="G144" s="221" t="s">
        <v>138</v>
      </c>
      <c r="H144" s="222">
        <v>16.800000000000001</v>
      </c>
      <c r="I144" s="223"/>
      <c r="J144" s="224">
        <f>ROUND(I144*H144,2)</f>
        <v>0</v>
      </c>
      <c r="K144" s="220" t="s">
        <v>139</v>
      </c>
      <c r="L144" s="44"/>
      <c r="M144" s="225" t="s">
        <v>1</v>
      </c>
      <c r="N144" s="226" t="s">
        <v>38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140</v>
      </c>
      <c r="AT144" s="229" t="s">
        <v>135</v>
      </c>
      <c r="AU144" s="229" t="s">
        <v>83</v>
      </c>
      <c r="AY144" s="17" t="s">
        <v>133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140</v>
      </c>
      <c r="BM144" s="229" t="s">
        <v>805</v>
      </c>
    </row>
    <row r="145" s="2" customFormat="1">
      <c r="A145" s="38"/>
      <c r="B145" s="39"/>
      <c r="C145" s="40"/>
      <c r="D145" s="231" t="s">
        <v>142</v>
      </c>
      <c r="E145" s="40"/>
      <c r="F145" s="232" t="s">
        <v>806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142</v>
      </c>
      <c r="AU145" s="17" t="s">
        <v>83</v>
      </c>
    </row>
    <row r="146" s="13" customFormat="1">
      <c r="A146" s="13"/>
      <c r="B146" s="236"/>
      <c r="C146" s="237"/>
      <c r="D146" s="231" t="s">
        <v>144</v>
      </c>
      <c r="E146" s="238" t="s">
        <v>1</v>
      </c>
      <c r="F146" s="239" t="s">
        <v>807</v>
      </c>
      <c r="G146" s="237"/>
      <c r="H146" s="240">
        <v>16.800000000000001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144</v>
      </c>
      <c r="AU146" s="246" t="s">
        <v>83</v>
      </c>
      <c r="AV146" s="13" t="s">
        <v>83</v>
      </c>
      <c r="AW146" s="13" t="s">
        <v>30</v>
      </c>
      <c r="AX146" s="13" t="s">
        <v>81</v>
      </c>
      <c r="AY146" s="246" t="s">
        <v>133</v>
      </c>
    </row>
    <row r="147" s="2" customFormat="1" ht="24.15" customHeight="1">
      <c r="A147" s="38"/>
      <c r="B147" s="39"/>
      <c r="C147" s="218" t="s">
        <v>182</v>
      </c>
      <c r="D147" s="218" t="s">
        <v>135</v>
      </c>
      <c r="E147" s="219" t="s">
        <v>808</v>
      </c>
      <c r="F147" s="220" t="s">
        <v>809</v>
      </c>
      <c r="G147" s="221" t="s">
        <v>138</v>
      </c>
      <c r="H147" s="222">
        <v>26.600000000000001</v>
      </c>
      <c r="I147" s="223"/>
      <c r="J147" s="224">
        <f>ROUND(I147*H147,2)</f>
        <v>0</v>
      </c>
      <c r="K147" s="220" t="s">
        <v>139</v>
      </c>
      <c r="L147" s="44"/>
      <c r="M147" s="225" t="s">
        <v>1</v>
      </c>
      <c r="N147" s="226" t="s">
        <v>38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140</v>
      </c>
      <c r="AT147" s="229" t="s">
        <v>135</v>
      </c>
      <c r="AU147" s="229" t="s">
        <v>83</v>
      </c>
      <c r="AY147" s="17" t="s">
        <v>133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140</v>
      </c>
      <c r="BM147" s="229" t="s">
        <v>810</v>
      </c>
    </row>
    <row r="148" s="2" customFormat="1">
      <c r="A148" s="38"/>
      <c r="B148" s="39"/>
      <c r="C148" s="40"/>
      <c r="D148" s="231" t="s">
        <v>142</v>
      </c>
      <c r="E148" s="40"/>
      <c r="F148" s="232" t="s">
        <v>811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142</v>
      </c>
      <c r="AU148" s="17" t="s">
        <v>83</v>
      </c>
    </row>
    <row r="149" s="14" customFormat="1">
      <c r="A149" s="14"/>
      <c r="B149" s="247"/>
      <c r="C149" s="248"/>
      <c r="D149" s="231" t="s">
        <v>144</v>
      </c>
      <c r="E149" s="249" t="s">
        <v>1</v>
      </c>
      <c r="F149" s="250" t="s">
        <v>812</v>
      </c>
      <c r="G149" s="248"/>
      <c r="H149" s="249" t="s">
        <v>1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144</v>
      </c>
      <c r="AU149" s="256" t="s">
        <v>83</v>
      </c>
      <c r="AV149" s="14" t="s">
        <v>81</v>
      </c>
      <c r="AW149" s="14" t="s">
        <v>30</v>
      </c>
      <c r="AX149" s="14" t="s">
        <v>73</v>
      </c>
      <c r="AY149" s="256" t="s">
        <v>133</v>
      </c>
    </row>
    <row r="150" s="13" customFormat="1">
      <c r="A150" s="13"/>
      <c r="B150" s="236"/>
      <c r="C150" s="237"/>
      <c r="D150" s="231" t="s">
        <v>144</v>
      </c>
      <c r="E150" s="238" t="s">
        <v>1</v>
      </c>
      <c r="F150" s="239" t="s">
        <v>813</v>
      </c>
      <c r="G150" s="237"/>
      <c r="H150" s="240">
        <v>26.600000000000001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144</v>
      </c>
      <c r="AU150" s="246" t="s">
        <v>83</v>
      </c>
      <c r="AV150" s="13" t="s">
        <v>83</v>
      </c>
      <c r="AW150" s="13" t="s">
        <v>30</v>
      </c>
      <c r="AX150" s="13" t="s">
        <v>81</v>
      </c>
      <c r="AY150" s="246" t="s">
        <v>133</v>
      </c>
    </row>
    <row r="151" s="2" customFormat="1" ht="37.8" customHeight="1">
      <c r="A151" s="38"/>
      <c r="B151" s="39"/>
      <c r="C151" s="218" t="s">
        <v>187</v>
      </c>
      <c r="D151" s="218" t="s">
        <v>135</v>
      </c>
      <c r="E151" s="219" t="s">
        <v>146</v>
      </c>
      <c r="F151" s="220" t="s">
        <v>147</v>
      </c>
      <c r="G151" s="221" t="s">
        <v>138</v>
      </c>
      <c r="H151" s="222">
        <v>6.1600000000000001</v>
      </c>
      <c r="I151" s="223"/>
      <c r="J151" s="224">
        <f>ROUND(I151*H151,2)</f>
        <v>0</v>
      </c>
      <c r="K151" s="220" t="s">
        <v>139</v>
      </c>
      <c r="L151" s="44"/>
      <c r="M151" s="225" t="s">
        <v>1</v>
      </c>
      <c r="N151" s="226" t="s">
        <v>38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140</v>
      </c>
      <c r="AT151" s="229" t="s">
        <v>135</v>
      </c>
      <c r="AU151" s="229" t="s">
        <v>83</v>
      </c>
      <c r="AY151" s="17" t="s">
        <v>133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140</v>
      </c>
      <c r="BM151" s="229" t="s">
        <v>814</v>
      </c>
    </row>
    <row r="152" s="2" customFormat="1">
      <c r="A152" s="38"/>
      <c r="B152" s="39"/>
      <c r="C152" s="40"/>
      <c r="D152" s="231" t="s">
        <v>142</v>
      </c>
      <c r="E152" s="40"/>
      <c r="F152" s="232" t="s">
        <v>149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142</v>
      </c>
      <c r="AU152" s="17" t="s">
        <v>83</v>
      </c>
    </row>
    <row r="153" s="13" customFormat="1">
      <c r="A153" s="13"/>
      <c r="B153" s="236"/>
      <c r="C153" s="237"/>
      <c r="D153" s="231" t="s">
        <v>144</v>
      </c>
      <c r="E153" s="238" t="s">
        <v>1</v>
      </c>
      <c r="F153" s="239" t="s">
        <v>815</v>
      </c>
      <c r="G153" s="237"/>
      <c r="H153" s="240">
        <v>6.1600000000000001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144</v>
      </c>
      <c r="AU153" s="246" t="s">
        <v>83</v>
      </c>
      <c r="AV153" s="13" t="s">
        <v>83</v>
      </c>
      <c r="AW153" s="13" t="s">
        <v>30</v>
      </c>
      <c r="AX153" s="13" t="s">
        <v>81</v>
      </c>
      <c r="AY153" s="246" t="s">
        <v>133</v>
      </c>
    </row>
    <row r="154" s="2" customFormat="1" ht="33" customHeight="1">
      <c r="A154" s="38"/>
      <c r="B154" s="39"/>
      <c r="C154" s="218" t="s">
        <v>193</v>
      </c>
      <c r="D154" s="218" t="s">
        <v>135</v>
      </c>
      <c r="E154" s="219" t="s">
        <v>155</v>
      </c>
      <c r="F154" s="220" t="s">
        <v>156</v>
      </c>
      <c r="G154" s="221" t="s">
        <v>157</v>
      </c>
      <c r="H154" s="222">
        <v>12.32</v>
      </c>
      <c r="I154" s="223"/>
      <c r="J154" s="224">
        <f>ROUND(I154*H154,2)</f>
        <v>0</v>
      </c>
      <c r="K154" s="220" t="s">
        <v>139</v>
      </c>
      <c r="L154" s="44"/>
      <c r="M154" s="225" t="s">
        <v>1</v>
      </c>
      <c r="N154" s="226" t="s">
        <v>38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140</v>
      </c>
      <c r="AT154" s="229" t="s">
        <v>135</v>
      </c>
      <c r="AU154" s="229" t="s">
        <v>83</v>
      </c>
      <c r="AY154" s="17" t="s">
        <v>133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81</v>
      </c>
      <c r="BK154" s="230">
        <f>ROUND(I154*H154,2)</f>
        <v>0</v>
      </c>
      <c r="BL154" s="17" t="s">
        <v>140</v>
      </c>
      <c r="BM154" s="229" t="s">
        <v>816</v>
      </c>
    </row>
    <row r="155" s="2" customFormat="1">
      <c r="A155" s="38"/>
      <c r="B155" s="39"/>
      <c r="C155" s="40"/>
      <c r="D155" s="231" t="s">
        <v>142</v>
      </c>
      <c r="E155" s="40"/>
      <c r="F155" s="232" t="s">
        <v>159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83</v>
      </c>
    </row>
    <row r="156" s="13" customFormat="1">
      <c r="A156" s="13"/>
      <c r="B156" s="236"/>
      <c r="C156" s="237"/>
      <c r="D156" s="231" t="s">
        <v>144</v>
      </c>
      <c r="E156" s="238" t="s">
        <v>1</v>
      </c>
      <c r="F156" s="239" t="s">
        <v>817</v>
      </c>
      <c r="G156" s="237"/>
      <c r="H156" s="240">
        <v>12.32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144</v>
      </c>
      <c r="AU156" s="246" t="s">
        <v>83</v>
      </c>
      <c r="AV156" s="13" t="s">
        <v>83</v>
      </c>
      <c r="AW156" s="13" t="s">
        <v>30</v>
      </c>
      <c r="AX156" s="13" t="s">
        <v>81</v>
      </c>
      <c r="AY156" s="246" t="s">
        <v>133</v>
      </c>
    </row>
    <row r="157" s="2" customFormat="1" ht="16.5" customHeight="1">
      <c r="A157" s="38"/>
      <c r="B157" s="39"/>
      <c r="C157" s="218" t="s">
        <v>198</v>
      </c>
      <c r="D157" s="218" t="s">
        <v>135</v>
      </c>
      <c r="E157" s="219" t="s">
        <v>818</v>
      </c>
      <c r="F157" s="220" t="s">
        <v>819</v>
      </c>
      <c r="G157" s="221" t="s">
        <v>138</v>
      </c>
      <c r="H157" s="222">
        <v>16.800000000000001</v>
      </c>
      <c r="I157" s="223"/>
      <c r="J157" s="224">
        <f>ROUND(I157*H157,2)</f>
        <v>0</v>
      </c>
      <c r="K157" s="220" t="s">
        <v>139</v>
      </c>
      <c r="L157" s="44"/>
      <c r="M157" s="225" t="s">
        <v>1</v>
      </c>
      <c r="N157" s="226" t="s">
        <v>38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140</v>
      </c>
      <c r="AT157" s="229" t="s">
        <v>135</v>
      </c>
      <c r="AU157" s="229" t="s">
        <v>83</v>
      </c>
      <c r="AY157" s="17" t="s">
        <v>133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140</v>
      </c>
      <c r="BM157" s="229" t="s">
        <v>820</v>
      </c>
    </row>
    <row r="158" s="2" customFormat="1">
      <c r="A158" s="38"/>
      <c r="B158" s="39"/>
      <c r="C158" s="40"/>
      <c r="D158" s="231" t="s">
        <v>142</v>
      </c>
      <c r="E158" s="40"/>
      <c r="F158" s="232" t="s">
        <v>821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142</v>
      </c>
      <c r="AU158" s="17" t="s">
        <v>83</v>
      </c>
    </row>
    <row r="159" s="2" customFormat="1" ht="24.15" customHeight="1">
      <c r="A159" s="38"/>
      <c r="B159" s="39"/>
      <c r="C159" s="218" t="s">
        <v>8</v>
      </c>
      <c r="D159" s="218" t="s">
        <v>135</v>
      </c>
      <c r="E159" s="219" t="s">
        <v>822</v>
      </c>
      <c r="F159" s="220" t="s">
        <v>823</v>
      </c>
      <c r="G159" s="221" t="s">
        <v>138</v>
      </c>
      <c r="H159" s="222">
        <v>10.640000000000001</v>
      </c>
      <c r="I159" s="223"/>
      <c r="J159" s="224">
        <f>ROUND(I159*H159,2)</f>
        <v>0</v>
      </c>
      <c r="K159" s="220" t="s">
        <v>139</v>
      </c>
      <c r="L159" s="44"/>
      <c r="M159" s="225" t="s">
        <v>1</v>
      </c>
      <c r="N159" s="226" t="s">
        <v>38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140</v>
      </c>
      <c r="AT159" s="229" t="s">
        <v>135</v>
      </c>
      <c r="AU159" s="229" t="s">
        <v>83</v>
      </c>
      <c r="AY159" s="17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140</v>
      </c>
      <c r="BM159" s="229" t="s">
        <v>824</v>
      </c>
    </row>
    <row r="160" s="2" customFormat="1">
      <c r="A160" s="38"/>
      <c r="B160" s="39"/>
      <c r="C160" s="40"/>
      <c r="D160" s="231" t="s">
        <v>142</v>
      </c>
      <c r="E160" s="40"/>
      <c r="F160" s="232" t="s">
        <v>825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142</v>
      </c>
      <c r="AU160" s="17" t="s">
        <v>83</v>
      </c>
    </row>
    <row r="161" s="13" customFormat="1">
      <c r="A161" s="13"/>
      <c r="B161" s="236"/>
      <c r="C161" s="237"/>
      <c r="D161" s="231" t="s">
        <v>144</v>
      </c>
      <c r="E161" s="238" t="s">
        <v>1</v>
      </c>
      <c r="F161" s="239" t="s">
        <v>826</v>
      </c>
      <c r="G161" s="237"/>
      <c r="H161" s="240">
        <v>10.640000000000001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144</v>
      </c>
      <c r="AU161" s="246" t="s">
        <v>83</v>
      </c>
      <c r="AV161" s="13" t="s">
        <v>83</v>
      </c>
      <c r="AW161" s="13" t="s">
        <v>30</v>
      </c>
      <c r="AX161" s="13" t="s">
        <v>81</v>
      </c>
      <c r="AY161" s="246" t="s">
        <v>133</v>
      </c>
    </row>
    <row r="162" s="2" customFormat="1" ht="24.15" customHeight="1">
      <c r="A162" s="38"/>
      <c r="B162" s="39"/>
      <c r="C162" s="218" t="s">
        <v>212</v>
      </c>
      <c r="D162" s="218" t="s">
        <v>135</v>
      </c>
      <c r="E162" s="219" t="s">
        <v>827</v>
      </c>
      <c r="F162" s="220" t="s">
        <v>828</v>
      </c>
      <c r="G162" s="221" t="s">
        <v>138</v>
      </c>
      <c r="H162" s="222">
        <v>5.04</v>
      </c>
      <c r="I162" s="223"/>
      <c r="J162" s="224">
        <f>ROUND(I162*H162,2)</f>
        <v>0</v>
      </c>
      <c r="K162" s="220" t="s">
        <v>139</v>
      </c>
      <c r="L162" s="44"/>
      <c r="M162" s="225" t="s">
        <v>1</v>
      </c>
      <c r="N162" s="226" t="s">
        <v>38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140</v>
      </c>
      <c r="AT162" s="229" t="s">
        <v>135</v>
      </c>
      <c r="AU162" s="229" t="s">
        <v>83</v>
      </c>
      <c r="AY162" s="17" t="s">
        <v>133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81</v>
      </c>
      <c r="BK162" s="230">
        <f>ROUND(I162*H162,2)</f>
        <v>0</v>
      </c>
      <c r="BL162" s="17" t="s">
        <v>140</v>
      </c>
      <c r="BM162" s="229" t="s">
        <v>829</v>
      </c>
    </row>
    <row r="163" s="2" customFormat="1">
      <c r="A163" s="38"/>
      <c r="B163" s="39"/>
      <c r="C163" s="40"/>
      <c r="D163" s="231" t="s">
        <v>142</v>
      </c>
      <c r="E163" s="40"/>
      <c r="F163" s="232" t="s">
        <v>830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142</v>
      </c>
      <c r="AU163" s="17" t="s">
        <v>83</v>
      </c>
    </row>
    <row r="164" s="13" customFormat="1">
      <c r="A164" s="13"/>
      <c r="B164" s="236"/>
      <c r="C164" s="237"/>
      <c r="D164" s="231" t="s">
        <v>144</v>
      </c>
      <c r="E164" s="238" t="s">
        <v>1</v>
      </c>
      <c r="F164" s="239" t="s">
        <v>831</v>
      </c>
      <c r="G164" s="237"/>
      <c r="H164" s="240">
        <v>5.04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144</v>
      </c>
      <c r="AU164" s="246" t="s">
        <v>83</v>
      </c>
      <c r="AV164" s="13" t="s">
        <v>83</v>
      </c>
      <c r="AW164" s="13" t="s">
        <v>30</v>
      </c>
      <c r="AX164" s="13" t="s">
        <v>81</v>
      </c>
      <c r="AY164" s="246" t="s">
        <v>133</v>
      </c>
    </row>
    <row r="165" s="2" customFormat="1" ht="16.5" customHeight="1">
      <c r="A165" s="38"/>
      <c r="B165" s="39"/>
      <c r="C165" s="268" t="s">
        <v>218</v>
      </c>
      <c r="D165" s="268" t="s">
        <v>213</v>
      </c>
      <c r="E165" s="269" t="s">
        <v>832</v>
      </c>
      <c r="F165" s="270" t="s">
        <v>833</v>
      </c>
      <c r="G165" s="271" t="s">
        <v>157</v>
      </c>
      <c r="H165" s="272">
        <v>10.08</v>
      </c>
      <c r="I165" s="273"/>
      <c r="J165" s="274">
        <f>ROUND(I165*H165,2)</f>
        <v>0</v>
      </c>
      <c r="K165" s="270" t="s">
        <v>139</v>
      </c>
      <c r="L165" s="275"/>
      <c r="M165" s="276" t="s">
        <v>1</v>
      </c>
      <c r="N165" s="277" t="s">
        <v>38</v>
      </c>
      <c r="O165" s="91"/>
      <c r="P165" s="227">
        <f>O165*H165</f>
        <v>0</v>
      </c>
      <c r="Q165" s="227">
        <v>1</v>
      </c>
      <c r="R165" s="227">
        <f>Q165*H165</f>
        <v>10.08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182</v>
      </c>
      <c r="AT165" s="229" t="s">
        <v>213</v>
      </c>
      <c r="AU165" s="229" t="s">
        <v>83</v>
      </c>
      <c r="AY165" s="17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140</v>
      </c>
      <c r="BM165" s="229" t="s">
        <v>834</v>
      </c>
    </row>
    <row r="166" s="2" customFormat="1">
      <c r="A166" s="38"/>
      <c r="B166" s="39"/>
      <c r="C166" s="40"/>
      <c r="D166" s="231" t="s">
        <v>142</v>
      </c>
      <c r="E166" s="40"/>
      <c r="F166" s="232" t="s">
        <v>833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142</v>
      </c>
      <c r="AU166" s="17" t="s">
        <v>83</v>
      </c>
    </row>
    <row r="167" s="13" customFormat="1">
      <c r="A167" s="13"/>
      <c r="B167" s="236"/>
      <c r="C167" s="237"/>
      <c r="D167" s="231" t="s">
        <v>144</v>
      </c>
      <c r="E167" s="237"/>
      <c r="F167" s="239" t="s">
        <v>835</v>
      </c>
      <c r="G167" s="237"/>
      <c r="H167" s="240">
        <v>10.08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144</v>
      </c>
      <c r="AU167" s="246" t="s">
        <v>83</v>
      </c>
      <c r="AV167" s="13" t="s">
        <v>83</v>
      </c>
      <c r="AW167" s="13" t="s">
        <v>4</v>
      </c>
      <c r="AX167" s="13" t="s">
        <v>81</v>
      </c>
      <c r="AY167" s="246" t="s">
        <v>133</v>
      </c>
    </row>
    <row r="168" s="2" customFormat="1" ht="24.15" customHeight="1">
      <c r="A168" s="38"/>
      <c r="B168" s="39"/>
      <c r="C168" s="218" t="s">
        <v>223</v>
      </c>
      <c r="D168" s="218" t="s">
        <v>135</v>
      </c>
      <c r="E168" s="219" t="s">
        <v>836</v>
      </c>
      <c r="F168" s="220" t="s">
        <v>837</v>
      </c>
      <c r="G168" s="221" t="s">
        <v>178</v>
      </c>
      <c r="H168" s="222">
        <v>7</v>
      </c>
      <c r="I168" s="223"/>
      <c r="J168" s="224">
        <f>ROUND(I168*H168,2)</f>
        <v>0</v>
      </c>
      <c r="K168" s="220" t="s">
        <v>139</v>
      </c>
      <c r="L168" s="44"/>
      <c r="M168" s="225" t="s">
        <v>1</v>
      </c>
      <c r="N168" s="226" t="s">
        <v>38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140</v>
      </c>
      <c r="AT168" s="229" t="s">
        <v>135</v>
      </c>
      <c r="AU168" s="229" t="s">
        <v>83</v>
      </c>
      <c r="AY168" s="17" t="s">
        <v>133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81</v>
      </c>
      <c r="BK168" s="230">
        <f>ROUND(I168*H168,2)</f>
        <v>0</v>
      </c>
      <c r="BL168" s="17" t="s">
        <v>140</v>
      </c>
      <c r="BM168" s="229" t="s">
        <v>838</v>
      </c>
    </row>
    <row r="169" s="2" customFormat="1">
      <c r="A169" s="38"/>
      <c r="B169" s="39"/>
      <c r="C169" s="40"/>
      <c r="D169" s="231" t="s">
        <v>142</v>
      </c>
      <c r="E169" s="40"/>
      <c r="F169" s="232" t="s">
        <v>839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83</v>
      </c>
    </row>
    <row r="170" s="12" customFormat="1" ht="22.8" customHeight="1">
      <c r="A170" s="12"/>
      <c r="B170" s="202"/>
      <c r="C170" s="203"/>
      <c r="D170" s="204" t="s">
        <v>72</v>
      </c>
      <c r="E170" s="216" t="s">
        <v>140</v>
      </c>
      <c r="F170" s="216" t="s">
        <v>840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SUM(P171:P173)</f>
        <v>0</v>
      </c>
      <c r="Q170" s="210"/>
      <c r="R170" s="211">
        <f>SUM(R171:R173)</f>
        <v>0</v>
      </c>
      <c r="S170" s="210"/>
      <c r="T170" s="21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81</v>
      </c>
      <c r="AT170" s="214" t="s">
        <v>72</v>
      </c>
      <c r="AU170" s="214" t="s">
        <v>81</v>
      </c>
      <c r="AY170" s="213" t="s">
        <v>133</v>
      </c>
      <c r="BK170" s="215">
        <f>SUM(BK171:BK173)</f>
        <v>0</v>
      </c>
    </row>
    <row r="171" s="2" customFormat="1" ht="24.15" customHeight="1">
      <c r="A171" s="38"/>
      <c r="B171" s="39"/>
      <c r="C171" s="218" t="s">
        <v>229</v>
      </c>
      <c r="D171" s="218" t="s">
        <v>135</v>
      </c>
      <c r="E171" s="219" t="s">
        <v>841</v>
      </c>
      <c r="F171" s="220" t="s">
        <v>842</v>
      </c>
      <c r="G171" s="221" t="s">
        <v>138</v>
      </c>
      <c r="H171" s="222">
        <v>1.1200000000000001</v>
      </c>
      <c r="I171" s="223"/>
      <c r="J171" s="224">
        <f>ROUND(I171*H171,2)</f>
        <v>0</v>
      </c>
      <c r="K171" s="220" t="s">
        <v>139</v>
      </c>
      <c r="L171" s="44"/>
      <c r="M171" s="225" t="s">
        <v>1</v>
      </c>
      <c r="N171" s="226" t="s">
        <v>38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140</v>
      </c>
      <c r="AT171" s="229" t="s">
        <v>135</v>
      </c>
      <c r="AU171" s="229" t="s">
        <v>83</v>
      </c>
      <c r="AY171" s="17" t="s">
        <v>133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81</v>
      </c>
      <c r="BK171" s="230">
        <f>ROUND(I171*H171,2)</f>
        <v>0</v>
      </c>
      <c r="BL171" s="17" t="s">
        <v>140</v>
      </c>
      <c r="BM171" s="229" t="s">
        <v>843</v>
      </c>
    </row>
    <row r="172" s="2" customFormat="1">
      <c r="A172" s="38"/>
      <c r="B172" s="39"/>
      <c r="C172" s="40"/>
      <c r="D172" s="231" t="s">
        <v>142</v>
      </c>
      <c r="E172" s="40"/>
      <c r="F172" s="232" t="s">
        <v>844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142</v>
      </c>
      <c r="AU172" s="17" t="s">
        <v>83</v>
      </c>
    </row>
    <row r="173" s="13" customFormat="1">
      <c r="A173" s="13"/>
      <c r="B173" s="236"/>
      <c r="C173" s="237"/>
      <c r="D173" s="231" t="s">
        <v>144</v>
      </c>
      <c r="E173" s="238" t="s">
        <v>1</v>
      </c>
      <c r="F173" s="239" t="s">
        <v>845</v>
      </c>
      <c r="G173" s="237"/>
      <c r="H173" s="240">
        <v>1.1200000000000001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144</v>
      </c>
      <c r="AU173" s="246" t="s">
        <v>83</v>
      </c>
      <c r="AV173" s="13" t="s">
        <v>83</v>
      </c>
      <c r="AW173" s="13" t="s">
        <v>30</v>
      </c>
      <c r="AX173" s="13" t="s">
        <v>81</v>
      </c>
      <c r="AY173" s="246" t="s">
        <v>133</v>
      </c>
    </row>
    <row r="174" s="12" customFormat="1" ht="22.8" customHeight="1">
      <c r="A174" s="12"/>
      <c r="B174" s="202"/>
      <c r="C174" s="203"/>
      <c r="D174" s="204" t="s">
        <v>72</v>
      </c>
      <c r="E174" s="216" t="s">
        <v>161</v>
      </c>
      <c r="F174" s="216" t="s">
        <v>846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SUM(P175:P178)</f>
        <v>0</v>
      </c>
      <c r="Q174" s="210"/>
      <c r="R174" s="211">
        <f>SUM(R175:R178)</f>
        <v>1.2659520000000002</v>
      </c>
      <c r="S174" s="210"/>
      <c r="T174" s="212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81</v>
      </c>
      <c r="AT174" s="214" t="s">
        <v>72</v>
      </c>
      <c r="AU174" s="214" t="s">
        <v>81</v>
      </c>
      <c r="AY174" s="213" t="s">
        <v>133</v>
      </c>
      <c r="BK174" s="215">
        <f>SUM(BK175:BK178)</f>
        <v>0</v>
      </c>
    </row>
    <row r="175" s="2" customFormat="1" ht="21.75" customHeight="1">
      <c r="A175" s="38"/>
      <c r="B175" s="39"/>
      <c r="C175" s="218" t="s">
        <v>235</v>
      </c>
      <c r="D175" s="218" t="s">
        <v>135</v>
      </c>
      <c r="E175" s="219" t="s">
        <v>847</v>
      </c>
      <c r="F175" s="220" t="s">
        <v>848</v>
      </c>
      <c r="G175" s="221" t="s">
        <v>178</v>
      </c>
      <c r="H175" s="222">
        <v>3.2000000000000002</v>
      </c>
      <c r="I175" s="223"/>
      <c r="J175" s="224">
        <f>ROUND(I175*H175,2)</f>
        <v>0</v>
      </c>
      <c r="K175" s="220" t="s">
        <v>139</v>
      </c>
      <c r="L175" s="44"/>
      <c r="M175" s="225" t="s">
        <v>1</v>
      </c>
      <c r="N175" s="226" t="s">
        <v>38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140</v>
      </c>
      <c r="AT175" s="229" t="s">
        <v>135</v>
      </c>
      <c r="AU175" s="229" t="s">
        <v>83</v>
      </c>
      <c r="AY175" s="17" t="s">
        <v>133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81</v>
      </c>
      <c r="BK175" s="230">
        <f>ROUND(I175*H175,2)</f>
        <v>0</v>
      </c>
      <c r="BL175" s="17" t="s">
        <v>140</v>
      </c>
      <c r="BM175" s="229" t="s">
        <v>849</v>
      </c>
    </row>
    <row r="176" s="2" customFormat="1">
      <c r="A176" s="38"/>
      <c r="B176" s="39"/>
      <c r="C176" s="40"/>
      <c r="D176" s="231" t="s">
        <v>142</v>
      </c>
      <c r="E176" s="40"/>
      <c r="F176" s="232" t="s">
        <v>850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142</v>
      </c>
      <c r="AU176" s="17" t="s">
        <v>83</v>
      </c>
    </row>
    <row r="177" s="2" customFormat="1" ht="37.8" customHeight="1">
      <c r="A177" s="38"/>
      <c r="B177" s="39"/>
      <c r="C177" s="218" t="s">
        <v>240</v>
      </c>
      <c r="D177" s="218" t="s">
        <v>135</v>
      </c>
      <c r="E177" s="219" t="s">
        <v>851</v>
      </c>
      <c r="F177" s="220" t="s">
        <v>852</v>
      </c>
      <c r="G177" s="221" t="s">
        <v>178</v>
      </c>
      <c r="H177" s="222">
        <v>3.2000000000000002</v>
      </c>
      <c r="I177" s="223"/>
      <c r="J177" s="224">
        <f>ROUND(I177*H177,2)</f>
        <v>0</v>
      </c>
      <c r="K177" s="220" t="s">
        <v>139</v>
      </c>
      <c r="L177" s="44"/>
      <c r="M177" s="225" t="s">
        <v>1</v>
      </c>
      <c r="N177" s="226" t="s">
        <v>38</v>
      </c>
      <c r="O177" s="91"/>
      <c r="P177" s="227">
        <f>O177*H177</f>
        <v>0</v>
      </c>
      <c r="Q177" s="227">
        <v>0.39561000000000002</v>
      </c>
      <c r="R177" s="227">
        <f>Q177*H177</f>
        <v>1.2659520000000002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140</v>
      </c>
      <c r="AT177" s="229" t="s">
        <v>135</v>
      </c>
      <c r="AU177" s="229" t="s">
        <v>83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81</v>
      </c>
      <c r="BK177" s="230">
        <f>ROUND(I177*H177,2)</f>
        <v>0</v>
      </c>
      <c r="BL177" s="17" t="s">
        <v>140</v>
      </c>
      <c r="BM177" s="229" t="s">
        <v>853</v>
      </c>
    </row>
    <row r="178" s="2" customFormat="1">
      <c r="A178" s="38"/>
      <c r="B178" s="39"/>
      <c r="C178" s="40"/>
      <c r="D178" s="231" t="s">
        <v>142</v>
      </c>
      <c r="E178" s="40"/>
      <c r="F178" s="232" t="s">
        <v>854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142</v>
      </c>
      <c r="AU178" s="17" t="s">
        <v>83</v>
      </c>
    </row>
    <row r="179" s="12" customFormat="1" ht="22.8" customHeight="1">
      <c r="A179" s="12"/>
      <c r="B179" s="202"/>
      <c r="C179" s="203"/>
      <c r="D179" s="204" t="s">
        <v>72</v>
      </c>
      <c r="E179" s="216" t="s">
        <v>182</v>
      </c>
      <c r="F179" s="216" t="s">
        <v>855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SUM(P180:P208)</f>
        <v>0</v>
      </c>
      <c r="Q179" s="210"/>
      <c r="R179" s="211">
        <f>SUM(R180:R208)</f>
        <v>0.045141399999999998</v>
      </c>
      <c r="S179" s="210"/>
      <c r="T179" s="212">
        <f>SUM(T180:T208)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81</v>
      </c>
      <c r="AT179" s="214" t="s">
        <v>72</v>
      </c>
      <c r="AU179" s="214" t="s">
        <v>81</v>
      </c>
      <c r="AY179" s="213" t="s">
        <v>133</v>
      </c>
      <c r="BK179" s="215">
        <f>SUM(BK180:BK208)</f>
        <v>0</v>
      </c>
    </row>
    <row r="180" s="2" customFormat="1" ht="24.15" customHeight="1">
      <c r="A180" s="38"/>
      <c r="B180" s="39"/>
      <c r="C180" s="218" t="s">
        <v>245</v>
      </c>
      <c r="D180" s="218" t="s">
        <v>135</v>
      </c>
      <c r="E180" s="219" t="s">
        <v>856</v>
      </c>
      <c r="F180" s="220" t="s">
        <v>857</v>
      </c>
      <c r="G180" s="221" t="s">
        <v>185</v>
      </c>
      <c r="H180" s="222">
        <v>3</v>
      </c>
      <c r="I180" s="223"/>
      <c r="J180" s="224">
        <f>ROUND(I180*H180,2)</f>
        <v>0</v>
      </c>
      <c r="K180" s="220" t="s">
        <v>139</v>
      </c>
      <c r="L180" s="44"/>
      <c r="M180" s="225" t="s">
        <v>1</v>
      </c>
      <c r="N180" s="226" t="s">
        <v>38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140</v>
      </c>
      <c r="AT180" s="229" t="s">
        <v>135</v>
      </c>
      <c r="AU180" s="229" t="s">
        <v>83</v>
      </c>
      <c r="AY180" s="17" t="s">
        <v>133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140</v>
      </c>
      <c r="BM180" s="229" t="s">
        <v>858</v>
      </c>
    </row>
    <row r="181" s="2" customFormat="1">
      <c r="A181" s="38"/>
      <c r="B181" s="39"/>
      <c r="C181" s="40"/>
      <c r="D181" s="231" t="s">
        <v>142</v>
      </c>
      <c r="E181" s="40"/>
      <c r="F181" s="232" t="s">
        <v>857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142</v>
      </c>
      <c r="AU181" s="17" t="s">
        <v>83</v>
      </c>
    </row>
    <row r="182" s="2" customFormat="1" ht="24.15" customHeight="1">
      <c r="A182" s="38"/>
      <c r="B182" s="39"/>
      <c r="C182" s="218" t="s">
        <v>250</v>
      </c>
      <c r="D182" s="218" t="s">
        <v>135</v>
      </c>
      <c r="E182" s="219" t="s">
        <v>859</v>
      </c>
      <c r="F182" s="220" t="s">
        <v>860</v>
      </c>
      <c r="G182" s="221" t="s">
        <v>190</v>
      </c>
      <c r="H182" s="222">
        <v>14</v>
      </c>
      <c r="I182" s="223"/>
      <c r="J182" s="224">
        <f>ROUND(I182*H182,2)</f>
        <v>0</v>
      </c>
      <c r="K182" s="220" t="s">
        <v>139</v>
      </c>
      <c r="L182" s="44"/>
      <c r="M182" s="225" t="s">
        <v>1</v>
      </c>
      <c r="N182" s="226" t="s">
        <v>38</v>
      </c>
      <c r="O182" s="91"/>
      <c r="P182" s="227">
        <f>O182*H182</f>
        <v>0</v>
      </c>
      <c r="Q182" s="227">
        <v>1.0000000000000001E-05</v>
      </c>
      <c r="R182" s="227">
        <f>Q182*H182</f>
        <v>0.00014000000000000002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140</v>
      </c>
      <c r="AT182" s="229" t="s">
        <v>135</v>
      </c>
      <c r="AU182" s="229" t="s">
        <v>83</v>
      </c>
      <c r="AY182" s="17" t="s">
        <v>133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81</v>
      </c>
      <c r="BK182" s="230">
        <f>ROUND(I182*H182,2)</f>
        <v>0</v>
      </c>
      <c r="BL182" s="17" t="s">
        <v>140</v>
      </c>
      <c r="BM182" s="229" t="s">
        <v>861</v>
      </c>
    </row>
    <row r="183" s="2" customFormat="1">
      <c r="A183" s="38"/>
      <c r="B183" s="39"/>
      <c r="C183" s="40"/>
      <c r="D183" s="231" t="s">
        <v>142</v>
      </c>
      <c r="E183" s="40"/>
      <c r="F183" s="232" t="s">
        <v>862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142</v>
      </c>
      <c r="AU183" s="17" t="s">
        <v>83</v>
      </c>
    </row>
    <row r="184" s="13" customFormat="1">
      <c r="A184" s="13"/>
      <c r="B184" s="236"/>
      <c r="C184" s="237"/>
      <c r="D184" s="231" t="s">
        <v>144</v>
      </c>
      <c r="E184" s="238" t="s">
        <v>1</v>
      </c>
      <c r="F184" s="239" t="s">
        <v>863</v>
      </c>
      <c r="G184" s="237"/>
      <c r="H184" s="240">
        <v>14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144</v>
      </c>
      <c r="AU184" s="246" t="s">
        <v>83</v>
      </c>
      <c r="AV184" s="13" t="s">
        <v>83</v>
      </c>
      <c r="AW184" s="13" t="s">
        <v>30</v>
      </c>
      <c r="AX184" s="13" t="s">
        <v>81</v>
      </c>
      <c r="AY184" s="246" t="s">
        <v>133</v>
      </c>
    </row>
    <row r="185" s="2" customFormat="1" ht="24.15" customHeight="1">
      <c r="A185" s="38"/>
      <c r="B185" s="39"/>
      <c r="C185" s="268" t="s">
        <v>7</v>
      </c>
      <c r="D185" s="268" t="s">
        <v>213</v>
      </c>
      <c r="E185" s="269" t="s">
        <v>864</v>
      </c>
      <c r="F185" s="270" t="s">
        <v>865</v>
      </c>
      <c r="G185" s="271" t="s">
        <v>190</v>
      </c>
      <c r="H185" s="272">
        <v>14.42</v>
      </c>
      <c r="I185" s="273"/>
      <c r="J185" s="274">
        <f>ROUND(I185*H185,2)</f>
        <v>0</v>
      </c>
      <c r="K185" s="270" t="s">
        <v>139</v>
      </c>
      <c r="L185" s="275"/>
      <c r="M185" s="276" t="s">
        <v>1</v>
      </c>
      <c r="N185" s="277" t="s">
        <v>38</v>
      </c>
      <c r="O185" s="91"/>
      <c r="P185" s="227">
        <f>O185*H185</f>
        <v>0</v>
      </c>
      <c r="Q185" s="227">
        <v>0.0026700000000000001</v>
      </c>
      <c r="R185" s="227">
        <f>Q185*H185</f>
        <v>0.038501399999999998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182</v>
      </c>
      <c r="AT185" s="229" t="s">
        <v>213</v>
      </c>
      <c r="AU185" s="229" t="s">
        <v>83</v>
      </c>
      <c r="AY185" s="17" t="s">
        <v>133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81</v>
      </c>
      <c r="BK185" s="230">
        <f>ROUND(I185*H185,2)</f>
        <v>0</v>
      </c>
      <c r="BL185" s="17" t="s">
        <v>140</v>
      </c>
      <c r="BM185" s="229" t="s">
        <v>866</v>
      </c>
    </row>
    <row r="186" s="2" customFormat="1">
      <c r="A186" s="38"/>
      <c r="B186" s="39"/>
      <c r="C186" s="40"/>
      <c r="D186" s="231" t="s">
        <v>142</v>
      </c>
      <c r="E186" s="40"/>
      <c r="F186" s="232" t="s">
        <v>865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83</v>
      </c>
    </row>
    <row r="187" s="13" customFormat="1">
      <c r="A187" s="13"/>
      <c r="B187" s="236"/>
      <c r="C187" s="237"/>
      <c r="D187" s="231" t="s">
        <v>144</v>
      </c>
      <c r="E187" s="237"/>
      <c r="F187" s="239" t="s">
        <v>867</v>
      </c>
      <c r="G187" s="237"/>
      <c r="H187" s="240">
        <v>14.42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144</v>
      </c>
      <c r="AU187" s="246" t="s">
        <v>83</v>
      </c>
      <c r="AV187" s="13" t="s">
        <v>83</v>
      </c>
      <c r="AW187" s="13" t="s">
        <v>4</v>
      </c>
      <c r="AX187" s="13" t="s">
        <v>81</v>
      </c>
      <c r="AY187" s="246" t="s">
        <v>133</v>
      </c>
    </row>
    <row r="188" s="2" customFormat="1" ht="33" customHeight="1">
      <c r="A188" s="38"/>
      <c r="B188" s="39"/>
      <c r="C188" s="218" t="s">
        <v>265</v>
      </c>
      <c r="D188" s="218" t="s">
        <v>135</v>
      </c>
      <c r="E188" s="219" t="s">
        <v>868</v>
      </c>
      <c r="F188" s="220" t="s">
        <v>869</v>
      </c>
      <c r="G188" s="221" t="s">
        <v>185</v>
      </c>
      <c r="H188" s="222">
        <v>8</v>
      </c>
      <c r="I188" s="223"/>
      <c r="J188" s="224">
        <f>ROUND(I188*H188,2)</f>
        <v>0</v>
      </c>
      <c r="K188" s="220" t="s">
        <v>139</v>
      </c>
      <c r="L188" s="44"/>
      <c r="M188" s="225" t="s">
        <v>1</v>
      </c>
      <c r="N188" s="226" t="s">
        <v>38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140</v>
      </c>
      <c r="AT188" s="229" t="s">
        <v>135</v>
      </c>
      <c r="AU188" s="229" t="s">
        <v>83</v>
      </c>
      <c r="AY188" s="17" t="s">
        <v>133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81</v>
      </c>
      <c r="BK188" s="230">
        <f>ROUND(I188*H188,2)</f>
        <v>0</v>
      </c>
      <c r="BL188" s="17" t="s">
        <v>140</v>
      </c>
      <c r="BM188" s="229" t="s">
        <v>870</v>
      </c>
    </row>
    <row r="189" s="2" customFormat="1">
      <c r="A189" s="38"/>
      <c r="B189" s="39"/>
      <c r="C189" s="40"/>
      <c r="D189" s="231" t="s">
        <v>142</v>
      </c>
      <c r="E189" s="40"/>
      <c r="F189" s="232" t="s">
        <v>871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142</v>
      </c>
      <c r="AU189" s="17" t="s">
        <v>83</v>
      </c>
    </row>
    <row r="190" s="14" customFormat="1">
      <c r="A190" s="14"/>
      <c r="B190" s="247"/>
      <c r="C190" s="248"/>
      <c r="D190" s="231" t="s">
        <v>144</v>
      </c>
      <c r="E190" s="249" t="s">
        <v>1</v>
      </c>
      <c r="F190" s="250" t="s">
        <v>872</v>
      </c>
      <c r="G190" s="248"/>
      <c r="H190" s="249" t="s">
        <v>1</v>
      </c>
      <c r="I190" s="251"/>
      <c r="J190" s="248"/>
      <c r="K190" s="248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144</v>
      </c>
      <c r="AU190" s="256" t="s">
        <v>83</v>
      </c>
      <c r="AV190" s="14" t="s">
        <v>81</v>
      </c>
      <c r="AW190" s="14" t="s">
        <v>30</v>
      </c>
      <c r="AX190" s="14" t="s">
        <v>73</v>
      </c>
      <c r="AY190" s="256" t="s">
        <v>133</v>
      </c>
    </row>
    <row r="191" s="13" customFormat="1">
      <c r="A191" s="13"/>
      <c r="B191" s="236"/>
      <c r="C191" s="237"/>
      <c r="D191" s="231" t="s">
        <v>144</v>
      </c>
      <c r="E191" s="238" t="s">
        <v>1</v>
      </c>
      <c r="F191" s="239" t="s">
        <v>161</v>
      </c>
      <c r="G191" s="237"/>
      <c r="H191" s="240">
        <v>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144</v>
      </c>
      <c r="AU191" s="246" t="s">
        <v>83</v>
      </c>
      <c r="AV191" s="13" t="s">
        <v>83</v>
      </c>
      <c r="AW191" s="13" t="s">
        <v>30</v>
      </c>
      <c r="AX191" s="13" t="s">
        <v>73</v>
      </c>
      <c r="AY191" s="246" t="s">
        <v>133</v>
      </c>
    </row>
    <row r="192" s="14" customFormat="1">
      <c r="A192" s="14"/>
      <c r="B192" s="247"/>
      <c r="C192" s="248"/>
      <c r="D192" s="231" t="s">
        <v>144</v>
      </c>
      <c r="E192" s="249" t="s">
        <v>1</v>
      </c>
      <c r="F192" s="250" t="s">
        <v>873</v>
      </c>
      <c r="G192" s="248"/>
      <c r="H192" s="249" t="s">
        <v>1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144</v>
      </c>
      <c r="AU192" s="256" t="s">
        <v>83</v>
      </c>
      <c r="AV192" s="14" t="s">
        <v>81</v>
      </c>
      <c r="AW192" s="14" t="s">
        <v>30</v>
      </c>
      <c r="AX192" s="14" t="s">
        <v>73</v>
      </c>
      <c r="AY192" s="256" t="s">
        <v>133</v>
      </c>
    </row>
    <row r="193" s="13" customFormat="1">
      <c r="A193" s="13"/>
      <c r="B193" s="236"/>
      <c r="C193" s="237"/>
      <c r="D193" s="231" t="s">
        <v>144</v>
      </c>
      <c r="E193" s="238" t="s">
        <v>1</v>
      </c>
      <c r="F193" s="239" t="s">
        <v>83</v>
      </c>
      <c r="G193" s="237"/>
      <c r="H193" s="240">
        <v>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144</v>
      </c>
      <c r="AU193" s="246" t="s">
        <v>83</v>
      </c>
      <c r="AV193" s="13" t="s">
        <v>83</v>
      </c>
      <c r="AW193" s="13" t="s">
        <v>30</v>
      </c>
      <c r="AX193" s="13" t="s">
        <v>73</v>
      </c>
      <c r="AY193" s="246" t="s">
        <v>133</v>
      </c>
    </row>
    <row r="194" s="14" customFormat="1">
      <c r="A194" s="14"/>
      <c r="B194" s="247"/>
      <c r="C194" s="248"/>
      <c r="D194" s="231" t="s">
        <v>144</v>
      </c>
      <c r="E194" s="249" t="s">
        <v>1</v>
      </c>
      <c r="F194" s="250" t="s">
        <v>874</v>
      </c>
      <c r="G194" s="248"/>
      <c r="H194" s="249" t="s">
        <v>1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144</v>
      </c>
      <c r="AU194" s="256" t="s">
        <v>83</v>
      </c>
      <c r="AV194" s="14" t="s">
        <v>81</v>
      </c>
      <c r="AW194" s="14" t="s">
        <v>30</v>
      </c>
      <c r="AX194" s="14" t="s">
        <v>73</v>
      </c>
      <c r="AY194" s="256" t="s">
        <v>133</v>
      </c>
    </row>
    <row r="195" s="13" customFormat="1">
      <c r="A195" s="13"/>
      <c r="B195" s="236"/>
      <c r="C195" s="237"/>
      <c r="D195" s="231" t="s">
        <v>144</v>
      </c>
      <c r="E195" s="238" t="s">
        <v>1</v>
      </c>
      <c r="F195" s="239" t="s">
        <v>81</v>
      </c>
      <c r="G195" s="237"/>
      <c r="H195" s="240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144</v>
      </c>
      <c r="AU195" s="246" t="s">
        <v>83</v>
      </c>
      <c r="AV195" s="13" t="s">
        <v>83</v>
      </c>
      <c r="AW195" s="13" t="s">
        <v>30</v>
      </c>
      <c r="AX195" s="13" t="s">
        <v>73</v>
      </c>
      <c r="AY195" s="246" t="s">
        <v>133</v>
      </c>
    </row>
    <row r="196" s="15" customFormat="1">
      <c r="A196" s="15"/>
      <c r="B196" s="257"/>
      <c r="C196" s="258"/>
      <c r="D196" s="231" t="s">
        <v>144</v>
      </c>
      <c r="E196" s="259" t="s">
        <v>1</v>
      </c>
      <c r="F196" s="260" t="s">
        <v>211</v>
      </c>
      <c r="G196" s="258"/>
      <c r="H196" s="261">
        <v>8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144</v>
      </c>
      <c r="AU196" s="267" t="s">
        <v>83</v>
      </c>
      <c r="AV196" s="15" t="s">
        <v>140</v>
      </c>
      <c r="AW196" s="15" t="s">
        <v>30</v>
      </c>
      <c r="AX196" s="15" t="s">
        <v>81</v>
      </c>
      <c r="AY196" s="267" t="s">
        <v>133</v>
      </c>
    </row>
    <row r="197" s="2" customFormat="1" ht="16.5" customHeight="1">
      <c r="A197" s="38"/>
      <c r="B197" s="39"/>
      <c r="C197" s="268" t="s">
        <v>270</v>
      </c>
      <c r="D197" s="268" t="s">
        <v>213</v>
      </c>
      <c r="E197" s="269" t="s">
        <v>875</v>
      </c>
      <c r="F197" s="270" t="s">
        <v>876</v>
      </c>
      <c r="G197" s="271" t="s">
        <v>185</v>
      </c>
      <c r="H197" s="272">
        <v>5</v>
      </c>
      <c r="I197" s="273"/>
      <c r="J197" s="274">
        <f>ROUND(I197*H197,2)</f>
        <v>0</v>
      </c>
      <c r="K197" s="270" t="s">
        <v>139</v>
      </c>
      <c r="L197" s="275"/>
      <c r="M197" s="276" t="s">
        <v>1</v>
      </c>
      <c r="N197" s="277" t="s">
        <v>38</v>
      </c>
      <c r="O197" s="91"/>
      <c r="P197" s="227">
        <f>O197*H197</f>
        <v>0</v>
      </c>
      <c r="Q197" s="227">
        <v>0.00064999999999999997</v>
      </c>
      <c r="R197" s="227">
        <f>Q197*H197</f>
        <v>0.0032499999999999999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182</v>
      </c>
      <c r="AT197" s="229" t="s">
        <v>213</v>
      </c>
      <c r="AU197" s="229" t="s">
        <v>83</v>
      </c>
      <c r="AY197" s="17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140</v>
      </c>
      <c r="BM197" s="229" t="s">
        <v>877</v>
      </c>
    </row>
    <row r="198" s="2" customFormat="1">
      <c r="A198" s="38"/>
      <c r="B198" s="39"/>
      <c r="C198" s="40"/>
      <c r="D198" s="231" t="s">
        <v>142</v>
      </c>
      <c r="E198" s="40"/>
      <c r="F198" s="232" t="s">
        <v>876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142</v>
      </c>
      <c r="AU198" s="17" t="s">
        <v>83</v>
      </c>
    </row>
    <row r="199" s="2" customFormat="1" ht="24.15" customHeight="1">
      <c r="A199" s="38"/>
      <c r="B199" s="39"/>
      <c r="C199" s="268" t="s">
        <v>275</v>
      </c>
      <c r="D199" s="268" t="s">
        <v>213</v>
      </c>
      <c r="E199" s="269" t="s">
        <v>878</v>
      </c>
      <c r="F199" s="270" t="s">
        <v>879</v>
      </c>
      <c r="G199" s="271" t="s">
        <v>185</v>
      </c>
      <c r="H199" s="272">
        <v>2</v>
      </c>
      <c r="I199" s="273"/>
      <c r="J199" s="274">
        <f>ROUND(I199*H199,2)</f>
        <v>0</v>
      </c>
      <c r="K199" s="270" t="s">
        <v>139</v>
      </c>
      <c r="L199" s="275"/>
      <c r="M199" s="276" t="s">
        <v>1</v>
      </c>
      <c r="N199" s="277" t="s">
        <v>38</v>
      </c>
      <c r="O199" s="91"/>
      <c r="P199" s="227">
        <f>O199*H199</f>
        <v>0</v>
      </c>
      <c r="Q199" s="227">
        <v>0.00059999999999999995</v>
      </c>
      <c r="R199" s="227">
        <f>Q199*H199</f>
        <v>0.0011999999999999999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182</v>
      </c>
      <c r="AT199" s="229" t="s">
        <v>213</v>
      </c>
      <c r="AU199" s="229" t="s">
        <v>83</v>
      </c>
      <c r="AY199" s="17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81</v>
      </c>
      <c r="BK199" s="230">
        <f>ROUND(I199*H199,2)</f>
        <v>0</v>
      </c>
      <c r="BL199" s="17" t="s">
        <v>140</v>
      </c>
      <c r="BM199" s="229" t="s">
        <v>880</v>
      </c>
    </row>
    <row r="200" s="2" customFormat="1">
      <c r="A200" s="38"/>
      <c r="B200" s="39"/>
      <c r="C200" s="40"/>
      <c r="D200" s="231" t="s">
        <v>142</v>
      </c>
      <c r="E200" s="40"/>
      <c r="F200" s="232" t="s">
        <v>879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142</v>
      </c>
      <c r="AU200" s="17" t="s">
        <v>83</v>
      </c>
    </row>
    <row r="201" s="2" customFormat="1" ht="16.5" customHeight="1">
      <c r="A201" s="38"/>
      <c r="B201" s="39"/>
      <c r="C201" s="268" t="s">
        <v>280</v>
      </c>
      <c r="D201" s="268" t="s">
        <v>213</v>
      </c>
      <c r="E201" s="269" t="s">
        <v>881</v>
      </c>
      <c r="F201" s="270" t="s">
        <v>882</v>
      </c>
      <c r="G201" s="271" t="s">
        <v>185</v>
      </c>
      <c r="H201" s="272">
        <v>1</v>
      </c>
      <c r="I201" s="273"/>
      <c r="J201" s="274">
        <f>ROUND(I201*H201,2)</f>
        <v>0</v>
      </c>
      <c r="K201" s="270" t="s">
        <v>139</v>
      </c>
      <c r="L201" s="275"/>
      <c r="M201" s="276" t="s">
        <v>1</v>
      </c>
      <c r="N201" s="277" t="s">
        <v>38</v>
      </c>
      <c r="O201" s="91"/>
      <c r="P201" s="227">
        <f>O201*H201</f>
        <v>0</v>
      </c>
      <c r="Q201" s="227">
        <v>0.00040999999999999999</v>
      </c>
      <c r="R201" s="227">
        <f>Q201*H201</f>
        <v>0.00040999999999999999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182</v>
      </c>
      <c r="AT201" s="229" t="s">
        <v>213</v>
      </c>
      <c r="AU201" s="229" t="s">
        <v>83</v>
      </c>
      <c r="AY201" s="17" t="s">
        <v>133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81</v>
      </c>
      <c r="BK201" s="230">
        <f>ROUND(I201*H201,2)</f>
        <v>0</v>
      </c>
      <c r="BL201" s="17" t="s">
        <v>140</v>
      </c>
      <c r="BM201" s="229" t="s">
        <v>883</v>
      </c>
    </row>
    <row r="202" s="2" customFormat="1">
      <c r="A202" s="38"/>
      <c r="B202" s="39"/>
      <c r="C202" s="40"/>
      <c r="D202" s="231" t="s">
        <v>142</v>
      </c>
      <c r="E202" s="40"/>
      <c r="F202" s="232" t="s">
        <v>882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142</v>
      </c>
      <c r="AU202" s="17" t="s">
        <v>83</v>
      </c>
    </row>
    <row r="203" s="2" customFormat="1" ht="33" customHeight="1">
      <c r="A203" s="38"/>
      <c r="B203" s="39"/>
      <c r="C203" s="218" t="s">
        <v>286</v>
      </c>
      <c r="D203" s="218" t="s">
        <v>135</v>
      </c>
      <c r="E203" s="219" t="s">
        <v>884</v>
      </c>
      <c r="F203" s="220" t="s">
        <v>885</v>
      </c>
      <c r="G203" s="221" t="s">
        <v>185</v>
      </c>
      <c r="H203" s="222">
        <v>1</v>
      </c>
      <c r="I203" s="223"/>
      <c r="J203" s="224">
        <f>ROUND(I203*H203,2)</f>
        <v>0</v>
      </c>
      <c r="K203" s="220" t="s">
        <v>139</v>
      </c>
      <c r="L203" s="44"/>
      <c r="M203" s="225" t="s">
        <v>1</v>
      </c>
      <c r="N203" s="226" t="s">
        <v>38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140</v>
      </c>
      <c r="AT203" s="229" t="s">
        <v>135</v>
      </c>
      <c r="AU203" s="229" t="s">
        <v>83</v>
      </c>
      <c r="AY203" s="17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81</v>
      </c>
      <c r="BK203" s="230">
        <f>ROUND(I203*H203,2)</f>
        <v>0</v>
      </c>
      <c r="BL203" s="17" t="s">
        <v>140</v>
      </c>
      <c r="BM203" s="229" t="s">
        <v>886</v>
      </c>
    </row>
    <row r="204" s="2" customFormat="1">
      <c r="A204" s="38"/>
      <c r="B204" s="39"/>
      <c r="C204" s="40"/>
      <c r="D204" s="231" t="s">
        <v>142</v>
      </c>
      <c r="E204" s="40"/>
      <c r="F204" s="232" t="s">
        <v>887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142</v>
      </c>
      <c r="AU204" s="17" t="s">
        <v>83</v>
      </c>
    </row>
    <row r="205" s="2" customFormat="1" ht="24.15" customHeight="1">
      <c r="A205" s="38"/>
      <c r="B205" s="39"/>
      <c r="C205" s="268" t="s">
        <v>291</v>
      </c>
      <c r="D205" s="268" t="s">
        <v>213</v>
      </c>
      <c r="E205" s="269" t="s">
        <v>888</v>
      </c>
      <c r="F205" s="270" t="s">
        <v>889</v>
      </c>
      <c r="G205" s="271" t="s">
        <v>185</v>
      </c>
      <c r="H205" s="272">
        <v>1</v>
      </c>
      <c r="I205" s="273"/>
      <c r="J205" s="274">
        <f>ROUND(I205*H205,2)</f>
        <v>0</v>
      </c>
      <c r="K205" s="270" t="s">
        <v>1</v>
      </c>
      <c r="L205" s="275"/>
      <c r="M205" s="276" t="s">
        <v>1</v>
      </c>
      <c r="N205" s="277" t="s">
        <v>38</v>
      </c>
      <c r="O205" s="91"/>
      <c r="P205" s="227">
        <f>O205*H205</f>
        <v>0</v>
      </c>
      <c r="Q205" s="227">
        <v>0.0015399999999999999</v>
      </c>
      <c r="R205" s="227">
        <f>Q205*H205</f>
        <v>0.0015399999999999999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182</v>
      </c>
      <c r="AT205" s="229" t="s">
        <v>213</v>
      </c>
      <c r="AU205" s="229" t="s">
        <v>83</v>
      </c>
      <c r="AY205" s="17" t="s">
        <v>133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81</v>
      </c>
      <c r="BK205" s="230">
        <f>ROUND(I205*H205,2)</f>
        <v>0</v>
      </c>
      <c r="BL205" s="17" t="s">
        <v>140</v>
      </c>
      <c r="BM205" s="229" t="s">
        <v>890</v>
      </c>
    </row>
    <row r="206" s="2" customFormat="1">
      <c r="A206" s="38"/>
      <c r="B206" s="39"/>
      <c r="C206" s="40"/>
      <c r="D206" s="231" t="s">
        <v>142</v>
      </c>
      <c r="E206" s="40"/>
      <c r="F206" s="232" t="s">
        <v>889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142</v>
      </c>
      <c r="AU206" s="17" t="s">
        <v>83</v>
      </c>
    </row>
    <row r="207" s="2" customFormat="1" ht="24.15" customHeight="1">
      <c r="A207" s="38"/>
      <c r="B207" s="39"/>
      <c r="C207" s="218" t="s">
        <v>296</v>
      </c>
      <c r="D207" s="218" t="s">
        <v>135</v>
      </c>
      <c r="E207" s="219" t="s">
        <v>891</v>
      </c>
      <c r="F207" s="220" t="s">
        <v>892</v>
      </c>
      <c r="G207" s="221" t="s">
        <v>893</v>
      </c>
      <c r="H207" s="222">
        <v>1</v>
      </c>
      <c r="I207" s="223"/>
      <c r="J207" s="224">
        <f>ROUND(I207*H207,2)</f>
        <v>0</v>
      </c>
      <c r="K207" s="220" t="s">
        <v>139</v>
      </c>
      <c r="L207" s="44"/>
      <c r="M207" s="225" t="s">
        <v>1</v>
      </c>
      <c r="N207" s="226" t="s">
        <v>38</v>
      </c>
      <c r="O207" s="91"/>
      <c r="P207" s="227">
        <f>O207*H207</f>
        <v>0</v>
      </c>
      <c r="Q207" s="227">
        <v>0.00010000000000000001</v>
      </c>
      <c r="R207" s="227">
        <f>Q207*H207</f>
        <v>0.00010000000000000001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140</v>
      </c>
      <c r="AT207" s="229" t="s">
        <v>135</v>
      </c>
      <c r="AU207" s="229" t="s">
        <v>83</v>
      </c>
      <c r="AY207" s="17" t="s">
        <v>133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81</v>
      </c>
      <c r="BK207" s="230">
        <f>ROUND(I207*H207,2)</f>
        <v>0</v>
      </c>
      <c r="BL207" s="17" t="s">
        <v>140</v>
      </c>
      <c r="BM207" s="229" t="s">
        <v>894</v>
      </c>
    </row>
    <row r="208" s="2" customFormat="1">
      <c r="A208" s="38"/>
      <c r="B208" s="39"/>
      <c r="C208" s="40"/>
      <c r="D208" s="231" t="s">
        <v>142</v>
      </c>
      <c r="E208" s="40"/>
      <c r="F208" s="232" t="s">
        <v>895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142</v>
      </c>
      <c r="AU208" s="17" t="s">
        <v>83</v>
      </c>
    </row>
    <row r="209" s="12" customFormat="1" ht="22.8" customHeight="1">
      <c r="A209" s="12"/>
      <c r="B209" s="202"/>
      <c r="C209" s="203"/>
      <c r="D209" s="204" t="s">
        <v>72</v>
      </c>
      <c r="E209" s="216" t="s">
        <v>187</v>
      </c>
      <c r="F209" s="216" t="s">
        <v>302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SUM(P210:P218)</f>
        <v>0</v>
      </c>
      <c r="Q209" s="210"/>
      <c r="R209" s="211">
        <f>SUM(R210:R218)</f>
        <v>0.33698</v>
      </c>
      <c r="S209" s="210"/>
      <c r="T209" s="212">
        <f>SUM(T210:T218)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81</v>
      </c>
      <c r="AT209" s="214" t="s">
        <v>72</v>
      </c>
      <c r="AU209" s="214" t="s">
        <v>81</v>
      </c>
      <c r="AY209" s="213" t="s">
        <v>133</v>
      </c>
      <c r="BK209" s="215">
        <f>SUM(BK210:BK218)</f>
        <v>0</v>
      </c>
    </row>
    <row r="210" s="2" customFormat="1" ht="24.15" customHeight="1">
      <c r="A210" s="38"/>
      <c r="B210" s="39"/>
      <c r="C210" s="218" t="s">
        <v>303</v>
      </c>
      <c r="D210" s="218" t="s">
        <v>135</v>
      </c>
      <c r="E210" s="219" t="s">
        <v>896</v>
      </c>
      <c r="F210" s="220" t="s">
        <v>897</v>
      </c>
      <c r="G210" s="221" t="s">
        <v>190</v>
      </c>
      <c r="H210" s="222">
        <v>2</v>
      </c>
      <c r="I210" s="223"/>
      <c r="J210" s="224">
        <f>ROUND(I210*H210,2)</f>
        <v>0</v>
      </c>
      <c r="K210" s="220" t="s">
        <v>139</v>
      </c>
      <c r="L210" s="44"/>
      <c r="M210" s="225" t="s">
        <v>1</v>
      </c>
      <c r="N210" s="226" t="s">
        <v>38</v>
      </c>
      <c r="O210" s="91"/>
      <c r="P210" s="227">
        <f>O210*H210</f>
        <v>0</v>
      </c>
      <c r="Q210" s="227">
        <v>0.16849</v>
      </c>
      <c r="R210" s="227">
        <f>Q210*H210</f>
        <v>0.33698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140</v>
      </c>
      <c r="AT210" s="229" t="s">
        <v>135</v>
      </c>
      <c r="AU210" s="229" t="s">
        <v>83</v>
      </c>
      <c r="AY210" s="17" t="s">
        <v>133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81</v>
      </c>
      <c r="BK210" s="230">
        <f>ROUND(I210*H210,2)</f>
        <v>0</v>
      </c>
      <c r="BL210" s="17" t="s">
        <v>140</v>
      </c>
      <c r="BM210" s="229" t="s">
        <v>898</v>
      </c>
    </row>
    <row r="211" s="2" customFormat="1">
      <c r="A211" s="38"/>
      <c r="B211" s="39"/>
      <c r="C211" s="40"/>
      <c r="D211" s="231" t="s">
        <v>142</v>
      </c>
      <c r="E211" s="40"/>
      <c r="F211" s="232" t="s">
        <v>899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142</v>
      </c>
      <c r="AU211" s="17" t="s">
        <v>83</v>
      </c>
    </row>
    <row r="212" s="14" customFormat="1">
      <c r="A212" s="14"/>
      <c r="B212" s="247"/>
      <c r="C212" s="248"/>
      <c r="D212" s="231" t="s">
        <v>144</v>
      </c>
      <c r="E212" s="249" t="s">
        <v>1</v>
      </c>
      <c r="F212" s="250" t="s">
        <v>900</v>
      </c>
      <c r="G212" s="248"/>
      <c r="H212" s="249" t="s">
        <v>1</v>
      </c>
      <c r="I212" s="251"/>
      <c r="J212" s="248"/>
      <c r="K212" s="248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144</v>
      </c>
      <c r="AU212" s="256" t="s">
        <v>83</v>
      </c>
      <c r="AV212" s="14" t="s">
        <v>81</v>
      </c>
      <c r="AW212" s="14" t="s">
        <v>30</v>
      </c>
      <c r="AX212" s="14" t="s">
        <v>73</v>
      </c>
      <c r="AY212" s="256" t="s">
        <v>133</v>
      </c>
    </row>
    <row r="213" s="13" customFormat="1">
      <c r="A213" s="13"/>
      <c r="B213" s="236"/>
      <c r="C213" s="237"/>
      <c r="D213" s="231" t="s">
        <v>144</v>
      </c>
      <c r="E213" s="238" t="s">
        <v>1</v>
      </c>
      <c r="F213" s="239" t="s">
        <v>83</v>
      </c>
      <c r="G213" s="237"/>
      <c r="H213" s="240">
        <v>2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144</v>
      </c>
      <c r="AU213" s="246" t="s">
        <v>83</v>
      </c>
      <c r="AV213" s="13" t="s">
        <v>83</v>
      </c>
      <c r="AW213" s="13" t="s">
        <v>30</v>
      </c>
      <c r="AX213" s="13" t="s">
        <v>81</v>
      </c>
      <c r="AY213" s="246" t="s">
        <v>133</v>
      </c>
    </row>
    <row r="214" s="2" customFormat="1" ht="24.15" customHeight="1">
      <c r="A214" s="38"/>
      <c r="B214" s="39"/>
      <c r="C214" s="218" t="s">
        <v>308</v>
      </c>
      <c r="D214" s="218" t="s">
        <v>135</v>
      </c>
      <c r="E214" s="219" t="s">
        <v>901</v>
      </c>
      <c r="F214" s="220" t="s">
        <v>902</v>
      </c>
      <c r="G214" s="221" t="s">
        <v>190</v>
      </c>
      <c r="H214" s="222">
        <v>10</v>
      </c>
      <c r="I214" s="223"/>
      <c r="J214" s="224">
        <f>ROUND(I214*H214,2)</f>
        <v>0</v>
      </c>
      <c r="K214" s="220" t="s">
        <v>139</v>
      </c>
      <c r="L214" s="44"/>
      <c r="M214" s="225" t="s">
        <v>1</v>
      </c>
      <c r="N214" s="226" t="s">
        <v>38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140</v>
      </c>
      <c r="AT214" s="229" t="s">
        <v>135</v>
      </c>
      <c r="AU214" s="229" t="s">
        <v>83</v>
      </c>
      <c r="AY214" s="17" t="s">
        <v>133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81</v>
      </c>
      <c r="BK214" s="230">
        <f>ROUND(I214*H214,2)</f>
        <v>0</v>
      </c>
      <c r="BL214" s="17" t="s">
        <v>140</v>
      </c>
      <c r="BM214" s="229" t="s">
        <v>903</v>
      </c>
    </row>
    <row r="215" s="2" customFormat="1">
      <c r="A215" s="38"/>
      <c r="B215" s="39"/>
      <c r="C215" s="40"/>
      <c r="D215" s="231" t="s">
        <v>142</v>
      </c>
      <c r="E215" s="40"/>
      <c r="F215" s="232" t="s">
        <v>904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142</v>
      </c>
      <c r="AU215" s="17" t="s">
        <v>83</v>
      </c>
    </row>
    <row r="216" s="13" customFormat="1">
      <c r="A216" s="13"/>
      <c r="B216" s="236"/>
      <c r="C216" s="237"/>
      <c r="D216" s="231" t="s">
        <v>144</v>
      </c>
      <c r="E216" s="238" t="s">
        <v>1</v>
      </c>
      <c r="F216" s="239" t="s">
        <v>905</v>
      </c>
      <c r="G216" s="237"/>
      <c r="H216" s="240">
        <v>10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144</v>
      </c>
      <c r="AU216" s="246" t="s">
        <v>83</v>
      </c>
      <c r="AV216" s="13" t="s">
        <v>83</v>
      </c>
      <c r="AW216" s="13" t="s">
        <v>30</v>
      </c>
      <c r="AX216" s="13" t="s">
        <v>81</v>
      </c>
      <c r="AY216" s="246" t="s">
        <v>133</v>
      </c>
    </row>
    <row r="217" s="2" customFormat="1" ht="24.15" customHeight="1">
      <c r="A217" s="38"/>
      <c r="B217" s="39"/>
      <c r="C217" s="218" t="s">
        <v>313</v>
      </c>
      <c r="D217" s="218" t="s">
        <v>135</v>
      </c>
      <c r="E217" s="219" t="s">
        <v>906</v>
      </c>
      <c r="F217" s="220" t="s">
        <v>907</v>
      </c>
      <c r="G217" s="221" t="s">
        <v>190</v>
      </c>
      <c r="H217" s="222">
        <v>2</v>
      </c>
      <c r="I217" s="223"/>
      <c r="J217" s="224">
        <f>ROUND(I217*H217,2)</f>
        <v>0</v>
      </c>
      <c r="K217" s="220" t="s">
        <v>139</v>
      </c>
      <c r="L217" s="44"/>
      <c r="M217" s="225" t="s">
        <v>1</v>
      </c>
      <c r="N217" s="226" t="s">
        <v>38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140</v>
      </c>
      <c r="AT217" s="229" t="s">
        <v>135</v>
      </c>
      <c r="AU217" s="229" t="s">
        <v>83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81</v>
      </c>
      <c r="BK217" s="230">
        <f>ROUND(I217*H217,2)</f>
        <v>0</v>
      </c>
      <c r="BL217" s="17" t="s">
        <v>140</v>
      </c>
      <c r="BM217" s="229" t="s">
        <v>908</v>
      </c>
    </row>
    <row r="218" s="2" customFormat="1">
      <c r="A218" s="38"/>
      <c r="B218" s="39"/>
      <c r="C218" s="40"/>
      <c r="D218" s="231" t="s">
        <v>142</v>
      </c>
      <c r="E218" s="40"/>
      <c r="F218" s="232" t="s">
        <v>909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83</v>
      </c>
    </row>
    <row r="219" s="12" customFormat="1" ht="22.8" customHeight="1">
      <c r="A219" s="12"/>
      <c r="B219" s="202"/>
      <c r="C219" s="203"/>
      <c r="D219" s="204" t="s">
        <v>72</v>
      </c>
      <c r="E219" s="216" t="s">
        <v>401</v>
      </c>
      <c r="F219" s="216" t="s">
        <v>402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SUM(P220:P221)</f>
        <v>0</v>
      </c>
      <c r="Q219" s="210"/>
      <c r="R219" s="211">
        <f>SUM(R220:R221)</f>
        <v>0</v>
      </c>
      <c r="S219" s="210"/>
      <c r="T219" s="212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81</v>
      </c>
      <c r="AT219" s="214" t="s">
        <v>72</v>
      </c>
      <c r="AU219" s="214" t="s">
        <v>81</v>
      </c>
      <c r="AY219" s="213" t="s">
        <v>133</v>
      </c>
      <c r="BK219" s="215">
        <f>SUM(BK220:BK221)</f>
        <v>0</v>
      </c>
    </row>
    <row r="220" s="2" customFormat="1" ht="24.15" customHeight="1">
      <c r="A220" s="38"/>
      <c r="B220" s="39"/>
      <c r="C220" s="218" t="s">
        <v>318</v>
      </c>
      <c r="D220" s="218" t="s">
        <v>135</v>
      </c>
      <c r="E220" s="219" t="s">
        <v>910</v>
      </c>
      <c r="F220" s="220" t="s">
        <v>911</v>
      </c>
      <c r="G220" s="221" t="s">
        <v>157</v>
      </c>
      <c r="H220" s="222">
        <v>11.803000000000001</v>
      </c>
      <c r="I220" s="223"/>
      <c r="J220" s="224">
        <f>ROUND(I220*H220,2)</f>
        <v>0</v>
      </c>
      <c r="K220" s="220" t="s">
        <v>139</v>
      </c>
      <c r="L220" s="44"/>
      <c r="M220" s="225" t="s">
        <v>1</v>
      </c>
      <c r="N220" s="226" t="s">
        <v>38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140</v>
      </c>
      <c r="AT220" s="229" t="s">
        <v>135</v>
      </c>
      <c r="AU220" s="229" t="s">
        <v>83</v>
      </c>
      <c r="AY220" s="17" t="s">
        <v>133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81</v>
      </c>
      <c r="BK220" s="230">
        <f>ROUND(I220*H220,2)</f>
        <v>0</v>
      </c>
      <c r="BL220" s="17" t="s">
        <v>140</v>
      </c>
      <c r="BM220" s="229" t="s">
        <v>912</v>
      </c>
    </row>
    <row r="221" s="2" customFormat="1">
      <c r="A221" s="38"/>
      <c r="B221" s="39"/>
      <c r="C221" s="40"/>
      <c r="D221" s="231" t="s">
        <v>142</v>
      </c>
      <c r="E221" s="40"/>
      <c r="F221" s="232" t="s">
        <v>913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142</v>
      </c>
      <c r="AU221" s="17" t="s">
        <v>83</v>
      </c>
    </row>
    <row r="222" s="12" customFormat="1" ht="25.92" customHeight="1">
      <c r="A222" s="12"/>
      <c r="B222" s="202"/>
      <c r="C222" s="203"/>
      <c r="D222" s="204" t="s">
        <v>72</v>
      </c>
      <c r="E222" s="205" t="s">
        <v>408</v>
      </c>
      <c r="F222" s="205" t="s">
        <v>409</v>
      </c>
      <c r="G222" s="203"/>
      <c r="H222" s="203"/>
      <c r="I222" s="206"/>
      <c r="J222" s="207">
        <f>BK222</f>
        <v>0</v>
      </c>
      <c r="K222" s="203"/>
      <c r="L222" s="208"/>
      <c r="M222" s="209"/>
      <c r="N222" s="210"/>
      <c r="O222" s="210"/>
      <c r="P222" s="211">
        <f>P223</f>
        <v>0</v>
      </c>
      <c r="Q222" s="210"/>
      <c r="R222" s="211">
        <f>R223</f>
        <v>0.0015</v>
      </c>
      <c r="S222" s="210"/>
      <c r="T222" s="212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83</v>
      </c>
      <c r="AT222" s="214" t="s">
        <v>72</v>
      </c>
      <c r="AU222" s="214" t="s">
        <v>73</v>
      </c>
      <c r="AY222" s="213" t="s">
        <v>133</v>
      </c>
      <c r="BK222" s="215">
        <f>BK223</f>
        <v>0</v>
      </c>
    </row>
    <row r="223" s="12" customFormat="1" ht="22.8" customHeight="1">
      <c r="A223" s="12"/>
      <c r="B223" s="202"/>
      <c r="C223" s="203"/>
      <c r="D223" s="204" t="s">
        <v>72</v>
      </c>
      <c r="E223" s="216" t="s">
        <v>914</v>
      </c>
      <c r="F223" s="216" t="s">
        <v>915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SUM(P224:P225)</f>
        <v>0</v>
      </c>
      <c r="Q223" s="210"/>
      <c r="R223" s="211">
        <f>SUM(R224:R225)</f>
        <v>0.0015</v>
      </c>
      <c r="S223" s="210"/>
      <c r="T223" s="212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83</v>
      </c>
      <c r="AT223" s="214" t="s">
        <v>72</v>
      </c>
      <c r="AU223" s="214" t="s">
        <v>81</v>
      </c>
      <c r="AY223" s="213" t="s">
        <v>133</v>
      </c>
      <c r="BK223" s="215">
        <f>SUM(BK224:BK225)</f>
        <v>0</v>
      </c>
    </row>
    <row r="224" s="2" customFormat="1" ht="24.15" customHeight="1">
      <c r="A224" s="38"/>
      <c r="B224" s="39"/>
      <c r="C224" s="218" t="s">
        <v>323</v>
      </c>
      <c r="D224" s="218" t="s">
        <v>135</v>
      </c>
      <c r="E224" s="219" t="s">
        <v>916</v>
      </c>
      <c r="F224" s="220" t="s">
        <v>917</v>
      </c>
      <c r="G224" s="221" t="s">
        <v>185</v>
      </c>
      <c r="H224" s="222">
        <v>1</v>
      </c>
      <c r="I224" s="223"/>
      <c r="J224" s="224">
        <f>ROUND(I224*H224,2)</f>
        <v>0</v>
      </c>
      <c r="K224" s="220" t="s">
        <v>139</v>
      </c>
      <c r="L224" s="44"/>
      <c r="M224" s="225" t="s">
        <v>1</v>
      </c>
      <c r="N224" s="226" t="s">
        <v>38</v>
      </c>
      <c r="O224" s="91"/>
      <c r="P224" s="227">
        <f>O224*H224</f>
        <v>0</v>
      </c>
      <c r="Q224" s="227">
        <v>0.0015</v>
      </c>
      <c r="R224" s="227">
        <f>Q224*H224</f>
        <v>0.0015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140</v>
      </c>
      <c r="AT224" s="229" t="s">
        <v>135</v>
      </c>
      <c r="AU224" s="229" t="s">
        <v>83</v>
      </c>
      <c r="AY224" s="17" t="s">
        <v>133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81</v>
      </c>
      <c r="BK224" s="230">
        <f>ROUND(I224*H224,2)</f>
        <v>0</v>
      </c>
      <c r="BL224" s="17" t="s">
        <v>140</v>
      </c>
      <c r="BM224" s="229" t="s">
        <v>918</v>
      </c>
    </row>
    <row r="225" s="2" customFormat="1">
      <c r="A225" s="38"/>
      <c r="B225" s="39"/>
      <c r="C225" s="40"/>
      <c r="D225" s="231" t="s">
        <v>142</v>
      </c>
      <c r="E225" s="40"/>
      <c r="F225" s="232" t="s">
        <v>919</v>
      </c>
      <c r="G225" s="40"/>
      <c r="H225" s="40"/>
      <c r="I225" s="233"/>
      <c r="J225" s="40"/>
      <c r="K225" s="40"/>
      <c r="L225" s="44"/>
      <c r="M225" s="279"/>
      <c r="N225" s="280"/>
      <c r="O225" s="281"/>
      <c r="P225" s="281"/>
      <c r="Q225" s="281"/>
      <c r="R225" s="281"/>
      <c r="S225" s="281"/>
      <c r="T225" s="28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142</v>
      </c>
      <c r="AU225" s="17" t="s">
        <v>83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67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OGNQOsZBVg0WIo/j2dsaLcE0MWYooCZFO47SY2W/E6QqzpQ/NdqUB9yde7QW71Rfnv+YpOcuxm9ZR9+nx7rdkA==" hashValue="SMVfAQufllUqsh0sI4TNgDTa+K4kbUMTEuTWqLKZi/jxoQsqfnE+uXIJ6EJTkQD2eyR3LzGCbPyV1y4H3fpnpQ==" algorithmName="SHA-512" password="CC35"/>
  <autoFilter ref="C124:K22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NÁKLADNÍ RAMPA SE ZASTŘEŠENÍM MŠ BRODSKÁ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ROUND((SUM(BE126:BE203)),  2)</f>
        <v>0</v>
      </c>
      <c r="G33" s="38"/>
      <c r="H33" s="38"/>
      <c r="I33" s="155">
        <v>0.20999999999999999</v>
      </c>
      <c r="J33" s="154">
        <f>ROUND(((SUM(BE126:BE203))*I33),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ROUND((SUM(BF126:BF203)),  2)</f>
        <v>0</v>
      </c>
      <c r="G34" s="38"/>
      <c r="H34" s="38"/>
      <c r="I34" s="155">
        <v>0.12</v>
      </c>
      <c r="J34" s="154">
        <f>ROUND(((SUM(BF126:BF203))*I34),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ROUND((SUM(BG126:BG203)),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ROUND((SUM(BH126:BH203)),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ROUND((SUM(BI126:BI203)),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NÁKLADNÍ RAMPA SE ZASTŘEŠENÍM MŠ BRODSKÁ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SO_03 -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hidden="1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773</v>
      </c>
      <c r="E99" s="188"/>
      <c r="F99" s="188"/>
      <c r="G99" s="188"/>
      <c r="H99" s="188"/>
      <c r="I99" s="188"/>
      <c r="J99" s="189">
        <f>J158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J167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J186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9"/>
      <c r="C102" s="180"/>
      <c r="D102" s="181" t="s">
        <v>109</v>
      </c>
      <c r="E102" s="182"/>
      <c r="F102" s="182"/>
      <c r="G102" s="182"/>
      <c r="H102" s="182"/>
      <c r="I102" s="182"/>
      <c r="J102" s="183">
        <f>J189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5"/>
      <c r="C103" s="186"/>
      <c r="D103" s="187" t="s">
        <v>114</v>
      </c>
      <c r="E103" s="188"/>
      <c r="F103" s="188"/>
      <c r="G103" s="188"/>
      <c r="H103" s="188"/>
      <c r="I103" s="188"/>
      <c r="J103" s="189">
        <f>J190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9"/>
      <c r="C104" s="180"/>
      <c r="D104" s="181" t="s">
        <v>921</v>
      </c>
      <c r="E104" s="182"/>
      <c r="F104" s="182"/>
      <c r="G104" s="182"/>
      <c r="H104" s="182"/>
      <c r="I104" s="182"/>
      <c r="J104" s="183">
        <f>J195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5"/>
      <c r="C105" s="186"/>
      <c r="D105" s="187" t="s">
        <v>922</v>
      </c>
      <c r="E105" s="188"/>
      <c r="F105" s="188"/>
      <c r="G105" s="188"/>
      <c r="H105" s="188"/>
      <c r="I105" s="188"/>
      <c r="J105" s="189">
        <f>J196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923</v>
      </c>
      <c r="E106" s="188"/>
      <c r="F106" s="188"/>
      <c r="G106" s="188"/>
      <c r="H106" s="188"/>
      <c r="I106" s="188"/>
      <c r="J106" s="189">
        <f>J201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NÁKLADNÍ RAMPA SE ZASTŘEŠENÍM MŠ BRODSKÁ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SO_03 -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1. 6. 2024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119</v>
      </c>
      <c r="D125" s="194" t="s">
        <v>58</v>
      </c>
      <c r="E125" s="194" t="s">
        <v>54</v>
      </c>
      <c r="F125" s="194" t="s">
        <v>55</v>
      </c>
      <c r="G125" s="194" t="s">
        <v>120</v>
      </c>
      <c r="H125" s="194" t="s">
        <v>121</v>
      </c>
      <c r="I125" s="194" t="s">
        <v>122</v>
      </c>
      <c r="J125" s="194" t="s">
        <v>98</v>
      </c>
      <c r="K125" s="195" t="s">
        <v>123</v>
      </c>
      <c r="L125" s="196"/>
      <c r="M125" s="100" t="s">
        <v>1</v>
      </c>
      <c r="N125" s="101" t="s">
        <v>37</v>
      </c>
      <c r="O125" s="101" t="s">
        <v>124</v>
      </c>
      <c r="P125" s="101" t="s">
        <v>125</v>
      </c>
      <c r="Q125" s="101" t="s">
        <v>126</v>
      </c>
      <c r="R125" s="101" t="s">
        <v>127</v>
      </c>
      <c r="S125" s="101" t="s">
        <v>128</v>
      </c>
      <c r="T125" s="102" t="s">
        <v>129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130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P127+P189+P195</f>
        <v>0</v>
      </c>
      <c r="Q126" s="104"/>
      <c r="R126" s="199">
        <f>R127+R189+R195</f>
        <v>20.240729200000001</v>
      </c>
      <c r="S126" s="104"/>
      <c r="T126" s="200">
        <f>T127+T189+T195</f>
        <v>2.7944999999999998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100</v>
      </c>
      <c r="BK126" s="201">
        <f>BK127+BK189+BK195</f>
        <v>0</v>
      </c>
    </row>
    <row r="127" s="12" customFormat="1" ht="25.92" customHeight="1">
      <c r="A127" s="12"/>
      <c r="B127" s="202"/>
      <c r="C127" s="203"/>
      <c r="D127" s="204" t="s">
        <v>72</v>
      </c>
      <c r="E127" s="205" t="s">
        <v>131</v>
      </c>
      <c r="F127" s="205" t="s">
        <v>132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P128+P158+P167+P186</f>
        <v>0</v>
      </c>
      <c r="Q127" s="210"/>
      <c r="R127" s="211">
        <f>R128+R158+R167+R186</f>
        <v>20.232929200000001</v>
      </c>
      <c r="S127" s="210"/>
      <c r="T127" s="212">
        <f>T128+T158+T167+T186</f>
        <v>2.6444999999999999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72</v>
      </c>
      <c r="AU127" s="214" t="s">
        <v>73</v>
      </c>
      <c r="AY127" s="213" t="s">
        <v>133</v>
      </c>
      <c r="BK127" s="215">
        <f>BK128+BK158+BK167+BK186</f>
        <v>0</v>
      </c>
    </row>
    <row r="128" s="12" customFormat="1" ht="22.8" customHeight="1">
      <c r="A128" s="12"/>
      <c r="B128" s="202"/>
      <c r="C128" s="203"/>
      <c r="D128" s="204" t="s">
        <v>72</v>
      </c>
      <c r="E128" s="216" t="s">
        <v>81</v>
      </c>
      <c r="F128" s="216" t="s">
        <v>134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SUM(P129:P157)</f>
        <v>0</v>
      </c>
      <c r="Q128" s="210"/>
      <c r="R128" s="211">
        <f>SUM(R129:R157)</f>
        <v>0</v>
      </c>
      <c r="S128" s="210"/>
      <c r="T128" s="212">
        <f>SUM(T129:T157)</f>
        <v>2.6444999999999999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81</v>
      </c>
      <c r="AT128" s="214" t="s">
        <v>72</v>
      </c>
      <c r="AU128" s="214" t="s">
        <v>81</v>
      </c>
      <c r="AY128" s="213" t="s">
        <v>133</v>
      </c>
      <c r="BK128" s="215">
        <f>SUM(BK129:BK157)</f>
        <v>0</v>
      </c>
    </row>
    <row r="129" s="2" customFormat="1" ht="16.5" customHeight="1">
      <c r="A129" s="38"/>
      <c r="B129" s="39"/>
      <c r="C129" s="218" t="s">
        <v>81</v>
      </c>
      <c r="D129" s="218" t="s">
        <v>135</v>
      </c>
      <c r="E129" s="219" t="s">
        <v>785</v>
      </c>
      <c r="F129" s="220" t="s">
        <v>786</v>
      </c>
      <c r="G129" s="221" t="s">
        <v>190</v>
      </c>
      <c r="H129" s="222">
        <v>12.9</v>
      </c>
      <c r="I129" s="223"/>
      <c r="J129" s="224">
        <f>ROUND(I129*H129,2)</f>
        <v>0</v>
      </c>
      <c r="K129" s="220" t="s">
        <v>139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0.20499999999999999</v>
      </c>
      <c r="T129" s="228">
        <f>S129*H129</f>
        <v>2.6444999999999999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140</v>
      </c>
      <c r="AT129" s="229" t="s">
        <v>135</v>
      </c>
      <c r="AU129" s="229" t="s">
        <v>83</v>
      </c>
      <c r="AY129" s="17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140</v>
      </c>
      <c r="BM129" s="229" t="s">
        <v>924</v>
      </c>
    </row>
    <row r="130" s="2" customFormat="1">
      <c r="A130" s="38"/>
      <c r="B130" s="39"/>
      <c r="C130" s="40"/>
      <c r="D130" s="231" t="s">
        <v>142</v>
      </c>
      <c r="E130" s="40"/>
      <c r="F130" s="232" t="s">
        <v>788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142</v>
      </c>
      <c r="AU130" s="17" t="s">
        <v>83</v>
      </c>
    </row>
    <row r="131" s="13" customFormat="1">
      <c r="A131" s="13"/>
      <c r="B131" s="236"/>
      <c r="C131" s="237"/>
      <c r="D131" s="231" t="s">
        <v>144</v>
      </c>
      <c r="E131" s="238" t="s">
        <v>1</v>
      </c>
      <c r="F131" s="239" t="s">
        <v>925</v>
      </c>
      <c r="G131" s="237"/>
      <c r="H131" s="240">
        <v>12.9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144</v>
      </c>
      <c r="AU131" s="246" t="s">
        <v>83</v>
      </c>
      <c r="AV131" s="13" t="s">
        <v>83</v>
      </c>
      <c r="AW131" s="13" t="s">
        <v>30</v>
      </c>
      <c r="AX131" s="13" t="s">
        <v>81</v>
      </c>
      <c r="AY131" s="246" t="s">
        <v>133</v>
      </c>
    </row>
    <row r="132" s="2" customFormat="1" ht="24.15" customHeight="1">
      <c r="A132" s="38"/>
      <c r="B132" s="39"/>
      <c r="C132" s="218" t="s">
        <v>83</v>
      </c>
      <c r="D132" s="218" t="s">
        <v>135</v>
      </c>
      <c r="E132" s="219" t="s">
        <v>793</v>
      </c>
      <c r="F132" s="220" t="s">
        <v>794</v>
      </c>
      <c r="G132" s="221" t="s">
        <v>178</v>
      </c>
      <c r="H132" s="222">
        <v>44.5</v>
      </c>
      <c r="I132" s="223"/>
      <c r="J132" s="224">
        <f>ROUND(I132*H132,2)</f>
        <v>0</v>
      </c>
      <c r="K132" s="220" t="s">
        <v>139</v>
      </c>
      <c r="L132" s="44"/>
      <c r="M132" s="225" t="s">
        <v>1</v>
      </c>
      <c r="N132" s="226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140</v>
      </c>
      <c r="AT132" s="229" t="s">
        <v>135</v>
      </c>
      <c r="AU132" s="229" t="s">
        <v>83</v>
      </c>
      <c r="AY132" s="17" t="s">
        <v>133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140</v>
      </c>
      <c r="BM132" s="229" t="s">
        <v>926</v>
      </c>
    </row>
    <row r="133" s="2" customFormat="1">
      <c r="A133" s="38"/>
      <c r="B133" s="39"/>
      <c r="C133" s="40"/>
      <c r="D133" s="231" t="s">
        <v>142</v>
      </c>
      <c r="E133" s="40"/>
      <c r="F133" s="232" t="s">
        <v>796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83</v>
      </c>
    </row>
    <row r="134" s="2" customFormat="1" ht="33" customHeight="1">
      <c r="A134" s="38"/>
      <c r="B134" s="39"/>
      <c r="C134" s="218" t="s">
        <v>150</v>
      </c>
      <c r="D134" s="218" t="s">
        <v>135</v>
      </c>
      <c r="E134" s="219" t="s">
        <v>927</v>
      </c>
      <c r="F134" s="220" t="s">
        <v>928</v>
      </c>
      <c r="G134" s="221" t="s">
        <v>138</v>
      </c>
      <c r="H134" s="222">
        <v>13.35</v>
      </c>
      <c r="I134" s="223"/>
      <c r="J134" s="224">
        <f>ROUND(I134*H134,2)</f>
        <v>0</v>
      </c>
      <c r="K134" s="220" t="s">
        <v>139</v>
      </c>
      <c r="L134" s="44"/>
      <c r="M134" s="225" t="s">
        <v>1</v>
      </c>
      <c r="N134" s="226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140</v>
      </c>
      <c r="AT134" s="229" t="s">
        <v>135</v>
      </c>
      <c r="AU134" s="229" t="s">
        <v>83</v>
      </c>
      <c r="AY134" s="17" t="s">
        <v>133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140</v>
      </c>
      <c r="BM134" s="229" t="s">
        <v>929</v>
      </c>
    </row>
    <row r="135" s="2" customFormat="1">
      <c r="A135" s="38"/>
      <c r="B135" s="39"/>
      <c r="C135" s="40"/>
      <c r="D135" s="231" t="s">
        <v>142</v>
      </c>
      <c r="E135" s="40"/>
      <c r="F135" s="232" t="s">
        <v>930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142</v>
      </c>
      <c r="AU135" s="17" t="s">
        <v>83</v>
      </c>
    </row>
    <row r="136" s="13" customFormat="1">
      <c r="A136" s="13"/>
      <c r="B136" s="236"/>
      <c r="C136" s="237"/>
      <c r="D136" s="231" t="s">
        <v>144</v>
      </c>
      <c r="E136" s="238" t="s">
        <v>1</v>
      </c>
      <c r="F136" s="239" t="s">
        <v>931</v>
      </c>
      <c r="G136" s="237"/>
      <c r="H136" s="240">
        <v>13.35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144</v>
      </c>
      <c r="AU136" s="246" t="s">
        <v>83</v>
      </c>
      <c r="AV136" s="13" t="s">
        <v>83</v>
      </c>
      <c r="AW136" s="13" t="s">
        <v>30</v>
      </c>
      <c r="AX136" s="13" t="s">
        <v>81</v>
      </c>
      <c r="AY136" s="246" t="s">
        <v>133</v>
      </c>
    </row>
    <row r="137" s="2" customFormat="1" ht="33" customHeight="1">
      <c r="A137" s="38"/>
      <c r="B137" s="39"/>
      <c r="C137" s="218" t="s">
        <v>140</v>
      </c>
      <c r="D137" s="218" t="s">
        <v>135</v>
      </c>
      <c r="E137" s="219" t="s">
        <v>932</v>
      </c>
      <c r="F137" s="220" t="s">
        <v>933</v>
      </c>
      <c r="G137" s="221" t="s">
        <v>138</v>
      </c>
      <c r="H137" s="222">
        <v>1.26</v>
      </c>
      <c r="I137" s="223"/>
      <c r="J137" s="224">
        <f>ROUND(I137*H137,2)</f>
        <v>0</v>
      </c>
      <c r="K137" s="220" t="s">
        <v>139</v>
      </c>
      <c r="L137" s="44"/>
      <c r="M137" s="225" t="s">
        <v>1</v>
      </c>
      <c r="N137" s="226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140</v>
      </c>
      <c r="AT137" s="229" t="s">
        <v>135</v>
      </c>
      <c r="AU137" s="229" t="s">
        <v>83</v>
      </c>
      <c r="AY137" s="17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140</v>
      </c>
      <c r="BM137" s="229" t="s">
        <v>934</v>
      </c>
    </row>
    <row r="138" s="2" customFormat="1">
      <c r="A138" s="38"/>
      <c r="B138" s="39"/>
      <c r="C138" s="40"/>
      <c r="D138" s="231" t="s">
        <v>142</v>
      </c>
      <c r="E138" s="40"/>
      <c r="F138" s="232" t="s">
        <v>935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142</v>
      </c>
      <c r="AU138" s="17" t="s">
        <v>83</v>
      </c>
    </row>
    <row r="139" s="14" customFormat="1">
      <c r="A139" s="14"/>
      <c r="B139" s="247"/>
      <c r="C139" s="248"/>
      <c r="D139" s="231" t="s">
        <v>144</v>
      </c>
      <c r="E139" s="249" t="s">
        <v>1</v>
      </c>
      <c r="F139" s="250" t="s">
        <v>936</v>
      </c>
      <c r="G139" s="248"/>
      <c r="H139" s="249" t="s">
        <v>1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144</v>
      </c>
      <c r="AU139" s="256" t="s">
        <v>83</v>
      </c>
      <c r="AV139" s="14" t="s">
        <v>81</v>
      </c>
      <c r="AW139" s="14" t="s">
        <v>30</v>
      </c>
      <c r="AX139" s="14" t="s">
        <v>73</v>
      </c>
      <c r="AY139" s="256" t="s">
        <v>133</v>
      </c>
    </row>
    <row r="140" s="13" customFormat="1">
      <c r="A140" s="13"/>
      <c r="B140" s="236"/>
      <c r="C140" s="237"/>
      <c r="D140" s="231" t="s">
        <v>144</v>
      </c>
      <c r="E140" s="238" t="s">
        <v>1</v>
      </c>
      <c r="F140" s="239" t="s">
        <v>937</v>
      </c>
      <c r="G140" s="237"/>
      <c r="H140" s="240">
        <v>0.35999999999999999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144</v>
      </c>
      <c r="AU140" s="246" t="s">
        <v>83</v>
      </c>
      <c r="AV140" s="13" t="s">
        <v>83</v>
      </c>
      <c r="AW140" s="13" t="s">
        <v>30</v>
      </c>
      <c r="AX140" s="13" t="s">
        <v>73</v>
      </c>
      <c r="AY140" s="246" t="s">
        <v>133</v>
      </c>
    </row>
    <row r="141" s="14" customFormat="1">
      <c r="A141" s="14"/>
      <c r="B141" s="247"/>
      <c r="C141" s="248"/>
      <c r="D141" s="231" t="s">
        <v>144</v>
      </c>
      <c r="E141" s="249" t="s">
        <v>1</v>
      </c>
      <c r="F141" s="250" t="s">
        <v>938</v>
      </c>
      <c r="G141" s="248"/>
      <c r="H141" s="249" t="s">
        <v>1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144</v>
      </c>
      <c r="AU141" s="256" t="s">
        <v>83</v>
      </c>
      <c r="AV141" s="14" t="s">
        <v>81</v>
      </c>
      <c r="AW141" s="14" t="s">
        <v>30</v>
      </c>
      <c r="AX141" s="14" t="s">
        <v>73</v>
      </c>
      <c r="AY141" s="256" t="s">
        <v>133</v>
      </c>
    </row>
    <row r="142" s="13" customFormat="1">
      <c r="A142" s="13"/>
      <c r="B142" s="236"/>
      <c r="C142" s="237"/>
      <c r="D142" s="231" t="s">
        <v>144</v>
      </c>
      <c r="E142" s="238" t="s">
        <v>1</v>
      </c>
      <c r="F142" s="239" t="s">
        <v>939</v>
      </c>
      <c r="G142" s="237"/>
      <c r="H142" s="240">
        <v>0.90000000000000002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144</v>
      </c>
      <c r="AU142" s="246" t="s">
        <v>83</v>
      </c>
      <c r="AV142" s="13" t="s">
        <v>83</v>
      </c>
      <c r="AW142" s="13" t="s">
        <v>30</v>
      </c>
      <c r="AX142" s="13" t="s">
        <v>73</v>
      </c>
      <c r="AY142" s="246" t="s">
        <v>133</v>
      </c>
    </row>
    <row r="143" s="15" customFormat="1">
      <c r="A143" s="15"/>
      <c r="B143" s="257"/>
      <c r="C143" s="258"/>
      <c r="D143" s="231" t="s">
        <v>144</v>
      </c>
      <c r="E143" s="259" t="s">
        <v>1</v>
      </c>
      <c r="F143" s="260" t="s">
        <v>211</v>
      </c>
      <c r="G143" s="258"/>
      <c r="H143" s="261">
        <v>1.26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144</v>
      </c>
      <c r="AU143" s="267" t="s">
        <v>83</v>
      </c>
      <c r="AV143" s="15" t="s">
        <v>140</v>
      </c>
      <c r="AW143" s="15" t="s">
        <v>30</v>
      </c>
      <c r="AX143" s="15" t="s">
        <v>81</v>
      </c>
      <c r="AY143" s="267" t="s">
        <v>133</v>
      </c>
    </row>
    <row r="144" s="2" customFormat="1" ht="37.8" customHeight="1">
      <c r="A144" s="38"/>
      <c r="B144" s="39"/>
      <c r="C144" s="218" t="s">
        <v>161</v>
      </c>
      <c r="D144" s="218" t="s">
        <v>135</v>
      </c>
      <c r="E144" s="219" t="s">
        <v>146</v>
      </c>
      <c r="F144" s="220" t="s">
        <v>147</v>
      </c>
      <c r="G144" s="221" t="s">
        <v>138</v>
      </c>
      <c r="H144" s="222">
        <v>22.25</v>
      </c>
      <c r="I144" s="223"/>
      <c r="J144" s="224">
        <f>ROUND(I144*H144,2)</f>
        <v>0</v>
      </c>
      <c r="K144" s="220" t="s">
        <v>139</v>
      </c>
      <c r="L144" s="44"/>
      <c r="M144" s="225" t="s">
        <v>1</v>
      </c>
      <c r="N144" s="226" t="s">
        <v>38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140</v>
      </c>
      <c r="AT144" s="229" t="s">
        <v>135</v>
      </c>
      <c r="AU144" s="229" t="s">
        <v>83</v>
      </c>
      <c r="AY144" s="17" t="s">
        <v>133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140</v>
      </c>
      <c r="BM144" s="229" t="s">
        <v>940</v>
      </c>
    </row>
    <row r="145" s="2" customFormat="1">
      <c r="A145" s="38"/>
      <c r="B145" s="39"/>
      <c r="C145" s="40"/>
      <c r="D145" s="231" t="s">
        <v>142</v>
      </c>
      <c r="E145" s="40"/>
      <c r="F145" s="232" t="s">
        <v>149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142</v>
      </c>
      <c r="AU145" s="17" t="s">
        <v>83</v>
      </c>
    </row>
    <row r="146" s="13" customFormat="1">
      <c r="A146" s="13"/>
      <c r="B146" s="236"/>
      <c r="C146" s="237"/>
      <c r="D146" s="231" t="s">
        <v>144</v>
      </c>
      <c r="E146" s="238" t="s">
        <v>1</v>
      </c>
      <c r="F146" s="239" t="s">
        <v>941</v>
      </c>
      <c r="G146" s="237"/>
      <c r="H146" s="240">
        <v>22.25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144</v>
      </c>
      <c r="AU146" s="246" t="s">
        <v>83</v>
      </c>
      <c r="AV146" s="13" t="s">
        <v>83</v>
      </c>
      <c r="AW146" s="13" t="s">
        <v>30</v>
      </c>
      <c r="AX146" s="13" t="s">
        <v>81</v>
      </c>
      <c r="AY146" s="246" t="s">
        <v>133</v>
      </c>
    </row>
    <row r="147" s="2" customFormat="1" ht="33" customHeight="1">
      <c r="A147" s="38"/>
      <c r="B147" s="39"/>
      <c r="C147" s="218" t="s">
        <v>169</v>
      </c>
      <c r="D147" s="218" t="s">
        <v>135</v>
      </c>
      <c r="E147" s="219" t="s">
        <v>155</v>
      </c>
      <c r="F147" s="220" t="s">
        <v>156</v>
      </c>
      <c r="G147" s="221" t="s">
        <v>157</v>
      </c>
      <c r="H147" s="222">
        <v>89</v>
      </c>
      <c r="I147" s="223"/>
      <c r="J147" s="224">
        <f>ROUND(I147*H147,2)</f>
        <v>0</v>
      </c>
      <c r="K147" s="220" t="s">
        <v>139</v>
      </c>
      <c r="L147" s="44"/>
      <c r="M147" s="225" t="s">
        <v>1</v>
      </c>
      <c r="N147" s="226" t="s">
        <v>38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140</v>
      </c>
      <c r="AT147" s="229" t="s">
        <v>135</v>
      </c>
      <c r="AU147" s="229" t="s">
        <v>83</v>
      </c>
      <c r="AY147" s="17" t="s">
        <v>133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140</v>
      </c>
      <c r="BM147" s="229" t="s">
        <v>942</v>
      </c>
    </row>
    <row r="148" s="2" customFormat="1">
      <c r="A148" s="38"/>
      <c r="B148" s="39"/>
      <c r="C148" s="40"/>
      <c r="D148" s="231" t="s">
        <v>142</v>
      </c>
      <c r="E148" s="40"/>
      <c r="F148" s="232" t="s">
        <v>159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142</v>
      </c>
      <c r="AU148" s="17" t="s">
        <v>83</v>
      </c>
    </row>
    <row r="149" s="13" customFormat="1">
      <c r="A149" s="13"/>
      <c r="B149" s="236"/>
      <c r="C149" s="237"/>
      <c r="D149" s="231" t="s">
        <v>144</v>
      </c>
      <c r="E149" s="238" t="s">
        <v>1</v>
      </c>
      <c r="F149" s="239" t="s">
        <v>943</v>
      </c>
      <c r="G149" s="237"/>
      <c r="H149" s="240">
        <v>89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144</v>
      </c>
      <c r="AU149" s="246" t="s">
        <v>83</v>
      </c>
      <c r="AV149" s="13" t="s">
        <v>83</v>
      </c>
      <c r="AW149" s="13" t="s">
        <v>30</v>
      </c>
      <c r="AX149" s="13" t="s">
        <v>81</v>
      </c>
      <c r="AY149" s="246" t="s">
        <v>133</v>
      </c>
    </row>
    <row r="150" s="2" customFormat="1" ht="16.5" customHeight="1">
      <c r="A150" s="38"/>
      <c r="B150" s="39"/>
      <c r="C150" s="218" t="s">
        <v>175</v>
      </c>
      <c r="D150" s="218" t="s">
        <v>135</v>
      </c>
      <c r="E150" s="219" t="s">
        <v>818</v>
      </c>
      <c r="F150" s="220" t="s">
        <v>819</v>
      </c>
      <c r="G150" s="221" t="s">
        <v>138</v>
      </c>
      <c r="H150" s="222">
        <v>22.25</v>
      </c>
      <c r="I150" s="223"/>
      <c r="J150" s="224">
        <f>ROUND(I150*H150,2)</f>
        <v>0</v>
      </c>
      <c r="K150" s="220" t="s">
        <v>139</v>
      </c>
      <c r="L150" s="44"/>
      <c r="M150" s="225" t="s">
        <v>1</v>
      </c>
      <c r="N150" s="226" t="s">
        <v>38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140</v>
      </c>
      <c r="AT150" s="229" t="s">
        <v>135</v>
      </c>
      <c r="AU150" s="229" t="s">
        <v>83</v>
      </c>
      <c r="AY150" s="17" t="s">
        <v>133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81</v>
      </c>
      <c r="BK150" s="230">
        <f>ROUND(I150*H150,2)</f>
        <v>0</v>
      </c>
      <c r="BL150" s="17" t="s">
        <v>140</v>
      </c>
      <c r="BM150" s="229" t="s">
        <v>944</v>
      </c>
    </row>
    <row r="151" s="2" customFormat="1">
      <c r="A151" s="38"/>
      <c r="B151" s="39"/>
      <c r="C151" s="40"/>
      <c r="D151" s="231" t="s">
        <v>142</v>
      </c>
      <c r="E151" s="40"/>
      <c r="F151" s="232" t="s">
        <v>821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83</v>
      </c>
    </row>
    <row r="152" s="2" customFormat="1" ht="24.15" customHeight="1">
      <c r="A152" s="38"/>
      <c r="B152" s="39"/>
      <c r="C152" s="218" t="s">
        <v>182</v>
      </c>
      <c r="D152" s="218" t="s">
        <v>135</v>
      </c>
      <c r="E152" s="219" t="s">
        <v>836</v>
      </c>
      <c r="F152" s="220" t="s">
        <v>837</v>
      </c>
      <c r="G152" s="221" t="s">
        <v>178</v>
      </c>
      <c r="H152" s="222">
        <v>10</v>
      </c>
      <c r="I152" s="223"/>
      <c r="J152" s="224">
        <f>ROUND(I152*H152,2)</f>
        <v>0</v>
      </c>
      <c r="K152" s="220" t="s">
        <v>139</v>
      </c>
      <c r="L152" s="44"/>
      <c r="M152" s="225" t="s">
        <v>1</v>
      </c>
      <c r="N152" s="226" t="s">
        <v>38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140</v>
      </c>
      <c r="AT152" s="229" t="s">
        <v>135</v>
      </c>
      <c r="AU152" s="229" t="s">
        <v>83</v>
      </c>
      <c r="AY152" s="17" t="s">
        <v>133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81</v>
      </c>
      <c r="BK152" s="230">
        <f>ROUND(I152*H152,2)</f>
        <v>0</v>
      </c>
      <c r="BL152" s="17" t="s">
        <v>140</v>
      </c>
      <c r="BM152" s="229" t="s">
        <v>945</v>
      </c>
    </row>
    <row r="153" s="2" customFormat="1">
      <c r="A153" s="38"/>
      <c r="B153" s="39"/>
      <c r="C153" s="40"/>
      <c r="D153" s="231" t="s">
        <v>142</v>
      </c>
      <c r="E153" s="40"/>
      <c r="F153" s="232" t="s">
        <v>839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142</v>
      </c>
      <c r="AU153" s="17" t="s">
        <v>83</v>
      </c>
    </row>
    <row r="154" s="14" customFormat="1">
      <c r="A154" s="14"/>
      <c r="B154" s="247"/>
      <c r="C154" s="248"/>
      <c r="D154" s="231" t="s">
        <v>144</v>
      </c>
      <c r="E154" s="249" t="s">
        <v>1</v>
      </c>
      <c r="F154" s="250" t="s">
        <v>946</v>
      </c>
      <c r="G154" s="248"/>
      <c r="H154" s="249" t="s">
        <v>1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144</v>
      </c>
      <c r="AU154" s="256" t="s">
        <v>83</v>
      </c>
      <c r="AV154" s="14" t="s">
        <v>81</v>
      </c>
      <c r="AW154" s="14" t="s">
        <v>30</v>
      </c>
      <c r="AX154" s="14" t="s">
        <v>73</v>
      </c>
      <c r="AY154" s="256" t="s">
        <v>133</v>
      </c>
    </row>
    <row r="155" s="13" customFormat="1">
      <c r="A155" s="13"/>
      <c r="B155" s="236"/>
      <c r="C155" s="237"/>
      <c r="D155" s="231" t="s">
        <v>144</v>
      </c>
      <c r="E155" s="238" t="s">
        <v>1</v>
      </c>
      <c r="F155" s="239" t="s">
        <v>193</v>
      </c>
      <c r="G155" s="237"/>
      <c r="H155" s="240">
        <v>10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144</v>
      </c>
      <c r="AU155" s="246" t="s">
        <v>83</v>
      </c>
      <c r="AV155" s="13" t="s">
        <v>83</v>
      </c>
      <c r="AW155" s="13" t="s">
        <v>30</v>
      </c>
      <c r="AX155" s="13" t="s">
        <v>81</v>
      </c>
      <c r="AY155" s="246" t="s">
        <v>133</v>
      </c>
    </row>
    <row r="156" s="2" customFormat="1" ht="24.15" customHeight="1">
      <c r="A156" s="38"/>
      <c r="B156" s="39"/>
      <c r="C156" s="218" t="s">
        <v>187</v>
      </c>
      <c r="D156" s="218" t="s">
        <v>135</v>
      </c>
      <c r="E156" s="219" t="s">
        <v>947</v>
      </c>
      <c r="F156" s="220" t="s">
        <v>948</v>
      </c>
      <c r="G156" s="221" t="s">
        <v>178</v>
      </c>
      <c r="H156" s="222">
        <v>44.5</v>
      </c>
      <c r="I156" s="223"/>
      <c r="J156" s="224">
        <f>ROUND(I156*H156,2)</f>
        <v>0</v>
      </c>
      <c r="K156" s="220" t="s">
        <v>139</v>
      </c>
      <c r="L156" s="44"/>
      <c r="M156" s="225" t="s">
        <v>1</v>
      </c>
      <c r="N156" s="226" t="s">
        <v>38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140</v>
      </c>
      <c r="AT156" s="229" t="s">
        <v>135</v>
      </c>
      <c r="AU156" s="229" t="s">
        <v>83</v>
      </c>
      <c r="AY156" s="17" t="s">
        <v>133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81</v>
      </c>
      <c r="BK156" s="230">
        <f>ROUND(I156*H156,2)</f>
        <v>0</v>
      </c>
      <c r="BL156" s="17" t="s">
        <v>140</v>
      </c>
      <c r="BM156" s="229" t="s">
        <v>949</v>
      </c>
    </row>
    <row r="157" s="2" customFormat="1">
      <c r="A157" s="38"/>
      <c r="B157" s="39"/>
      <c r="C157" s="40"/>
      <c r="D157" s="231" t="s">
        <v>142</v>
      </c>
      <c r="E157" s="40"/>
      <c r="F157" s="232" t="s">
        <v>950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142</v>
      </c>
      <c r="AU157" s="17" t="s">
        <v>83</v>
      </c>
    </row>
    <row r="158" s="12" customFormat="1" ht="22.8" customHeight="1">
      <c r="A158" s="12"/>
      <c r="B158" s="202"/>
      <c r="C158" s="203"/>
      <c r="D158" s="204" t="s">
        <v>72</v>
      </c>
      <c r="E158" s="216" t="s">
        <v>161</v>
      </c>
      <c r="F158" s="216" t="s">
        <v>846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SUM(P159:P166)</f>
        <v>0</v>
      </c>
      <c r="Q158" s="210"/>
      <c r="R158" s="211">
        <f>SUM(R159:R166)</f>
        <v>10.207409999999999</v>
      </c>
      <c r="S158" s="210"/>
      <c r="T158" s="212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81</v>
      </c>
      <c r="AT158" s="214" t="s">
        <v>72</v>
      </c>
      <c r="AU158" s="214" t="s">
        <v>81</v>
      </c>
      <c r="AY158" s="213" t="s">
        <v>133</v>
      </c>
      <c r="BK158" s="215">
        <f>SUM(BK159:BK166)</f>
        <v>0</v>
      </c>
    </row>
    <row r="159" s="2" customFormat="1" ht="21.75" customHeight="1">
      <c r="A159" s="38"/>
      <c r="B159" s="39"/>
      <c r="C159" s="218" t="s">
        <v>193</v>
      </c>
      <c r="D159" s="218" t="s">
        <v>135</v>
      </c>
      <c r="E159" s="219" t="s">
        <v>951</v>
      </c>
      <c r="F159" s="220" t="s">
        <v>952</v>
      </c>
      <c r="G159" s="221" t="s">
        <v>178</v>
      </c>
      <c r="H159" s="222">
        <v>44.5</v>
      </c>
      <c r="I159" s="223"/>
      <c r="J159" s="224">
        <f>ROUND(I159*H159,2)</f>
        <v>0</v>
      </c>
      <c r="K159" s="220" t="s">
        <v>139</v>
      </c>
      <c r="L159" s="44"/>
      <c r="M159" s="225" t="s">
        <v>1</v>
      </c>
      <c r="N159" s="226" t="s">
        <v>38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140</v>
      </c>
      <c r="AT159" s="229" t="s">
        <v>135</v>
      </c>
      <c r="AU159" s="229" t="s">
        <v>83</v>
      </c>
      <c r="AY159" s="17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140</v>
      </c>
      <c r="BM159" s="229" t="s">
        <v>953</v>
      </c>
    </row>
    <row r="160" s="2" customFormat="1">
      <c r="A160" s="38"/>
      <c r="B160" s="39"/>
      <c r="C160" s="40"/>
      <c r="D160" s="231" t="s">
        <v>142</v>
      </c>
      <c r="E160" s="40"/>
      <c r="F160" s="232" t="s">
        <v>954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142</v>
      </c>
      <c r="AU160" s="17" t="s">
        <v>83</v>
      </c>
    </row>
    <row r="161" s="2" customFormat="1" ht="24.15" customHeight="1">
      <c r="A161" s="38"/>
      <c r="B161" s="39"/>
      <c r="C161" s="218" t="s">
        <v>198</v>
      </c>
      <c r="D161" s="218" t="s">
        <v>135</v>
      </c>
      <c r="E161" s="219" t="s">
        <v>955</v>
      </c>
      <c r="F161" s="220" t="s">
        <v>956</v>
      </c>
      <c r="G161" s="221" t="s">
        <v>178</v>
      </c>
      <c r="H161" s="222">
        <v>44.5</v>
      </c>
      <c r="I161" s="223"/>
      <c r="J161" s="224">
        <f>ROUND(I161*H161,2)</f>
        <v>0</v>
      </c>
      <c r="K161" s="220" t="s">
        <v>139</v>
      </c>
      <c r="L161" s="44"/>
      <c r="M161" s="225" t="s">
        <v>1</v>
      </c>
      <c r="N161" s="226" t="s">
        <v>38</v>
      </c>
      <c r="O161" s="91"/>
      <c r="P161" s="227">
        <f>O161*H161</f>
        <v>0</v>
      </c>
      <c r="Q161" s="227">
        <v>0.080030000000000004</v>
      </c>
      <c r="R161" s="227">
        <f>Q161*H161</f>
        <v>3.5613350000000001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140</v>
      </c>
      <c r="AT161" s="229" t="s">
        <v>135</v>
      </c>
      <c r="AU161" s="229" t="s">
        <v>83</v>
      </c>
      <c r="AY161" s="17" t="s">
        <v>133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81</v>
      </c>
      <c r="BK161" s="230">
        <f>ROUND(I161*H161,2)</f>
        <v>0</v>
      </c>
      <c r="BL161" s="17" t="s">
        <v>140</v>
      </c>
      <c r="BM161" s="229" t="s">
        <v>957</v>
      </c>
    </row>
    <row r="162" s="2" customFormat="1">
      <c r="A162" s="38"/>
      <c r="B162" s="39"/>
      <c r="C162" s="40"/>
      <c r="D162" s="231" t="s">
        <v>142</v>
      </c>
      <c r="E162" s="40"/>
      <c r="F162" s="232" t="s">
        <v>958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142</v>
      </c>
      <c r="AU162" s="17" t="s">
        <v>83</v>
      </c>
    </row>
    <row r="163" s="2" customFormat="1" ht="24.15" customHeight="1">
      <c r="A163" s="38"/>
      <c r="B163" s="39"/>
      <c r="C163" s="268" t="s">
        <v>8</v>
      </c>
      <c r="D163" s="268" t="s">
        <v>213</v>
      </c>
      <c r="E163" s="269" t="s">
        <v>959</v>
      </c>
      <c r="F163" s="270" t="s">
        <v>960</v>
      </c>
      <c r="G163" s="271" t="s">
        <v>178</v>
      </c>
      <c r="H163" s="272">
        <v>45.835000000000001</v>
      </c>
      <c r="I163" s="273"/>
      <c r="J163" s="274">
        <f>ROUND(I163*H163,2)</f>
        <v>0</v>
      </c>
      <c r="K163" s="270" t="s">
        <v>961</v>
      </c>
      <c r="L163" s="275"/>
      <c r="M163" s="276" t="s">
        <v>1</v>
      </c>
      <c r="N163" s="277" t="s">
        <v>38</v>
      </c>
      <c r="O163" s="91"/>
      <c r="P163" s="227">
        <f>O163*H163</f>
        <v>0</v>
      </c>
      <c r="Q163" s="227">
        <v>0.14499999999999999</v>
      </c>
      <c r="R163" s="227">
        <f>Q163*H163</f>
        <v>6.6460749999999997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182</v>
      </c>
      <c r="AT163" s="229" t="s">
        <v>213</v>
      </c>
      <c r="AU163" s="229" t="s">
        <v>83</v>
      </c>
      <c r="AY163" s="17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140</v>
      </c>
      <c r="BM163" s="229" t="s">
        <v>962</v>
      </c>
    </row>
    <row r="164" s="2" customFormat="1">
      <c r="A164" s="38"/>
      <c r="B164" s="39"/>
      <c r="C164" s="40"/>
      <c r="D164" s="231" t="s">
        <v>142</v>
      </c>
      <c r="E164" s="40"/>
      <c r="F164" s="232" t="s">
        <v>960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83</v>
      </c>
    </row>
    <row r="165" s="13" customFormat="1">
      <c r="A165" s="13"/>
      <c r="B165" s="236"/>
      <c r="C165" s="237"/>
      <c r="D165" s="231" t="s">
        <v>144</v>
      </c>
      <c r="E165" s="238" t="s">
        <v>1</v>
      </c>
      <c r="F165" s="239" t="s">
        <v>963</v>
      </c>
      <c r="G165" s="237"/>
      <c r="H165" s="240">
        <v>44.5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144</v>
      </c>
      <c r="AU165" s="246" t="s">
        <v>83</v>
      </c>
      <c r="AV165" s="13" t="s">
        <v>83</v>
      </c>
      <c r="AW165" s="13" t="s">
        <v>30</v>
      </c>
      <c r="AX165" s="13" t="s">
        <v>81</v>
      </c>
      <c r="AY165" s="246" t="s">
        <v>133</v>
      </c>
    </row>
    <row r="166" s="13" customFormat="1">
      <c r="A166" s="13"/>
      <c r="B166" s="236"/>
      <c r="C166" s="237"/>
      <c r="D166" s="231" t="s">
        <v>144</v>
      </c>
      <c r="E166" s="237"/>
      <c r="F166" s="239" t="s">
        <v>964</v>
      </c>
      <c r="G166" s="237"/>
      <c r="H166" s="240">
        <v>45.835000000000001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144</v>
      </c>
      <c r="AU166" s="246" t="s">
        <v>83</v>
      </c>
      <c r="AV166" s="13" t="s">
        <v>83</v>
      </c>
      <c r="AW166" s="13" t="s">
        <v>4</v>
      </c>
      <c r="AX166" s="13" t="s">
        <v>81</v>
      </c>
      <c r="AY166" s="246" t="s">
        <v>133</v>
      </c>
    </row>
    <row r="167" s="12" customFormat="1" ht="22.8" customHeight="1">
      <c r="A167" s="12"/>
      <c r="B167" s="202"/>
      <c r="C167" s="203"/>
      <c r="D167" s="204" t="s">
        <v>72</v>
      </c>
      <c r="E167" s="216" t="s">
        <v>187</v>
      </c>
      <c r="F167" s="216" t="s">
        <v>302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SUM(P168:P185)</f>
        <v>0</v>
      </c>
      <c r="Q167" s="210"/>
      <c r="R167" s="211">
        <f>SUM(R168:R185)</f>
        <v>10.0255192</v>
      </c>
      <c r="S167" s="210"/>
      <c r="T167" s="212">
        <f>SUM(T168:T185)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81</v>
      </c>
      <c r="AT167" s="214" t="s">
        <v>72</v>
      </c>
      <c r="AU167" s="214" t="s">
        <v>81</v>
      </c>
      <c r="AY167" s="213" t="s">
        <v>133</v>
      </c>
      <c r="BK167" s="215">
        <f>SUM(BK168:BK185)</f>
        <v>0</v>
      </c>
    </row>
    <row r="168" s="2" customFormat="1" ht="24.15" customHeight="1">
      <c r="A168" s="38"/>
      <c r="B168" s="39"/>
      <c r="C168" s="218" t="s">
        <v>212</v>
      </c>
      <c r="D168" s="218" t="s">
        <v>135</v>
      </c>
      <c r="E168" s="219" t="s">
        <v>965</v>
      </c>
      <c r="F168" s="220" t="s">
        <v>966</v>
      </c>
      <c r="G168" s="221" t="s">
        <v>190</v>
      </c>
      <c r="H168" s="222">
        <v>12.699999999999999</v>
      </c>
      <c r="I168" s="223"/>
      <c r="J168" s="224">
        <f>ROUND(I168*H168,2)</f>
        <v>0</v>
      </c>
      <c r="K168" s="220" t="s">
        <v>139</v>
      </c>
      <c r="L168" s="44"/>
      <c r="M168" s="225" t="s">
        <v>1</v>
      </c>
      <c r="N168" s="226" t="s">
        <v>38</v>
      </c>
      <c r="O168" s="91"/>
      <c r="P168" s="227">
        <f>O168*H168</f>
        <v>0</v>
      </c>
      <c r="Q168" s="227">
        <v>0.20219000000000001</v>
      </c>
      <c r="R168" s="227">
        <f>Q168*H168</f>
        <v>2.5678130000000001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140</v>
      </c>
      <c r="AT168" s="229" t="s">
        <v>135</v>
      </c>
      <c r="AU168" s="229" t="s">
        <v>83</v>
      </c>
      <c r="AY168" s="17" t="s">
        <v>133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81</v>
      </c>
      <c r="BK168" s="230">
        <f>ROUND(I168*H168,2)</f>
        <v>0</v>
      </c>
      <c r="BL168" s="17" t="s">
        <v>140</v>
      </c>
      <c r="BM168" s="229" t="s">
        <v>967</v>
      </c>
    </row>
    <row r="169" s="2" customFormat="1">
      <c r="A169" s="38"/>
      <c r="B169" s="39"/>
      <c r="C169" s="40"/>
      <c r="D169" s="231" t="s">
        <v>142</v>
      </c>
      <c r="E169" s="40"/>
      <c r="F169" s="232" t="s">
        <v>968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83</v>
      </c>
    </row>
    <row r="170" s="13" customFormat="1">
      <c r="A170" s="13"/>
      <c r="B170" s="236"/>
      <c r="C170" s="237"/>
      <c r="D170" s="231" t="s">
        <v>144</v>
      </c>
      <c r="E170" s="238" t="s">
        <v>1</v>
      </c>
      <c r="F170" s="239" t="s">
        <v>969</v>
      </c>
      <c r="G170" s="237"/>
      <c r="H170" s="240">
        <v>12.699999999999999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144</v>
      </c>
      <c r="AU170" s="246" t="s">
        <v>83</v>
      </c>
      <c r="AV170" s="13" t="s">
        <v>83</v>
      </c>
      <c r="AW170" s="13" t="s">
        <v>30</v>
      </c>
      <c r="AX170" s="13" t="s">
        <v>81</v>
      </c>
      <c r="AY170" s="246" t="s">
        <v>133</v>
      </c>
    </row>
    <row r="171" s="2" customFormat="1" ht="24.15" customHeight="1">
      <c r="A171" s="38"/>
      <c r="B171" s="39"/>
      <c r="C171" s="268" t="s">
        <v>218</v>
      </c>
      <c r="D171" s="268" t="s">
        <v>213</v>
      </c>
      <c r="E171" s="269" t="s">
        <v>970</v>
      </c>
      <c r="F171" s="270" t="s">
        <v>971</v>
      </c>
      <c r="G171" s="271" t="s">
        <v>190</v>
      </c>
      <c r="H171" s="272">
        <v>12.954000000000001</v>
      </c>
      <c r="I171" s="273"/>
      <c r="J171" s="274">
        <f>ROUND(I171*H171,2)</f>
        <v>0</v>
      </c>
      <c r="K171" s="270" t="s">
        <v>139</v>
      </c>
      <c r="L171" s="275"/>
      <c r="M171" s="276" t="s">
        <v>1</v>
      </c>
      <c r="N171" s="277" t="s">
        <v>38</v>
      </c>
      <c r="O171" s="91"/>
      <c r="P171" s="227">
        <f>O171*H171</f>
        <v>0</v>
      </c>
      <c r="Q171" s="227">
        <v>0.048300000000000003</v>
      </c>
      <c r="R171" s="227">
        <f>Q171*H171</f>
        <v>0.62567820000000007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182</v>
      </c>
      <c r="AT171" s="229" t="s">
        <v>213</v>
      </c>
      <c r="AU171" s="229" t="s">
        <v>83</v>
      </c>
      <c r="AY171" s="17" t="s">
        <v>133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81</v>
      </c>
      <c r="BK171" s="230">
        <f>ROUND(I171*H171,2)</f>
        <v>0</v>
      </c>
      <c r="BL171" s="17" t="s">
        <v>140</v>
      </c>
      <c r="BM171" s="229" t="s">
        <v>972</v>
      </c>
    </row>
    <row r="172" s="2" customFormat="1">
      <c r="A172" s="38"/>
      <c r="B172" s="39"/>
      <c r="C172" s="40"/>
      <c r="D172" s="231" t="s">
        <v>142</v>
      </c>
      <c r="E172" s="40"/>
      <c r="F172" s="232" t="s">
        <v>971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142</v>
      </c>
      <c r="AU172" s="17" t="s">
        <v>83</v>
      </c>
    </row>
    <row r="173" s="13" customFormat="1">
      <c r="A173" s="13"/>
      <c r="B173" s="236"/>
      <c r="C173" s="237"/>
      <c r="D173" s="231" t="s">
        <v>144</v>
      </c>
      <c r="E173" s="237"/>
      <c r="F173" s="239" t="s">
        <v>973</v>
      </c>
      <c r="G173" s="237"/>
      <c r="H173" s="240">
        <v>12.954000000000001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144</v>
      </c>
      <c r="AU173" s="246" t="s">
        <v>83</v>
      </c>
      <c r="AV173" s="13" t="s">
        <v>83</v>
      </c>
      <c r="AW173" s="13" t="s">
        <v>4</v>
      </c>
      <c r="AX173" s="13" t="s">
        <v>81</v>
      </c>
      <c r="AY173" s="246" t="s">
        <v>133</v>
      </c>
    </row>
    <row r="174" s="2" customFormat="1" ht="24.15" customHeight="1">
      <c r="A174" s="38"/>
      <c r="B174" s="39"/>
      <c r="C174" s="218" t="s">
        <v>223</v>
      </c>
      <c r="D174" s="218" t="s">
        <v>135</v>
      </c>
      <c r="E174" s="219" t="s">
        <v>974</v>
      </c>
      <c r="F174" s="220" t="s">
        <v>975</v>
      </c>
      <c r="G174" s="221" t="s">
        <v>190</v>
      </c>
      <c r="H174" s="222">
        <v>12.800000000000001</v>
      </c>
      <c r="I174" s="223"/>
      <c r="J174" s="224">
        <f>ROUND(I174*H174,2)</f>
        <v>0</v>
      </c>
      <c r="K174" s="220" t="s">
        <v>139</v>
      </c>
      <c r="L174" s="44"/>
      <c r="M174" s="225" t="s">
        <v>1</v>
      </c>
      <c r="N174" s="226" t="s">
        <v>38</v>
      </c>
      <c r="O174" s="91"/>
      <c r="P174" s="227">
        <f>O174*H174</f>
        <v>0</v>
      </c>
      <c r="Q174" s="227">
        <v>0.13944999999999999</v>
      </c>
      <c r="R174" s="227">
        <f>Q174*H174</f>
        <v>1.7849599999999999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140</v>
      </c>
      <c r="AT174" s="229" t="s">
        <v>135</v>
      </c>
      <c r="AU174" s="229" t="s">
        <v>83</v>
      </c>
      <c r="AY174" s="17" t="s">
        <v>133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140</v>
      </c>
      <c r="BM174" s="229" t="s">
        <v>976</v>
      </c>
    </row>
    <row r="175" s="2" customFormat="1">
      <c r="A175" s="38"/>
      <c r="B175" s="39"/>
      <c r="C175" s="40"/>
      <c r="D175" s="231" t="s">
        <v>142</v>
      </c>
      <c r="E175" s="40"/>
      <c r="F175" s="232" t="s">
        <v>977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83</v>
      </c>
    </row>
    <row r="176" s="13" customFormat="1">
      <c r="A176" s="13"/>
      <c r="B176" s="236"/>
      <c r="C176" s="237"/>
      <c r="D176" s="231" t="s">
        <v>144</v>
      </c>
      <c r="E176" s="238" t="s">
        <v>1</v>
      </c>
      <c r="F176" s="239" t="s">
        <v>978</v>
      </c>
      <c r="G176" s="237"/>
      <c r="H176" s="240">
        <v>12.800000000000001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144</v>
      </c>
      <c r="AU176" s="246" t="s">
        <v>83</v>
      </c>
      <c r="AV176" s="13" t="s">
        <v>83</v>
      </c>
      <c r="AW176" s="13" t="s">
        <v>30</v>
      </c>
      <c r="AX176" s="13" t="s">
        <v>81</v>
      </c>
      <c r="AY176" s="246" t="s">
        <v>133</v>
      </c>
    </row>
    <row r="177" s="2" customFormat="1" ht="24.15" customHeight="1">
      <c r="A177" s="38"/>
      <c r="B177" s="39"/>
      <c r="C177" s="218" t="s">
        <v>229</v>
      </c>
      <c r="D177" s="218" t="s">
        <v>135</v>
      </c>
      <c r="E177" s="219" t="s">
        <v>979</v>
      </c>
      <c r="F177" s="220" t="s">
        <v>980</v>
      </c>
      <c r="G177" s="221" t="s">
        <v>190</v>
      </c>
      <c r="H177" s="222">
        <v>26</v>
      </c>
      <c r="I177" s="223"/>
      <c r="J177" s="224">
        <f>ROUND(I177*H177,2)</f>
        <v>0</v>
      </c>
      <c r="K177" s="220" t="s">
        <v>139</v>
      </c>
      <c r="L177" s="44"/>
      <c r="M177" s="225" t="s">
        <v>1</v>
      </c>
      <c r="N177" s="226" t="s">
        <v>38</v>
      </c>
      <c r="O177" s="91"/>
      <c r="P177" s="227">
        <f>O177*H177</f>
        <v>0</v>
      </c>
      <c r="Q177" s="227">
        <v>0.14066999999999999</v>
      </c>
      <c r="R177" s="227">
        <f>Q177*H177</f>
        <v>3.6574199999999997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140</v>
      </c>
      <c r="AT177" s="229" t="s">
        <v>135</v>
      </c>
      <c r="AU177" s="229" t="s">
        <v>83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81</v>
      </c>
      <c r="BK177" s="230">
        <f>ROUND(I177*H177,2)</f>
        <v>0</v>
      </c>
      <c r="BL177" s="17" t="s">
        <v>140</v>
      </c>
      <c r="BM177" s="229" t="s">
        <v>981</v>
      </c>
    </row>
    <row r="178" s="2" customFormat="1">
      <c r="A178" s="38"/>
      <c r="B178" s="39"/>
      <c r="C178" s="40"/>
      <c r="D178" s="231" t="s">
        <v>142</v>
      </c>
      <c r="E178" s="40"/>
      <c r="F178" s="232" t="s">
        <v>982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142</v>
      </c>
      <c r="AU178" s="17" t="s">
        <v>83</v>
      </c>
    </row>
    <row r="179" s="13" customFormat="1">
      <c r="A179" s="13"/>
      <c r="B179" s="236"/>
      <c r="C179" s="237"/>
      <c r="D179" s="231" t="s">
        <v>144</v>
      </c>
      <c r="E179" s="238" t="s">
        <v>1</v>
      </c>
      <c r="F179" s="239" t="s">
        <v>983</v>
      </c>
      <c r="G179" s="237"/>
      <c r="H179" s="240">
        <v>26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144</v>
      </c>
      <c r="AU179" s="246" t="s">
        <v>83</v>
      </c>
      <c r="AV179" s="13" t="s">
        <v>83</v>
      </c>
      <c r="AW179" s="13" t="s">
        <v>30</v>
      </c>
      <c r="AX179" s="13" t="s">
        <v>81</v>
      </c>
      <c r="AY179" s="246" t="s">
        <v>133</v>
      </c>
    </row>
    <row r="180" s="2" customFormat="1" ht="16.5" customHeight="1">
      <c r="A180" s="38"/>
      <c r="B180" s="39"/>
      <c r="C180" s="268" t="s">
        <v>235</v>
      </c>
      <c r="D180" s="268" t="s">
        <v>213</v>
      </c>
      <c r="E180" s="269" t="s">
        <v>984</v>
      </c>
      <c r="F180" s="270" t="s">
        <v>985</v>
      </c>
      <c r="G180" s="271" t="s">
        <v>190</v>
      </c>
      <c r="H180" s="272">
        <v>13.362</v>
      </c>
      <c r="I180" s="273"/>
      <c r="J180" s="274">
        <f>ROUND(I180*H180,2)</f>
        <v>0</v>
      </c>
      <c r="K180" s="270" t="s">
        <v>139</v>
      </c>
      <c r="L180" s="275"/>
      <c r="M180" s="276" t="s">
        <v>1</v>
      </c>
      <c r="N180" s="277" t="s">
        <v>38</v>
      </c>
      <c r="O180" s="91"/>
      <c r="P180" s="227">
        <f>O180*H180</f>
        <v>0</v>
      </c>
      <c r="Q180" s="227">
        <v>0.104</v>
      </c>
      <c r="R180" s="227">
        <f>Q180*H180</f>
        <v>1.389648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182</v>
      </c>
      <c r="AT180" s="229" t="s">
        <v>213</v>
      </c>
      <c r="AU180" s="229" t="s">
        <v>83</v>
      </c>
      <c r="AY180" s="17" t="s">
        <v>133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140</v>
      </c>
      <c r="BM180" s="229" t="s">
        <v>986</v>
      </c>
    </row>
    <row r="181" s="2" customFormat="1">
      <c r="A181" s="38"/>
      <c r="B181" s="39"/>
      <c r="C181" s="40"/>
      <c r="D181" s="231" t="s">
        <v>142</v>
      </c>
      <c r="E181" s="40"/>
      <c r="F181" s="232" t="s">
        <v>985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142</v>
      </c>
      <c r="AU181" s="17" t="s">
        <v>83</v>
      </c>
    </row>
    <row r="182" s="13" customFormat="1">
      <c r="A182" s="13"/>
      <c r="B182" s="236"/>
      <c r="C182" s="237"/>
      <c r="D182" s="231" t="s">
        <v>144</v>
      </c>
      <c r="E182" s="238" t="s">
        <v>1</v>
      </c>
      <c r="F182" s="239" t="s">
        <v>987</v>
      </c>
      <c r="G182" s="237"/>
      <c r="H182" s="240">
        <v>13.1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144</v>
      </c>
      <c r="AU182" s="246" t="s">
        <v>83</v>
      </c>
      <c r="AV182" s="13" t="s">
        <v>83</v>
      </c>
      <c r="AW182" s="13" t="s">
        <v>30</v>
      </c>
      <c r="AX182" s="13" t="s">
        <v>81</v>
      </c>
      <c r="AY182" s="246" t="s">
        <v>133</v>
      </c>
    </row>
    <row r="183" s="13" customFormat="1">
      <c r="A183" s="13"/>
      <c r="B183" s="236"/>
      <c r="C183" s="237"/>
      <c r="D183" s="231" t="s">
        <v>144</v>
      </c>
      <c r="E183" s="237"/>
      <c r="F183" s="239" t="s">
        <v>988</v>
      </c>
      <c r="G183" s="237"/>
      <c r="H183" s="240">
        <v>13.362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144</v>
      </c>
      <c r="AU183" s="246" t="s">
        <v>83</v>
      </c>
      <c r="AV183" s="13" t="s">
        <v>83</v>
      </c>
      <c r="AW183" s="13" t="s">
        <v>4</v>
      </c>
      <c r="AX183" s="13" t="s">
        <v>81</v>
      </c>
      <c r="AY183" s="246" t="s">
        <v>133</v>
      </c>
    </row>
    <row r="184" s="2" customFormat="1" ht="24.15" customHeight="1">
      <c r="A184" s="38"/>
      <c r="B184" s="39"/>
      <c r="C184" s="218" t="s">
        <v>240</v>
      </c>
      <c r="D184" s="218" t="s">
        <v>135</v>
      </c>
      <c r="E184" s="219" t="s">
        <v>906</v>
      </c>
      <c r="F184" s="220" t="s">
        <v>907</v>
      </c>
      <c r="G184" s="221" t="s">
        <v>190</v>
      </c>
      <c r="H184" s="222">
        <v>12.9</v>
      </c>
      <c r="I184" s="223"/>
      <c r="J184" s="224">
        <f>ROUND(I184*H184,2)</f>
        <v>0</v>
      </c>
      <c r="K184" s="220" t="s">
        <v>139</v>
      </c>
      <c r="L184" s="44"/>
      <c r="M184" s="225" t="s">
        <v>1</v>
      </c>
      <c r="N184" s="226" t="s">
        <v>38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140</v>
      </c>
      <c r="AT184" s="229" t="s">
        <v>135</v>
      </c>
      <c r="AU184" s="229" t="s">
        <v>83</v>
      </c>
      <c r="AY184" s="17" t="s">
        <v>133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81</v>
      </c>
      <c r="BK184" s="230">
        <f>ROUND(I184*H184,2)</f>
        <v>0</v>
      </c>
      <c r="BL184" s="17" t="s">
        <v>140</v>
      </c>
      <c r="BM184" s="229" t="s">
        <v>989</v>
      </c>
    </row>
    <row r="185" s="2" customFormat="1">
      <c r="A185" s="38"/>
      <c r="B185" s="39"/>
      <c r="C185" s="40"/>
      <c r="D185" s="231" t="s">
        <v>142</v>
      </c>
      <c r="E185" s="40"/>
      <c r="F185" s="232" t="s">
        <v>909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142</v>
      </c>
      <c r="AU185" s="17" t="s">
        <v>83</v>
      </c>
    </row>
    <row r="186" s="12" customFormat="1" ht="22.8" customHeight="1">
      <c r="A186" s="12"/>
      <c r="B186" s="202"/>
      <c r="C186" s="203"/>
      <c r="D186" s="204" t="s">
        <v>72</v>
      </c>
      <c r="E186" s="216" t="s">
        <v>401</v>
      </c>
      <c r="F186" s="216" t="s">
        <v>402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SUM(P187:P188)</f>
        <v>0</v>
      </c>
      <c r="Q186" s="210"/>
      <c r="R186" s="211">
        <f>SUM(R187:R188)</f>
        <v>0</v>
      </c>
      <c r="S186" s="210"/>
      <c r="T186" s="212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81</v>
      </c>
      <c r="AT186" s="214" t="s">
        <v>72</v>
      </c>
      <c r="AU186" s="214" t="s">
        <v>81</v>
      </c>
      <c r="AY186" s="213" t="s">
        <v>133</v>
      </c>
      <c r="BK186" s="215">
        <f>SUM(BK187:BK188)</f>
        <v>0</v>
      </c>
    </row>
    <row r="187" s="2" customFormat="1" ht="24.15" customHeight="1">
      <c r="A187" s="38"/>
      <c r="B187" s="39"/>
      <c r="C187" s="218" t="s">
        <v>245</v>
      </c>
      <c r="D187" s="218" t="s">
        <v>135</v>
      </c>
      <c r="E187" s="219" t="s">
        <v>990</v>
      </c>
      <c r="F187" s="220" t="s">
        <v>991</v>
      </c>
      <c r="G187" s="221" t="s">
        <v>157</v>
      </c>
      <c r="H187" s="222">
        <v>20.233000000000001</v>
      </c>
      <c r="I187" s="223"/>
      <c r="J187" s="224">
        <f>ROUND(I187*H187,2)</f>
        <v>0</v>
      </c>
      <c r="K187" s="220" t="s">
        <v>139</v>
      </c>
      <c r="L187" s="44"/>
      <c r="M187" s="225" t="s">
        <v>1</v>
      </c>
      <c r="N187" s="226" t="s">
        <v>38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140</v>
      </c>
      <c r="AT187" s="229" t="s">
        <v>135</v>
      </c>
      <c r="AU187" s="229" t="s">
        <v>83</v>
      </c>
      <c r="AY187" s="17" t="s">
        <v>133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81</v>
      </c>
      <c r="BK187" s="230">
        <f>ROUND(I187*H187,2)</f>
        <v>0</v>
      </c>
      <c r="BL187" s="17" t="s">
        <v>140</v>
      </c>
      <c r="BM187" s="229" t="s">
        <v>992</v>
      </c>
    </row>
    <row r="188" s="2" customFormat="1">
      <c r="A188" s="38"/>
      <c r="B188" s="39"/>
      <c r="C188" s="40"/>
      <c r="D188" s="231" t="s">
        <v>142</v>
      </c>
      <c r="E188" s="40"/>
      <c r="F188" s="232" t="s">
        <v>993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142</v>
      </c>
      <c r="AU188" s="17" t="s">
        <v>83</v>
      </c>
    </row>
    <row r="189" s="12" customFormat="1" ht="25.92" customHeight="1">
      <c r="A189" s="12"/>
      <c r="B189" s="202"/>
      <c r="C189" s="203"/>
      <c r="D189" s="204" t="s">
        <v>72</v>
      </c>
      <c r="E189" s="205" t="s">
        <v>408</v>
      </c>
      <c r="F189" s="205" t="s">
        <v>409</v>
      </c>
      <c r="G189" s="203"/>
      <c r="H189" s="203"/>
      <c r="I189" s="206"/>
      <c r="J189" s="207">
        <f>BK189</f>
        <v>0</v>
      </c>
      <c r="K189" s="203"/>
      <c r="L189" s="208"/>
      <c r="M189" s="209"/>
      <c r="N189" s="210"/>
      <c r="O189" s="210"/>
      <c r="P189" s="211">
        <f>P190</f>
        <v>0</v>
      </c>
      <c r="Q189" s="210"/>
      <c r="R189" s="211">
        <f>R190</f>
        <v>0</v>
      </c>
      <c r="S189" s="210"/>
      <c r="T189" s="212">
        <f>T190</f>
        <v>0.14999999999999999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83</v>
      </c>
      <c r="AT189" s="214" t="s">
        <v>72</v>
      </c>
      <c r="AU189" s="214" t="s">
        <v>73</v>
      </c>
      <c r="AY189" s="213" t="s">
        <v>133</v>
      </c>
      <c r="BK189" s="215">
        <f>BK190</f>
        <v>0</v>
      </c>
    </row>
    <row r="190" s="12" customFormat="1" ht="22.8" customHeight="1">
      <c r="A190" s="12"/>
      <c r="B190" s="202"/>
      <c r="C190" s="203"/>
      <c r="D190" s="204" t="s">
        <v>72</v>
      </c>
      <c r="E190" s="216" t="s">
        <v>632</v>
      </c>
      <c r="F190" s="216" t="s">
        <v>633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SUM(P191:P194)</f>
        <v>0</v>
      </c>
      <c r="Q190" s="210"/>
      <c r="R190" s="211">
        <f>SUM(R191:R194)</f>
        <v>0</v>
      </c>
      <c r="S190" s="210"/>
      <c r="T190" s="212">
        <f>SUM(T191:T194)</f>
        <v>0.14999999999999999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83</v>
      </c>
      <c r="AT190" s="214" t="s">
        <v>72</v>
      </c>
      <c r="AU190" s="214" t="s">
        <v>81</v>
      </c>
      <c r="AY190" s="213" t="s">
        <v>133</v>
      </c>
      <c r="BK190" s="215">
        <f>SUM(BK191:BK194)</f>
        <v>0</v>
      </c>
    </row>
    <row r="191" s="2" customFormat="1" ht="33" customHeight="1">
      <c r="A191" s="38"/>
      <c r="B191" s="39"/>
      <c r="C191" s="218" t="s">
        <v>250</v>
      </c>
      <c r="D191" s="218" t="s">
        <v>135</v>
      </c>
      <c r="E191" s="219" t="s">
        <v>994</v>
      </c>
      <c r="F191" s="220" t="s">
        <v>995</v>
      </c>
      <c r="G191" s="221" t="s">
        <v>665</v>
      </c>
      <c r="H191" s="222">
        <v>150</v>
      </c>
      <c r="I191" s="223"/>
      <c r="J191" s="224">
        <f>ROUND(I191*H191,2)</f>
        <v>0</v>
      </c>
      <c r="K191" s="220" t="s">
        <v>139</v>
      </c>
      <c r="L191" s="44"/>
      <c r="M191" s="225" t="s">
        <v>1</v>
      </c>
      <c r="N191" s="226" t="s">
        <v>38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0.001</v>
      </c>
      <c r="T191" s="228">
        <f>S191*H191</f>
        <v>0.14999999999999999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229</v>
      </c>
      <c r="AT191" s="229" t="s">
        <v>135</v>
      </c>
      <c r="AU191" s="229" t="s">
        <v>83</v>
      </c>
      <c r="AY191" s="17" t="s">
        <v>133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81</v>
      </c>
      <c r="BK191" s="230">
        <f>ROUND(I191*H191,2)</f>
        <v>0</v>
      </c>
      <c r="BL191" s="17" t="s">
        <v>229</v>
      </c>
      <c r="BM191" s="229" t="s">
        <v>996</v>
      </c>
    </row>
    <row r="192" s="2" customFormat="1">
      <c r="A192" s="38"/>
      <c r="B192" s="39"/>
      <c r="C192" s="40"/>
      <c r="D192" s="231" t="s">
        <v>142</v>
      </c>
      <c r="E192" s="40"/>
      <c r="F192" s="232" t="s">
        <v>997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142</v>
      </c>
      <c r="AU192" s="17" t="s">
        <v>83</v>
      </c>
    </row>
    <row r="193" s="14" customFormat="1">
      <c r="A193" s="14"/>
      <c r="B193" s="247"/>
      <c r="C193" s="248"/>
      <c r="D193" s="231" t="s">
        <v>144</v>
      </c>
      <c r="E193" s="249" t="s">
        <v>1</v>
      </c>
      <c r="F193" s="250" t="s">
        <v>998</v>
      </c>
      <c r="G193" s="248"/>
      <c r="H193" s="249" t="s">
        <v>1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144</v>
      </c>
      <c r="AU193" s="256" t="s">
        <v>83</v>
      </c>
      <c r="AV193" s="14" t="s">
        <v>81</v>
      </c>
      <c r="AW193" s="14" t="s">
        <v>30</v>
      </c>
      <c r="AX193" s="14" t="s">
        <v>73</v>
      </c>
      <c r="AY193" s="256" t="s">
        <v>133</v>
      </c>
    </row>
    <row r="194" s="13" customFormat="1">
      <c r="A194" s="13"/>
      <c r="B194" s="236"/>
      <c r="C194" s="237"/>
      <c r="D194" s="231" t="s">
        <v>144</v>
      </c>
      <c r="E194" s="238" t="s">
        <v>1</v>
      </c>
      <c r="F194" s="239" t="s">
        <v>999</v>
      </c>
      <c r="G194" s="237"/>
      <c r="H194" s="240">
        <v>150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144</v>
      </c>
      <c r="AU194" s="246" t="s">
        <v>83</v>
      </c>
      <c r="AV194" s="13" t="s">
        <v>83</v>
      </c>
      <c r="AW194" s="13" t="s">
        <v>30</v>
      </c>
      <c r="AX194" s="13" t="s">
        <v>81</v>
      </c>
      <c r="AY194" s="246" t="s">
        <v>133</v>
      </c>
    </row>
    <row r="195" s="12" customFormat="1" ht="25.92" customHeight="1">
      <c r="A195" s="12"/>
      <c r="B195" s="202"/>
      <c r="C195" s="203"/>
      <c r="D195" s="204" t="s">
        <v>72</v>
      </c>
      <c r="E195" s="205" t="s">
        <v>213</v>
      </c>
      <c r="F195" s="205" t="s">
        <v>1000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P196+P201</f>
        <v>0</v>
      </c>
      <c r="Q195" s="210"/>
      <c r="R195" s="211">
        <f>R196+R201</f>
        <v>0.0077999999999999996</v>
      </c>
      <c r="S195" s="210"/>
      <c r="T195" s="212">
        <f>T196+T201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150</v>
      </c>
      <c r="AT195" s="214" t="s">
        <v>72</v>
      </c>
      <c r="AU195" s="214" t="s">
        <v>73</v>
      </c>
      <c r="AY195" s="213" t="s">
        <v>133</v>
      </c>
      <c r="BK195" s="215">
        <f>BK196+BK201</f>
        <v>0</v>
      </c>
    </row>
    <row r="196" s="12" customFormat="1" ht="22.8" customHeight="1">
      <c r="A196" s="12"/>
      <c r="B196" s="202"/>
      <c r="C196" s="203"/>
      <c r="D196" s="204" t="s">
        <v>72</v>
      </c>
      <c r="E196" s="216" t="s">
        <v>1001</v>
      </c>
      <c r="F196" s="216" t="s">
        <v>1002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SUM(P197:P200)</f>
        <v>0</v>
      </c>
      <c r="Q196" s="210"/>
      <c r="R196" s="211">
        <f>SUM(R197:R200)</f>
        <v>0.0077999999999999996</v>
      </c>
      <c r="S196" s="210"/>
      <c r="T196" s="21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150</v>
      </c>
      <c r="AT196" s="214" t="s">
        <v>72</v>
      </c>
      <c r="AU196" s="214" t="s">
        <v>81</v>
      </c>
      <c r="AY196" s="213" t="s">
        <v>133</v>
      </c>
      <c r="BK196" s="215">
        <f>SUM(BK197:BK200)</f>
        <v>0</v>
      </c>
    </row>
    <row r="197" s="2" customFormat="1" ht="24.15" customHeight="1">
      <c r="A197" s="38"/>
      <c r="B197" s="39"/>
      <c r="C197" s="218" t="s">
        <v>7</v>
      </c>
      <c r="D197" s="218" t="s">
        <v>135</v>
      </c>
      <c r="E197" s="219" t="s">
        <v>1003</v>
      </c>
      <c r="F197" s="220" t="s">
        <v>1004</v>
      </c>
      <c r="G197" s="221" t="s">
        <v>190</v>
      </c>
      <c r="H197" s="222">
        <v>10</v>
      </c>
      <c r="I197" s="223"/>
      <c r="J197" s="224">
        <f>ROUND(I197*H197,2)</f>
        <v>0</v>
      </c>
      <c r="K197" s="220" t="s">
        <v>139</v>
      </c>
      <c r="L197" s="44"/>
      <c r="M197" s="225" t="s">
        <v>1</v>
      </c>
      <c r="N197" s="226" t="s">
        <v>38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509</v>
      </c>
      <c r="AT197" s="229" t="s">
        <v>135</v>
      </c>
      <c r="AU197" s="229" t="s">
        <v>83</v>
      </c>
      <c r="AY197" s="17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509</v>
      </c>
      <c r="BM197" s="229" t="s">
        <v>1005</v>
      </c>
    </row>
    <row r="198" s="2" customFormat="1">
      <c r="A198" s="38"/>
      <c r="B198" s="39"/>
      <c r="C198" s="40"/>
      <c r="D198" s="231" t="s">
        <v>142</v>
      </c>
      <c r="E198" s="40"/>
      <c r="F198" s="232" t="s">
        <v>1004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142</v>
      </c>
      <c r="AU198" s="17" t="s">
        <v>83</v>
      </c>
    </row>
    <row r="199" s="2" customFormat="1" ht="24.15" customHeight="1">
      <c r="A199" s="38"/>
      <c r="B199" s="39"/>
      <c r="C199" s="268" t="s">
        <v>265</v>
      </c>
      <c r="D199" s="268" t="s">
        <v>213</v>
      </c>
      <c r="E199" s="269" t="s">
        <v>1006</v>
      </c>
      <c r="F199" s="270" t="s">
        <v>1007</v>
      </c>
      <c r="G199" s="271" t="s">
        <v>190</v>
      </c>
      <c r="H199" s="272">
        <v>10</v>
      </c>
      <c r="I199" s="273"/>
      <c r="J199" s="274">
        <f>ROUND(I199*H199,2)</f>
        <v>0</v>
      </c>
      <c r="K199" s="270" t="s">
        <v>139</v>
      </c>
      <c r="L199" s="275"/>
      <c r="M199" s="276" t="s">
        <v>1</v>
      </c>
      <c r="N199" s="277" t="s">
        <v>38</v>
      </c>
      <c r="O199" s="91"/>
      <c r="P199" s="227">
        <f>O199*H199</f>
        <v>0</v>
      </c>
      <c r="Q199" s="227">
        <v>0.00077999999999999999</v>
      </c>
      <c r="R199" s="227">
        <f>Q199*H199</f>
        <v>0.0077999999999999996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1008</v>
      </c>
      <c r="AT199" s="229" t="s">
        <v>213</v>
      </c>
      <c r="AU199" s="229" t="s">
        <v>83</v>
      </c>
      <c r="AY199" s="17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81</v>
      </c>
      <c r="BK199" s="230">
        <f>ROUND(I199*H199,2)</f>
        <v>0</v>
      </c>
      <c r="BL199" s="17" t="s">
        <v>1008</v>
      </c>
      <c r="BM199" s="229" t="s">
        <v>1009</v>
      </c>
    </row>
    <row r="200" s="2" customFormat="1">
      <c r="A200" s="38"/>
      <c r="B200" s="39"/>
      <c r="C200" s="40"/>
      <c r="D200" s="231" t="s">
        <v>142</v>
      </c>
      <c r="E200" s="40"/>
      <c r="F200" s="232" t="s">
        <v>1007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142</v>
      </c>
      <c r="AU200" s="17" t="s">
        <v>83</v>
      </c>
    </row>
    <row r="201" s="12" customFormat="1" ht="22.8" customHeight="1">
      <c r="A201" s="12"/>
      <c r="B201" s="202"/>
      <c r="C201" s="203"/>
      <c r="D201" s="204" t="s">
        <v>72</v>
      </c>
      <c r="E201" s="216" t="s">
        <v>1010</v>
      </c>
      <c r="F201" s="216" t="s">
        <v>1011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SUM(P202:P203)</f>
        <v>0</v>
      </c>
      <c r="Q201" s="210"/>
      <c r="R201" s="211">
        <f>SUM(R202:R203)</f>
        <v>0</v>
      </c>
      <c r="S201" s="210"/>
      <c r="T201" s="212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150</v>
      </c>
      <c r="AT201" s="214" t="s">
        <v>72</v>
      </c>
      <c r="AU201" s="214" t="s">
        <v>81</v>
      </c>
      <c r="AY201" s="213" t="s">
        <v>133</v>
      </c>
      <c r="BK201" s="215">
        <f>SUM(BK202:BK203)</f>
        <v>0</v>
      </c>
    </row>
    <row r="202" s="2" customFormat="1" ht="24.15" customHeight="1">
      <c r="A202" s="38"/>
      <c r="B202" s="39"/>
      <c r="C202" s="218" t="s">
        <v>270</v>
      </c>
      <c r="D202" s="218" t="s">
        <v>135</v>
      </c>
      <c r="E202" s="219" t="s">
        <v>1012</v>
      </c>
      <c r="F202" s="220" t="s">
        <v>1013</v>
      </c>
      <c r="G202" s="221" t="s">
        <v>190</v>
      </c>
      <c r="H202" s="222">
        <v>10</v>
      </c>
      <c r="I202" s="223"/>
      <c r="J202" s="224">
        <f>ROUND(I202*H202,2)</f>
        <v>0</v>
      </c>
      <c r="K202" s="220" t="s">
        <v>139</v>
      </c>
      <c r="L202" s="44"/>
      <c r="M202" s="225" t="s">
        <v>1</v>
      </c>
      <c r="N202" s="226" t="s">
        <v>38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509</v>
      </c>
      <c r="AT202" s="229" t="s">
        <v>135</v>
      </c>
      <c r="AU202" s="229" t="s">
        <v>83</v>
      </c>
      <c r="AY202" s="17" t="s">
        <v>133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81</v>
      </c>
      <c r="BK202" s="230">
        <f>ROUND(I202*H202,2)</f>
        <v>0</v>
      </c>
      <c r="BL202" s="17" t="s">
        <v>509</v>
      </c>
      <c r="BM202" s="229" t="s">
        <v>1014</v>
      </c>
    </row>
    <row r="203" s="2" customFormat="1">
      <c r="A203" s="38"/>
      <c r="B203" s="39"/>
      <c r="C203" s="40"/>
      <c r="D203" s="231" t="s">
        <v>142</v>
      </c>
      <c r="E203" s="40"/>
      <c r="F203" s="232" t="s">
        <v>1015</v>
      </c>
      <c r="G203" s="40"/>
      <c r="H203" s="40"/>
      <c r="I203" s="233"/>
      <c r="J203" s="40"/>
      <c r="K203" s="40"/>
      <c r="L203" s="44"/>
      <c r="M203" s="279"/>
      <c r="N203" s="280"/>
      <c r="O203" s="281"/>
      <c r="P203" s="281"/>
      <c r="Q203" s="281"/>
      <c r="R203" s="281"/>
      <c r="S203" s="281"/>
      <c r="T203" s="28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142</v>
      </c>
      <c r="AU203" s="17" t="s">
        <v>83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19NDW+2F150rbj3j46SiukHFstshsW2mARZ84NB8C8qnw/QHCuajbKTQm7Wkc+XTzZwF8fzI8X1CBP2NebGFSg==" hashValue="jsr1HBjgvGS/HXH19DqVk3IdZTdRkYaLrqsdHezu5G/BlCHZxgc6cnH2GTXiVIapBlUvTtPy3spCeP4GXW90UA==" algorithmName="SHA-512" password="CC35"/>
  <autoFilter ref="C125:K20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NÁKLADNÍ RAMPA SE ZASTŘEŠENÍM MŠ BRODSKÁ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ROUND((SUM(BE120:BE138)),  2)</f>
        <v>0</v>
      </c>
      <c r="G33" s="38"/>
      <c r="H33" s="38"/>
      <c r="I33" s="155">
        <v>0.20999999999999999</v>
      </c>
      <c r="J33" s="154">
        <f>ROUND(((SUM(BE120:BE138))*I33),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ROUND((SUM(BF120:BF138)),  2)</f>
        <v>0</v>
      </c>
      <c r="G34" s="38"/>
      <c r="H34" s="38"/>
      <c r="I34" s="155">
        <v>0.12</v>
      </c>
      <c r="J34" s="154">
        <f>ROUND(((SUM(BF120:BF138))*I34),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ROUND((SUM(BG120:BG138)),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ROUND((SUM(BH120:BH138)),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ROUND((SUM(BI120:BI138)),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NÁKLADNÍ RAMPA SE ZASTŘEŠENÍM MŠ BRODSKÁ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SO_04 -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hidden="1" s="9" customFormat="1" ht="24.96" customHeight="1">
      <c r="A97" s="9"/>
      <c r="B97" s="179"/>
      <c r="C97" s="180"/>
      <c r="D97" s="181" t="s">
        <v>1017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1018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1019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1020</v>
      </c>
      <c r="E100" s="188"/>
      <c r="F100" s="188"/>
      <c r="G100" s="188"/>
      <c r="H100" s="188"/>
      <c r="I100" s="188"/>
      <c r="J100" s="189">
        <f>J136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NÁKLADNÍ RAMPA SE ZASTŘEŠENÍM MŠ BRODSKÁ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SO_04 -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1. 6. 2024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119</v>
      </c>
      <c r="D119" s="194" t="s">
        <v>58</v>
      </c>
      <c r="E119" s="194" t="s">
        <v>54</v>
      </c>
      <c r="F119" s="194" t="s">
        <v>55</v>
      </c>
      <c r="G119" s="194" t="s">
        <v>120</v>
      </c>
      <c r="H119" s="194" t="s">
        <v>121</v>
      </c>
      <c r="I119" s="194" t="s">
        <v>122</v>
      </c>
      <c r="J119" s="194" t="s">
        <v>98</v>
      </c>
      <c r="K119" s="195" t="s">
        <v>123</v>
      </c>
      <c r="L119" s="196"/>
      <c r="M119" s="100" t="s">
        <v>1</v>
      </c>
      <c r="N119" s="101" t="s">
        <v>37</v>
      </c>
      <c r="O119" s="101" t="s">
        <v>124</v>
      </c>
      <c r="P119" s="101" t="s">
        <v>125</v>
      </c>
      <c r="Q119" s="101" t="s">
        <v>126</v>
      </c>
      <c r="R119" s="101" t="s">
        <v>127</v>
      </c>
      <c r="S119" s="101" t="s">
        <v>128</v>
      </c>
      <c r="T119" s="102" t="s">
        <v>129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130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100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72</v>
      </c>
      <c r="E121" s="205" t="s">
        <v>1021</v>
      </c>
      <c r="F121" s="205" t="s">
        <v>1022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P122+P131+P136</f>
        <v>0</v>
      </c>
      <c r="Q121" s="210"/>
      <c r="R121" s="211">
        <f>R122+R131+R136</f>
        <v>0</v>
      </c>
      <c r="S121" s="210"/>
      <c r="T121" s="212">
        <f>T122+T131+T136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161</v>
      </c>
      <c r="AT121" s="214" t="s">
        <v>72</v>
      </c>
      <c r="AU121" s="214" t="s">
        <v>73</v>
      </c>
      <c r="AY121" s="213" t="s">
        <v>133</v>
      </c>
      <c r="BK121" s="215">
        <f>BK122+BK131+BK136</f>
        <v>0</v>
      </c>
    </row>
    <row r="122" s="12" customFormat="1" ht="22.8" customHeight="1">
      <c r="A122" s="12"/>
      <c r="B122" s="202"/>
      <c r="C122" s="203"/>
      <c r="D122" s="204" t="s">
        <v>72</v>
      </c>
      <c r="E122" s="216" t="s">
        <v>1023</v>
      </c>
      <c r="F122" s="216" t="s">
        <v>1024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SUM(P123:P130)</f>
        <v>0</v>
      </c>
      <c r="Q122" s="210"/>
      <c r="R122" s="211">
        <f>SUM(R123:R130)</f>
        <v>0</v>
      </c>
      <c r="S122" s="210"/>
      <c r="T122" s="212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161</v>
      </c>
      <c r="AT122" s="214" t="s">
        <v>72</v>
      </c>
      <c r="AU122" s="214" t="s">
        <v>81</v>
      </c>
      <c r="AY122" s="213" t="s">
        <v>133</v>
      </c>
      <c r="BK122" s="215">
        <f>SUM(BK123:BK130)</f>
        <v>0</v>
      </c>
    </row>
    <row r="123" s="2" customFormat="1" ht="16.5" customHeight="1">
      <c r="A123" s="38"/>
      <c r="B123" s="39"/>
      <c r="C123" s="218" t="s">
        <v>81</v>
      </c>
      <c r="D123" s="218" t="s">
        <v>135</v>
      </c>
      <c r="E123" s="219" t="s">
        <v>1025</v>
      </c>
      <c r="F123" s="220" t="s">
        <v>1026</v>
      </c>
      <c r="G123" s="221" t="s">
        <v>1027</v>
      </c>
      <c r="H123" s="222">
        <v>1</v>
      </c>
      <c r="I123" s="223"/>
      <c r="J123" s="224">
        <f>ROUND(I123*H123,2)</f>
        <v>0</v>
      </c>
      <c r="K123" s="220" t="s">
        <v>139</v>
      </c>
      <c r="L123" s="44"/>
      <c r="M123" s="225" t="s">
        <v>1</v>
      </c>
      <c r="N123" s="226" t="s">
        <v>38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1028</v>
      </c>
      <c r="AT123" s="229" t="s">
        <v>135</v>
      </c>
      <c r="AU123" s="229" t="s">
        <v>83</v>
      </c>
      <c r="AY123" s="17" t="s">
        <v>133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81</v>
      </c>
      <c r="BK123" s="230">
        <f>ROUND(I123*H123,2)</f>
        <v>0</v>
      </c>
      <c r="BL123" s="17" t="s">
        <v>1028</v>
      </c>
      <c r="BM123" s="229" t="s">
        <v>1029</v>
      </c>
    </row>
    <row r="124" s="2" customFormat="1">
      <c r="A124" s="38"/>
      <c r="B124" s="39"/>
      <c r="C124" s="40"/>
      <c r="D124" s="231" t="s">
        <v>142</v>
      </c>
      <c r="E124" s="40"/>
      <c r="F124" s="232" t="s">
        <v>1030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142</v>
      </c>
      <c r="AU124" s="17" t="s">
        <v>83</v>
      </c>
    </row>
    <row r="125" s="2" customFormat="1" ht="16.5" customHeight="1">
      <c r="A125" s="38"/>
      <c r="B125" s="39"/>
      <c r="C125" s="218" t="s">
        <v>83</v>
      </c>
      <c r="D125" s="218" t="s">
        <v>135</v>
      </c>
      <c r="E125" s="219" t="s">
        <v>1031</v>
      </c>
      <c r="F125" s="220" t="s">
        <v>1032</v>
      </c>
      <c r="G125" s="221" t="s">
        <v>1027</v>
      </c>
      <c r="H125" s="222">
        <v>1</v>
      </c>
      <c r="I125" s="223"/>
      <c r="J125" s="224">
        <f>ROUND(I125*H125,2)</f>
        <v>0</v>
      </c>
      <c r="K125" s="220" t="s">
        <v>139</v>
      </c>
      <c r="L125" s="44"/>
      <c r="M125" s="225" t="s">
        <v>1</v>
      </c>
      <c r="N125" s="226" t="s">
        <v>38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1028</v>
      </c>
      <c r="AT125" s="229" t="s">
        <v>135</v>
      </c>
      <c r="AU125" s="229" t="s">
        <v>83</v>
      </c>
      <c r="AY125" s="17" t="s">
        <v>133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81</v>
      </c>
      <c r="BK125" s="230">
        <f>ROUND(I125*H125,2)</f>
        <v>0</v>
      </c>
      <c r="BL125" s="17" t="s">
        <v>1028</v>
      </c>
      <c r="BM125" s="229" t="s">
        <v>1033</v>
      </c>
    </row>
    <row r="126" s="2" customFormat="1">
      <c r="A126" s="38"/>
      <c r="B126" s="39"/>
      <c r="C126" s="40"/>
      <c r="D126" s="231" t="s">
        <v>142</v>
      </c>
      <c r="E126" s="40"/>
      <c r="F126" s="232" t="s">
        <v>1032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142</v>
      </c>
      <c r="AU126" s="17" t="s">
        <v>83</v>
      </c>
    </row>
    <row r="127" s="2" customFormat="1" ht="16.5" customHeight="1">
      <c r="A127" s="38"/>
      <c r="B127" s="39"/>
      <c r="C127" s="218" t="s">
        <v>150</v>
      </c>
      <c r="D127" s="218" t="s">
        <v>135</v>
      </c>
      <c r="E127" s="219" t="s">
        <v>1034</v>
      </c>
      <c r="F127" s="220" t="s">
        <v>1035</v>
      </c>
      <c r="G127" s="221" t="s">
        <v>1027</v>
      </c>
      <c r="H127" s="222">
        <v>1</v>
      </c>
      <c r="I127" s="223"/>
      <c r="J127" s="224">
        <f>ROUND(I127*H127,2)</f>
        <v>0</v>
      </c>
      <c r="K127" s="220" t="s">
        <v>139</v>
      </c>
      <c r="L127" s="44"/>
      <c r="M127" s="225" t="s">
        <v>1</v>
      </c>
      <c r="N127" s="226" t="s">
        <v>38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1028</v>
      </c>
      <c r="AT127" s="229" t="s">
        <v>135</v>
      </c>
      <c r="AU127" s="229" t="s">
        <v>83</v>
      </c>
      <c r="AY127" s="17" t="s">
        <v>133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1028</v>
      </c>
      <c r="BM127" s="229" t="s">
        <v>1036</v>
      </c>
    </row>
    <row r="128" s="2" customFormat="1">
      <c r="A128" s="38"/>
      <c r="B128" s="39"/>
      <c r="C128" s="40"/>
      <c r="D128" s="231" t="s">
        <v>142</v>
      </c>
      <c r="E128" s="40"/>
      <c r="F128" s="232" t="s">
        <v>1035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142</v>
      </c>
      <c r="AU128" s="17" t="s">
        <v>83</v>
      </c>
    </row>
    <row r="129" s="2" customFormat="1" ht="24.15" customHeight="1">
      <c r="A129" s="38"/>
      <c r="B129" s="39"/>
      <c r="C129" s="218" t="s">
        <v>140</v>
      </c>
      <c r="D129" s="218" t="s">
        <v>135</v>
      </c>
      <c r="E129" s="219" t="s">
        <v>1037</v>
      </c>
      <c r="F129" s="220" t="s">
        <v>1038</v>
      </c>
      <c r="G129" s="221" t="s">
        <v>1027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1028</v>
      </c>
      <c r="AT129" s="229" t="s">
        <v>135</v>
      </c>
      <c r="AU129" s="229" t="s">
        <v>83</v>
      </c>
      <c r="AY129" s="17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1028</v>
      </c>
      <c r="BM129" s="229" t="s">
        <v>1039</v>
      </c>
    </row>
    <row r="130" s="2" customFormat="1">
      <c r="A130" s="38"/>
      <c r="B130" s="39"/>
      <c r="C130" s="40"/>
      <c r="D130" s="231" t="s">
        <v>142</v>
      </c>
      <c r="E130" s="40"/>
      <c r="F130" s="232" t="s">
        <v>1038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142</v>
      </c>
      <c r="AU130" s="17" t="s">
        <v>83</v>
      </c>
    </row>
    <row r="131" s="12" customFormat="1" ht="22.8" customHeight="1">
      <c r="A131" s="12"/>
      <c r="B131" s="202"/>
      <c r="C131" s="203"/>
      <c r="D131" s="204" t="s">
        <v>72</v>
      </c>
      <c r="E131" s="216" t="s">
        <v>1040</v>
      </c>
      <c r="F131" s="216" t="s">
        <v>1041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SUM(P132:P135)</f>
        <v>0</v>
      </c>
      <c r="Q131" s="210"/>
      <c r="R131" s="211">
        <f>SUM(R132:R135)</f>
        <v>0</v>
      </c>
      <c r="S131" s="210"/>
      <c r="T131" s="212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161</v>
      </c>
      <c r="AT131" s="214" t="s">
        <v>72</v>
      </c>
      <c r="AU131" s="214" t="s">
        <v>81</v>
      </c>
      <c r="AY131" s="213" t="s">
        <v>133</v>
      </c>
      <c r="BK131" s="215">
        <f>SUM(BK132:BK135)</f>
        <v>0</v>
      </c>
    </row>
    <row r="132" s="2" customFormat="1" ht="16.5" customHeight="1">
      <c r="A132" s="38"/>
      <c r="B132" s="39"/>
      <c r="C132" s="218" t="s">
        <v>161</v>
      </c>
      <c r="D132" s="218" t="s">
        <v>135</v>
      </c>
      <c r="E132" s="219" t="s">
        <v>1042</v>
      </c>
      <c r="F132" s="220" t="s">
        <v>1041</v>
      </c>
      <c r="G132" s="221" t="s">
        <v>1027</v>
      </c>
      <c r="H132" s="222">
        <v>1</v>
      </c>
      <c r="I132" s="223"/>
      <c r="J132" s="224">
        <f>ROUND(I132*H132,2)</f>
        <v>0</v>
      </c>
      <c r="K132" s="220" t="s">
        <v>139</v>
      </c>
      <c r="L132" s="44"/>
      <c r="M132" s="225" t="s">
        <v>1</v>
      </c>
      <c r="N132" s="226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1028</v>
      </c>
      <c r="AT132" s="229" t="s">
        <v>135</v>
      </c>
      <c r="AU132" s="229" t="s">
        <v>83</v>
      </c>
      <c r="AY132" s="17" t="s">
        <v>133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1028</v>
      </c>
      <c r="BM132" s="229" t="s">
        <v>1043</v>
      </c>
    </row>
    <row r="133" s="2" customFormat="1">
      <c r="A133" s="38"/>
      <c r="B133" s="39"/>
      <c r="C133" s="40"/>
      <c r="D133" s="231" t="s">
        <v>142</v>
      </c>
      <c r="E133" s="40"/>
      <c r="F133" s="232" t="s">
        <v>1041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83</v>
      </c>
    </row>
    <row r="134" s="2" customFormat="1" ht="16.5" customHeight="1">
      <c r="A134" s="38"/>
      <c r="B134" s="39"/>
      <c r="C134" s="218" t="s">
        <v>169</v>
      </c>
      <c r="D134" s="218" t="s">
        <v>135</v>
      </c>
      <c r="E134" s="219" t="s">
        <v>1044</v>
      </c>
      <c r="F134" s="220" t="s">
        <v>1045</v>
      </c>
      <c r="G134" s="221" t="s">
        <v>1027</v>
      </c>
      <c r="H134" s="222">
        <v>1</v>
      </c>
      <c r="I134" s="223"/>
      <c r="J134" s="224">
        <f>ROUND(I134*H134,2)</f>
        <v>0</v>
      </c>
      <c r="K134" s="220" t="s">
        <v>139</v>
      </c>
      <c r="L134" s="44"/>
      <c r="M134" s="225" t="s">
        <v>1</v>
      </c>
      <c r="N134" s="226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1028</v>
      </c>
      <c r="AT134" s="229" t="s">
        <v>135</v>
      </c>
      <c r="AU134" s="229" t="s">
        <v>83</v>
      </c>
      <c r="AY134" s="17" t="s">
        <v>133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1028</v>
      </c>
      <c r="BM134" s="229" t="s">
        <v>1046</v>
      </c>
    </row>
    <row r="135" s="2" customFormat="1">
      <c r="A135" s="38"/>
      <c r="B135" s="39"/>
      <c r="C135" s="40"/>
      <c r="D135" s="231" t="s">
        <v>142</v>
      </c>
      <c r="E135" s="40"/>
      <c r="F135" s="232" t="s">
        <v>1045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142</v>
      </c>
      <c r="AU135" s="17" t="s">
        <v>83</v>
      </c>
    </row>
    <row r="136" s="12" customFormat="1" ht="22.8" customHeight="1">
      <c r="A136" s="12"/>
      <c r="B136" s="202"/>
      <c r="C136" s="203"/>
      <c r="D136" s="204" t="s">
        <v>72</v>
      </c>
      <c r="E136" s="216" t="s">
        <v>1047</v>
      </c>
      <c r="F136" s="216" t="s">
        <v>1048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SUM(P137:P138)</f>
        <v>0</v>
      </c>
      <c r="Q136" s="210"/>
      <c r="R136" s="211">
        <f>SUM(R137:R138)</f>
        <v>0</v>
      </c>
      <c r="S136" s="210"/>
      <c r="T136" s="212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161</v>
      </c>
      <c r="AT136" s="214" t="s">
        <v>72</v>
      </c>
      <c r="AU136" s="214" t="s">
        <v>81</v>
      </c>
      <c r="AY136" s="213" t="s">
        <v>133</v>
      </c>
      <c r="BK136" s="215">
        <f>SUM(BK137:BK138)</f>
        <v>0</v>
      </c>
    </row>
    <row r="137" s="2" customFormat="1" ht="16.5" customHeight="1">
      <c r="A137" s="38"/>
      <c r="B137" s="39"/>
      <c r="C137" s="218" t="s">
        <v>175</v>
      </c>
      <c r="D137" s="218" t="s">
        <v>135</v>
      </c>
      <c r="E137" s="219" t="s">
        <v>1049</v>
      </c>
      <c r="F137" s="220" t="s">
        <v>1050</v>
      </c>
      <c r="G137" s="221" t="s">
        <v>1027</v>
      </c>
      <c r="H137" s="222">
        <v>1</v>
      </c>
      <c r="I137" s="223"/>
      <c r="J137" s="224">
        <f>ROUND(I137*H137,2)</f>
        <v>0</v>
      </c>
      <c r="K137" s="220" t="s">
        <v>139</v>
      </c>
      <c r="L137" s="44"/>
      <c r="M137" s="225" t="s">
        <v>1</v>
      </c>
      <c r="N137" s="226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1028</v>
      </c>
      <c r="AT137" s="229" t="s">
        <v>135</v>
      </c>
      <c r="AU137" s="229" t="s">
        <v>83</v>
      </c>
      <c r="AY137" s="17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1028</v>
      </c>
      <c r="BM137" s="229" t="s">
        <v>1051</v>
      </c>
    </row>
    <row r="138" s="2" customFormat="1">
      <c r="A138" s="38"/>
      <c r="B138" s="39"/>
      <c r="C138" s="40"/>
      <c r="D138" s="231" t="s">
        <v>142</v>
      </c>
      <c r="E138" s="40"/>
      <c r="F138" s="232" t="s">
        <v>1050</v>
      </c>
      <c r="G138" s="40"/>
      <c r="H138" s="40"/>
      <c r="I138" s="233"/>
      <c r="J138" s="40"/>
      <c r="K138" s="40"/>
      <c r="L138" s="44"/>
      <c r="M138" s="279"/>
      <c r="N138" s="280"/>
      <c r="O138" s="281"/>
      <c r="P138" s="281"/>
      <c r="Q138" s="281"/>
      <c r="R138" s="281"/>
      <c r="S138" s="281"/>
      <c r="T138" s="28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142</v>
      </c>
      <c r="AU138" s="17" t="s">
        <v>83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6HzvZqSK9jOfeIdwm9HbfgkIikgHDLNgtU6Kb7jdbagV0TMSLPi+kPs1hV1k/mtP4S5+8JXq0/yi1vhSZ7OyAQ==" hashValue="B0tbJ9l9iF2sOC2VFCIby4UW557lyxnKlcFCuG656lYZAlzTRLlWXfUwCkLtWaJ9XWbw/b2YmWmGegjjrAdAnw==" algorithmName="SHA-512" password="CC35"/>
  <autoFilter ref="C119:K1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LAPTOP-S85B9TTH\Uživatel</dc:creator>
  <cp:lastModifiedBy>LAPTOP-S85B9TTH\Uživatel</cp:lastModifiedBy>
  <dcterms:created xsi:type="dcterms:W3CDTF">2024-09-17T10:22:59Z</dcterms:created>
  <dcterms:modified xsi:type="dcterms:W3CDTF">2024-09-17T10:23:09Z</dcterms:modified>
</cp:coreProperties>
</file>